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defaultThemeVersion="166925"/>
  <mc:AlternateContent xmlns:mc="http://schemas.openxmlformats.org/markup-compatibility/2006">
    <mc:Choice Requires="x15">
      <x15ac:absPath xmlns:x15ac="http://schemas.microsoft.com/office/spreadsheetml/2010/11/ac" url="F:\Logistica_Florestal\EQUIPE\Sócrates Luis dos Santos\Dados\Segurança_evento\"/>
    </mc:Choice>
  </mc:AlternateContent>
  <xr:revisionPtr revIDLastSave="0" documentId="13_ncr:1_{0EC400A6-BF0B-41A3-A8FF-1BE55C6154EE}" xr6:coauthVersionLast="36" xr6:coauthVersionMax="36" xr10:uidLastSave="{00000000-0000-0000-0000-000000000000}"/>
  <bookViews>
    <workbookView xWindow="0" yWindow="0" windowWidth="28800" windowHeight="12225" tabRatio="598" xr2:uid="{00000000-000D-0000-FFFF-FFFF00000000}"/>
  </bookViews>
  <sheets>
    <sheet name="Banco_de_Dados" sheetId="1" r:id="rId1"/>
    <sheet name="Planilha1" sheetId="3" r:id="rId2"/>
    <sheet name="ASAF CR OU SR" sheetId="24" r:id="rId3"/>
    <sheet name="Planilha7" sheetId="25" r:id="rId4"/>
    <sheet name="Estátística semanal - julho" sheetId="14" r:id="rId5"/>
    <sheet name="Planilha2" sheetId="4" r:id="rId6"/>
    <sheet name="Planilha3" sheetId="10" r:id="rId7"/>
    <sheet name="Extratificação RIV" sheetId="18" r:id="rId8"/>
    <sheet name="Planilha5" sheetId="7" r:id="rId9"/>
    <sheet name="Planilha6" sheetId="9" r:id="rId10"/>
    <sheet name="Lista_Susp_" sheetId="2" r:id="rId11"/>
    <sheet name="Planilha4" sheetId="6" r:id="rId12"/>
    <sheet name="Comparativo 2023-2024" sheetId="8" r:id="rId13"/>
    <sheet name="2023" sheetId="21"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109">[1]EFETIVO!$1:$1048576</definedName>
    <definedName name="_1223">[2]EFETIVO!$1:$1048576</definedName>
    <definedName name="_xlnm._FilterDatabase" localSheetId="10" hidden="1">Lista_Susp_!$A$1:$J$101</definedName>
    <definedName name="_xlnm.Print_Area" localSheetId="12">'Comparativo 2023-2024'!$A$1:$AH$31</definedName>
    <definedName name="BaseDados">[3]!Tabela3[#Data]</definedName>
    <definedName name="EFETIVO">[1]EFETIVO!$1:$1048576</definedName>
    <definedName name="EPI">'[4]CADASTRO EPIs'!$A:$A</definedName>
    <definedName name="LISTA_CLIENTES">[5]!TAB_CLIENTES[NOME]</definedName>
    <definedName name="LISTA_GRUPOS">[5]!TAB_GRUPOS[NOME DO GRUPO]</definedName>
    <definedName name="LISTA_PRODUTOS">[5]!TAB_PRODUTOS[NOME DO PRODUTO]</definedName>
    <definedName name="MAT.">[1]EFETIVO!$1:$1048576</definedName>
    <definedName name="PRAZO" localSheetId="10">Lista_Susp_!$L$2:$M$6</definedName>
    <definedName name="ROMEU" localSheetId="10">#REF!</definedName>
    <definedName name="ROMEU">#REF!</definedName>
    <definedName name="teste" localSheetId="10">'[6]Plano de Ação'!#REF!</definedName>
    <definedName name="teste">'[7]Plano de Ação'!#REF!</definedName>
  </definedNames>
  <calcPr calcId="191029"/>
  <pivotCaches>
    <pivotCache cacheId="0" r:id="rId28"/>
    <pivotCache cacheId="1" r:id="rId2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5" i="14" l="1"/>
  <c r="M5" i="14"/>
  <c r="L4" i="14"/>
  <c r="M4" i="14"/>
  <c r="K5" i="14"/>
  <c r="K4" i="14"/>
  <c r="I4" i="14"/>
  <c r="I5" i="14"/>
  <c r="H5" i="14"/>
  <c r="H4" i="14"/>
  <c r="E4" i="14"/>
  <c r="E5" i="14" s="1"/>
  <c r="AB1124" i="1" l="1"/>
  <c r="AA1124" i="1"/>
  <c r="Z1124" i="1"/>
  <c r="D1124" i="1"/>
  <c r="AB1123" i="1"/>
  <c r="AA1123" i="1"/>
  <c r="Z1123" i="1"/>
  <c r="D1123" i="1"/>
  <c r="D1116" i="1" l="1"/>
  <c r="D1107" i="1" l="1"/>
  <c r="AB1037" i="1" l="1"/>
  <c r="AA1037" i="1"/>
  <c r="Z1037" i="1"/>
  <c r="D1037" i="1"/>
  <c r="D982" i="1" l="1"/>
  <c r="D968" i="1" l="1"/>
  <c r="D969" i="1"/>
  <c r="D970" i="1"/>
  <c r="D971" i="1"/>
  <c r="D972" i="1"/>
  <c r="D973" i="1"/>
  <c r="D974" i="1"/>
  <c r="D975" i="1"/>
  <c r="D976" i="1"/>
  <c r="D977" i="1"/>
  <c r="D978" i="1"/>
  <c r="D979" i="1"/>
  <c r="D980" i="1"/>
  <c r="D981"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8" i="1"/>
  <c r="D1109" i="1"/>
  <c r="D1111" i="1"/>
  <c r="D1112" i="1"/>
  <c r="D1113" i="1"/>
  <c r="D1114" i="1"/>
  <c r="D1115" i="1"/>
  <c r="D1117" i="1"/>
  <c r="D1118" i="1"/>
  <c r="D1119" i="1"/>
  <c r="D1120" i="1"/>
  <c r="D1121" i="1"/>
  <c r="D1122"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Z968" i="1"/>
  <c r="AB968" i="1" s="1"/>
  <c r="Z969" i="1"/>
  <c r="AB969" i="1" s="1"/>
  <c r="Z970" i="1"/>
  <c r="AB970" i="1" s="1"/>
  <c r="Z971" i="1"/>
  <c r="AB971" i="1" s="1"/>
  <c r="Z972" i="1"/>
  <c r="AB972" i="1" s="1"/>
  <c r="Z973" i="1"/>
  <c r="Z974" i="1"/>
  <c r="AB974" i="1" s="1"/>
  <c r="Z975" i="1"/>
  <c r="AB975" i="1" s="1"/>
  <c r="Z976" i="1"/>
  <c r="AB976" i="1" s="1"/>
  <c r="Z977" i="1"/>
  <c r="AB977" i="1" s="1"/>
  <c r="Z978" i="1"/>
  <c r="Z979" i="1"/>
  <c r="AB979" i="1" s="1"/>
  <c r="Z980" i="1"/>
  <c r="AA980" i="1" s="1"/>
  <c r="Z981" i="1"/>
  <c r="AB981" i="1" s="1"/>
  <c r="Z982" i="1"/>
  <c r="AB982" i="1" s="1"/>
  <c r="Z983" i="1"/>
  <c r="AB983" i="1" s="1"/>
  <c r="Z984" i="1"/>
  <c r="Z985" i="1"/>
  <c r="AB985" i="1" s="1"/>
  <c r="Z986" i="1"/>
  <c r="AB986" i="1" s="1"/>
  <c r="Z987" i="1"/>
  <c r="AB987" i="1" s="1"/>
  <c r="Z988" i="1"/>
  <c r="AB988" i="1" s="1"/>
  <c r="Z989" i="1"/>
  <c r="Z990" i="1"/>
  <c r="AB990" i="1" s="1"/>
  <c r="Z991" i="1"/>
  <c r="AB991" i="1" s="1"/>
  <c r="Z992" i="1"/>
  <c r="AB992" i="1" s="1"/>
  <c r="Z993" i="1"/>
  <c r="AB993" i="1" s="1"/>
  <c r="Z994" i="1"/>
  <c r="AB994" i="1" s="1"/>
  <c r="Z995" i="1"/>
  <c r="AB995" i="1" s="1"/>
  <c r="Z996" i="1"/>
  <c r="AB996" i="1" s="1"/>
  <c r="Z997" i="1"/>
  <c r="AB997" i="1" s="1"/>
  <c r="Z998" i="1"/>
  <c r="AB998" i="1" s="1"/>
  <c r="Z999" i="1"/>
  <c r="AB999" i="1" s="1"/>
  <c r="Z1000" i="1"/>
  <c r="AB1000" i="1" s="1"/>
  <c r="Z1001" i="1"/>
  <c r="AB1001" i="1" s="1"/>
  <c r="Z1002" i="1"/>
  <c r="Z1003" i="1"/>
  <c r="AB1003" i="1" s="1"/>
  <c r="Z1004" i="1"/>
  <c r="AB1004" i="1" s="1"/>
  <c r="Z1005" i="1"/>
  <c r="AB1005" i="1" s="1"/>
  <c r="Z1006" i="1"/>
  <c r="AB1006" i="1" s="1"/>
  <c r="Z1007" i="1"/>
  <c r="AB1007" i="1" s="1"/>
  <c r="Z1008" i="1"/>
  <c r="Z1009" i="1"/>
  <c r="Z1010" i="1"/>
  <c r="AB1010" i="1" s="1"/>
  <c r="Z1011" i="1"/>
  <c r="Z1012" i="1"/>
  <c r="AB1012" i="1" s="1"/>
  <c r="Z1013" i="1"/>
  <c r="AB1013" i="1" s="1"/>
  <c r="Z1014" i="1"/>
  <c r="Z1015" i="1"/>
  <c r="AB1015" i="1" s="1"/>
  <c r="Z1016" i="1"/>
  <c r="AB1016" i="1" s="1"/>
  <c r="Z1017" i="1"/>
  <c r="AB1017" i="1" s="1"/>
  <c r="Z1018" i="1"/>
  <c r="AA1018" i="1" s="1"/>
  <c r="Z1019" i="1"/>
  <c r="AB1019" i="1" s="1"/>
  <c r="Z1020" i="1"/>
  <c r="AB1020" i="1" s="1"/>
  <c r="Z1021" i="1"/>
  <c r="AB1021" i="1" s="1"/>
  <c r="Z1022" i="1"/>
  <c r="AB1022" i="1" s="1"/>
  <c r="Z1023" i="1"/>
  <c r="AB1023" i="1" s="1"/>
  <c r="Z1024" i="1"/>
  <c r="AB1024" i="1" s="1"/>
  <c r="Z1025" i="1"/>
  <c r="AB1025" i="1" s="1"/>
  <c r="Z1026" i="1"/>
  <c r="AB1026" i="1" s="1"/>
  <c r="Z1027" i="1"/>
  <c r="AB1027" i="1" s="1"/>
  <c r="Z1028" i="1"/>
  <c r="Z1029" i="1"/>
  <c r="AB1029" i="1" s="1"/>
  <c r="Z1030" i="1"/>
  <c r="AB1030" i="1" s="1"/>
  <c r="Z1031" i="1"/>
  <c r="AB1031" i="1" s="1"/>
  <c r="Z1032" i="1"/>
  <c r="AB1032" i="1" s="1"/>
  <c r="Z1033" i="1"/>
  <c r="AB1033" i="1" s="1"/>
  <c r="Z1034" i="1"/>
  <c r="AB1034" i="1" s="1"/>
  <c r="Z1035" i="1"/>
  <c r="AB1035" i="1" s="1"/>
  <c r="Z1036" i="1"/>
  <c r="AB1036" i="1" s="1"/>
  <c r="Z1038" i="1"/>
  <c r="AB1038" i="1" s="1"/>
  <c r="Z1039" i="1"/>
  <c r="Z1040" i="1"/>
  <c r="AB1040" i="1" s="1"/>
  <c r="Z1041" i="1"/>
  <c r="AB1041" i="1" s="1"/>
  <c r="Z1042" i="1"/>
  <c r="AB1042" i="1" s="1"/>
  <c r="Z1043" i="1"/>
  <c r="AB1043" i="1" s="1"/>
  <c r="Z1044" i="1"/>
  <c r="AB1044" i="1" s="1"/>
  <c r="Z1045" i="1"/>
  <c r="AB1045" i="1" s="1"/>
  <c r="Z1046" i="1"/>
  <c r="Z1047" i="1"/>
  <c r="Z1048" i="1"/>
  <c r="AB1048" i="1" s="1"/>
  <c r="Z1049" i="1"/>
  <c r="AB1049" i="1" s="1"/>
  <c r="Z1050" i="1"/>
  <c r="Z1051" i="1"/>
  <c r="Z1052" i="1"/>
  <c r="Z1053" i="1"/>
  <c r="Z1054" i="1"/>
  <c r="AB1054" i="1" s="1"/>
  <c r="Z1055" i="1"/>
  <c r="AB1055" i="1" s="1"/>
  <c r="Z1056" i="1"/>
  <c r="Z1057" i="1"/>
  <c r="AB1057" i="1" s="1"/>
  <c r="Z1058" i="1"/>
  <c r="Z1059" i="1"/>
  <c r="Z1060" i="1"/>
  <c r="AB1060" i="1" s="1"/>
  <c r="Z1061" i="1"/>
  <c r="Z1062" i="1"/>
  <c r="AB1062" i="1" s="1"/>
  <c r="Z1063" i="1"/>
  <c r="Z1064" i="1"/>
  <c r="AA1064" i="1" s="1"/>
  <c r="Z1065" i="1"/>
  <c r="AB1065" i="1" s="1"/>
  <c r="Z1066" i="1"/>
  <c r="AB1066" i="1" s="1"/>
  <c r="Z1067" i="1"/>
  <c r="AB1067" i="1" s="1"/>
  <c r="Z1068" i="1"/>
  <c r="AA1068" i="1" s="1"/>
  <c r="Z1069" i="1"/>
  <c r="AB1069" i="1" s="1"/>
  <c r="Z1070" i="1"/>
  <c r="AB1070" i="1" s="1"/>
  <c r="Z1071" i="1"/>
  <c r="AB1071" i="1" s="1"/>
  <c r="Z1072" i="1"/>
  <c r="AB1072" i="1" s="1"/>
  <c r="Z1073" i="1"/>
  <c r="AB1073" i="1" s="1"/>
  <c r="Z1074" i="1"/>
  <c r="AB1074" i="1" s="1"/>
  <c r="Z1075" i="1"/>
  <c r="Z1076" i="1"/>
  <c r="AB1076" i="1" s="1"/>
  <c r="Z1077" i="1"/>
  <c r="AB1077" i="1" s="1"/>
  <c r="Z1078" i="1"/>
  <c r="Z1079" i="1"/>
  <c r="AB1079" i="1" s="1"/>
  <c r="Z1080" i="1"/>
  <c r="AB1080" i="1" s="1"/>
  <c r="Z1081" i="1"/>
  <c r="Z1082" i="1"/>
  <c r="AB1082" i="1" s="1"/>
  <c r="Z1083" i="1"/>
  <c r="AB1083" i="1" s="1"/>
  <c r="Z1084" i="1"/>
  <c r="AB1084" i="1" s="1"/>
  <c r="Z1085" i="1"/>
  <c r="Z1086" i="1"/>
  <c r="Z1087" i="1"/>
  <c r="AB1087" i="1" s="1"/>
  <c r="Z1088" i="1"/>
  <c r="AB1088" i="1" s="1"/>
  <c r="Z1089" i="1"/>
  <c r="AB1089" i="1" s="1"/>
  <c r="Z1090" i="1"/>
  <c r="AB1090" i="1" s="1"/>
  <c r="Z1091" i="1"/>
  <c r="Z1092" i="1"/>
  <c r="AB1092" i="1" s="1"/>
  <c r="Z1093" i="1"/>
  <c r="AB1093" i="1" s="1"/>
  <c r="Z1094" i="1"/>
  <c r="AB1094" i="1" s="1"/>
  <c r="Z1095" i="1"/>
  <c r="AB1095" i="1" s="1"/>
  <c r="Z1096" i="1"/>
  <c r="AB1096" i="1" s="1"/>
  <c r="Z1097" i="1"/>
  <c r="AB1097" i="1" s="1"/>
  <c r="Z1098" i="1"/>
  <c r="AB1098" i="1" s="1"/>
  <c r="Z1099" i="1"/>
  <c r="AB1099" i="1" s="1"/>
  <c r="Z1100" i="1"/>
  <c r="AB1100" i="1" s="1"/>
  <c r="Z1101" i="1"/>
  <c r="Z1102" i="1"/>
  <c r="AB1102" i="1" s="1"/>
  <c r="Z1103" i="1"/>
  <c r="AB1103" i="1" s="1"/>
  <c r="Z1104" i="1"/>
  <c r="AB1104" i="1" s="1"/>
  <c r="Z1105" i="1"/>
  <c r="AB1105" i="1" s="1"/>
  <c r="Z1106" i="1"/>
  <c r="AB1106" i="1" s="1"/>
  <c r="Z1107" i="1"/>
  <c r="Z1108" i="1"/>
  <c r="AB1108" i="1" s="1"/>
  <c r="Z1109" i="1"/>
  <c r="AB1109" i="1" s="1"/>
  <c r="Z1110" i="1"/>
  <c r="Z1111" i="1"/>
  <c r="Z1112" i="1"/>
  <c r="AB1112" i="1" s="1"/>
  <c r="Z1113" i="1"/>
  <c r="AB1113" i="1" s="1"/>
  <c r="Z1114" i="1"/>
  <c r="Z1115" i="1"/>
  <c r="AB1115" i="1" s="1"/>
  <c r="Z1116" i="1"/>
  <c r="Z1117" i="1"/>
  <c r="AB1117" i="1" s="1"/>
  <c r="Z1118" i="1"/>
  <c r="AB1118" i="1" s="1"/>
  <c r="Z1119" i="1"/>
  <c r="AB1119" i="1" s="1"/>
  <c r="Z1120" i="1"/>
  <c r="AB1120" i="1" s="1"/>
  <c r="Z1121" i="1"/>
  <c r="AB1121" i="1" s="1"/>
  <c r="Z1122" i="1"/>
  <c r="AB1122" i="1" s="1"/>
  <c r="Z1125" i="1"/>
  <c r="AB1125" i="1" s="1"/>
  <c r="Z1126" i="1"/>
  <c r="AB1126" i="1" s="1"/>
  <c r="Z1127" i="1"/>
  <c r="AB1127" i="1" s="1"/>
  <c r="Z1128" i="1"/>
  <c r="AB1128" i="1" s="1"/>
  <c r="Z1129" i="1"/>
  <c r="AB1129" i="1" s="1"/>
  <c r="Z1130" i="1"/>
  <c r="AB1130" i="1" s="1"/>
  <c r="Z1131" i="1"/>
  <c r="AB1131" i="1" s="1"/>
  <c r="Z1132" i="1"/>
  <c r="AB1132" i="1" s="1"/>
  <c r="Z1133" i="1"/>
  <c r="AB1133" i="1" s="1"/>
  <c r="Z1134" i="1"/>
  <c r="AB1134" i="1" s="1"/>
  <c r="Z1135" i="1"/>
  <c r="AB1135" i="1" s="1"/>
  <c r="Z1136" i="1"/>
  <c r="AB1136" i="1" s="1"/>
  <c r="Z1137" i="1"/>
  <c r="AB1137" i="1" s="1"/>
  <c r="Z1138" i="1"/>
  <c r="AB1138" i="1" s="1"/>
  <c r="Z1139" i="1"/>
  <c r="AB1139" i="1" s="1"/>
  <c r="Z1140" i="1"/>
  <c r="AB1140" i="1" s="1"/>
  <c r="Z1141" i="1"/>
  <c r="AB1141" i="1" s="1"/>
  <c r="Z1142" i="1"/>
  <c r="AB1142" i="1" s="1"/>
  <c r="Z1143" i="1"/>
  <c r="AB1143" i="1" s="1"/>
  <c r="Z1144" i="1"/>
  <c r="AB1144" i="1" s="1"/>
  <c r="Z1145" i="1"/>
  <c r="AB1145" i="1" s="1"/>
  <c r="Z1146" i="1"/>
  <c r="AB1146" i="1" s="1"/>
  <c r="Z1147" i="1"/>
  <c r="AB1147" i="1" s="1"/>
  <c r="Z1148" i="1"/>
  <c r="AB1148" i="1" s="1"/>
  <c r="Z1149" i="1"/>
  <c r="AB1149" i="1" s="1"/>
  <c r="Z1150" i="1"/>
  <c r="AB1150" i="1" s="1"/>
  <c r="Z1151" i="1"/>
  <c r="AB1151" i="1" s="1"/>
  <c r="Z1152" i="1"/>
  <c r="AB1152" i="1" s="1"/>
  <c r="Z1153" i="1"/>
  <c r="AB1153" i="1" s="1"/>
  <c r="Z1154" i="1"/>
  <c r="AB1154" i="1" s="1"/>
  <c r="Z1155" i="1"/>
  <c r="AB1155" i="1" s="1"/>
  <c r="Z1156" i="1"/>
  <c r="AB1156" i="1" s="1"/>
  <c r="Z1157" i="1"/>
  <c r="AB1157" i="1" s="1"/>
  <c r="Z1158" i="1"/>
  <c r="AB1158" i="1" s="1"/>
  <c r="Z1159" i="1"/>
  <c r="AB1159" i="1" s="1"/>
  <c r="Z1160" i="1"/>
  <c r="AB1160" i="1" s="1"/>
  <c r="Z1161" i="1"/>
  <c r="AB1161" i="1" s="1"/>
  <c r="Z1162" i="1"/>
  <c r="AB1162" i="1" s="1"/>
  <c r="Z1163" i="1"/>
  <c r="AB1163" i="1" s="1"/>
  <c r="Z1164" i="1"/>
  <c r="AB1164" i="1" s="1"/>
  <c r="Z1165" i="1"/>
  <c r="AB1165" i="1" s="1"/>
  <c r="Z1166" i="1"/>
  <c r="AB1166" i="1" s="1"/>
  <c r="Z1167" i="1"/>
  <c r="AB1167" i="1" s="1"/>
  <c r="Z1168" i="1"/>
  <c r="AB1168" i="1" s="1"/>
  <c r="Z1169" i="1"/>
  <c r="AB1169" i="1" s="1"/>
  <c r="Z1170" i="1"/>
  <c r="AB1170" i="1" s="1"/>
  <c r="Z1171" i="1"/>
  <c r="AB1171" i="1" s="1"/>
  <c r="Z1172" i="1"/>
  <c r="AB1172" i="1" s="1"/>
  <c r="Z1173" i="1"/>
  <c r="AB1173" i="1" s="1"/>
  <c r="Z1174" i="1"/>
  <c r="AB1174" i="1" s="1"/>
  <c r="Z1175" i="1"/>
  <c r="AB1175" i="1" s="1"/>
  <c r="Z1176" i="1"/>
  <c r="AB1176" i="1" s="1"/>
  <c r="Z1177" i="1"/>
  <c r="AB1177" i="1" s="1"/>
  <c r="Z1178" i="1"/>
  <c r="AB1178" i="1" s="1"/>
  <c r="Z1179" i="1"/>
  <c r="AB1179" i="1" s="1"/>
  <c r="Z1180" i="1"/>
  <c r="AB1180" i="1" s="1"/>
  <c r="Z1181" i="1"/>
  <c r="AB1181" i="1" s="1"/>
  <c r="Z1182" i="1"/>
  <c r="AB1182" i="1" s="1"/>
  <c r="Z1183" i="1"/>
  <c r="AB1183" i="1" s="1"/>
  <c r="Z1184" i="1"/>
  <c r="AB1184" i="1" s="1"/>
  <c r="Z1185" i="1"/>
  <c r="AB1185" i="1" s="1"/>
  <c r="Z1186" i="1"/>
  <c r="AB1186" i="1" s="1"/>
  <c r="Z1187" i="1"/>
  <c r="AB1187" i="1" s="1"/>
  <c r="Z1188" i="1"/>
  <c r="AB1188" i="1" s="1"/>
  <c r="Z1189" i="1"/>
  <c r="AB1189" i="1" s="1"/>
  <c r="Z1190" i="1"/>
  <c r="AB1190" i="1" s="1"/>
  <c r="Z1191" i="1"/>
  <c r="AB1191" i="1" s="1"/>
  <c r="Z1192" i="1"/>
  <c r="AB1192" i="1" s="1"/>
  <c r="Z1193" i="1"/>
  <c r="AB1193" i="1" s="1"/>
  <c r="Z1194" i="1"/>
  <c r="AB1194" i="1" s="1"/>
  <c r="Z1195" i="1"/>
  <c r="AB1195" i="1" s="1"/>
  <c r="Z1196" i="1"/>
  <c r="AB1196" i="1" s="1"/>
  <c r="Z1197" i="1"/>
  <c r="AB1197" i="1" s="1"/>
  <c r="Z1198" i="1"/>
  <c r="AB1198" i="1" s="1"/>
  <c r="Z1199" i="1"/>
  <c r="AB1199" i="1" s="1"/>
  <c r="Z1200" i="1"/>
  <c r="AB1200" i="1" s="1"/>
  <c r="Z1201" i="1"/>
  <c r="AB1201" i="1" s="1"/>
  <c r="Z1202" i="1"/>
  <c r="AB1202" i="1" s="1"/>
  <c r="Z1203" i="1"/>
  <c r="AB1203" i="1" s="1"/>
  <c r="Z1204" i="1"/>
  <c r="AB1204" i="1" s="1"/>
  <c r="Z1205" i="1"/>
  <c r="AB1205" i="1" s="1"/>
  <c r="Z1206" i="1"/>
  <c r="AB1206" i="1" s="1"/>
  <c r="Z1207" i="1"/>
  <c r="AB1207" i="1" s="1"/>
  <c r="Z1208" i="1"/>
  <c r="AB1208" i="1" s="1"/>
  <c r="Z1209" i="1"/>
  <c r="AB1209" i="1" s="1"/>
  <c r="Z1210" i="1"/>
  <c r="AB1210" i="1" s="1"/>
  <c r="Z1211" i="1"/>
  <c r="AB1211" i="1" s="1"/>
  <c r="Z1212" i="1"/>
  <c r="AB1212" i="1" s="1"/>
  <c r="Z1213" i="1"/>
  <c r="AB1213" i="1" s="1"/>
  <c r="Z1214" i="1"/>
  <c r="AB1214" i="1" s="1"/>
  <c r="Z1215" i="1"/>
  <c r="AB1215" i="1" s="1"/>
  <c r="Z1216" i="1"/>
  <c r="AB1216" i="1" s="1"/>
  <c r="Z1217" i="1"/>
  <c r="AB1217" i="1" s="1"/>
  <c r="Z1218" i="1"/>
  <c r="AB1218" i="1" s="1"/>
  <c r="Z1219" i="1"/>
  <c r="AB1219" i="1" s="1"/>
  <c r="Z1220" i="1"/>
  <c r="AB1220" i="1" s="1"/>
  <c r="Z1221" i="1"/>
  <c r="AB1221" i="1" s="1"/>
  <c r="Z1222" i="1"/>
  <c r="AB1222" i="1" s="1"/>
  <c r="Z1223" i="1"/>
  <c r="AB1223" i="1" s="1"/>
  <c r="Z1224" i="1"/>
  <c r="AB1224" i="1" s="1"/>
  <c r="Z1225" i="1"/>
  <c r="AB1225" i="1" s="1"/>
  <c r="Z1226" i="1"/>
  <c r="AB1226" i="1" s="1"/>
  <c r="Z1227" i="1"/>
  <c r="AB1227" i="1" s="1"/>
  <c r="Z1228" i="1"/>
  <c r="AB1228" i="1" s="1"/>
  <c r="Z1229" i="1"/>
  <c r="AB1229" i="1" s="1"/>
  <c r="Z1230" i="1"/>
  <c r="AB1230" i="1" s="1"/>
  <c r="Z1231" i="1"/>
  <c r="AB1231" i="1" s="1"/>
  <c r="Z1232" i="1"/>
  <c r="AB1232" i="1" s="1"/>
  <c r="Z1233" i="1"/>
  <c r="AB1233" i="1" s="1"/>
  <c r="Z1234" i="1"/>
  <c r="AB1234" i="1" s="1"/>
  <c r="Z1235" i="1"/>
  <c r="AB1235" i="1" s="1"/>
  <c r="Z1236" i="1"/>
  <c r="AB1236" i="1" s="1"/>
  <c r="Z1237" i="1"/>
  <c r="AB1237" i="1" s="1"/>
  <c r="Z1238" i="1"/>
  <c r="AB1238" i="1" s="1"/>
  <c r="Z1239" i="1"/>
  <c r="AB1239" i="1" s="1"/>
  <c r="Z1240" i="1"/>
  <c r="AB1240" i="1" s="1"/>
  <c r="Z1241" i="1"/>
  <c r="AB1241" i="1" s="1"/>
  <c r="Z1242" i="1"/>
  <c r="AB1242" i="1" s="1"/>
  <c r="Z1243" i="1"/>
  <c r="AB1243" i="1" s="1"/>
  <c r="Z1244" i="1"/>
  <c r="AB1244" i="1" s="1"/>
  <c r="Z1245" i="1"/>
  <c r="AB1245" i="1" s="1"/>
  <c r="Z1246" i="1"/>
  <c r="AB1246" i="1" s="1"/>
  <c r="Z1247" i="1"/>
  <c r="AB1247" i="1" s="1"/>
  <c r="Z1248" i="1"/>
  <c r="AB1248" i="1" s="1"/>
  <c r="Z1249" i="1"/>
  <c r="AB1249" i="1" s="1"/>
  <c r="Z1250" i="1"/>
  <c r="AB1250" i="1" s="1"/>
  <c r="Z1251" i="1"/>
  <c r="AB1251" i="1" s="1"/>
  <c r="Z1252" i="1"/>
  <c r="AB1252" i="1" s="1"/>
  <c r="Z1253" i="1"/>
  <c r="AB1253" i="1" s="1"/>
  <c r="Z1254" i="1"/>
  <c r="AB1254" i="1" s="1"/>
  <c r="Z1255" i="1"/>
  <c r="AB1255" i="1" s="1"/>
  <c r="Z1256" i="1"/>
  <c r="AB1256" i="1" s="1"/>
  <c r="Z1257" i="1"/>
  <c r="AB1257" i="1" s="1"/>
  <c r="Z1258" i="1"/>
  <c r="AB1258" i="1" s="1"/>
  <c r="Z1259" i="1"/>
  <c r="AB1259" i="1" s="1"/>
  <c r="Z1260" i="1"/>
  <c r="AB1260" i="1" s="1"/>
  <c r="Z1261" i="1"/>
  <c r="AB1261" i="1" s="1"/>
  <c r="Z1262" i="1"/>
  <c r="AB1262" i="1" s="1"/>
  <c r="Z1263" i="1"/>
  <c r="AB1263" i="1" s="1"/>
  <c r="Z1264" i="1"/>
  <c r="AB1264" i="1" s="1"/>
  <c r="Z1265" i="1"/>
  <c r="AB1265" i="1" s="1"/>
  <c r="Z1266" i="1"/>
  <c r="AB1266" i="1" s="1"/>
  <c r="Z1267" i="1"/>
  <c r="AB1267" i="1" s="1"/>
  <c r="Z1268" i="1"/>
  <c r="AB1268" i="1" s="1"/>
  <c r="Z1269" i="1"/>
  <c r="AB1269" i="1" s="1"/>
  <c r="Z1270" i="1"/>
  <c r="AB1270" i="1" s="1"/>
  <c r="Z1271" i="1"/>
  <c r="AB1271" i="1" s="1"/>
  <c r="Z1272" i="1"/>
  <c r="AB1272" i="1" s="1"/>
  <c r="Z1273" i="1"/>
  <c r="AB1273" i="1" s="1"/>
  <c r="Z1274" i="1"/>
  <c r="AB1274" i="1" s="1"/>
  <c r="Z1275" i="1"/>
  <c r="AB1275" i="1" s="1"/>
  <c r="Z1276" i="1"/>
  <c r="AB1276" i="1" s="1"/>
  <c r="Z1277" i="1"/>
  <c r="AB1277" i="1" s="1"/>
  <c r="Z1278" i="1"/>
  <c r="AB1278" i="1" s="1"/>
  <c r="Z1279" i="1"/>
  <c r="AB1279" i="1" s="1"/>
  <c r="Z1280" i="1"/>
  <c r="AB1280" i="1" s="1"/>
  <c r="Z1281" i="1"/>
  <c r="AB1281" i="1" s="1"/>
  <c r="AA968" i="1"/>
  <c r="AA969" i="1"/>
  <c r="AA970" i="1"/>
  <c r="AA971" i="1"/>
  <c r="AA972" i="1"/>
  <c r="AA974" i="1"/>
  <c r="AA975" i="1"/>
  <c r="AA976" i="1"/>
  <c r="AA977" i="1"/>
  <c r="AA979" i="1"/>
  <c r="AA981" i="1"/>
  <c r="AA982" i="1"/>
  <c r="AA983" i="1"/>
  <c r="AA985" i="1"/>
  <c r="AA986" i="1"/>
  <c r="AA987" i="1"/>
  <c r="AA988" i="1"/>
  <c r="AA990" i="1"/>
  <c r="AA991" i="1"/>
  <c r="AA992" i="1"/>
  <c r="AA993" i="1"/>
  <c r="AA994" i="1"/>
  <c r="AA995" i="1"/>
  <c r="AA996" i="1"/>
  <c r="AA997" i="1"/>
  <c r="AA998" i="1"/>
  <c r="AA1000" i="1"/>
  <c r="AA1001" i="1"/>
  <c r="AA1003" i="1"/>
  <c r="AA1004" i="1"/>
  <c r="AA1005" i="1"/>
  <c r="AA1006" i="1"/>
  <c r="AA1007" i="1"/>
  <c r="AA1010" i="1"/>
  <c r="AA1012" i="1"/>
  <c r="AA1013" i="1"/>
  <c r="AA1015" i="1"/>
  <c r="AA1016" i="1"/>
  <c r="AA1017" i="1"/>
  <c r="AA1019" i="1"/>
  <c r="AA1020" i="1"/>
  <c r="AA1021" i="1"/>
  <c r="AA1022" i="1"/>
  <c r="AA1023" i="1"/>
  <c r="AA1024" i="1"/>
  <c r="AA1025" i="1"/>
  <c r="AA1026" i="1"/>
  <c r="AA1027" i="1"/>
  <c r="AA1029" i="1"/>
  <c r="AA1030" i="1"/>
  <c r="AA1031" i="1"/>
  <c r="AA1032" i="1"/>
  <c r="AA1033" i="1"/>
  <c r="AA1034" i="1"/>
  <c r="AA1035" i="1"/>
  <c r="AA1036" i="1"/>
  <c r="AA1038" i="1"/>
  <c r="AA1040" i="1"/>
  <c r="AA1041" i="1"/>
  <c r="AA1042" i="1"/>
  <c r="AA1043" i="1"/>
  <c r="AA1044" i="1"/>
  <c r="AA1045" i="1"/>
  <c r="AA1048" i="1"/>
  <c r="AA1049" i="1"/>
  <c r="AA1054" i="1"/>
  <c r="AA1055" i="1"/>
  <c r="AA1057" i="1"/>
  <c r="AA1060" i="1"/>
  <c r="AA1062" i="1"/>
  <c r="AA1065" i="1"/>
  <c r="AA1066" i="1"/>
  <c r="AA1067" i="1"/>
  <c r="AA1069" i="1"/>
  <c r="AA1070" i="1"/>
  <c r="AA1071" i="1"/>
  <c r="AA1072" i="1"/>
  <c r="AA1073" i="1"/>
  <c r="AA1074" i="1"/>
  <c r="AA1076" i="1"/>
  <c r="AA1077" i="1"/>
  <c r="AA1078" i="1"/>
  <c r="AA1079" i="1"/>
  <c r="AA1080" i="1"/>
  <c r="AA1082" i="1"/>
  <c r="AA1083" i="1"/>
  <c r="AA1084" i="1"/>
  <c r="AA1087" i="1"/>
  <c r="AA1088" i="1"/>
  <c r="AA1089" i="1"/>
  <c r="AA1090" i="1"/>
  <c r="AA1092" i="1"/>
  <c r="AA1093" i="1"/>
  <c r="AA1094" i="1"/>
  <c r="AA1095" i="1"/>
  <c r="AA1096" i="1"/>
  <c r="AA1097" i="1"/>
  <c r="AA1098" i="1"/>
  <c r="AA1099" i="1"/>
  <c r="AA1100" i="1"/>
  <c r="AA1102" i="1"/>
  <c r="AA1103" i="1"/>
  <c r="AA1104" i="1"/>
  <c r="AA1105" i="1"/>
  <c r="AA1106" i="1"/>
  <c r="AA1108" i="1"/>
  <c r="AA1109" i="1"/>
  <c r="AA1112" i="1"/>
  <c r="AA1113" i="1"/>
  <c r="AA1117" i="1"/>
  <c r="AA1119" i="1"/>
  <c r="AA1120" i="1"/>
  <c r="AA1121" i="1"/>
  <c r="AA1122" i="1"/>
  <c r="AA1125" i="1"/>
  <c r="AA1126" i="1"/>
  <c r="AA1127"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118" i="1" l="1"/>
  <c r="AA1128" i="1"/>
  <c r="AA1115" i="1"/>
  <c r="AA1114" i="1"/>
  <c r="AB1114" i="1" s="1"/>
  <c r="AA1116" i="1"/>
  <c r="AB1116" i="1" s="1"/>
  <c r="AA1111" i="1"/>
  <c r="AB1111" i="1" s="1"/>
  <c r="AA1107" i="1"/>
  <c r="AB1107" i="1" s="1"/>
  <c r="AB1078" i="1"/>
  <c r="AA1110" i="1"/>
  <c r="AB1110" i="1" s="1"/>
  <c r="AA1101" i="1"/>
  <c r="AB1101" i="1" s="1"/>
  <c r="AA1085" i="1"/>
  <c r="AB1085" i="1" s="1"/>
  <c r="AA1081" i="1"/>
  <c r="AB1081" i="1" s="1"/>
  <c r="AA1075" i="1"/>
  <c r="AB1075" i="1" s="1"/>
  <c r="AB1064" i="1"/>
  <c r="AB1068" i="1"/>
  <c r="AA1091" i="1"/>
  <c r="AB1091" i="1" s="1"/>
  <c r="AA1086" i="1"/>
  <c r="AB1086" i="1" s="1"/>
  <c r="AA1050" i="1"/>
  <c r="AB1050" i="1" s="1"/>
  <c r="AA1053" i="1"/>
  <c r="AB1053" i="1" s="1"/>
  <c r="AA1046" i="1"/>
  <c r="AB1046" i="1" s="1"/>
  <c r="AA1047" i="1"/>
  <c r="AB1047" i="1" s="1"/>
  <c r="AA1051" i="1"/>
  <c r="AB1051" i="1" s="1"/>
  <c r="AA1056" i="1"/>
  <c r="AB1056" i="1" s="1"/>
  <c r="AA1063" i="1"/>
  <c r="AB1063" i="1" s="1"/>
  <c r="AA1058" i="1"/>
  <c r="AB1058" i="1" s="1"/>
  <c r="AA1061" i="1"/>
  <c r="AB1061" i="1" s="1"/>
  <c r="AA1059" i="1"/>
  <c r="AB1059" i="1" s="1"/>
  <c r="AA1052" i="1"/>
  <c r="AB1052" i="1" s="1"/>
  <c r="AB1018" i="1"/>
  <c r="AA1039" i="1"/>
  <c r="AB1039" i="1" s="1"/>
  <c r="AA1028" i="1"/>
  <c r="AB1028" i="1" s="1"/>
  <c r="AA1009" i="1"/>
  <c r="AB1009" i="1" s="1"/>
  <c r="AA1014" i="1"/>
  <c r="AB1014" i="1" s="1"/>
  <c r="AA1011" i="1"/>
  <c r="AB1011" i="1" s="1"/>
  <c r="AB980" i="1"/>
  <c r="AA999" i="1"/>
  <c r="AA1008" i="1"/>
  <c r="AB1008" i="1" s="1"/>
  <c r="AA1002" i="1"/>
  <c r="AB1002" i="1" s="1"/>
  <c r="AA989" i="1"/>
  <c r="AB989" i="1" s="1"/>
  <c r="AA973" i="1"/>
  <c r="AB973" i="1" s="1"/>
  <c r="AB984" i="1"/>
  <c r="AA978" i="1"/>
  <c r="AB978" i="1" s="1"/>
  <c r="D937" i="1"/>
  <c r="D926" i="1" l="1"/>
  <c r="D927" i="1"/>
  <c r="D928" i="1"/>
  <c r="D929" i="1"/>
  <c r="D930" i="1"/>
  <c r="D931" i="1"/>
  <c r="D932" i="1"/>
  <c r="D933" i="1"/>
  <c r="D934" i="1"/>
  <c r="D935" i="1"/>
  <c r="D936"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Z943" i="1"/>
  <c r="AB943" i="1" s="1"/>
  <c r="Z944" i="1"/>
  <c r="AB944" i="1" s="1"/>
  <c r="Z945" i="1"/>
  <c r="AB945" i="1" s="1"/>
  <c r="Z946" i="1"/>
  <c r="AB946" i="1" s="1"/>
  <c r="Z947" i="1"/>
  <c r="Z948" i="1"/>
  <c r="Z949" i="1"/>
  <c r="AB949" i="1" s="1"/>
  <c r="Z950" i="1"/>
  <c r="AB950" i="1" s="1"/>
  <c r="Z951" i="1"/>
  <c r="AB951" i="1" s="1"/>
  <c r="Z952" i="1"/>
  <c r="AB952" i="1" s="1"/>
  <c r="Z953" i="1"/>
  <c r="AB953" i="1" s="1"/>
  <c r="Z954" i="1"/>
  <c r="AB954" i="1" s="1"/>
  <c r="Z955" i="1"/>
  <c r="AB955" i="1" s="1"/>
  <c r="Z956" i="1"/>
  <c r="Z957" i="1"/>
  <c r="AB957" i="1" s="1"/>
  <c r="Z958" i="1"/>
  <c r="AB958" i="1" s="1"/>
  <c r="Z959" i="1"/>
  <c r="AB959" i="1" s="1"/>
  <c r="Z960" i="1"/>
  <c r="AB960" i="1" s="1"/>
  <c r="Z961" i="1"/>
  <c r="AB961" i="1" s="1"/>
  <c r="Z962" i="1"/>
  <c r="AB962" i="1" s="1"/>
  <c r="Z963" i="1"/>
  <c r="AB963" i="1" s="1"/>
  <c r="Z964" i="1"/>
  <c r="Z965" i="1"/>
  <c r="AB965" i="1" s="1"/>
  <c r="Z966" i="1"/>
  <c r="AB966" i="1" s="1"/>
  <c r="Z967" i="1"/>
  <c r="AA943" i="1"/>
  <c r="AA944" i="1"/>
  <c r="AA945" i="1"/>
  <c r="AA946" i="1"/>
  <c r="AA949" i="1"/>
  <c r="AA950" i="1"/>
  <c r="AA951" i="1"/>
  <c r="AA952" i="1"/>
  <c r="AA953" i="1"/>
  <c r="AA954" i="1"/>
  <c r="AA955" i="1"/>
  <c r="AA957" i="1"/>
  <c r="AA958" i="1"/>
  <c r="AA959" i="1"/>
  <c r="AA960" i="1"/>
  <c r="AA961" i="1"/>
  <c r="AA962" i="1"/>
  <c r="AA963" i="1"/>
  <c r="AA965" i="1"/>
  <c r="AA966" i="1"/>
  <c r="AA967" i="1" l="1"/>
  <c r="AB967" i="1" s="1"/>
  <c r="AA964" i="1"/>
  <c r="AB964" i="1" s="1"/>
  <c r="AA956" i="1"/>
  <c r="AB956" i="1" s="1"/>
  <c r="AA948" i="1"/>
  <c r="AA947" i="1"/>
  <c r="AB947" i="1" s="1"/>
  <c r="D889" i="1"/>
  <c r="D876" i="1" l="1"/>
  <c r="D872" i="1" l="1"/>
  <c r="D848" i="1" l="1"/>
  <c r="D830" i="1"/>
  <c r="D831" i="1"/>
  <c r="D832" i="1"/>
  <c r="D833" i="1"/>
  <c r="D834" i="1"/>
  <c r="D835" i="1"/>
  <c r="D836" i="1"/>
  <c r="D837" i="1"/>
  <c r="D838" i="1"/>
  <c r="D839" i="1"/>
  <c r="D840" i="1"/>
  <c r="D841" i="1"/>
  <c r="D842" i="1"/>
  <c r="D843" i="1"/>
  <c r="D844" i="1"/>
  <c r="D845" i="1"/>
  <c r="D846" i="1"/>
  <c r="D847" i="1"/>
  <c r="D849" i="1"/>
  <c r="D850" i="1"/>
  <c r="D851" i="1"/>
  <c r="D852" i="1"/>
  <c r="D853" i="1"/>
  <c r="D854" i="1"/>
  <c r="D855" i="1"/>
  <c r="D856" i="1"/>
  <c r="D857" i="1"/>
  <c r="D858" i="1"/>
  <c r="D859" i="1"/>
  <c r="D860" i="1"/>
  <c r="D861" i="1"/>
  <c r="D862" i="1"/>
  <c r="D863" i="1"/>
  <c r="D864" i="1"/>
  <c r="D865" i="1"/>
  <c r="D866" i="1"/>
  <c r="D867" i="1"/>
  <c r="D868" i="1"/>
  <c r="D869" i="1"/>
  <c r="D870" i="1"/>
  <c r="D871" i="1"/>
  <c r="D873" i="1"/>
  <c r="D874" i="1"/>
  <c r="D875" i="1"/>
  <c r="D877" i="1"/>
  <c r="D878" i="1"/>
  <c r="D879" i="1"/>
  <c r="D880" i="1"/>
  <c r="D881" i="1"/>
  <c r="D882" i="1"/>
  <c r="D883" i="1"/>
  <c r="D884" i="1"/>
  <c r="D885" i="1"/>
  <c r="D886" i="1"/>
  <c r="D887" i="1"/>
  <c r="D888"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Z836" i="1" l="1"/>
  <c r="Z837" i="1"/>
  <c r="AB837" i="1" s="1"/>
  <c r="Z838" i="1"/>
  <c r="Z839" i="1"/>
  <c r="AB839" i="1" s="1"/>
  <c r="Z840" i="1"/>
  <c r="AB840" i="1" s="1"/>
  <c r="Z841" i="1"/>
  <c r="AB841" i="1" s="1"/>
  <c r="Z842" i="1"/>
  <c r="AB842" i="1" s="1"/>
  <c r="Z843" i="1"/>
  <c r="Z844" i="1"/>
  <c r="Z845" i="1"/>
  <c r="AB845" i="1" s="1"/>
  <c r="Z846" i="1"/>
  <c r="Z847" i="1"/>
  <c r="AB847" i="1" s="1"/>
  <c r="Z848" i="1"/>
  <c r="AB848" i="1" s="1"/>
  <c r="Z849" i="1"/>
  <c r="Z850" i="1"/>
  <c r="AB850" i="1" s="1"/>
  <c r="Z851" i="1"/>
  <c r="AB851" i="1" s="1"/>
  <c r="Z852" i="1"/>
  <c r="AB852" i="1" s="1"/>
  <c r="Z853" i="1"/>
  <c r="AB853" i="1" s="1"/>
  <c r="Z854" i="1"/>
  <c r="AB854" i="1" s="1"/>
  <c r="Z855" i="1"/>
  <c r="Z856" i="1"/>
  <c r="AB856" i="1" s="1"/>
  <c r="Z857" i="1"/>
  <c r="AB857" i="1" s="1"/>
  <c r="Z858" i="1"/>
  <c r="AB858" i="1" s="1"/>
  <c r="Z859" i="1"/>
  <c r="Z860" i="1"/>
  <c r="AB860" i="1" s="1"/>
  <c r="Z861" i="1"/>
  <c r="Z862" i="1"/>
  <c r="AB862" i="1" s="1"/>
  <c r="Z863" i="1"/>
  <c r="AB863" i="1" s="1"/>
  <c r="Z864" i="1"/>
  <c r="Z865" i="1"/>
  <c r="Z866" i="1"/>
  <c r="AB866" i="1" s="1"/>
  <c r="Z867" i="1"/>
  <c r="AB867" i="1" s="1"/>
  <c r="Z868" i="1"/>
  <c r="AB868" i="1" s="1"/>
  <c r="Z869" i="1"/>
  <c r="AB869" i="1" s="1"/>
  <c r="Z870" i="1"/>
  <c r="AB870" i="1" s="1"/>
  <c r="Z871" i="1"/>
  <c r="AB871" i="1" s="1"/>
  <c r="Z872" i="1"/>
  <c r="AA872" i="1" s="1"/>
  <c r="Z873" i="1"/>
  <c r="AB873" i="1" s="1"/>
  <c r="Z874" i="1"/>
  <c r="Z875" i="1"/>
  <c r="AB875" i="1" s="1"/>
  <c r="Z877" i="1"/>
  <c r="Z878" i="1"/>
  <c r="Z879" i="1"/>
  <c r="AB879" i="1" s="1"/>
  <c r="Z880" i="1"/>
  <c r="AB880" i="1" s="1"/>
  <c r="Z881" i="1"/>
  <c r="AB881" i="1" s="1"/>
  <c r="Z882" i="1"/>
  <c r="Z883" i="1"/>
  <c r="AB883" i="1" s="1"/>
  <c r="Z884" i="1"/>
  <c r="AB884" i="1" s="1"/>
  <c r="Z885" i="1"/>
  <c r="AB885" i="1" s="1"/>
  <c r="Z886" i="1"/>
  <c r="AB886" i="1" s="1"/>
  <c r="Z887" i="1"/>
  <c r="Z888" i="1"/>
  <c r="AB888" i="1" s="1"/>
  <c r="Z889" i="1"/>
  <c r="AB889" i="1" s="1"/>
  <c r="Z890" i="1"/>
  <c r="AB890" i="1" s="1"/>
  <c r="Z891" i="1"/>
  <c r="AA891" i="1" s="1"/>
  <c r="Z892" i="1"/>
  <c r="AB892" i="1" s="1"/>
  <c r="Z893" i="1"/>
  <c r="Z894" i="1"/>
  <c r="AB894" i="1" s="1"/>
  <c r="Z895" i="1"/>
  <c r="Z896" i="1"/>
  <c r="AB896" i="1" s="1"/>
  <c r="Z897" i="1"/>
  <c r="AB897" i="1" s="1"/>
  <c r="Z898" i="1"/>
  <c r="Z899" i="1"/>
  <c r="Z900" i="1"/>
  <c r="AB900" i="1" s="1"/>
  <c r="Z901" i="1"/>
  <c r="AB901" i="1" s="1"/>
  <c r="Z902" i="1"/>
  <c r="AB902" i="1" s="1"/>
  <c r="Z903" i="1"/>
  <c r="AB903" i="1" s="1"/>
  <c r="Z904" i="1"/>
  <c r="AB904" i="1" s="1"/>
  <c r="Z905" i="1"/>
  <c r="AB905" i="1" s="1"/>
  <c r="Z906" i="1"/>
  <c r="AB906" i="1" s="1"/>
  <c r="Z907" i="1"/>
  <c r="Z908" i="1"/>
  <c r="AB908" i="1" s="1"/>
  <c r="Z909" i="1"/>
  <c r="Z910" i="1"/>
  <c r="AB910" i="1" s="1"/>
  <c r="Z911" i="1"/>
  <c r="AB911" i="1" s="1"/>
  <c r="Z912" i="1"/>
  <c r="AB912" i="1" s="1"/>
  <c r="Z913" i="1"/>
  <c r="AB913" i="1" s="1"/>
  <c r="Z914" i="1"/>
  <c r="Z915" i="1"/>
  <c r="AB915" i="1" s="1"/>
  <c r="Z916" i="1"/>
  <c r="AB916" i="1" s="1"/>
  <c r="Z917" i="1"/>
  <c r="Z918" i="1"/>
  <c r="AB918" i="1" s="1"/>
  <c r="Z919" i="1"/>
  <c r="Z920" i="1"/>
  <c r="AB920" i="1" s="1"/>
  <c r="Z921" i="1"/>
  <c r="AB921" i="1" s="1"/>
  <c r="Z922" i="1"/>
  <c r="AB922" i="1" s="1"/>
  <c r="Z923" i="1"/>
  <c r="AB923" i="1" s="1"/>
  <c r="Z924" i="1"/>
  <c r="AB924" i="1" s="1"/>
  <c r="Z926" i="1"/>
  <c r="AB926" i="1" s="1"/>
  <c r="Z927" i="1"/>
  <c r="AB927" i="1" s="1"/>
  <c r="Z928" i="1"/>
  <c r="AB928" i="1" s="1"/>
  <c r="Z929" i="1"/>
  <c r="AB929" i="1" s="1"/>
  <c r="Z930" i="1"/>
  <c r="AB930" i="1" s="1"/>
  <c r="Z931" i="1"/>
  <c r="AB931" i="1" s="1"/>
  <c r="Z932" i="1"/>
  <c r="AB932" i="1" s="1"/>
  <c r="Z933" i="1"/>
  <c r="AB933" i="1" s="1"/>
  <c r="Z934" i="1"/>
  <c r="AB934" i="1" s="1"/>
  <c r="Z935" i="1"/>
  <c r="AB935" i="1" s="1"/>
  <c r="Z936" i="1"/>
  <c r="AB936" i="1" s="1"/>
  <c r="Z937" i="1"/>
  <c r="Z938" i="1"/>
  <c r="AB938" i="1" s="1"/>
  <c r="Z939" i="1"/>
  <c r="AB939" i="1" s="1"/>
  <c r="Z940" i="1"/>
  <c r="AB940" i="1" s="1"/>
  <c r="Z941" i="1"/>
  <c r="AB941" i="1" s="1"/>
  <c r="Z942" i="1"/>
  <c r="AB942" i="1" s="1"/>
  <c r="AA837" i="1"/>
  <c r="AA839" i="1"/>
  <c r="AA840" i="1"/>
  <c r="AA841" i="1"/>
  <c r="AA842" i="1"/>
  <c r="AA845" i="1"/>
  <c r="AA847" i="1"/>
  <c r="AA848" i="1"/>
  <c r="AA850" i="1"/>
  <c r="AA851" i="1"/>
  <c r="AA852" i="1"/>
  <c r="AA853" i="1"/>
  <c r="AA854" i="1"/>
  <c r="AA856" i="1"/>
  <c r="AA857" i="1"/>
  <c r="AA858" i="1"/>
  <c r="AA860" i="1"/>
  <c r="AA862" i="1"/>
  <c r="AA863" i="1"/>
  <c r="AA866" i="1"/>
  <c r="AA867" i="1"/>
  <c r="AA868" i="1"/>
  <c r="AA869" i="1"/>
  <c r="AA870" i="1"/>
  <c r="AA871" i="1"/>
  <c r="AA873" i="1"/>
  <c r="AA875" i="1"/>
  <c r="AA879" i="1"/>
  <c r="AA880" i="1"/>
  <c r="AA881" i="1"/>
  <c r="AA883" i="1"/>
  <c r="AA884" i="1"/>
  <c r="AA885" i="1"/>
  <c r="AA886" i="1"/>
  <c r="AA888" i="1"/>
  <c r="AA889" i="1"/>
  <c r="AA890" i="1"/>
  <c r="AA892" i="1"/>
  <c r="AA894" i="1"/>
  <c r="AA896" i="1"/>
  <c r="AA897" i="1"/>
  <c r="AA900" i="1"/>
  <c r="AA901" i="1"/>
  <c r="AA902" i="1"/>
  <c r="AA903" i="1"/>
  <c r="AA904" i="1"/>
  <c r="AA905" i="1"/>
  <c r="AA906" i="1"/>
  <c r="AA908" i="1"/>
  <c r="AA910" i="1"/>
  <c r="AA911" i="1"/>
  <c r="AA912" i="1"/>
  <c r="AA913" i="1"/>
  <c r="AA915" i="1"/>
  <c r="AA916" i="1"/>
  <c r="AA918" i="1"/>
  <c r="AA920" i="1"/>
  <c r="AA921" i="1"/>
  <c r="AA922" i="1"/>
  <c r="AA923" i="1"/>
  <c r="AA924" i="1"/>
  <c r="AA926" i="1"/>
  <c r="AA927" i="1"/>
  <c r="AA928" i="1"/>
  <c r="AA929" i="1"/>
  <c r="AA930" i="1"/>
  <c r="AA931" i="1"/>
  <c r="AA932" i="1"/>
  <c r="AA933" i="1"/>
  <c r="AA934" i="1"/>
  <c r="AA935" i="1"/>
  <c r="AA936" i="1"/>
  <c r="AA938" i="1"/>
  <c r="AA939" i="1"/>
  <c r="AA940" i="1"/>
  <c r="AA941" i="1"/>
  <c r="AA942" i="1"/>
  <c r="AA937" i="1" l="1"/>
  <c r="AB937" i="1" s="1"/>
  <c r="AA909" i="1"/>
  <c r="AB909" i="1" s="1"/>
  <c r="AA919" i="1"/>
  <c r="AB919" i="1" s="1"/>
  <c r="AB914" i="1"/>
  <c r="AA917" i="1"/>
  <c r="AB917" i="1" s="1"/>
  <c r="AA907" i="1"/>
  <c r="AB907" i="1" s="1"/>
  <c r="AA899" i="1"/>
  <c r="AB899" i="1" s="1"/>
  <c r="AA898" i="1"/>
  <c r="AB898" i="1" s="1"/>
  <c r="AA895" i="1"/>
  <c r="AB895" i="1" s="1"/>
  <c r="AA893" i="1"/>
  <c r="AB893" i="1" s="1"/>
  <c r="AB891" i="1"/>
  <c r="AA887" i="1"/>
  <c r="AB887" i="1" s="1"/>
  <c r="AA882" i="1"/>
  <c r="AB882" i="1" s="1"/>
  <c r="AB878" i="1"/>
  <c r="AA874" i="1"/>
  <c r="AB874" i="1" s="1"/>
  <c r="AA861" i="1"/>
  <c r="AB861" i="1" s="1"/>
  <c r="AA877" i="1"/>
  <c r="AB877" i="1" s="1"/>
  <c r="AA865" i="1"/>
  <c r="AB865" i="1" s="1"/>
  <c r="AB872" i="1"/>
  <c r="AA864" i="1"/>
  <c r="AB864" i="1" s="1"/>
  <c r="AA859" i="1"/>
  <c r="AB859" i="1" s="1"/>
  <c r="AA855" i="1"/>
  <c r="AB855" i="1" s="1"/>
  <c r="AA844" i="1"/>
  <c r="AB844" i="1" s="1"/>
  <c r="AA849" i="1"/>
  <c r="AB849" i="1" s="1"/>
  <c r="AA846" i="1"/>
  <c r="AB846" i="1" s="1"/>
  <c r="AA843" i="1"/>
  <c r="AB843" i="1" s="1"/>
  <c r="AA838" i="1"/>
  <c r="AB838" i="1" s="1"/>
  <c r="AA836" i="1"/>
  <c r="AB836" i="1" s="1"/>
  <c r="Z835" i="1"/>
  <c r="AB835" i="1" s="1"/>
  <c r="AA835" i="1"/>
  <c r="AA827" i="1"/>
  <c r="AA829" i="1"/>
  <c r="AA830" i="1"/>
  <c r="AA831" i="1"/>
  <c r="AA832" i="1"/>
  <c r="AA833" i="1"/>
  <c r="AA834" i="1"/>
  <c r="AA824" i="1"/>
  <c r="AA825" i="1"/>
  <c r="AA826" i="1"/>
  <c r="Z826" i="1"/>
  <c r="AB826" i="1" s="1"/>
  <c r="Z827" i="1"/>
  <c r="AB827" i="1" s="1"/>
  <c r="AB828" i="1"/>
  <c r="Z829" i="1"/>
  <c r="AB829" i="1" s="1"/>
  <c r="Z830" i="1"/>
  <c r="AB830" i="1" s="1"/>
  <c r="Z831" i="1"/>
  <c r="AB831" i="1" s="1"/>
  <c r="Z832" i="1"/>
  <c r="AB832" i="1" s="1"/>
  <c r="Z833" i="1"/>
  <c r="AB833" i="1" s="1"/>
  <c r="Z834" i="1"/>
  <c r="AB834" i="1" s="1"/>
  <c r="D825" i="1"/>
  <c r="D826" i="1"/>
  <c r="D827" i="1"/>
  <c r="D828" i="1"/>
  <c r="D829" i="1"/>
  <c r="Z825" i="1"/>
  <c r="AB825" i="1" s="1"/>
  <c r="Z824" i="1" l="1"/>
  <c r="AB824" i="1" s="1"/>
  <c r="D824" i="1"/>
  <c r="Z814" i="1" l="1"/>
  <c r="AB814" i="1" s="1"/>
  <c r="Z815" i="1"/>
  <c r="AA815" i="1" s="1"/>
  <c r="Z816" i="1"/>
  <c r="AB816" i="1" s="1"/>
  <c r="Z817" i="1"/>
  <c r="AB817" i="1" s="1"/>
  <c r="Z818" i="1"/>
  <c r="AB818" i="1" s="1"/>
  <c r="Z819" i="1"/>
  <c r="AB819" i="1" s="1"/>
  <c r="Z820" i="1"/>
  <c r="Z821" i="1"/>
  <c r="AB821" i="1" s="1"/>
  <c r="Z822" i="1"/>
  <c r="Z823" i="1"/>
  <c r="AB823" i="1" s="1"/>
  <c r="AA814" i="1"/>
  <c r="AA816" i="1"/>
  <c r="AA817" i="1"/>
  <c r="AA818" i="1"/>
  <c r="AA819" i="1"/>
  <c r="AA821" i="1"/>
  <c r="AA823" i="1"/>
  <c r="D812" i="1"/>
  <c r="D813" i="1"/>
  <c r="D814" i="1"/>
  <c r="D815" i="1"/>
  <c r="D816" i="1"/>
  <c r="D817" i="1"/>
  <c r="D818" i="1"/>
  <c r="D819" i="1"/>
  <c r="D820" i="1"/>
  <c r="D821" i="1"/>
  <c r="D822" i="1"/>
  <c r="D823" i="1"/>
  <c r="AA822" i="1" l="1"/>
  <c r="AB822" i="1" s="1"/>
  <c r="AA820" i="1"/>
  <c r="AB820" i="1" s="1"/>
  <c r="AB815" i="1"/>
  <c r="D808" i="1"/>
  <c r="T6" i="8" l="1"/>
  <c r="S6" i="8"/>
  <c r="R6" i="8"/>
  <c r="Q6" i="8"/>
  <c r="P6" i="8"/>
  <c r="O6" i="8"/>
  <c r="N6" i="8"/>
  <c r="M6" i="8"/>
  <c r="L6" i="8"/>
  <c r="K6" i="8"/>
  <c r="J6" i="8"/>
  <c r="I6" i="8"/>
  <c r="H6" i="8"/>
  <c r="G6" i="8"/>
  <c r="F6" i="8"/>
  <c r="D6" i="8"/>
  <c r="C6" i="8"/>
  <c r="D787" i="1" l="1"/>
  <c r="D784" i="1"/>
  <c r="D775" i="1" l="1"/>
  <c r="Z771" i="1" l="1"/>
  <c r="Z769" i="1"/>
  <c r="AB769" i="1" s="1"/>
  <c r="Z770" i="1"/>
  <c r="AB770" i="1" s="1"/>
  <c r="AA771" i="1" l="1"/>
  <c r="AB771" i="1" s="1"/>
  <c r="Z703" i="1"/>
  <c r="Z743" i="1" l="1"/>
  <c r="AA743" i="1" l="1"/>
  <c r="AB743" i="1" s="1"/>
  <c r="D737" i="1"/>
  <c r="Z812" i="1" l="1"/>
  <c r="Z813" i="1"/>
  <c r="AB813" i="1" s="1"/>
  <c r="AA813" i="1"/>
  <c r="AA812" i="1" l="1"/>
  <c r="AB812" i="1" s="1"/>
  <c r="T4" i="8"/>
  <c r="J15" i="8"/>
  <c r="S27" i="8" l="1"/>
  <c r="S26" i="8"/>
  <c r="S25" i="8"/>
  <c r="S24" i="8"/>
  <c r="S23" i="8"/>
  <c r="S22" i="8"/>
  <c r="S21" i="8"/>
  <c r="S20" i="8"/>
  <c r="S19" i="8"/>
  <c r="S18" i="8"/>
  <c r="S17" i="8"/>
  <c r="S16" i="8"/>
  <c r="S15" i="8"/>
  <c r="S14" i="8"/>
  <c r="S13" i="8"/>
  <c r="S12" i="8"/>
  <c r="S11" i="8"/>
  <c r="S10" i="8"/>
  <c r="S9" i="8"/>
  <c r="S8" i="8"/>
  <c r="S7" i="8"/>
  <c r="S5" i="8"/>
  <c r="S4" i="8"/>
  <c r="Q27" i="8"/>
  <c r="Q26" i="8"/>
  <c r="Q25" i="8"/>
  <c r="Q24" i="8"/>
  <c r="Q23" i="8"/>
  <c r="Q22" i="8"/>
  <c r="Q21" i="8"/>
  <c r="Q20" i="8"/>
  <c r="Q19" i="8"/>
  <c r="Q18" i="8"/>
  <c r="Q17" i="8"/>
  <c r="Q16" i="8"/>
  <c r="Q15" i="8"/>
  <c r="Q14" i="8"/>
  <c r="Q13" i="8"/>
  <c r="Q12" i="8"/>
  <c r="Q11" i="8"/>
  <c r="Q10" i="8"/>
  <c r="Q9" i="8"/>
  <c r="Q8" i="8"/>
  <c r="Q7" i="8"/>
  <c r="Q5" i="8"/>
  <c r="Q4" i="8"/>
  <c r="O27" i="8"/>
  <c r="O26" i="8"/>
  <c r="O25" i="8"/>
  <c r="O24" i="8"/>
  <c r="O23" i="8"/>
  <c r="O22" i="8"/>
  <c r="O21" i="8"/>
  <c r="O20" i="8"/>
  <c r="O19" i="8"/>
  <c r="O18" i="8"/>
  <c r="O17" i="8"/>
  <c r="O16" i="8"/>
  <c r="O15" i="8"/>
  <c r="O14" i="8"/>
  <c r="O13" i="8"/>
  <c r="O12" i="8"/>
  <c r="O11" i="8"/>
  <c r="O10" i="8"/>
  <c r="O9" i="8"/>
  <c r="O8" i="8"/>
  <c r="O7" i="8"/>
  <c r="O5" i="8"/>
  <c r="O4" i="8"/>
  <c r="M27" i="8"/>
  <c r="M26" i="8"/>
  <c r="M25" i="8"/>
  <c r="M24" i="8"/>
  <c r="M23" i="8"/>
  <c r="M22" i="8"/>
  <c r="M21" i="8"/>
  <c r="M20" i="8"/>
  <c r="M19" i="8"/>
  <c r="M18" i="8"/>
  <c r="M17" i="8"/>
  <c r="M16" i="8"/>
  <c r="M15" i="8"/>
  <c r="M14" i="8"/>
  <c r="M13" i="8"/>
  <c r="M12" i="8"/>
  <c r="M11" i="8"/>
  <c r="M10" i="8"/>
  <c r="M9" i="8"/>
  <c r="M8" i="8"/>
  <c r="M7" i="8"/>
  <c r="M5" i="8"/>
  <c r="M4" i="8"/>
  <c r="K27" i="8"/>
  <c r="K26" i="8"/>
  <c r="K25" i="8"/>
  <c r="K24" i="8"/>
  <c r="K23" i="8"/>
  <c r="K22" i="8"/>
  <c r="K21" i="8"/>
  <c r="K20" i="8"/>
  <c r="K19" i="8"/>
  <c r="K18" i="8"/>
  <c r="K17" i="8"/>
  <c r="K16" i="8"/>
  <c r="K15" i="8"/>
  <c r="K14" i="8"/>
  <c r="K13" i="8"/>
  <c r="K12" i="8"/>
  <c r="K11" i="8"/>
  <c r="K10" i="8"/>
  <c r="K9" i="8"/>
  <c r="K8" i="8"/>
  <c r="K7" i="8"/>
  <c r="K5" i="8"/>
  <c r="K4" i="8"/>
  <c r="I27" i="8"/>
  <c r="I26" i="8"/>
  <c r="I25" i="8"/>
  <c r="I24" i="8"/>
  <c r="I23" i="8"/>
  <c r="I22" i="8"/>
  <c r="I21" i="8"/>
  <c r="I20" i="8"/>
  <c r="I19" i="8"/>
  <c r="I18" i="8"/>
  <c r="I17" i="8"/>
  <c r="I16" i="8"/>
  <c r="I15" i="8"/>
  <c r="I14" i="8"/>
  <c r="I13" i="8"/>
  <c r="I12" i="8"/>
  <c r="I11" i="8"/>
  <c r="I10" i="8"/>
  <c r="I9" i="8"/>
  <c r="I8" i="8"/>
  <c r="I7" i="8"/>
  <c r="I5" i="8"/>
  <c r="I4" i="8"/>
  <c r="G27" i="8"/>
  <c r="G26" i="8"/>
  <c r="G25" i="8"/>
  <c r="G24" i="8"/>
  <c r="G23" i="8"/>
  <c r="G22" i="8"/>
  <c r="G21" i="8"/>
  <c r="G20" i="8"/>
  <c r="G19" i="8"/>
  <c r="G18" i="8"/>
  <c r="G17" i="8"/>
  <c r="G16" i="8"/>
  <c r="G15" i="8"/>
  <c r="G14" i="8"/>
  <c r="G13" i="8"/>
  <c r="G12" i="8"/>
  <c r="G11" i="8"/>
  <c r="G10" i="8"/>
  <c r="G9" i="8"/>
  <c r="G8" i="8"/>
  <c r="G7" i="8"/>
  <c r="G5" i="8"/>
  <c r="G4" i="8"/>
  <c r="C27" i="8"/>
  <c r="C26" i="8"/>
  <c r="C25" i="8"/>
  <c r="C24" i="8"/>
  <c r="C23" i="8"/>
  <c r="C22" i="8"/>
  <c r="C21" i="8"/>
  <c r="C20" i="8"/>
  <c r="C19" i="8"/>
  <c r="C18" i="8"/>
  <c r="C17" i="8"/>
  <c r="C16" i="8"/>
  <c r="C15" i="8"/>
  <c r="C14" i="8"/>
  <c r="C13" i="8"/>
  <c r="C12" i="8"/>
  <c r="C11" i="8"/>
  <c r="C10" i="8"/>
  <c r="C9" i="8"/>
  <c r="C8" i="8"/>
  <c r="C7" i="8"/>
  <c r="C5" i="8"/>
  <c r="C4" i="8"/>
  <c r="D4" i="8"/>
  <c r="C28" i="8" l="1"/>
  <c r="E28" i="8"/>
  <c r="AA661" i="1" l="1"/>
  <c r="Z661" i="1"/>
  <c r="AB661" i="1" s="1"/>
  <c r="D661" i="1"/>
  <c r="D656" i="1" l="1"/>
  <c r="D657" i="1"/>
  <c r="D658" i="1"/>
  <c r="D659" i="1"/>
  <c r="D660" i="1"/>
  <c r="D662" i="1"/>
  <c r="D663" i="1"/>
  <c r="D664" i="1"/>
  <c r="D622" i="1" l="1"/>
  <c r="D620" i="1" l="1"/>
  <c r="D621" i="1"/>
  <c r="D623" i="1"/>
  <c r="D624" i="1"/>
  <c r="D625" i="1"/>
  <c r="AA615" i="1" l="1"/>
  <c r="Z615" i="1"/>
  <c r="AB615" i="1" s="1"/>
  <c r="AA614" i="1"/>
  <c r="Z614" i="1"/>
  <c r="AB614" i="1" s="1"/>
  <c r="Z612" i="1"/>
  <c r="D612" i="1"/>
  <c r="D578" i="1" l="1"/>
  <c r="D555" i="1"/>
  <c r="Z526" i="1"/>
  <c r="AA526" i="1" s="1"/>
  <c r="AB526" i="1" s="1"/>
  <c r="Z525" i="1"/>
  <c r="AA525" i="1" s="1"/>
  <c r="AB525" i="1" s="1"/>
  <c r="Z524" i="1"/>
  <c r="AA524" i="1" s="1"/>
  <c r="AB524" i="1" s="1"/>
  <c r="Z523" i="1"/>
  <c r="AA523" i="1" s="1"/>
  <c r="AB523" i="1" s="1"/>
  <c r="AA522" i="1"/>
  <c r="Z522" i="1"/>
  <c r="AB522" i="1" s="1"/>
  <c r="Z521" i="1"/>
  <c r="AA521" i="1"/>
  <c r="Z520" i="1"/>
  <c r="AA520" i="1" s="1"/>
  <c r="AB520" i="1" s="1"/>
  <c r="AA519" i="1"/>
  <c r="Z519" i="1"/>
  <c r="AB519" i="1" s="1"/>
  <c r="Z518" i="1"/>
  <c r="AA518" i="1" s="1"/>
  <c r="AB518" i="1" s="1"/>
  <c r="AA517" i="1"/>
  <c r="Z517" i="1"/>
  <c r="AB517" i="1" s="1"/>
  <c r="AA516" i="1"/>
  <c r="Z516" i="1"/>
  <c r="AB516" i="1" s="1"/>
  <c r="Z515" i="1"/>
  <c r="AA515" i="1" s="1"/>
  <c r="AB515" i="1" s="1"/>
  <c r="AA514" i="1"/>
  <c r="Z514" i="1"/>
  <c r="AB514" i="1" s="1"/>
  <c r="D526" i="1"/>
  <c r="D525" i="1"/>
  <c r="D524" i="1"/>
  <c r="D523" i="1"/>
  <c r="D522" i="1"/>
  <c r="D521" i="1"/>
  <c r="D520" i="1"/>
  <c r="D519" i="1"/>
  <c r="D518" i="1"/>
  <c r="D517" i="1"/>
  <c r="D516" i="1"/>
  <c r="D515" i="1"/>
  <c r="Z505" i="1"/>
  <c r="AA505" i="1" s="1"/>
  <c r="AB505" i="1" s="1"/>
  <c r="Z530" i="1"/>
  <c r="AB530" i="1" s="1"/>
  <c r="Z531" i="1"/>
  <c r="AB531" i="1" s="1"/>
  <c r="Z532" i="1"/>
  <c r="AB532" i="1" s="1"/>
  <c r="Z533" i="1"/>
  <c r="AB533" i="1" s="1"/>
  <c r="Z535" i="1"/>
  <c r="AB535" i="1" s="1"/>
  <c r="Z536" i="1"/>
  <c r="AB536" i="1" s="1"/>
  <c r="Z537" i="1"/>
  <c r="AB537" i="1" s="1"/>
  <c r="Z538" i="1"/>
  <c r="AA538" i="1" s="1"/>
  <c r="AB538" i="1" s="1"/>
  <c r="Z539" i="1"/>
  <c r="AB539" i="1" s="1"/>
  <c r="Z540" i="1"/>
  <c r="AB540" i="1" s="1"/>
  <c r="Z541" i="1"/>
  <c r="AB541" i="1" s="1"/>
  <c r="Z542" i="1"/>
  <c r="AB542" i="1" s="1"/>
  <c r="Z543" i="1"/>
  <c r="AB543" i="1" s="1"/>
  <c r="Z544" i="1"/>
  <c r="AA544" i="1" s="1"/>
  <c r="AB544" i="1" s="1"/>
  <c r="Z545" i="1"/>
  <c r="AB545" i="1" s="1"/>
  <c r="Z546" i="1"/>
  <c r="AB546" i="1" s="1"/>
  <c r="Z547" i="1"/>
  <c r="AB547" i="1" s="1"/>
  <c r="Z548" i="1"/>
  <c r="AB548" i="1" s="1"/>
  <c r="Z549" i="1"/>
  <c r="AB549" i="1" s="1"/>
  <c r="Z550" i="1"/>
  <c r="AB550" i="1" s="1"/>
  <c r="Z551" i="1"/>
  <c r="AA551" i="1" s="1"/>
  <c r="AB551" i="1" s="1"/>
  <c r="Z552" i="1"/>
  <c r="AB552" i="1" s="1"/>
  <c r="Z553" i="1"/>
  <c r="AB553" i="1" s="1"/>
  <c r="Z554" i="1"/>
  <c r="AA554" i="1" s="1"/>
  <c r="AB554" i="1" s="1"/>
  <c r="Z556" i="1"/>
  <c r="AA556" i="1" s="1"/>
  <c r="AB556" i="1" s="1"/>
  <c r="Z557" i="1"/>
  <c r="Z558" i="1"/>
  <c r="AB558" i="1" s="1"/>
  <c r="Z559" i="1"/>
  <c r="AB559" i="1" s="1"/>
  <c r="Z560" i="1"/>
  <c r="AB560" i="1" s="1"/>
  <c r="Z561" i="1"/>
  <c r="Z562" i="1"/>
  <c r="AB562" i="1" s="1"/>
  <c r="Z563" i="1"/>
  <c r="AB563" i="1" s="1"/>
  <c r="Z564" i="1"/>
  <c r="AB564" i="1" s="1"/>
  <c r="Z565" i="1"/>
  <c r="AA565" i="1" s="1"/>
  <c r="AB565" i="1" s="1"/>
  <c r="Z566" i="1"/>
  <c r="AB566" i="1" s="1"/>
  <c r="Z567" i="1"/>
  <c r="AB567" i="1" s="1"/>
  <c r="Z568" i="1"/>
  <c r="AB568" i="1" s="1"/>
  <c r="Z569" i="1"/>
  <c r="AB569" i="1" s="1"/>
  <c r="Z570" i="1"/>
  <c r="AA570" i="1" s="1"/>
  <c r="AB570" i="1" s="1"/>
  <c r="Z571" i="1"/>
  <c r="AB571" i="1" s="1"/>
  <c r="Z572" i="1"/>
  <c r="AB572" i="1" s="1"/>
  <c r="Z573" i="1"/>
  <c r="AA573" i="1" s="1"/>
  <c r="AB573" i="1" s="1"/>
  <c r="Z574" i="1"/>
  <c r="AB574" i="1" s="1"/>
  <c r="Z575" i="1"/>
  <c r="AB575" i="1" s="1"/>
  <c r="Z576" i="1"/>
  <c r="AB576" i="1" s="1"/>
  <c r="Z577" i="1"/>
  <c r="Z578" i="1"/>
  <c r="AB578" i="1" s="1"/>
  <c r="Z579" i="1"/>
  <c r="AB579" i="1" s="1"/>
  <c r="Z580" i="1"/>
  <c r="AB580" i="1" s="1"/>
  <c r="Z581" i="1"/>
  <c r="AB581" i="1" s="1"/>
  <c r="Z582" i="1"/>
  <c r="AB582" i="1" s="1"/>
  <c r="Z583" i="1"/>
  <c r="Z584" i="1"/>
  <c r="AB584" i="1" s="1"/>
  <c r="Z585" i="1"/>
  <c r="AB585" i="1" s="1"/>
  <c r="Z586" i="1"/>
  <c r="AB586" i="1" s="1"/>
  <c r="Z587" i="1"/>
  <c r="AA587" i="1" s="1"/>
  <c r="Z588" i="1"/>
  <c r="Z589" i="1"/>
  <c r="AB589" i="1" s="1"/>
  <c r="Z590" i="1"/>
  <c r="AB590" i="1" s="1"/>
  <c r="Z591" i="1"/>
  <c r="AB591" i="1" s="1"/>
  <c r="Z592" i="1"/>
  <c r="AA592" i="1" s="1"/>
  <c r="Z593" i="1"/>
  <c r="AB593" i="1" s="1"/>
  <c r="Z594" i="1"/>
  <c r="AB594" i="1" s="1"/>
  <c r="Z595" i="1"/>
  <c r="AB595" i="1" s="1"/>
  <c r="Z596" i="1"/>
  <c r="AB596" i="1" s="1"/>
  <c r="Z597" i="1"/>
  <c r="AB597" i="1" s="1"/>
  <c r="Z598" i="1"/>
  <c r="AB598" i="1" s="1"/>
  <c r="Z599" i="1"/>
  <c r="AB599" i="1" s="1"/>
  <c r="Z600" i="1"/>
  <c r="AB600" i="1" s="1"/>
  <c r="Z601" i="1"/>
  <c r="AB601" i="1" s="1"/>
  <c r="Z602" i="1"/>
  <c r="AB602" i="1" s="1"/>
  <c r="Z603" i="1"/>
  <c r="AB603" i="1" s="1"/>
  <c r="Z604" i="1"/>
  <c r="AB604" i="1" s="1"/>
  <c r="Z605" i="1"/>
  <c r="AB605" i="1" s="1"/>
  <c r="Z606" i="1"/>
  <c r="AB606" i="1" s="1"/>
  <c r="Z607" i="1"/>
  <c r="Z608" i="1"/>
  <c r="AB608" i="1" s="1"/>
  <c r="Z609" i="1"/>
  <c r="AB609" i="1" s="1"/>
  <c r="Z610" i="1"/>
  <c r="AB610" i="1" s="1"/>
  <c r="Z611" i="1"/>
  <c r="AB611" i="1" s="1"/>
  <c r="AB612" i="1"/>
  <c r="Z613" i="1"/>
  <c r="Z616" i="1"/>
  <c r="AB616" i="1" s="1"/>
  <c r="Z617" i="1"/>
  <c r="AB617" i="1" s="1"/>
  <c r="Z618" i="1"/>
  <c r="AB618" i="1" s="1"/>
  <c r="Z619" i="1"/>
  <c r="AB619" i="1" s="1"/>
  <c r="Z620" i="1"/>
  <c r="AB620" i="1" s="1"/>
  <c r="Z621" i="1"/>
  <c r="AB621" i="1" s="1"/>
  <c r="Z623" i="1"/>
  <c r="Z624" i="1"/>
  <c r="Z625" i="1"/>
  <c r="AB625" i="1" s="1"/>
  <c r="Z626" i="1"/>
  <c r="AB626" i="1" s="1"/>
  <c r="Z627" i="1"/>
  <c r="Z629" i="1"/>
  <c r="Z630" i="1"/>
  <c r="AB630" i="1" s="1"/>
  <c r="Z631" i="1"/>
  <c r="AB631" i="1" s="1"/>
  <c r="Z632" i="1"/>
  <c r="AB632" i="1" s="1"/>
  <c r="Z633" i="1"/>
  <c r="AB633" i="1" s="1"/>
  <c r="Z634" i="1"/>
  <c r="Z635" i="1"/>
  <c r="AB635" i="1" s="1"/>
  <c r="Z636" i="1"/>
  <c r="Z637" i="1"/>
  <c r="AB637" i="1" s="1"/>
  <c r="Z638" i="1"/>
  <c r="Z639" i="1"/>
  <c r="Z640" i="1"/>
  <c r="Z641" i="1"/>
  <c r="AB641" i="1" s="1"/>
  <c r="Z642" i="1"/>
  <c r="Z643" i="1"/>
  <c r="AB643" i="1" s="1"/>
  <c r="Z644" i="1"/>
  <c r="AB644" i="1" s="1"/>
  <c r="Z645" i="1"/>
  <c r="Z646" i="1"/>
  <c r="AB646" i="1" s="1"/>
  <c r="Z647" i="1"/>
  <c r="AB647" i="1" s="1"/>
  <c r="Z648" i="1"/>
  <c r="AB648" i="1" s="1"/>
  <c r="Z649" i="1"/>
  <c r="AB649" i="1" s="1"/>
  <c r="Z650" i="1"/>
  <c r="AB650" i="1" s="1"/>
  <c r="Z651" i="1"/>
  <c r="AB651" i="1" s="1"/>
  <c r="Z652" i="1"/>
  <c r="AB652" i="1" s="1"/>
  <c r="Z653" i="1"/>
  <c r="AB653" i="1" s="1"/>
  <c r="Z654" i="1"/>
  <c r="AB654" i="1" s="1"/>
  <c r="Z655" i="1"/>
  <c r="AB655" i="1" s="1"/>
  <c r="Z656" i="1"/>
  <c r="AB656" i="1" s="1"/>
  <c r="Z657" i="1"/>
  <c r="Z658" i="1"/>
  <c r="Z659" i="1"/>
  <c r="AB659" i="1" s="1"/>
  <c r="Z660" i="1"/>
  <c r="AB660" i="1" s="1"/>
  <c r="Z662" i="1"/>
  <c r="Z663" i="1"/>
  <c r="AB663" i="1" s="1"/>
  <c r="Z664" i="1"/>
  <c r="AB664" i="1" s="1"/>
  <c r="Z665" i="1"/>
  <c r="AB665" i="1" s="1"/>
  <c r="Z666" i="1"/>
  <c r="AB666" i="1" s="1"/>
  <c r="Z667" i="1"/>
  <c r="AB667" i="1" s="1"/>
  <c r="Z668" i="1"/>
  <c r="AB668" i="1" s="1"/>
  <c r="Z669" i="1"/>
  <c r="AB669" i="1" s="1"/>
  <c r="Z670" i="1"/>
  <c r="Z671" i="1"/>
  <c r="Z672" i="1"/>
  <c r="AB672" i="1" s="1"/>
  <c r="Z673" i="1"/>
  <c r="AB673" i="1" s="1"/>
  <c r="Z674" i="1"/>
  <c r="AB674" i="1" s="1"/>
  <c r="Z675" i="1"/>
  <c r="AB675" i="1" s="1"/>
  <c r="Z676" i="1"/>
  <c r="AB676" i="1" s="1"/>
  <c r="Z677" i="1"/>
  <c r="Z678" i="1"/>
  <c r="Z679" i="1"/>
  <c r="Z680" i="1"/>
  <c r="AB680" i="1" s="1"/>
  <c r="Z681" i="1"/>
  <c r="AB681" i="1" s="1"/>
  <c r="Z682" i="1"/>
  <c r="Z683" i="1"/>
  <c r="Z684" i="1"/>
  <c r="AB684" i="1" s="1"/>
  <c r="Z685" i="1"/>
  <c r="AB685" i="1" s="1"/>
  <c r="Z686" i="1"/>
  <c r="AB686" i="1" s="1"/>
  <c r="Z687" i="1"/>
  <c r="Z688" i="1"/>
  <c r="Z689" i="1"/>
  <c r="AB689" i="1" s="1"/>
  <c r="Z690" i="1"/>
  <c r="AB690" i="1" s="1"/>
  <c r="Z691" i="1"/>
  <c r="AB691" i="1" s="1"/>
  <c r="Z692" i="1"/>
  <c r="AB692" i="1" s="1"/>
  <c r="Z693" i="1"/>
  <c r="Z694" i="1"/>
  <c r="AB694" i="1" s="1"/>
  <c r="Z695" i="1"/>
  <c r="AB695" i="1" s="1"/>
  <c r="Z696" i="1"/>
  <c r="AB696" i="1" s="1"/>
  <c r="Z697" i="1"/>
  <c r="Z698" i="1"/>
  <c r="AB698" i="1" s="1"/>
  <c r="Z699" i="1"/>
  <c r="Z700" i="1"/>
  <c r="AB700" i="1" s="1"/>
  <c r="Z701" i="1"/>
  <c r="AB701" i="1" s="1"/>
  <c r="Z702" i="1"/>
  <c r="AB702" i="1" s="1"/>
  <c r="Z704" i="1"/>
  <c r="AB704" i="1" s="1"/>
  <c r="Z705" i="1"/>
  <c r="AB705" i="1" s="1"/>
  <c r="Z706" i="1"/>
  <c r="AB706" i="1" s="1"/>
  <c r="Z707" i="1"/>
  <c r="AB707" i="1" s="1"/>
  <c r="Z708" i="1"/>
  <c r="AB708" i="1" s="1"/>
  <c r="Z709" i="1"/>
  <c r="AB709" i="1" s="1"/>
  <c r="Z710" i="1"/>
  <c r="AB710" i="1" s="1"/>
  <c r="Z711" i="1"/>
  <c r="AB711" i="1" s="1"/>
  <c r="Z712" i="1"/>
  <c r="AB712" i="1" s="1"/>
  <c r="Z713" i="1"/>
  <c r="Z714" i="1"/>
  <c r="AB714" i="1" s="1"/>
  <c r="Z715" i="1"/>
  <c r="AB715" i="1" s="1"/>
  <c r="Z716" i="1"/>
  <c r="AB716" i="1" s="1"/>
  <c r="Z717" i="1"/>
  <c r="AB717" i="1" s="1"/>
  <c r="Z718" i="1"/>
  <c r="AB718" i="1" s="1"/>
  <c r="Z719" i="1"/>
  <c r="AB719" i="1" s="1"/>
  <c r="Z720" i="1"/>
  <c r="Z721" i="1"/>
  <c r="AB721" i="1" s="1"/>
  <c r="Z722" i="1"/>
  <c r="AB722" i="1" s="1"/>
  <c r="Z723" i="1"/>
  <c r="Z724" i="1"/>
  <c r="AB724" i="1" s="1"/>
  <c r="Z725" i="1"/>
  <c r="AB725" i="1" s="1"/>
  <c r="Z726" i="1"/>
  <c r="AB726" i="1" s="1"/>
  <c r="Z727" i="1"/>
  <c r="AB727" i="1" s="1"/>
  <c r="Z728" i="1"/>
  <c r="AB728" i="1" s="1"/>
  <c r="Z729" i="1"/>
  <c r="AB729" i="1" s="1"/>
  <c r="Z730" i="1"/>
  <c r="AB730" i="1" s="1"/>
  <c r="Z731" i="1"/>
  <c r="AB731" i="1" s="1"/>
  <c r="Z732" i="1"/>
  <c r="AB732" i="1" s="1"/>
  <c r="Z733" i="1"/>
  <c r="AB733" i="1" s="1"/>
  <c r="Z734" i="1"/>
  <c r="AB734" i="1" s="1"/>
  <c r="Z735" i="1"/>
  <c r="AB735" i="1" s="1"/>
  <c r="Z736" i="1"/>
  <c r="AB736" i="1" s="1"/>
  <c r="Z737" i="1"/>
  <c r="AB737" i="1" s="1"/>
  <c r="Z738" i="1"/>
  <c r="AB738" i="1" s="1"/>
  <c r="Z739" i="1"/>
  <c r="AB739" i="1" s="1"/>
  <c r="Z740" i="1"/>
  <c r="AB740" i="1" s="1"/>
  <c r="Z741" i="1"/>
  <c r="AB741" i="1" s="1"/>
  <c r="Z742" i="1"/>
  <c r="AB742" i="1" s="1"/>
  <c r="Z744" i="1"/>
  <c r="AB744" i="1" s="1"/>
  <c r="Z745" i="1"/>
  <c r="AB745" i="1" s="1"/>
  <c r="Z746" i="1"/>
  <c r="AB746" i="1" s="1"/>
  <c r="Z747" i="1"/>
  <c r="AB747" i="1" s="1"/>
  <c r="Z748" i="1"/>
  <c r="AB748" i="1" s="1"/>
  <c r="Z749" i="1"/>
  <c r="AB749" i="1" s="1"/>
  <c r="Z750" i="1"/>
  <c r="AB750" i="1" s="1"/>
  <c r="Z751" i="1"/>
  <c r="Z752" i="1"/>
  <c r="AB752" i="1" s="1"/>
  <c r="Z753" i="1"/>
  <c r="AB753" i="1" s="1"/>
  <c r="Z754" i="1"/>
  <c r="AB754" i="1" s="1"/>
  <c r="Z755" i="1"/>
  <c r="AB755" i="1" s="1"/>
  <c r="Z756" i="1"/>
  <c r="Z757" i="1"/>
  <c r="AB757" i="1" s="1"/>
  <c r="Z758" i="1"/>
  <c r="AB758" i="1" s="1"/>
  <c r="Z759" i="1"/>
  <c r="AB759" i="1" s="1"/>
  <c r="Z760" i="1"/>
  <c r="AB760" i="1" s="1"/>
  <c r="Z761" i="1"/>
  <c r="AB761" i="1" s="1"/>
  <c r="Z762" i="1"/>
  <c r="AB762" i="1" s="1"/>
  <c r="Z763" i="1"/>
  <c r="Z764" i="1"/>
  <c r="Z765" i="1"/>
  <c r="AB765" i="1" s="1"/>
  <c r="Z766" i="1"/>
  <c r="AB766" i="1" s="1"/>
  <c r="Z767" i="1"/>
  <c r="AB767" i="1" s="1"/>
  <c r="Z768" i="1"/>
  <c r="Z772" i="1"/>
  <c r="AB772" i="1" s="1"/>
  <c r="Z773" i="1"/>
  <c r="AB773" i="1" s="1"/>
  <c r="Z774" i="1"/>
  <c r="AB774" i="1" s="1"/>
  <c r="Z776" i="1"/>
  <c r="AB776" i="1" s="1"/>
  <c r="Z777" i="1"/>
  <c r="Z778" i="1"/>
  <c r="Z779" i="1"/>
  <c r="AB779" i="1" s="1"/>
  <c r="Z780" i="1"/>
  <c r="Z781" i="1"/>
  <c r="Z782" i="1"/>
  <c r="AB782" i="1" s="1"/>
  <c r="Z783" i="1"/>
  <c r="AB783" i="1" s="1"/>
  <c r="Z784" i="1"/>
  <c r="AB784" i="1" s="1"/>
  <c r="Z785" i="1"/>
  <c r="AB785" i="1" s="1"/>
  <c r="Z786" i="1"/>
  <c r="AB786" i="1" s="1"/>
  <c r="Z787" i="1"/>
  <c r="AB787" i="1" s="1"/>
  <c r="Z788" i="1"/>
  <c r="Z789" i="1"/>
  <c r="AB789" i="1" s="1"/>
  <c r="Z790" i="1"/>
  <c r="AB790" i="1" s="1"/>
  <c r="Z791" i="1"/>
  <c r="AB791" i="1" s="1"/>
  <c r="Z792" i="1"/>
  <c r="AB792" i="1" s="1"/>
  <c r="Z793" i="1"/>
  <c r="AB793" i="1" s="1"/>
  <c r="Z794" i="1"/>
  <c r="AB794" i="1" s="1"/>
  <c r="Z795" i="1"/>
  <c r="AB795" i="1" s="1"/>
  <c r="Z796" i="1"/>
  <c r="AB796" i="1" s="1"/>
  <c r="Z797" i="1"/>
  <c r="AB797" i="1" s="1"/>
  <c r="Z798" i="1"/>
  <c r="Z799" i="1"/>
  <c r="AB799" i="1" s="1"/>
  <c r="Z800" i="1"/>
  <c r="AB800" i="1" s="1"/>
  <c r="Z801" i="1"/>
  <c r="AA801" i="1" s="1"/>
  <c r="Z802" i="1"/>
  <c r="Z803" i="1"/>
  <c r="AB803" i="1" s="1"/>
  <c r="Z804" i="1"/>
  <c r="Z805" i="1"/>
  <c r="AB805" i="1" s="1"/>
  <c r="Z806" i="1"/>
  <c r="AB806" i="1" s="1"/>
  <c r="Z807" i="1"/>
  <c r="AB807" i="1" s="1"/>
  <c r="Z808" i="1"/>
  <c r="Z809" i="1"/>
  <c r="Z810" i="1"/>
  <c r="AA810" i="1" s="1"/>
  <c r="Z811" i="1"/>
  <c r="AA530" i="1"/>
  <c r="AA531" i="1"/>
  <c r="AA532" i="1"/>
  <c r="AA533" i="1"/>
  <c r="AA534" i="1"/>
  <c r="AB534" i="1" s="1"/>
  <c r="AA535" i="1"/>
  <c r="AA536" i="1"/>
  <c r="AA537" i="1"/>
  <c r="AA539" i="1"/>
  <c r="AA540" i="1"/>
  <c r="AA541" i="1"/>
  <c r="AA543" i="1"/>
  <c r="AA545" i="1"/>
  <c r="AA546" i="1"/>
  <c r="AA547" i="1"/>
  <c r="AA548" i="1"/>
  <c r="AA549" i="1"/>
  <c r="AA550" i="1"/>
  <c r="AA552" i="1"/>
  <c r="AA553" i="1"/>
  <c r="AA557" i="1"/>
  <c r="AA558" i="1"/>
  <c r="AA559" i="1"/>
  <c r="AA560" i="1"/>
  <c r="AA561" i="1"/>
  <c r="AA562" i="1"/>
  <c r="AA563" i="1"/>
  <c r="AA564" i="1"/>
  <c r="AA566" i="1"/>
  <c r="AA567" i="1"/>
  <c r="AA568" i="1"/>
  <c r="AA569" i="1"/>
  <c r="AA571" i="1"/>
  <c r="AA572" i="1"/>
  <c r="AA574" i="1"/>
  <c r="AA575" i="1"/>
  <c r="AA576" i="1"/>
  <c r="AA578" i="1"/>
  <c r="AA579" i="1"/>
  <c r="AA580" i="1"/>
  <c r="AA581" i="1"/>
  <c r="AA582" i="1"/>
  <c r="AA584" i="1"/>
  <c r="AA585" i="1"/>
  <c r="AA586" i="1"/>
  <c r="AA589" i="1"/>
  <c r="AA590" i="1"/>
  <c r="AA591" i="1"/>
  <c r="AA593" i="1"/>
  <c r="AA594" i="1"/>
  <c r="AA595" i="1"/>
  <c r="AA596" i="1"/>
  <c r="AA597" i="1"/>
  <c r="AA598" i="1"/>
  <c r="AA599" i="1"/>
  <c r="AA600" i="1"/>
  <c r="AA601" i="1"/>
  <c r="AA602" i="1"/>
  <c r="AA603" i="1"/>
  <c r="AA604" i="1"/>
  <c r="AA606" i="1"/>
  <c r="AA608" i="1"/>
  <c r="AA609" i="1"/>
  <c r="AA610" i="1"/>
  <c r="AA611" i="1"/>
  <c r="AA612" i="1"/>
  <c r="AA616" i="1"/>
  <c r="AA617" i="1"/>
  <c r="AA618" i="1"/>
  <c r="AA619" i="1"/>
  <c r="AA620" i="1"/>
  <c r="AA621" i="1"/>
  <c r="AA625" i="1"/>
  <c r="AA626" i="1"/>
  <c r="AA630" i="1"/>
  <c r="AA631" i="1"/>
  <c r="AA632" i="1"/>
  <c r="AA633" i="1"/>
  <c r="AA635" i="1"/>
  <c r="AA637" i="1"/>
  <c r="AA641" i="1"/>
  <c r="AA643" i="1"/>
  <c r="AA644" i="1"/>
  <c r="AA646" i="1"/>
  <c r="AA647" i="1"/>
  <c r="AA648" i="1"/>
  <c r="AA649" i="1"/>
  <c r="AA650" i="1"/>
  <c r="AA651" i="1"/>
  <c r="AA652" i="1"/>
  <c r="AA653" i="1"/>
  <c r="AA654" i="1"/>
  <c r="AA655" i="1"/>
  <c r="AA656" i="1"/>
  <c r="AA659" i="1"/>
  <c r="AA660" i="1"/>
  <c r="AA663" i="1"/>
  <c r="AA664" i="1"/>
  <c r="AA665" i="1"/>
  <c r="AA666" i="1"/>
  <c r="AA667" i="1"/>
  <c r="AA668" i="1"/>
  <c r="AA669" i="1"/>
  <c r="AA672" i="1"/>
  <c r="AA673" i="1"/>
  <c r="AA674" i="1"/>
  <c r="AA675" i="1"/>
  <c r="AA676" i="1"/>
  <c r="AA680" i="1"/>
  <c r="AA681" i="1"/>
  <c r="AA684" i="1"/>
  <c r="AA685" i="1"/>
  <c r="AA686" i="1"/>
  <c r="AA689" i="1"/>
  <c r="AA690" i="1"/>
  <c r="AA691" i="1"/>
  <c r="AA692" i="1"/>
  <c r="AA694" i="1"/>
  <c r="AA695" i="1"/>
  <c r="AA696" i="1"/>
  <c r="AA698" i="1"/>
  <c r="AA700" i="1"/>
  <c r="AA701" i="1"/>
  <c r="AA702" i="1"/>
  <c r="AA704" i="1"/>
  <c r="AA705" i="1"/>
  <c r="AA706" i="1"/>
  <c r="AA707" i="1"/>
  <c r="AA708" i="1"/>
  <c r="AA709" i="1"/>
  <c r="AA710" i="1"/>
  <c r="AA711" i="1"/>
  <c r="AA712" i="1"/>
  <c r="AA714" i="1"/>
  <c r="AA715" i="1"/>
  <c r="AA716" i="1"/>
  <c r="AA717" i="1"/>
  <c r="AA718" i="1"/>
  <c r="AA719" i="1"/>
  <c r="AA720" i="1"/>
  <c r="AA721" i="1"/>
  <c r="AA722" i="1"/>
  <c r="AA724" i="1"/>
  <c r="AA725" i="1"/>
  <c r="AA726" i="1"/>
  <c r="AA727" i="1"/>
  <c r="AA728" i="1"/>
  <c r="AA729" i="1"/>
  <c r="AA730" i="1"/>
  <c r="AA731" i="1"/>
  <c r="AA732" i="1"/>
  <c r="AA733" i="1"/>
  <c r="AA734" i="1"/>
  <c r="AA735" i="1"/>
  <c r="AA736" i="1"/>
  <c r="AA737" i="1"/>
  <c r="AA738" i="1"/>
  <c r="AA739" i="1"/>
  <c r="AA740" i="1"/>
  <c r="AA741" i="1"/>
  <c r="AA742" i="1"/>
  <c r="AA744" i="1"/>
  <c r="AA745" i="1"/>
  <c r="AA746" i="1"/>
  <c r="AA747" i="1"/>
  <c r="AA748" i="1"/>
  <c r="AA749" i="1"/>
  <c r="AA750" i="1"/>
  <c r="AA752" i="1"/>
  <c r="AA753" i="1"/>
  <c r="AA754" i="1"/>
  <c r="AA755" i="1"/>
  <c r="AA757" i="1"/>
  <c r="AA758" i="1"/>
  <c r="AA759" i="1"/>
  <c r="AA760" i="1"/>
  <c r="AA761" i="1"/>
  <c r="AA762" i="1"/>
  <c r="AA765" i="1"/>
  <c r="AA766" i="1"/>
  <c r="AA767" i="1"/>
  <c r="AA769" i="1"/>
  <c r="AA770" i="1"/>
  <c r="AA772" i="1"/>
  <c r="AA773" i="1"/>
  <c r="AA774" i="1"/>
  <c r="AA776" i="1"/>
  <c r="AA779" i="1"/>
  <c r="AA782" i="1"/>
  <c r="AA783" i="1"/>
  <c r="AA784" i="1"/>
  <c r="AA785" i="1"/>
  <c r="AA786" i="1"/>
  <c r="AA787" i="1"/>
  <c r="AA789" i="1"/>
  <c r="AA790" i="1"/>
  <c r="AA791" i="1"/>
  <c r="AA792" i="1"/>
  <c r="AA793" i="1"/>
  <c r="AA794" i="1"/>
  <c r="AA795" i="1"/>
  <c r="AA796" i="1"/>
  <c r="AA797" i="1"/>
  <c r="AA799" i="1"/>
  <c r="AA800" i="1"/>
  <c r="AA803" i="1"/>
  <c r="AA805" i="1"/>
  <c r="AA806" i="1"/>
  <c r="AA807" i="1"/>
  <c r="D492" i="1"/>
  <c r="D493" i="1"/>
  <c r="D494" i="1"/>
  <c r="D495" i="1"/>
  <c r="D496" i="1"/>
  <c r="D497" i="1"/>
  <c r="D498" i="1"/>
  <c r="D499" i="1"/>
  <c r="D500" i="1"/>
  <c r="D501" i="1"/>
  <c r="D502" i="1"/>
  <c r="D503" i="1"/>
  <c r="D504" i="1"/>
  <c r="D505" i="1"/>
  <c r="D506" i="1"/>
  <c r="D507" i="1"/>
  <c r="D508" i="1"/>
  <c r="D509" i="1"/>
  <c r="D510" i="1"/>
  <c r="D511" i="1"/>
  <c r="D512" i="1"/>
  <c r="D513" i="1"/>
  <c r="D514"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6" i="1"/>
  <c r="D557" i="1"/>
  <c r="D558" i="1"/>
  <c r="D559" i="1"/>
  <c r="D560" i="1"/>
  <c r="D561" i="1"/>
  <c r="D562" i="1"/>
  <c r="D563" i="1"/>
  <c r="D564" i="1"/>
  <c r="D565" i="1"/>
  <c r="D566" i="1"/>
  <c r="D567" i="1"/>
  <c r="D568" i="1"/>
  <c r="D569" i="1"/>
  <c r="D570" i="1"/>
  <c r="D571" i="1"/>
  <c r="D572" i="1"/>
  <c r="D573" i="1"/>
  <c r="D574" i="1"/>
  <c r="D575" i="1"/>
  <c r="D576" i="1"/>
  <c r="D577" i="1"/>
  <c r="D579" i="1"/>
  <c r="D580" i="1"/>
  <c r="D581" i="1"/>
  <c r="D582" i="1"/>
  <c r="D583" i="1"/>
  <c r="D584" i="1"/>
  <c r="D585" i="1"/>
  <c r="D586" i="1"/>
  <c r="D587" i="1"/>
  <c r="D588" i="1"/>
  <c r="D589" i="1"/>
  <c r="D590" i="1"/>
  <c r="D591" i="1"/>
  <c r="D592" i="1"/>
  <c r="D593" i="1"/>
  <c r="D594" i="1"/>
  <c r="D595" i="1"/>
  <c r="D596" i="1"/>
  <c r="D597" i="1"/>
  <c r="D599" i="1"/>
  <c r="D600" i="1"/>
  <c r="D601" i="1"/>
  <c r="D602" i="1"/>
  <c r="D603" i="1"/>
  <c r="D604" i="1"/>
  <c r="D605" i="1"/>
  <c r="D606" i="1"/>
  <c r="D607" i="1"/>
  <c r="D608" i="1"/>
  <c r="D609" i="1"/>
  <c r="D610" i="1"/>
  <c r="D611" i="1"/>
  <c r="D613" i="1"/>
  <c r="D614" i="1"/>
  <c r="D615" i="1"/>
  <c r="D616" i="1"/>
  <c r="D617" i="1"/>
  <c r="D618" i="1"/>
  <c r="D619"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8" i="1"/>
  <c r="D739" i="1"/>
  <c r="D740" i="1"/>
  <c r="D741" i="1"/>
  <c r="D742"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6" i="1"/>
  <c r="D777" i="1"/>
  <c r="D778" i="1"/>
  <c r="D779" i="1"/>
  <c r="D780" i="1"/>
  <c r="D781" i="1"/>
  <c r="D782" i="1"/>
  <c r="D783" i="1"/>
  <c r="D785" i="1"/>
  <c r="D786" i="1"/>
  <c r="D788" i="1"/>
  <c r="D789" i="1"/>
  <c r="D790" i="1"/>
  <c r="D791" i="1"/>
  <c r="D792" i="1"/>
  <c r="D793" i="1"/>
  <c r="D794" i="1"/>
  <c r="D795" i="1"/>
  <c r="D796" i="1"/>
  <c r="D797" i="1"/>
  <c r="D798" i="1"/>
  <c r="D799" i="1"/>
  <c r="D800" i="1"/>
  <c r="D801" i="1"/>
  <c r="D802" i="1"/>
  <c r="D803" i="1"/>
  <c r="D804" i="1"/>
  <c r="D805" i="1"/>
  <c r="D806" i="1"/>
  <c r="D807" i="1"/>
  <c r="D809" i="1"/>
  <c r="D810" i="1"/>
  <c r="D811" i="1"/>
  <c r="D489" i="1"/>
  <c r="Z434" i="1"/>
  <c r="AA421" i="1"/>
  <c r="D474" i="1"/>
  <c r="Z481" i="1"/>
  <c r="AB481" i="1" s="1"/>
  <c r="Z482" i="1"/>
  <c r="AB482" i="1" s="1"/>
  <c r="Z483" i="1"/>
  <c r="AA483" i="1" s="1"/>
  <c r="AB483" i="1" s="1"/>
  <c r="Z484" i="1"/>
  <c r="AB484" i="1" s="1"/>
  <c r="Z485" i="1"/>
  <c r="AB485" i="1" s="1"/>
  <c r="Z486" i="1"/>
  <c r="AB486" i="1" s="1"/>
  <c r="Z487" i="1"/>
  <c r="AB487" i="1" s="1"/>
  <c r="Z488" i="1"/>
  <c r="AA488" i="1" s="1"/>
  <c r="AB488" i="1" s="1"/>
  <c r="Z489" i="1"/>
  <c r="AA489" i="1" s="1"/>
  <c r="AB489" i="1" s="1"/>
  <c r="Z490" i="1"/>
  <c r="AB490" i="1" s="1"/>
  <c r="Z491" i="1"/>
  <c r="AA491" i="1"/>
  <c r="Z492" i="1"/>
  <c r="AA492" i="1" s="1"/>
  <c r="AB492" i="1" s="1"/>
  <c r="Z493" i="1"/>
  <c r="AA493" i="1"/>
  <c r="Z494" i="1"/>
  <c r="AB494" i="1" s="1"/>
  <c r="Z495" i="1"/>
  <c r="AB495" i="1" s="1"/>
  <c r="Z496" i="1"/>
  <c r="AB496" i="1" s="1"/>
  <c r="Z497" i="1"/>
  <c r="AB497" i="1" s="1"/>
  <c r="Z498" i="1"/>
  <c r="AB498" i="1" s="1"/>
  <c r="Z499" i="1"/>
  <c r="AB499" i="1" s="1"/>
  <c r="Z500" i="1"/>
  <c r="AB500" i="1" s="1"/>
  <c r="Z501" i="1"/>
  <c r="AB501" i="1" s="1"/>
  <c r="Z502" i="1"/>
  <c r="AB502" i="1" s="1"/>
  <c r="Z503" i="1"/>
  <c r="AA503" i="1" s="1"/>
  <c r="AB503" i="1" s="1"/>
  <c r="Z504" i="1"/>
  <c r="AB504" i="1" s="1"/>
  <c r="Z506" i="1"/>
  <c r="AB506" i="1" s="1"/>
  <c r="Z507" i="1"/>
  <c r="AA507" i="1" s="1"/>
  <c r="AB507" i="1" s="1"/>
  <c r="Z508" i="1"/>
  <c r="AB508" i="1" s="1"/>
  <c r="Z509" i="1"/>
  <c r="AA509" i="1" s="1"/>
  <c r="AB509" i="1" s="1"/>
  <c r="Z510" i="1"/>
  <c r="AB510" i="1" s="1"/>
  <c r="Z511" i="1"/>
  <c r="AB511" i="1" s="1"/>
  <c r="Z512" i="1"/>
  <c r="AB512" i="1" s="1"/>
  <c r="Z513" i="1"/>
  <c r="AA513" i="1" s="1"/>
  <c r="AB513" i="1" s="1"/>
  <c r="Z527" i="1"/>
  <c r="AB527" i="1" s="1"/>
  <c r="Z528" i="1"/>
  <c r="AA528" i="1" s="1"/>
  <c r="AB528" i="1" s="1"/>
  <c r="AA481" i="1"/>
  <c r="AA482" i="1"/>
  <c r="AA484" i="1"/>
  <c r="AA485" i="1"/>
  <c r="AA486" i="1"/>
  <c r="AA487" i="1"/>
  <c r="AA490" i="1"/>
  <c r="AA494" i="1"/>
  <c r="AA495" i="1"/>
  <c r="AA496" i="1"/>
  <c r="AA497" i="1"/>
  <c r="AA498" i="1"/>
  <c r="AA499" i="1"/>
  <c r="AA500" i="1"/>
  <c r="AA501" i="1"/>
  <c r="AA502" i="1"/>
  <c r="AA504" i="1"/>
  <c r="AA506" i="1"/>
  <c r="AA508" i="1"/>
  <c r="AA510" i="1"/>
  <c r="AA511" i="1"/>
  <c r="AA512" i="1"/>
  <c r="AA527" i="1"/>
  <c r="AA529" i="1"/>
  <c r="AB529" i="1" s="1"/>
  <c r="Z480" i="1"/>
  <c r="AB480" i="1" s="1"/>
  <c r="AB477" i="1"/>
  <c r="AB478" i="1"/>
  <c r="AB479" i="1"/>
  <c r="Z457" i="1"/>
  <c r="AB457" i="1" s="1"/>
  <c r="AB458" i="1"/>
  <c r="AB459" i="1"/>
  <c r="AB460" i="1"/>
  <c r="AB461" i="1"/>
  <c r="AB462" i="1"/>
  <c r="AB463" i="1"/>
  <c r="AB464" i="1"/>
  <c r="AB465" i="1"/>
  <c r="AB466" i="1"/>
  <c r="AB467" i="1"/>
  <c r="AB468" i="1"/>
  <c r="AB469" i="1"/>
  <c r="AB470" i="1"/>
  <c r="AB471" i="1"/>
  <c r="AB472" i="1"/>
  <c r="AB473" i="1"/>
  <c r="AB474" i="1"/>
  <c r="AB475" i="1"/>
  <c r="AB476" i="1"/>
  <c r="Z452" i="1"/>
  <c r="AB452" i="1" s="1"/>
  <c r="Z453" i="1"/>
  <c r="AA453" i="1" s="1"/>
  <c r="AB453" i="1" s="1"/>
  <c r="Z454" i="1"/>
  <c r="AB454" i="1" s="1"/>
  <c r="Z455" i="1"/>
  <c r="AB455" i="1" s="1"/>
  <c r="Z456" i="1"/>
  <c r="AB456" i="1" s="1"/>
  <c r="AA452" i="1"/>
  <c r="Z405" i="1"/>
  <c r="AB405" i="1" s="1"/>
  <c r="Z406" i="1"/>
  <c r="AB406" i="1" s="1"/>
  <c r="Z407" i="1"/>
  <c r="AB407" i="1" s="1"/>
  <c r="Z408" i="1"/>
  <c r="AB408" i="1" s="1"/>
  <c r="Z409" i="1"/>
  <c r="AA409" i="1"/>
  <c r="Z410" i="1"/>
  <c r="AB410" i="1" s="1"/>
  <c r="Z411" i="1"/>
  <c r="AB411" i="1" s="1"/>
  <c r="Z412" i="1"/>
  <c r="AB412" i="1" s="1"/>
  <c r="Z413" i="1"/>
  <c r="AA413" i="1"/>
  <c r="Z414" i="1"/>
  <c r="AB414" i="1" s="1"/>
  <c r="Z415" i="1"/>
  <c r="AA415" i="1" s="1"/>
  <c r="AB415" i="1" s="1"/>
  <c r="Z416" i="1"/>
  <c r="AB416" i="1" s="1"/>
  <c r="Z417" i="1"/>
  <c r="AA417" i="1"/>
  <c r="Z418" i="1"/>
  <c r="AB418" i="1" s="1"/>
  <c r="Z419" i="1"/>
  <c r="AB419" i="1" s="1"/>
  <c r="Z420" i="1"/>
  <c r="AB420" i="1" s="1"/>
  <c r="Z421" i="1"/>
  <c r="Z422" i="1"/>
  <c r="AB422" i="1" s="1"/>
  <c r="Z423" i="1"/>
  <c r="AA423" i="1"/>
  <c r="Z424" i="1"/>
  <c r="AB424" i="1" s="1"/>
  <c r="Z425" i="1"/>
  <c r="AA425" i="1"/>
  <c r="Z426" i="1"/>
  <c r="AB426" i="1" s="1"/>
  <c r="Z427" i="1"/>
  <c r="AB427" i="1" s="1"/>
  <c r="Z428" i="1"/>
  <c r="AB428" i="1" s="1"/>
  <c r="Z429" i="1"/>
  <c r="AA429" i="1" s="1"/>
  <c r="AB429" i="1" s="1"/>
  <c r="Z430" i="1"/>
  <c r="AA430" i="1"/>
  <c r="Z431" i="1"/>
  <c r="AB431" i="1" s="1"/>
  <c r="Z432" i="1"/>
  <c r="AB432" i="1" s="1"/>
  <c r="Z433" i="1"/>
  <c r="AB433" i="1" s="1"/>
  <c r="AA434" i="1"/>
  <c r="Z435" i="1"/>
  <c r="AB435" i="1" s="1"/>
  <c r="Z436" i="1"/>
  <c r="AB436" i="1" s="1"/>
  <c r="Z437" i="1"/>
  <c r="AB437" i="1" s="1"/>
  <c r="Z438" i="1"/>
  <c r="AB438" i="1" s="1"/>
  <c r="Z439" i="1"/>
  <c r="AA439" i="1" s="1"/>
  <c r="AB439" i="1" s="1"/>
  <c r="Z440" i="1"/>
  <c r="AB440" i="1" s="1"/>
  <c r="Z441" i="1"/>
  <c r="AB441" i="1" s="1"/>
  <c r="Z442" i="1"/>
  <c r="AA442" i="1"/>
  <c r="Z443" i="1"/>
  <c r="AA443" i="1"/>
  <c r="Z444" i="1"/>
  <c r="AB444" i="1" s="1"/>
  <c r="Z445" i="1"/>
  <c r="AB445" i="1" s="1"/>
  <c r="Z446" i="1"/>
  <c r="AB446" i="1" s="1"/>
  <c r="Z447" i="1"/>
  <c r="AB447" i="1" s="1"/>
  <c r="Z448" i="1"/>
  <c r="AB448" i="1" s="1"/>
  <c r="Z449" i="1"/>
  <c r="AB449" i="1" s="1"/>
  <c r="Z450" i="1"/>
  <c r="AB450" i="1" s="1"/>
  <c r="Z451" i="1"/>
  <c r="AB451" i="1" s="1"/>
  <c r="AA405" i="1"/>
  <c r="AA406" i="1"/>
  <c r="AA407" i="1"/>
  <c r="AA408" i="1"/>
  <c r="AA410" i="1"/>
  <c r="AA411" i="1"/>
  <c r="AA412" i="1"/>
  <c r="AA414" i="1"/>
  <c r="AA416" i="1"/>
  <c r="AA418" i="1"/>
  <c r="AA419" i="1"/>
  <c r="AA420" i="1"/>
  <c r="AA422" i="1"/>
  <c r="AA424" i="1"/>
  <c r="AA426" i="1"/>
  <c r="AA427" i="1"/>
  <c r="AA428" i="1"/>
  <c r="AA431" i="1"/>
  <c r="AA432" i="1"/>
  <c r="AA433" i="1"/>
  <c r="AA435" i="1"/>
  <c r="AA436" i="1"/>
  <c r="AA437" i="1"/>
  <c r="AA438" i="1"/>
  <c r="AA440" i="1"/>
  <c r="AA441" i="1"/>
  <c r="AA444" i="1"/>
  <c r="AA445" i="1"/>
  <c r="AA446" i="1"/>
  <c r="AA447" i="1"/>
  <c r="AA448" i="1"/>
  <c r="AA449" i="1"/>
  <c r="AA450" i="1"/>
  <c r="AA451" i="1"/>
  <c r="Z378" i="1"/>
  <c r="AB378" i="1" s="1"/>
  <c r="Z379" i="1"/>
  <c r="AB379" i="1" s="1"/>
  <c r="Z380" i="1"/>
  <c r="AB380" i="1" s="1"/>
  <c r="Z381" i="1"/>
  <c r="AB381" i="1" s="1"/>
  <c r="Z382" i="1"/>
  <c r="AB382" i="1" s="1"/>
  <c r="Z383" i="1"/>
  <c r="AB383" i="1" s="1"/>
  <c r="Z384" i="1"/>
  <c r="AB384" i="1" s="1"/>
  <c r="Z385" i="1"/>
  <c r="AB385" i="1" s="1"/>
  <c r="Z386" i="1"/>
  <c r="AB386" i="1" s="1"/>
  <c r="Z387" i="1"/>
  <c r="Z388" i="1"/>
  <c r="Z389" i="1"/>
  <c r="AB389" i="1" s="1"/>
  <c r="Z390" i="1"/>
  <c r="AB390" i="1" s="1"/>
  <c r="Z391" i="1"/>
  <c r="AB391" i="1" s="1"/>
  <c r="Z392" i="1"/>
  <c r="AB392" i="1" s="1"/>
  <c r="Z393" i="1"/>
  <c r="AB393" i="1" s="1"/>
  <c r="Z394" i="1"/>
  <c r="AB394" i="1" s="1"/>
  <c r="Z395" i="1"/>
  <c r="AA395" i="1" s="1"/>
  <c r="AB395" i="1" s="1"/>
  <c r="Z396" i="1"/>
  <c r="AA396" i="1" s="1"/>
  <c r="AB396" i="1" s="1"/>
  <c r="Z397" i="1"/>
  <c r="AA397" i="1"/>
  <c r="Z398" i="1"/>
  <c r="AB398" i="1" s="1"/>
  <c r="Z399" i="1"/>
  <c r="AB399" i="1" s="1"/>
  <c r="Z400" i="1"/>
  <c r="AB400" i="1" s="1"/>
  <c r="Z401" i="1"/>
  <c r="AB401" i="1" s="1"/>
  <c r="Z402" i="1"/>
  <c r="AB402" i="1" s="1"/>
  <c r="Z403" i="1"/>
  <c r="AB403" i="1" s="1"/>
  <c r="Z404" i="1"/>
  <c r="AA378" i="1"/>
  <c r="AA379" i="1"/>
  <c r="AA380" i="1"/>
  <c r="AA381" i="1"/>
  <c r="AA382" i="1"/>
  <c r="AA383" i="1"/>
  <c r="AA384" i="1"/>
  <c r="AA385" i="1"/>
  <c r="AA386" i="1"/>
  <c r="AA389" i="1"/>
  <c r="AA390" i="1"/>
  <c r="AA391" i="1"/>
  <c r="AA392" i="1"/>
  <c r="AA393" i="1"/>
  <c r="AA394" i="1"/>
  <c r="AA398" i="1"/>
  <c r="AA399" i="1"/>
  <c r="AA400" i="1"/>
  <c r="AA401" i="1"/>
  <c r="AA402" i="1"/>
  <c r="AA403" i="1"/>
  <c r="AA404" i="1"/>
  <c r="AA388" i="1"/>
  <c r="AA387" i="1"/>
  <c r="Z355" i="1"/>
  <c r="AB355" i="1" s="1"/>
  <c r="Z356" i="1"/>
  <c r="AB356" i="1" s="1"/>
  <c r="Z357" i="1"/>
  <c r="AB357" i="1" s="1"/>
  <c r="Z358" i="1"/>
  <c r="AB358" i="1" s="1"/>
  <c r="Z359" i="1"/>
  <c r="Z353" i="1"/>
  <c r="AB353" i="1" s="1"/>
  <c r="Z360" i="1"/>
  <c r="AB360" i="1" s="1"/>
  <c r="Z361" i="1"/>
  <c r="AB361" i="1" s="1"/>
  <c r="Z362" i="1"/>
  <c r="Z363" i="1"/>
  <c r="AB363" i="1" s="1"/>
  <c r="Z364" i="1"/>
  <c r="AB364" i="1" s="1"/>
  <c r="Z365" i="1"/>
  <c r="AB365" i="1" s="1"/>
  <c r="Z366" i="1"/>
  <c r="Z367" i="1"/>
  <c r="AB367" i="1" s="1"/>
  <c r="Z368" i="1"/>
  <c r="AB368" i="1" s="1"/>
  <c r="Z369" i="1"/>
  <c r="AB369" i="1" s="1"/>
  <c r="Z370" i="1"/>
  <c r="AA370" i="1"/>
  <c r="Z371" i="1"/>
  <c r="AB371" i="1" s="1"/>
  <c r="Z372" i="1"/>
  <c r="AB372" i="1" s="1"/>
  <c r="Z373" i="1"/>
  <c r="AB373" i="1" s="1"/>
  <c r="Z374" i="1"/>
  <c r="AB374" i="1" s="1"/>
  <c r="Z375" i="1"/>
  <c r="AB375" i="1" s="1"/>
  <c r="Z376" i="1"/>
  <c r="AB376" i="1" s="1"/>
  <c r="Z377" i="1"/>
  <c r="AA377" i="1"/>
  <c r="AA353" i="1"/>
  <c r="AA355" i="1"/>
  <c r="AA356" i="1"/>
  <c r="AA357" i="1"/>
  <c r="AA358" i="1"/>
  <c r="AA360" i="1"/>
  <c r="AA361" i="1"/>
  <c r="AA363" i="1"/>
  <c r="AA364" i="1"/>
  <c r="AA365" i="1"/>
  <c r="AA367" i="1"/>
  <c r="AA368" i="1"/>
  <c r="AA369" i="1"/>
  <c r="AA371" i="1"/>
  <c r="AA372" i="1"/>
  <c r="AA373" i="1"/>
  <c r="AA374" i="1"/>
  <c r="AA375" i="1"/>
  <c r="AA376" i="1"/>
  <c r="Z326" i="1"/>
  <c r="AB326" i="1" s="1"/>
  <c r="Z327" i="1"/>
  <c r="AB327" i="1" s="1"/>
  <c r="Z328" i="1"/>
  <c r="AB328" i="1" s="1"/>
  <c r="Z329" i="1"/>
  <c r="AB329" i="1" s="1"/>
  <c r="Z330" i="1"/>
  <c r="AB330" i="1" s="1"/>
  <c r="Z331" i="1"/>
  <c r="AB331" i="1" s="1"/>
  <c r="Z332" i="1"/>
  <c r="AB332" i="1" s="1"/>
  <c r="Z333" i="1"/>
  <c r="AB333" i="1" s="1"/>
  <c r="Z334" i="1"/>
  <c r="AB334" i="1" s="1"/>
  <c r="Z335" i="1"/>
  <c r="AB335" i="1" s="1"/>
  <c r="Z336" i="1"/>
  <c r="AB336" i="1" s="1"/>
  <c r="Z337" i="1"/>
  <c r="AB337" i="1" s="1"/>
  <c r="Z338" i="1"/>
  <c r="AB338" i="1" s="1"/>
  <c r="Z339" i="1"/>
  <c r="AB339" i="1" s="1"/>
  <c r="Z340" i="1"/>
  <c r="AB340" i="1" s="1"/>
  <c r="Z341" i="1"/>
  <c r="AB341" i="1" s="1"/>
  <c r="Z342" i="1"/>
  <c r="AB342" i="1" s="1"/>
  <c r="Z343" i="1"/>
  <c r="AB343" i="1" s="1"/>
  <c r="Z344" i="1"/>
  <c r="AB344" i="1" s="1"/>
  <c r="Z345" i="1"/>
  <c r="AB345" i="1" s="1"/>
  <c r="Z346" i="1"/>
  <c r="AA346" i="1" s="1"/>
  <c r="AB346" i="1" s="1"/>
  <c r="Z347" i="1"/>
  <c r="AB347" i="1" s="1"/>
  <c r="Z349" i="1"/>
  <c r="AB349" i="1" s="1"/>
  <c r="Z350" i="1"/>
  <c r="AA350" i="1" s="1"/>
  <c r="AB350" i="1" s="1"/>
  <c r="Z351" i="1"/>
  <c r="AB351" i="1" s="1"/>
  <c r="Z352" i="1"/>
  <c r="AB352" i="1" s="1"/>
  <c r="AA326" i="1"/>
  <c r="AA327" i="1"/>
  <c r="AA328" i="1"/>
  <c r="AA329" i="1"/>
  <c r="AA330" i="1"/>
  <c r="AA331" i="1"/>
  <c r="AA332" i="1"/>
  <c r="AA333" i="1"/>
  <c r="AA334" i="1"/>
  <c r="AA335" i="1"/>
  <c r="AA336" i="1"/>
  <c r="AA337" i="1"/>
  <c r="AA338" i="1"/>
  <c r="AA339" i="1"/>
  <c r="AA340" i="1"/>
  <c r="AA341" i="1"/>
  <c r="AA342" i="1"/>
  <c r="AA343" i="1"/>
  <c r="AA344" i="1"/>
  <c r="AA345" i="1"/>
  <c r="AA347" i="1"/>
  <c r="AA349" i="1"/>
  <c r="AA351" i="1"/>
  <c r="AA352" i="1"/>
  <c r="AA366" i="1"/>
  <c r="AA362" i="1"/>
  <c r="AA359" i="1"/>
  <c r="AA354" i="1"/>
  <c r="AB354" i="1" s="1"/>
  <c r="AA348" i="1"/>
  <c r="AB348" i="1" s="1"/>
  <c r="Z2" i="1"/>
  <c r="AB2" i="1" s="1"/>
  <c r="Z3" i="1"/>
  <c r="Z4" i="1"/>
  <c r="AB4" i="1" s="1"/>
  <c r="Z5" i="1"/>
  <c r="AB5" i="1" s="1"/>
  <c r="Z6" i="1"/>
  <c r="AB6" i="1" s="1"/>
  <c r="Z7" i="1"/>
  <c r="AB7" i="1" s="1"/>
  <c r="Z8" i="1"/>
  <c r="AB8" i="1" s="1"/>
  <c r="Z9" i="1"/>
  <c r="Z10" i="1"/>
  <c r="AB10" i="1" s="1"/>
  <c r="Z11" i="1"/>
  <c r="AB11" i="1" s="1"/>
  <c r="Z12" i="1"/>
  <c r="AB12" i="1" s="1"/>
  <c r="Z13" i="1"/>
  <c r="AB13" i="1" s="1"/>
  <c r="Z14" i="1"/>
  <c r="AB14" i="1" s="1"/>
  <c r="Z15" i="1"/>
  <c r="Z16" i="1"/>
  <c r="Z17" i="1"/>
  <c r="Z18" i="1"/>
  <c r="AB18" i="1" s="1"/>
  <c r="Z19" i="1"/>
  <c r="AB19" i="1" s="1"/>
  <c r="Z20" i="1"/>
  <c r="AB20" i="1" s="1"/>
  <c r="Z21" i="1"/>
  <c r="AB21" i="1" s="1"/>
  <c r="Z22" i="1"/>
  <c r="AB22" i="1" s="1"/>
  <c r="Z23" i="1"/>
  <c r="AB23" i="1" s="1"/>
  <c r="Z24" i="1"/>
  <c r="AB24" i="1" s="1"/>
  <c r="Z25" i="1"/>
  <c r="AB25" i="1" s="1"/>
  <c r="Z26" i="1"/>
  <c r="Z27" i="1"/>
  <c r="Z28" i="1"/>
  <c r="AB28" i="1" s="1"/>
  <c r="Z29" i="1"/>
  <c r="AB29" i="1" s="1"/>
  <c r="Z30" i="1"/>
  <c r="Z31" i="1"/>
  <c r="Z32" i="1"/>
  <c r="Z33" i="1"/>
  <c r="AB33" i="1" s="1"/>
  <c r="Z34" i="1"/>
  <c r="AB34" i="1" s="1"/>
  <c r="Z35" i="1"/>
  <c r="AB35" i="1" s="1"/>
  <c r="Z36" i="1"/>
  <c r="AB36" i="1" s="1"/>
  <c r="Z37" i="1"/>
  <c r="AB37" i="1" s="1"/>
  <c r="Z38" i="1"/>
  <c r="AB38" i="1" s="1"/>
  <c r="Z39" i="1"/>
  <c r="AB39" i="1" s="1"/>
  <c r="Z40" i="1"/>
  <c r="Z41" i="1"/>
  <c r="AB41" i="1" s="1"/>
  <c r="Z42" i="1"/>
  <c r="AB42" i="1" s="1"/>
  <c r="Z43" i="1"/>
  <c r="AB43" i="1" s="1"/>
  <c r="Z44" i="1"/>
  <c r="AB44" i="1" s="1"/>
  <c r="Z45" i="1"/>
  <c r="AB45" i="1" s="1"/>
  <c r="Z46" i="1"/>
  <c r="AB46" i="1" s="1"/>
  <c r="Z47" i="1"/>
  <c r="AB47" i="1" s="1"/>
  <c r="Z48" i="1"/>
  <c r="AB48" i="1" s="1"/>
  <c r="Z49" i="1"/>
  <c r="AB49" i="1" s="1"/>
  <c r="Z50" i="1"/>
  <c r="AB50" i="1" s="1"/>
  <c r="Z51" i="1"/>
  <c r="Z52" i="1"/>
  <c r="AB52" i="1" s="1"/>
  <c r="Z53" i="1"/>
  <c r="AB53" i="1" s="1"/>
  <c r="Z54" i="1"/>
  <c r="AB54" i="1" s="1"/>
  <c r="Z55" i="1"/>
  <c r="AB55" i="1" s="1"/>
  <c r="Z56" i="1"/>
  <c r="AB56" i="1" s="1"/>
  <c r="Z57" i="1"/>
  <c r="AB57" i="1" s="1"/>
  <c r="Z58" i="1"/>
  <c r="AB58" i="1" s="1"/>
  <c r="Z59" i="1"/>
  <c r="AB59" i="1" s="1"/>
  <c r="Z60" i="1"/>
  <c r="AB60" i="1" s="1"/>
  <c r="Z61" i="1"/>
  <c r="AB61" i="1" s="1"/>
  <c r="Z62" i="1"/>
  <c r="AB62" i="1" s="1"/>
  <c r="Z63" i="1"/>
  <c r="AB63" i="1" s="1"/>
  <c r="Z64" i="1"/>
  <c r="AB64" i="1" s="1"/>
  <c r="Z65" i="1"/>
  <c r="Z66" i="1"/>
  <c r="AB66" i="1" s="1"/>
  <c r="Z67" i="1"/>
  <c r="AB67" i="1" s="1"/>
  <c r="Z68" i="1"/>
  <c r="AB68" i="1" s="1"/>
  <c r="Z69" i="1"/>
  <c r="AB69" i="1" s="1"/>
  <c r="Z70" i="1"/>
  <c r="AB70" i="1" s="1"/>
  <c r="Z71" i="1"/>
  <c r="AB71" i="1" s="1"/>
  <c r="Z72" i="1"/>
  <c r="AB72" i="1" s="1"/>
  <c r="Z73" i="1"/>
  <c r="AB73" i="1" s="1"/>
  <c r="Z74" i="1"/>
  <c r="AB74" i="1" s="1"/>
  <c r="Z75" i="1"/>
  <c r="AB75" i="1" s="1"/>
  <c r="Z76" i="1"/>
  <c r="AB76" i="1" s="1"/>
  <c r="Z77" i="1"/>
  <c r="AB77" i="1" s="1"/>
  <c r="Z78" i="1"/>
  <c r="Z79" i="1"/>
  <c r="AB79" i="1" s="1"/>
  <c r="Z80" i="1"/>
  <c r="AB80" i="1" s="1"/>
  <c r="Z81" i="1"/>
  <c r="AB81" i="1" s="1"/>
  <c r="Z82" i="1"/>
  <c r="AB82" i="1" s="1"/>
  <c r="Z83" i="1"/>
  <c r="AB83" i="1" s="1"/>
  <c r="Z84" i="1"/>
  <c r="AB84" i="1" s="1"/>
  <c r="Z85" i="1"/>
  <c r="AB85" i="1" s="1"/>
  <c r="Z86" i="1"/>
  <c r="Z87" i="1"/>
  <c r="AB87" i="1" s="1"/>
  <c r="Z88" i="1"/>
  <c r="AB88" i="1" s="1"/>
  <c r="Z89" i="1"/>
  <c r="AB89" i="1" s="1"/>
  <c r="Z90" i="1"/>
  <c r="AB90" i="1" s="1"/>
  <c r="Z91" i="1"/>
  <c r="AB91" i="1" s="1"/>
  <c r="Z92" i="1"/>
  <c r="Z93" i="1"/>
  <c r="AB93" i="1" s="1"/>
  <c r="Z94" i="1"/>
  <c r="AB94" i="1" s="1"/>
  <c r="Z95" i="1"/>
  <c r="AB95" i="1" s="1"/>
  <c r="Z96" i="1"/>
  <c r="AB96" i="1" s="1"/>
  <c r="Z97" i="1"/>
  <c r="AB97" i="1" s="1"/>
  <c r="Z98" i="1"/>
  <c r="Z99" i="1"/>
  <c r="Z100" i="1"/>
  <c r="AB100" i="1" s="1"/>
  <c r="Z101" i="1"/>
  <c r="Z102" i="1"/>
  <c r="AB102" i="1" s="1"/>
  <c r="Z103" i="1"/>
  <c r="AB103" i="1" s="1"/>
  <c r="Z104" i="1"/>
  <c r="Z105" i="1"/>
  <c r="Z106" i="1"/>
  <c r="AB106" i="1" s="1"/>
  <c r="Z107" i="1"/>
  <c r="AB107" i="1" s="1"/>
  <c r="Z108" i="1"/>
  <c r="Z109" i="1"/>
  <c r="AB109" i="1" s="1"/>
  <c r="Z110" i="1"/>
  <c r="AB110" i="1" s="1"/>
  <c r="Z111" i="1"/>
  <c r="AB111" i="1" s="1"/>
  <c r="Z112" i="1"/>
  <c r="AB112" i="1" s="1"/>
  <c r="Z113" i="1"/>
  <c r="AA113" i="1" s="1"/>
  <c r="Z114" i="1"/>
  <c r="AB114" i="1" s="1"/>
  <c r="Z115" i="1"/>
  <c r="AB115" i="1" s="1"/>
  <c r="Z116" i="1"/>
  <c r="AB116" i="1" s="1"/>
  <c r="Z117" i="1"/>
  <c r="AB117" i="1" s="1"/>
  <c r="Z118" i="1"/>
  <c r="AB118" i="1" s="1"/>
  <c r="Z119" i="1"/>
  <c r="AB119" i="1" s="1"/>
  <c r="Z120" i="1"/>
  <c r="AB120" i="1" s="1"/>
  <c r="Z121" i="1"/>
  <c r="AB121" i="1" s="1"/>
  <c r="Z122" i="1"/>
  <c r="AB122" i="1" s="1"/>
  <c r="Z123" i="1"/>
  <c r="AB123" i="1" s="1"/>
  <c r="Z124" i="1"/>
  <c r="AB124" i="1" s="1"/>
  <c r="Z125" i="1"/>
  <c r="AB125" i="1" s="1"/>
  <c r="Z126" i="1"/>
  <c r="AB126" i="1" s="1"/>
  <c r="Z127" i="1"/>
  <c r="AB127" i="1" s="1"/>
  <c r="Z128" i="1"/>
  <c r="AB128" i="1" s="1"/>
  <c r="Z129" i="1"/>
  <c r="AB129" i="1" s="1"/>
  <c r="Z130" i="1"/>
  <c r="AA130" i="1" s="1"/>
  <c r="AB130" i="1" s="1"/>
  <c r="Z131" i="1"/>
  <c r="AB131" i="1" s="1"/>
  <c r="Z132" i="1"/>
  <c r="AB132" i="1" s="1"/>
  <c r="Z133" i="1"/>
  <c r="AB133" i="1" s="1"/>
  <c r="Z134" i="1"/>
  <c r="AB134" i="1" s="1"/>
  <c r="Z135" i="1"/>
  <c r="AB135" i="1" s="1"/>
  <c r="Z136" i="1"/>
  <c r="AB136" i="1" s="1"/>
  <c r="Z137" i="1"/>
  <c r="AB137" i="1" s="1"/>
  <c r="Z138" i="1"/>
  <c r="AB138" i="1" s="1"/>
  <c r="Z139" i="1"/>
  <c r="AB139" i="1" s="1"/>
  <c r="Z140" i="1"/>
  <c r="Z141" i="1"/>
  <c r="AB141" i="1" s="1"/>
  <c r="Z142" i="1"/>
  <c r="AB142" i="1" s="1"/>
  <c r="Z143" i="1"/>
  <c r="AB143" i="1" s="1"/>
  <c r="Z144" i="1"/>
  <c r="AB144" i="1" s="1"/>
  <c r="Z145" i="1"/>
  <c r="AA145" i="1" s="1"/>
  <c r="AB145" i="1" s="1"/>
  <c r="Z146" i="1"/>
  <c r="AB146" i="1" s="1"/>
  <c r="Z147" i="1"/>
  <c r="AB147" i="1" s="1"/>
  <c r="Z148" i="1"/>
  <c r="AB148" i="1" s="1"/>
  <c r="Z149" i="1"/>
  <c r="AB149" i="1" s="1"/>
  <c r="Z150" i="1"/>
  <c r="AB150" i="1" s="1"/>
  <c r="Z151" i="1"/>
  <c r="AB151" i="1" s="1"/>
  <c r="Z152" i="1"/>
  <c r="AB152" i="1" s="1"/>
  <c r="Z153" i="1"/>
  <c r="AB153" i="1" s="1"/>
  <c r="Z154" i="1"/>
  <c r="AB154" i="1" s="1"/>
  <c r="Z155" i="1"/>
  <c r="AA155" i="1" s="1"/>
  <c r="AB155" i="1" s="1"/>
  <c r="Z156" i="1"/>
  <c r="AB156" i="1" s="1"/>
  <c r="Z157" i="1"/>
  <c r="AB157" i="1" s="1"/>
  <c r="Z158" i="1"/>
  <c r="Z159" i="1"/>
  <c r="AB159" i="1" s="1"/>
  <c r="Z160" i="1"/>
  <c r="AB160" i="1" s="1"/>
  <c r="Z161" i="1"/>
  <c r="AB161" i="1" s="1"/>
  <c r="Z162" i="1"/>
  <c r="AB162" i="1" s="1"/>
  <c r="Z163" i="1"/>
  <c r="AB163" i="1" s="1"/>
  <c r="Z164" i="1"/>
  <c r="AB164" i="1" s="1"/>
  <c r="Z165" i="1"/>
  <c r="AB165" i="1" s="1"/>
  <c r="Z166" i="1"/>
  <c r="AB166" i="1" s="1"/>
  <c r="Z167" i="1"/>
  <c r="AB167" i="1" s="1"/>
  <c r="Z168" i="1"/>
  <c r="AB168" i="1" s="1"/>
  <c r="Z169" i="1"/>
  <c r="AB169" i="1" s="1"/>
  <c r="Z170" i="1"/>
  <c r="AB170" i="1" s="1"/>
  <c r="Z171" i="1"/>
  <c r="AB171" i="1" s="1"/>
  <c r="Z172" i="1"/>
  <c r="AB172" i="1" s="1"/>
  <c r="Z173" i="1"/>
  <c r="AB173" i="1" s="1"/>
  <c r="Z174" i="1"/>
  <c r="AB174" i="1" s="1"/>
  <c r="Z175" i="1"/>
  <c r="AB175" i="1" s="1"/>
  <c r="Z176" i="1"/>
  <c r="AB176" i="1" s="1"/>
  <c r="Z177" i="1"/>
  <c r="AB177" i="1" s="1"/>
  <c r="Z178" i="1"/>
  <c r="AB178" i="1" s="1"/>
  <c r="Z179" i="1"/>
  <c r="AB179" i="1" s="1"/>
  <c r="Z180" i="1"/>
  <c r="AB180" i="1" s="1"/>
  <c r="Z181" i="1"/>
  <c r="AB181" i="1" s="1"/>
  <c r="Z182" i="1"/>
  <c r="Z183" i="1"/>
  <c r="Z184" i="1"/>
  <c r="AB184" i="1" s="1"/>
  <c r="Z185" i="1"/>
  <c r="AB185" i="1" s="1"/>
  <c r="Z186" i="1"/>
  <c r="Z187" i="1"/>
  <c r="AB187" i="1" s="1"/>
  <c r="Z188" i="1"/>
  <c r="AA188" i="1" s="1"/>
  <c r="AB188" i="1" s="1"/>
  <c r="Z189" i="1"/>
  <c r="AB189" i="1" s="1"/>
  <c r="Z190" i="1"/>
  <c r="Z191" i="1"/>
  <c r="AB191" i="1" s="1"/>
  <c r="Z192" i="1"/>
  <c r="Z193" i="1"/>
  <c r="AB193" i="1" s="1"/>
  <c r="Z194" i="1"/>
  <c r="AB194" i="1" s="1"/>
  <c r="Z195" i="1"/>
  <c r="AB195" i="1" s="1"/>
  <c r="Z196" i="1"/>
  <c r="AA196" i="1" s="1"/>
  <c r="AB196" i="1" s="1"/>
  <c r="Z197" i="1"/>
  <c r="AB197" i="1" s="1"/>
  <c r="Z198" i="1"/>
  <c r="AB198" i="1" s="1"/>
  <c r="Z199" i="1"/>
  <c r="AB199" i="1" s="1"/>
  <c r="Z200" i="1"/>
  <c r="AB200" i="1" s="1"/>
  <c r="Z201" i="1"/>
  <c r="AB201" i="1" s="1"/>
  <c r="Z202" i="1"/>
  <c r="AB202" i="1" s="1"/>
  <c r="Z203" i="1"/>
  <c r="AB203" i="1" s="1"/>
  <c r="Z204" i="1"/>
  <c r="AB204" i="1" s="1"/>
  <c r="Z205" i="1"/>
  <c r="AB205" i="1" s="1"/>
  <c r="Z206" i="1"/>
  <c r="AB206" i="1" s="1"/>
  <c r="Z207" i="1"/>
  <c r="AB207" i="1" s="1"/>
  <c r="Z208" i="1"/>
  <c r="AB208" i="1" s="1"/>
  <c r="Z209" i="1"/>
  <c r="AB209" i="1" s="1"/>
  <c r="Z210" i="1"/>
  <c r="AB210" i="1" s="1"/>
  <c r="Z211" i="1"/>
  <c r="AB211" i="1" s="1"/>
  <c r="Z212" i="1"/>
  <c r="AB212" i="1" s="1"/>
  <c r="Z213" i="1"/>
  <c r="AA213" i="1" s="1"/>
  <c r="Z214" i="1"/>
  <c r="AB214" i="1" s="1"/>
  <c r="Z215" i="1"/>
  <c r="AB215" i="1" s="1"/>
  <c r="Z216" i="1"/>
  <c r="AB216" i="1" s="1"/>
  <c r="Z217" i="1"/>
  <c r="AB217" i="1" s="1"/>
  <c r="Z218" i="1"/>
  <c r="AB218" i="1" s="1"/>
  <c r="Z219" i="1"/>
  <c r="AB219" i="1" s="1"/>
  <c r="Z220" i="1"/>
  <c r="AB220" i="1" s="1"/>
  <c r="Z221" i="1"/>
  <c r="AB221" i="1" s="1"/>
  <c r="Z222" i="1"/>
  <c r="AB222" i="1" s="1"/>
  <c r="Z223" i="1"/>
  <c r="AB223" i="1" s="1"/>
  <c r="Z224" i="1"/>
  <c r="AB224" i="1" s="1"/>
  <c r="Z225" i="1"/>
  <c r="AB225" i="1" s="1"/>
  <c r="Z226" i="1"/>
  <c r="AB226" i="1" s="1"/>
  <c r="Z227" i="1"/>
  <c r="AB227" i="1" s="1"/>
  <c r="Z228" i="1"/>
  <c r="AA228" i="1" s="1"/>
  <c r="AB228" i="1" s="1"/>
  <c r="Z229" i="1"/>
  <c r="AB229" i="1" s="1"/>
  <c r="Z230" i="1"/>
  <c r="AB230" i="1" s="1"/>
  <c r="Z231" i="1"/>
  <c r="AB231" i="1" s="1"/>
  <c r="Z232" i="1"/>
  <c r="AB232" i="1" s="1"/>
  <c r="Z233" i="1"/>
  <c r="AB233" i="1" s="1"/>
  <c r="Z234" i="1"/>
  <c r="AB234" i="1" s="1"/>
  <c r="Z235" i="1"/>
  <c r="AB235" i="1" s="1"/>
  <c r="Z236" i="1"/>
  <c r="AB236" i="1" s="1"/>
  <c r="Z237" i="1"/>
  <c r="AB237" i="1" s="1"/>
  <c r="Z238" i="1"/>
  <c r="AB238" i="1" s="1"/>
  <c r="Z239" i="1"/>
  <c r="AB239" i="1" s="1"/>
  <c r="Z240" i="1"/>
  <c r="AB240" i="1" s="1"/>
  <c r="Z241" i="1"/>
  <c r="AB241" i="1" s="1"/>
  <c r="Z245" i="1"/>
  <c r="AB245" i="1" s="1"/>
  <c r="Z253" i="1"/>
  <c r="AB253" i="1" s="1"/>
  <c r="Z255" i="1"/>
  <c r="AB255" i="1" s="1"/>
  <c r="Z257" i="1"/>
  <c r="AB257" i="1" s="1"/>
  <c r="Z246" i="1"/>
  <c r="AB246" i="1" s="1"/>
  <c r="Z247" i="1"/>
  <c r="AA247" i="1" s="1"/>
  <c r="AB247" i="1" s="1"/>
  <c r="Z248" i="1"/>
  <c r="AB248" i="1" s="1"/>
  <c r="Z249" i="1"/>
  <c r="AB249" i="1" s="1"/>
  <c r="Z250" i="1"/>
  <c r="AA250" i="1" s="1"/>
  <c r="AB250" i="1" s="1"/>
  <c r="Z251" i="1"/>
  <c r="AA251" i="1" s="1"/>
  <c r="AB251" i="1" s="1"/>
  <c r="Z252" i="1"/>
  <c r="AB252" i="1" s="1"/>
  <c r="Z258" i="1"/>
  <c r="AB258" i="1" s="1"/>
  <c r="Z254" i="1"/>
  <c r="AB254" i="1" s="1"/>
  <c r="Z242" i="1"/>
  <c r="Z256" i="1"/>
  <c r="AB256" i="1" s="1"/>
  <c r="Z259" i="1"/>
  <c r="AB259" i="1" s="1"/>
  <c r="Z262" i="1"/>
  <c r="AB262" i="1" s="1"/>
  <c r="Z266" i="1"/>
  <c r="AB266" i="1" s="1"/>
  <c r="Z260" i="1"/>
  <c r="AB260" i="1" s="1"/>
  <c r="Z261" i="1"/>
  <c r="AB261" i="1" s="1"/>
  <c r="Z267" i="1"/>
  <c r="AB267" i="1" s="1"/>
  <c r="Z263" i="1"/>
  <c r="AB263" i="1" s="1"/>
  <c r="Z264" i="1"/>
  <c r="AB264" i="1" s="1"/>
  <c r="Z265" i="1"/>
  <c r="AB265" i="1" s="1"/>
  <c r="Z268" i="1"/>
  <c r="AB268" i="1" s="1"/>
  <c r="Z270" i="1"/>
  <c r="AB270" i="1" s="1"/>
  <c r="Z272" i="1"/>
  <c r="AA272" i="1"/>
  <c r="Z269" i="1"/>
  <c r="AB269" i="1" s="1"/>
  <c r="Z273" i="1"/>
  <c r="AB273" i="1" s="1"/>
  <c r="Z271" i="1"/>
  <c r="Z278" i="1"/>
  <c r="AB278" i="1" s="1"/>
  <c r="Z282" i="1"/>
  <c r="AA282" i="1" s="1"/>
  <c r="AB282" i="1" s="1"/>
  <c r="Z274" i="1"/>
  <c r="AB274" i="1" s="1"/>
  <c r="Z275" i="1"/>
  <c r="AB275" i="1" s="1"/>
  <c r="Z276" i="1"/>
  <c r="AB276" i="1" s="1"/>
  <c r="Z277" i="1"/>
  <c r="AB277" i="1" s="1"/>
  <c r="Z284" i="1"/>
  <c r="AB284" i="1" s="1"/>
  <c r="Z279" i="1"/>
  <c r="AB279" i="1" s="1"/>
  <c r="Z280" i="1"/>
  <c r="AB280" i="1" s="1"/>
  <c r="Z281" i="1"/>
  <c r="AB281" i="1" s="1"/>
  <c r="Z288" i="1"/>
  <c r="AA288" i="1" s="1"/>
  <c r="AB288" i="1" s="1"/>
  <c r="Z283" i="1"/>
  <c r="AB283" i="1" s="1"/>
  <c r="Z293" i="1"/>
  <c r="AB293" i="1" s="1"/>
  <c r="Z285" i="1"/>
  <c r="AB285" i="1" s="1"/>
  <c r="Z286" i="1"/>
  <c r="AB286" i="1" s="1"/>
  <c r="Z287" i="1"/>
  <c r="AB287" i="1" s="1"/>
  <c r="Z294" i="1"/>
  <c r="AB294" i="1" s="1"/>
  <c r="Z289" i="1"/>
  <c r="AB289" i="1" s="1"/>
  <c r="Z290" i="1"/>
  <c r="AB290" i="1" s="1"/>
  <c r="Z291" i="1"/>
  <c r="AB291" i="1" s="1"/>
  <c r="Z292" i="1"/>
  <c r="AB292" i="1" s="1"/>
  <c r="Z298" i="1"/>
  <c r="AB298" i="1" s="1"/>
  <c r="Z299" i="1"/>
  <c r="AB299" i="1" s="1"/>
  <c r="Z295" i="1"/>
  <c r="AB295" i="1" s="1"/>
  <c r="Z296" i="1"/>
  <c r="AB296" i="1" s="1"/>
  <c r="Z297" i="1"/>
  <c r="AB297" i="1" s="1"/>
  <c r="Z243" i="1"/>
  <c r="Z300" i="1"/>
  <c r="AB300" i="1" s="1"/>
  <c r="Z301" i="1"/>
  <c r="AB301" i="1" s="1"/>
  <c r="Z302" i="1"/>
  <c r="AB302" i="1" s="1"/>
  <c r="Z303" i="1"/>
  <c r="AB303" i="1" s="1"/>
  <c r="Z304" i="1"/>
  <c r="AB304" i="1" s="1"/>
  <c r="Z308" i="1"/>
  <c r="AB308" i="1" s="1"/>
  <c r="Z305" i="1"/>
  <c r="AA305" i="1"/>
  <c r="Z306" i="1"/>
  <c r="Z307" i="1"/>
  <c r="AB307" i="1" s="1"/>
  <c r="Z311" i="1"/>
  <c r="AB311" i="1" s="1"/>
  <c r="Z309" i="1"/>
  <c r="AB309" i="1" s="1"/>
  <c r="Z310" i="1"/>
  <c r="AB310" i="1" s="1"/>
  <c r="Z244" i="1"/>
  <c r="Z312" i="1"/>
  <c r="AB312" i="1" s="1"/>
  <c r="Z313" i="1"/>
  <c r="AB313" i="1" s="1"/>
  <c r="Z314" i="1"/>
  <c r="AB314" i="1" s="1"/>
  <c r="Z315" i="1"/>
  <c r="AB315" i="1" s="1"/>
  <c r="Z316" i="1"/>
  <c r="AA316" i="1" s="1"/>
  <c r="AB316" i="1" s="1"/>
  <c r="Z317" i="1"/>
  <c r="AB317" i="1" s="1"/>
  <c r="Z318" i="1"/>
  <c r="AB318" i="1" s="1"/>
  <c r="Z319" i="1"/>
  <c r="AB319" i="1" s="1"/>
  <c r="Z320" i="1"/>
  <c r="AB320" i="1" s="1"/>
  <c r="Z321" i="1"/>
  <c r="AB321" i="1" s="1"/>
  <c r="Z322" i="1"/>
  <c r="AB322" i="1" s="1"/>
  <c r="Z323" i="1"/>
  <c r="AB323" i="1" s="1"/>
  <c r="Z324" i="1"/>
  <c r="AB324" i="1" s="1"/>
  <c r="Z325" i="1"/>
  <c r="AB325" i="1" s="1"/>
  <c r="P9" i="10"/>
  <c r="P10" i="10"/>
  <c r="P11" i="10"/>
  <c r="P12" i="10"/>
  <c r="P13" i="10"/>
  <c r="P14" i="10"/>
  <c r="P15" i="10"/>
  <c r="P8" i="10"/>
  <c r="O9" i="10"/>
  <c r="O10" i="10"/>
  <c r="O11" i="10"/>
  <c r="O12" i="10"/>
  <c r="O13" i="10"/>
  <c r="O14" i="10"/>
  <c r="O15" i="10"/>
  <c r="O8" i="10"/>
  <c r="N15" i="10"/>
  <c r="N9" i="10"/>
  <c r="N10" i="10"/>
  <c r="N11" i="10"/>
  <c r="N12" i="10"/>
  <c r="N13" i="10"/>
  <c r="N14" i="10"/>
  <c r="N8" i="10"/>
  <c r="T5" i="8"/>
  <c r="T7" i="8"/>
  <c r="T8" i="8"/>
  <c r="T9" i="8"/>
  <c r="T10" i="8"/>
  <c r="T11" i="8"/>
  <c r="T12" i="8"/>
  <c r="T13" i="8"/>
  <c r="T14" i="8"/>
  <c r="T15" i="8"/>
  <c r="T16" i="8"/>
  <c r="T17" i="8"/>
  <c r="T18" i="8"/>
  <c r="T19" i="8"/>
  <c r="T20" i="8"/>
  <c r="T21" i="8"/>
  <c r="T22" i="8"/>
  <c r="T23" i="8"/>
  <c r="T24" i="8"/>
  <c r="T25" i="8"/>
  <c r="T26" i="8"/>
  <c r="T27" i="8"/>
  <c r="S28" i="8"/>
  <c r="Q28" i="8"/>
  <c r="O28" i="8"/>
  <c r="M28" i="8"/>
  <c r="K28" i="8"/>
  <c r="I28" i="8"/>
  <c r="G28" i="8"/>
  <c r="R5" i="8"/>
  <c r="R7" i="8"/>
  <c r="R8" i="8"/>
  <c r="R9" i="8"/>
  <c r="R10" i="8"/>
  <c r="R11" i="8"/>
  <c r="R12" i="8"/>
  <c r="R13" i="8"/>
  <c r="R14" i="8"/>
  <c r="R15" i="8"/>
  <c r="R16" i="8"/>
  <c r="R17" i="8"/>
  <c r="R18" i="8"/>
  <c r="R19" i="8"/>
  <c r="R20" i="8"/>
  <c r="R21" i="8"/>
  <c r="R22" i="8"/>
  <c r="R23" i="8"/>
  <c r="R24" i="8"/>
  <c r="R25" i="8"/>
  <c r="R26" i="8"/>
  <c r="R27" i="8"/>
  <c r="R4" i="8"/>
  <c r="P5" i="8"/>
  <c r="P7" i="8"/>
  <c r="P8" i="8"/>
  <c r="P9" i="8"/>
  <c r="P10" i="8"/>
  <c r="P11" i="8"/>
  <c r="P12" i="8"/>
  <c r="P13" i="8"/>
  <c r="P14" i="8"/>
  <c r="P15" i="8"/>
  <c r="P16" i="8"/>
  <c r="P17" i="8"/>
  <c r="P18" i="8"/>
  <c r="P19" i="8"/>
  <c r="P20" i="8"/>
  <c r="P21" i="8"/>
  <c r="P22" i="8"/>
  <c r="P23" i="8"/>
  <c r="P24" i="8"/>
  <c r="P25" i="8"/>
  <c r="P26" i="8"/>
  <c r="P27" i="8"/>
  <c r="P4" i="8"/>
  <c r="N5" i="8"/>
  <c r="N7" i="8"/>
  <c r="N8" i="8"/>
  <c r="N9" i="8"/>
  <c r="N10" i="8"/>
  <c r="N11" i="8"/>
  <c r="N12" i="8"/>
  <c r="N13" i="8"/>
  <c r="N14" i="8"/>
  <c r="N15" i="8"/>
  <c r="N16" i="8"/>
  <c r="N17" i="8"/>
  <c r="N18" i="8"/>
  <c r="N19" i="8"/>
  <c r="N20" i="8"/>
  <c r="N21" i="8"/>
  <c r="N22" i="8"/>
  <c r="N23" i="8"/>
  <c r="N24" i="8"/>
  <c r="N25" i="8"/>
  <c r="N26" i="8"/>
  <c r="N27" i="8"/>
  <c r="N4" i="8"/>
  <c r="L4" i="8"/>
  <c r="L5" i="8"/>
  <c r="L7" i="8"/>
  <c r="L8" i="8"/>
  <c r="L9" i="8"/>
  <c r="L10" i="8"/>
  <c r="L11" i="8"/>
  <c r="L12" i="8"/>
  <c r="L13" i="8"/>
  <c r="L14" i="8"/>
  <c r="L15" i="8"/>
  <c r="L16" i="8"/>
  <c r="L17" i="8"/>
  <c r="L18" i="8"/>
  <c r="L19" i="8"/>
  <c r="L20" i="8"/>
  <c r="L21" i="8"/>
  <c r="L22" i="8"/>
  <c r="L23" i="8"/>
  <c r="L24" i="8"/>
  <c r="L25" i="8"/>
  <c r="L26" i="8"/>
  <c r="L27" i="8"/>
  <c r="J5" i="8"/>
  <c r="J7" i="8"/>
  <c r="J8" i="8"/>
  <c r="J9" i="8"/>
  <c r="J10" i="8"/>
  <c r="J11" i="8"/>
  <c r="J12" i="8"/>
  <c r="J13" i="8"/>
  <c r="J14" i="8"/>
  <c r="J16" i="8"/>
  <c r="J17" i="8"/>
  <c r="J18" i="8"/>
  <c r="J19" i="8"/>
  <c r="J20" i="8"/>
  <c r="J21" i="8"/>
  <c r="J22" i="8"/>
  <c r="J23" i="8"/>
  <c r="J24" i="8"/>
  <c r="J25" i="8"/>
  <c r="J26" i="8"/>
  <c r="J27" i="8"/>
  <c r="J4" i="8"/>
  <c r="H4" i="8"/>
  <c r="F4" i="8"/>
  <c r="H5" i="8"/>
  <c r="H7" i="8"/>
  <c r="H8" i="8"/>
  <c r="H9" i="8"/>
  <c r="H10" i="8"/>
  <c r="H11" i="8"/>
  <c r="H12" i="8"/>
  <c r="H13" i="8"/>
  <c r="H14" i="8"/>
  <c r="H15" i="8"/>
  <c r="H16" i="8"/>
  <c r="H17" i="8"/>
  <c r="H18" i="8"/>
  <c r="H19" i="8"/>
  <c r="H20" i="8"/>
  <c r="H21" i="8"/>
  <c r="H22" i="8"/>
  <c r="H23" i="8"/>
  <c r="H24" i="8"/>
  <c r="H25" i="8"/>
  <c r="H26" i="8"/>
  <c r="H27" i="8"/>
  <c r="F5" i="8"/>
  <c r="F7" i="8"/>
  <c r="F8" i="8"/>
  <c r="F9" i="8"/>
  <c r="F10" i="8"/>
  <c r="F11" i="8"/>
  <c r="F12" i="8"/>
  <c r="F13" i="8"/>
  <c r="F14" i="8"/>
  <c r="F15" i="8"/>
  <c r="F16" i="8"/>
  <c r="F17" i="8"/>
  <c r="F18" i="8"/>
  <c r="F19" i="8"/>
  <c r="F20" i="8"/>
  <c r="F21" i="8"/>
  <c r="F22" i="8"/>
  <c r="F23" i="8"/>
  <c r="F24" i="8"/>
  <c r="F25" i="8"/>
  <c r="F26" i="8"/>
  <c r="F27" i="8"/>
  <c r="D5" i="8"/>
  <c r="D7" i="8"/>
  <c r="D8" i="8"/>
  <c r="D9" i="8"/>
  <c r="D10" i="8"/>
  <c r="D11" i="8"/>
  <c r="D12" i="8"/>
  <c r="D13" i="8"/>
  <c r="D14" i="8"/>
  <c r="D15" i="8"/>
  <c r="D16" i="8"/>
  <c r="D17" i="8"/>
  <c r="D18" i="8"/>
  <c r="D19" i="8"/>
  <c r="D20" i="8"/>
  <c r="D21" i="8"/>
  <c r="D22" i="8"/>
  <c r="D23" i="8"/>
  <c r="D24" i="8"/>
  <c r="D25" i="8"/>
  <c r="D26" i="8"/>
  <c r="D27" i="8"/>
  <c r="D257" i="1"/>
  <c r="D170" i="1"/>
  <c r="AA92" i="1"/>
  <c r="AA101" i="1"/>
  <c r="AA86" i="1"/>
  <c r="AA175" i="1"/>
  <c r="AA176" i="1"/>
  <c r="AA177" i="1"/>
  <c r="AA178" i="1"/>
  <c r="AA179" i="1"/>
  <c r="AA180" i="1"/>
  <c r="AA181" i="1"/>
  <c r="AA184" i="1"/>
  <c r="AA185" i="1"/>
  <c r="AA187" i="1"/>
  <c r="AA189" i="1"/>
  <c r="AA182" i="1"/>
  <c r="AA183" i="1"/>
  <c r="D176" i="1"/>
  <c r="D175" i="1"/>
  <c r="D173" i="1"/>
  <c r="D174" i="1"/>
  <c r="D172" i="1"/>
  <c r="D171" i="1"/>
  <c r="AA172" i="1"/>
  <c r="AA173" i="1"/>
  <c r="AA174" i="1"/>
  <c r="AA191" i="1"/>
  <c r="AA193" i="1"/>
  <c r="AA194" i="1"/>
  <c r="AA195" i="1"/>
  <c r="AA198" i="1"/>
  <c r="AA199" i="1"/>
  <c r="AA201" i="1"/>
  <c r="AA202" i="1"/>
  <c r="AA203" i="1"/>
  <c r="AA204" i="1"/>
  <c r="AA205" i="1"/>
  <c r="AA206" i="1"/>
  <c r="AA207" i="1"/>
  <c r="AA208" i="1"/>
  <c r="AA209" i="1"/>
  <c r="AA210" i="1"/>
  <c r="AA211" i="1"/>
  <c r="AA212" i="1"/>
  <c r="AA214" i="1"/>
  <c r="AA215" i="1"/>
  <c r="AA216" i="1"/>
  <c r="AA217" i="1"/>
  <c r="AA218" i="1"/>
  <c r="AA219" i="1"/>
  <c r="AA220" i="1"/>
  <c r="AA221" i="1"/>
  <c r="AA222" i="1"/>
  <c r="AA223" i="1"/>
  <c r="AA224" i="1"/>
  <c r="AA225" i="1"/>
  <c r="AA226" i="1"/>
  <c r="AA227" i="1"/>
  <c r="AA229" i="1"/>
  <c r="AA230" i="1"/>
  <c r="AA231" i="1"/>
  <c r="AA232" i="1"/>
  <c r="AA233" i="1"/>
  <c r="AA234" i="1"/>
  <c r="AA235" i="1"/>
  <c r="AA236" i="1"/>
  <c r="AA237" i="1"/>
  <c r="AA238" i="1"/>
  <c r="AA239" i="1"/>
  <c r="AA240" i="1"/>
  <c r="AA241" i="1"/>
  <c r="AA245" i="1"/>
  <c r="AA253" i="1"/>
  <c r="AA255" i="1"/>
  <c r="AA257" i="1"/>
  <c r="AA246" i="1"/>
  <c r="AA248" i="1"/>
  <c r="AA249" i="1"/>
  <c r="AA252" i="1"/>
  <c r="AA258" i="1"/>
  <c r="AA254" i="1"/>
  <c r="AA256" i="1"/>
  <c r="AA259" i="1"/>
  <c r="AA262" i="1"/>
  <c r="AA266" i="1"/>
  <c r="AA260" i="1"/>
  <c r="AA261" i="1"/>
  <c r="AA267" i="1"/>
  <c r="AA263" i="1"/>
  <c r="AA264" i="1"/>
  <c r="AA265" i="1"/>
  <c r="AA268" i="1"/>
  <c r="AA270" i="1"/>
  <c r="AA269" i="1"/>
  <c r="AA273" i="1"/>
  <c r="AA278" i="1"/>
  <c r="AA274" i="1"/>
  <c r="AA275" i="1"/>
  <c r="AA276" i="1"/>
  <c r="AA277" i="1"/>
  <c r="AA284" i="1"/>
  <c r="AA279" i="1"/>
  <c r="AA280" i="1"/>
  <c r="AA281" i="1"/>
  <c r="AA283" i="1"/>
  <c r="AA293" i="1"/>
  <c r="AA285" i="1"/>
  <c r="AA286" i="1"/>
  <c r="AA287" i="1"/>
  <c r="AA294" i="1"/>
  <c r="AA289" i="1"/>
  <c r="AA290" i="1"/>
  <c r="AA291" i="1"/>
  <c r="AA292" i="1"/>
  <c r="AA298" i="1"/>
  <c r="AA299" i="1"/>
  <c r="AA295" i="1"/>
  <c r="AA296" i="1"/>
  <c r="AA297" i="1"/>
  <c r="AA300" i="1"/>
  <c r="AA301" i="1"/>
  <c r="AA302" i="1"/>
  <c r="AA303" i="1"/>
  <c r="AA308" i="1"/>
  <c r="AA307" i="1"/>
  <c r="AA311" i="1"/>
  <c r="AA309" i="1"/>
  <c r="AA310" i="1"/>
  <c r="AA312" i="1"/>
  <c r="AA313" i="1"/>
  <c r="AA314" i="1"/>
  <c r="AA315" i="1"/>
  <c r="AA317" i="1"/>
  <c r="AA318" i="1"/>
  <c r="AA319" i="1"/>
  <c r="AA320" i="1"/>
  <c r="AA321" i="1"/>
  <c r="AA322" i="1"/>
  <c r="AA323" i="1"/>
  <c r="AA324" i="1"/>
  <c r="AA325" i="1"/>
  <c r="AA244" i="1"/>
  <c r="AA306" i="1"/>
  <c r="AA304" i="1"/>
  <c r="AA243" i="1"/>
  <c r="AA242" i="1"/>
  <c r="AA197" i="1"/>
  <c r="D166" i="1"/>
  <c r="D167" i="1"/>
  <c r="D168" i="1"/>
  <c r="D169" i="1"/>
  <c r="D156" i="1"/>
  <c r="D157" i="1"/>
  <c r="D158" i="1"/>
  <c r="D159" i="1"/>
  <c r="D160" i="1"/>
  <c r="D161" i="1"/>
  <c r="D162" i="1"/>
  <c r="D163" i="1"/>
  <c r="D164" i="1"/>
  <c r="D165" i="1"/>
  <c r="AA158" i="1"/>
  <c r="AA160" i="1"/>
  <c r="AA161" i="1"/>
  <c r="AA163" i="1"/>
  <c r="AA164" i="1"/>
  <c r="AA165" i="1"/>
  <c r="AA166" i="1"/>
  <c r="AA167" i="1"/>
  <c r="AA168" i="1"/>
  <c r="AA169" i="1"/>
  <c r="AA170" i="1"/>
  <c r="AA171" i="1"/>
  <c r="D151" i="1"/>
  <c r="D152" i="1"/>
  <c r="D153" i="1"/>
  <c r="D154" i="1"/>
  <c r="D155" i="1"/>
  <c r="AA162" i="1"/>
  <c r="AA151" i="1"/>
  <c r="AA154" i="1"/>
  <c r="AA156" i="1"/>
  <c r="AA157" i="1"/>
  <c r="AA138" i="1"/>
  <c r="AA141" i="1"/>
  <c r="AA142" i="1"/>
  <c r="AA143" i="1"/>
  <c r="AA144" i="1"/>
  <c r="AA146" i="1"/>
  <c r="AA147" i="1"/>
  <c r="AA148" i="1"/>
  <c r="AA150"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AA136" i="1"/>
  <c r="AA153" i="1"/>
  <c r="AA149" i="1"/>
  <c r="AA140" i="1"/>
  <c r="D119" i="1"/>
  <c r="D120" i="1"/>
  <c r="D121" i="1"/>
  <c r="D116" i="1"/>
  <c r="D117" i="1"/>
  <c r="D118" i="1"/>
  <c r="D110" i="1"/>
  <c r="D111" i="1"/>
  <c r="D112" i="1"/>
  <c r="D113" i="1"/>
  <c r="D114" i="1"/>
  <c r="D115" i="1"/>
  <c r="AA65" i="1"/>
  <c r="AA26" i="1"/>
  <c r="D100" i="1"/>
  <c r="D101" i="1"/>
  <c r="D102" i="1"/>
  <c r="D103" i="1"/>
  <c r="D104" i="1"/>
  <c r="D105" i="1"/>
  <c r="D106" i="1"/>
  <c r="D107" i="1"/>
  <c r="D108" i="1"/>
  <c r="D109" i="1"/>
  <c r="D99" i="1"/>
  <c r="D98" i="1"/>
  <c r="D97" i="1"/>
  <c r="D96" i="1"/>
  <c r="AA104" i="1"/>
  <c r="AA102" i="1"/>
  <c r="AA103" i="1"/>
  <c r="AA106" i="1"/>
  <c r="AA107" i="1"/>
  <c r="AA108" i="1"/>
  <c r="AA109" i="1"/>
  <c r="AA110" i="1"/>
  <c r="AA111" i="1"/>
  <c r="AA112" i="1"/>
  <c r="AA114" i="1"/>
  <c r="AA115" i="1"/>
  <c r="AA116" i="1"/>
  <c r="AA117" i="1"/>
  <c r="AA118" i="1"/>
  <c r="AA119" i="1"/>
  <c r="AA120" i="1"/>
  <c r="AA121" i="1"/>
  <c r="AA122" i="1"/>
  <c r="AA123" i="1"/>
  <c r="AA124" i="1"/>
  <c r="AA125" i="1"/>
  <c r="AA126" i="1"/>
  <c r="AA127" i="1"/>
  <c r="AA128" i="1"/>
  <c r="AA129" i="1"/>
  <c r="AA131" i="1"/>
  <c r="AA132" i="1"/>
  <c r="AA133" i="1"/>
  <c r="AA134" i="1"/>
  <c r="AA135" i="1"/>
  <c r="D95" i="1"/>
  <c r="D94" i="1"/>
  <c r="D93" i="1"/>
  <c r="D92" i="1"/>
  <c r="D91" i="1"/>
  <c r="AA94" i="1"/>
  <c r="AA95" i="1"/>
  <c r="AA96" i="1"/>
  <c r="AA97" i="1"/>
  <c r="AA100" i="1"/>
  <c r="AA105" i="1"/>
  <c r="AA99" i="1"/>
  <c r="AA98" i="1"/>
  <c r="D90" i="1"/>
  <c r="D83" i="1"/>
  <c r="D84" i="1"/>
  <c r="D85" i="1"/>
  <c r="D86" i="1"/>
  <c r="D87" i="1"/>
  <c r="D88" i="1"/>
  <c r="D89" i="1"/>
  <c r="AA91" i="1"/>
  <c r="AA93" i="1"/>
  <c r="D81" i="1"/>
  <c r="D82" i="1"/>
  <c r="D78" i="1"/>
  <c r="D79" i="1"/>
  <c r="D80" i="1"/>
  <c r="D77" i="1"/>
  <c r="D75" i="1"/>
  <c r="D76" i="1"/>
  <c r="AA79" i="1"/>
  <c r="AA80" i="1"/>
  <c r="AA81" i="1"/>
  <c r="AA82" i="1"/>
  <c r="AA83" i="1"/>
  <c r="AA84" i="1"/>
  <c r="AA85" i="1"/>
  <c r="AA87" i="1"/>
  <c r="AA88" i="1"/>
  <c r="AA89" i="1"/>
  <c r="AA90" i="1"/>
  <c r="AA75" i="1"/>
  <c r="AA76" i="1"/>
  <c r="AA77" i="1"/>
  <c r="AA78" i="1"/>
  <c r="D70" i="1"/>
  <c r="D71" i="1"/>
  <c r="D72" i="1"/>
  <c r="D73" i="1"/>
  <c r="D74" i="1"/>
  <c r="AA71" i="1"/>
  <c r="AA73" i="1"/>
  <c r="AA74" i="1"/>
  <c r="AA70" i="1"/>
  <c r="D63" i="1"/>
  <c r="D64" i="1"/>
  <c r="D65" i="1"/>
  <c r="D66" i="1"/>
  <c r="D67" i="1"/>
  <c r="D68" i="1"/>
  <c r="D69" i="1"/>
  <c r="AA72" i="1"/>
  <c r="D61" i="1"/>
  <c r="D62" i="1"/>
  <c r="AA61" i="1"/>
  <c r="AA62" i="1"/>
  <c r="AA63" i="1"/>
  <c r="AA66" i="1"/>
  <c r="AA67" i="1"/>
  <c r="AA68" i="1"/>
  <c r="AA69" i="1"/>
  <c r="AA64" i="1"/>
  <c r="AA58" i="1"/>
  <c r="AA59" i="1"/>
  <c r="AA60" i="1"/>
  <c r="D56" i="1"/>
  <c r="D57" i="1"/>
  <c r="D58" i="1"/>
  <c r="D59" i="1"/>
  <c r="D60" i="1"/>
  <c r="D48" i="1"/>
  <c r="D49" i="1"/>
  <c r="D50" i="1"/>
  <c r="D51" i="1"/>
  <c r="D52" i="1"/>
  <c r="D53" i="1"/>
  <c r="D54" i="1"/>
  <c r="D55" i="1"/>
  <c r="AA49" i="1"/>
  <c r="AA50" i="1"/>
  <c r="AA52" i="1"/>
  <c r="AA53" i="1"/>
  <c r="AA54" i="1"/>
  <c r="AA55" i="1"/>
  <c r="AA56" i="1"/>
  <c r="AA57" i="1"/>
  <c r="AA51" i="1"/>
  <c r="AA48" i="1"/>
  <c r="AA46" i="1"/>
  <c r="AA47" i="1"/>
  <c r="D46" i="1"/>
  <c r="D47" i="1"/>
  <c r="AA45" i="1"/>
  <c r="D44" i="1"/>
  <c r="D45" i="1"/>
  <c r="D43" i="1"/>
  <c r="D41" i="1"/>
  <c r="D42" i="1"/>
  <c r="AA41" i="1"/>
  <c r="AA42" i="1"/>
  <c r="AA43" i="1"/>
  <c r="AA44" i="1"/>
  <c r="AA38" i="1"/>
  <c r="AA39" i="1"/>
  <c r="D37" i="1"/>
  <c r="D38" i="1"/>
  <c r="D39" i="1"/>
  <c r="D40" i="1"/>
  <c r="D34" i="1"/>
  <c r="D35" i="1"/>
  <c r="D36" i="1"/>
  <c r="AA40" i="1"/>
  <c r="D33" i="1"/>
  <c r="AA33" i="1"/>
  <c r="AA34" i="1"/>
  <c r="AA35" i="1"/>
  <c r="AA36" i="1"/>
  <c r="AA37" i="1"/>
  <c r="D25" i="1"/>
  <c r="D26" i="1"/>
  <c r="D27" i="1"/>
  <c r="D28" i="1"/>
  <c r="D29" i="1"/>
  <c r="D30" i="1"/>
  <c r="D31" i="1"/>
  <c r="D32" i="1"/>
  <c r="AA32" i="1"/>
  <c r="AA27" i="1"/>
  <c r="AA25" i="1"/>
  <c r="AA28" i="1"/>
  <c r="AA29" i="1"/>
  <c r="AA31" i="1"/>
  <c r="AA30" i="1"/>
  <c r="AA17" i="1"/>
  <c r="AA18" i="1"/>
  <c r="AA19" i="1"/>
  <c r="AA20" i="1"/>
  <c r="AA21" i="1"/>
  <c r="AA22" i="1"/>
  <c r="AA23" i="1"/>
  <c r="AA24" i="1"/>
  <c r="D15" i="1"/>
  <c r="D16" i="1"/>
  <c r="D17" i="1"/>
  <c r="D18" i="1"/>
  <c r="D19" i="1"/>
  <c r="D20" i="1"/>
  <c r="D21" i="1"/>
  <c r="D22" i="1"/>
  <c r="D23" i="1"/>
  <c r="D24" i="1"/>
  <c r="AA16" i="1"/>
  <c r="D14" i="1"/>
  <c r="D13" i="1"/>
  <c r="AA13" i="1"/>
  <c r="AA14" i="1"/>
  <c r="D10" i="1"/>
  <c r="D11" i="1"/>
  <c r="D12" i="1"/>
  <c r="AA15" i="1"/>
  <c r="D9" i="1"/>
  <c r="D8" i="1"/>
  <c r="D7" i="1"/>
  <c r="AA9" i="1"/>
  <c r="AA7" i="1"/>
  <c r="AA8" i="1"/>
  <c r="AA10" i="1"/>
  <c r="AA11" i="1"/>
  <c r="AA12" i="1"/>
  <c r="D4" i="1"/>
  <c r="D5" i="1"/>
  <c r="D6" i="1"/>
  <c r="D3" i="1"/>
  <c r="D2" i="1"/>
  <c r="AA2" i="1"/>
  <c r="AA4" i="1"/>
  <c r="AA5" i="1"/>
  <c r="AA6" i="1"/>
  <c r="AA3" i="1"/>
  <c r="AE49" i="7"/>
  <c r="AE50" i="7"/>
  <c r="AE51" i="7"/>
  <c r="AE52" i="7"/>
  <c r="AE53" i="7"/>
  <c r="AE54" i="7"/>
  <c r="AE55" i="7"/>
  <c r="AE56" i="7"/>
  <c r="AE57" i="7"/>
  <c r="AE58" i="7"/>
  <c r="AE59" i="7"/>
  <c r="AE60" i="7"/>
  <c r="AE61" i="7"/>
  <c r="AE62" i="7"/>
  <c r="AE63" i="7"/>
  <c r="AE64" i="7"/>
  <c r="AE65" i="7"/>
  <c r="AE66" i="7"/>
  <c r="AE67" i="7"/>
  <c r="AE68" i="7"/>
  <c r="AE69" i="7"/>
  <c r="AE70" i="7"/>
  <c r="AE71" i="7"/>
  <c r="AE72" i="7"/>
  <c r="AE48" i="7"/>
  <c r="K8" i="7"/>
  <c r="K9" i="7"/>
  <c r="K10" i="7"/>
  <c r="K11" i="7"/>
  <c r="K12" i="7"/>
  <c r="K13" i="7"/>
  <c r="K14" i="7"/>
  <c r="K15" i="7"/>
  <c r="K16" i="7"/>
  <c r="K7" i="7"/>
  <c r="C11" i="6"/>
  <c r="G64" i="2"/>
  <c r="G65" i="2"/>
  <c r="G66" i="2"/>
  <c r="G67" i="2"/>
  <c r="G68" i="2"/>
  <c r="G69" i="2"/>
  <c r="G70" i="2"/>
  <c r="G71" i="2"/>
  <c r="G73" i="2"/>
  <c r="G74" i="2"/>
  <c r="G76" i="2"/>
  <c r="G77" i="2"/>
  <c r="G80" i="2"/>
  <c r="G83" i="2"/>
  <c r="G88" i="2"/>
  <c r="G89" i="2"/>
  <c r="G81" i="2"/>
  <c r="G90" i="2"/>
  <c r="G91" i="2"/>
  <c r="G92" i="2"/>
  <c r="G93" i="2"/>
  <c r="G95" i="2"/>
  <c r="G96" i="2"/>
  <c r="G98" i="2"/>
  <c r="G84" i="2"/>
  <c r="G99" i="2"/>
  <c r="G100" i="2"/>
  <c r="G79" i="2"/>
  <c r="G63" i="2"/>
  <c r="G101" i="2"/>
  <c r="G54" i="2"/>
  <c r="G27" i="2"/>
  <c r="G46" i="2"/>
  <c r="G42" i="2"/>
  <c r="G75" i="2"/>
  <c r="G97" i="2"/>
  <c r="G58" i="2"/>
  <c r="G52" i="2"/>
  <c r="G94" i="2"/>
  <c r="G78" i="2"/>
  <c r="G37" i="2"/>
  <c r="G87" i="2"/>
  <c r="G61" i="2"/>
  <c r="G30" i="2"/>
  <c r="G86" i="2"/>
  <c r="G8" i="2"/>
  <c r="G2" i="2"/>
  <c r="G3" i="2"/>
  <c r="E171" i="2"/>
  <c r="E172" i="2"/>
  <c r="E173" i="2"/>
  <c r="E174" i="2"/>
  <c r="E175" i="2"/>
  <c r="E176" i="2"/>
  <c r="E177" i="2"/>
  <c r="E178" i="2"/>
  <c r="F180" i="2"/>
  <c r="AA542" i="1"/>
  <c r="AB810" i="1" l="1"/>
  <c r="AA808" i="1"/>
  <c r="AB808" i="1" s="1"/>
  <c r="AA809" i="1"/>
  <c r="AB809" i="1" s="1"/>
  <c r="AA811" i="1"/>
  <c r="AB811" i="1" s="1"/>
  <c r="AB801" i="1"/>
  <c r="AA804" i="1"/>
  <c r="AB804" i="1" s="1"/>
  <c r="AA802" i="1"/>
  <c r="AB802" i="1" s="1"/>
  <c r="AA777" i="1"/>
  <c r="AB777" i="1" s="1"/>
  <c r="AA798" i="1"/>
  <c r="AB798" i="1" s="1"/>
  <c r="AA778" i="1"/>
  <c r="AB778" i="1" s="1"/>
  <c r="AA788" i="1"/>
  <c r="AB788" i="1" s="1"/>
  <c r="AA781" i="1"/>
  <c r="AB781" i="1" s="1"/>
  <c r="AA780" i="1"/>
  <c r="AB780" i="1" s="1"/>
  <c r="AA764" i="1"/>
  <c r="AB764" i="1" s="1"/>
  <c r="AB768" i="1"/>
  <c r="AA756" i="1"/>
  <c r="AB756" i="1" s="1"/>
  <c r="AA763" i="1"/>
  <c r="AB763" i="1" s="1"/>
  <c r="AB720" i="1"/>
  <c r="AA751" i="1"/>
  <c r="AB751" i="1" s="1"/>
  <c r="AA723" i="1"/>
  <c r="AB723" i="1" s="1"/>
  <c r="AA697" i="1"/>
  <c r="AB697" i="1" s="1"/>
  <c r="AA713" i="1"/>
  <c r="AB713" i="1" s="1"/>
  <c r="AA688" i="1"/>
  <c r="AB688" i="1" s="1"/>
  <c r="AA703" i="1"/>
  <c r="AB703" i="1" s="1"/>
  <c r="AA699" i="1"/>
  <c r="AB699" i="1" s="1"/>
  <c r="AA683" i="1"/>
  <c r="AA693" i="1"/>
  <c r="AB693" i="1" s="1"/>
  <c r="AA678" i="1"/>
  <c r="AB678" i="1" s="1"/>
  <c r="AA677" i="1"/>
  <c r="AB677" i="1" s="1"/>
  <c r="AA687" i="1"/>
  <c r="AB687" i="1" s="1"/>
  <c r="AA682" i="1"/>
  <c r="AB682" i="1" s="1"/>
  <c r="AA679" i="1"/>
  <c r="AB679" i="1" s="1"/>
  <c r="T28" i="8"/>
  <c r="J28" i="8"/>
  <c r="AA670" i="1"/>
  <c r="AB670" i="1" s="1"/>
  <c r="F28" i="8"/>
  <c r="L28" i="8"/>
  <c r="P28" i="8"/>
  <c r="AA671" i="1"/>
  <c r="AB671" i="1" s="1"/>
  <c r="R28" i="8"/>
  <c r="D28" i="8"/>
  <c r="N28" i="8"/>
  <c r="H28" i="8"/>
  <c r="AA642" i="1"/>
  <c r="AB642" i="1" s="1"/>
  <c r="AA662" i="1"/>
  <c r="AB662" i="1" s="1"/>
  <c r="AA658" i="1"/>
  <c r="AB658" i="1" s="1"/>
  <c r="AA657" i="1"/>
  <c r="AB657" i="1" s="1"/>
  <c r="AA645" i="1"/>
  <c r="AB645" i="1" s="1"/>
  <c r="AA636" i="1"/>
  <c r="AB636" i="1" s="1"/>
  <c r="AA640" i="1"/>
  <c r="AB640" i="1" s="1"/>
  <c r="AA639" i="1"/>
  <c r="AB639" i="1" s="1"/>
  <c r="AA638" i="1"/>
  <c r="AB638" i="1" s="1"/>
  <c r="AA634" i="1"/>
  <c r="AB634" i="1" s="1"/>
  <c r="AA629" i="1"/>
  <c r="AB629" i="1" s="1"/>
  <c r="AA613" i="1"/>
  <c r="AB613" i="1" s="1"/>
  <c r="AA607" i="1"/>
  <c r="AB607" i="1" s="1"/>
  <c r="AA627" i="1"/>
  <c r="AB627" i="1" s="1"/>
  <c r="AA623" i="1"/>
  <c r="AB623" i="1" s="1"/>
  <c r="AA624" i="1"/>
  <c r="AB624" i="1" s="1"/>
  <c r="AB108" i="1"/>
  <c r="AB183" i="1"/>
  <c r="AB359" i="1"/>
  <c r="AB493" i="1"/>
  <c r="AB31" i="1"/>
  <c r="AB388" i="1"/>
  <c r="AB491" i="1"/>
  <c r="AB40" i="1"/>
  <c r="AB26" i="1"/>
  <c r="AB15" i="1"/>
  <c r="AB306" i="1"/>
  <c r="AB387" i="1"/>
  <c r="AB182" i="1"/>
  <c r="AB561" i="1"/>
  <c r="AB592" i="1"/>
  <c r="AB9" i="1"/>
  <c r="AB16" i="1"/>
  <c r="AA583" i="1"/>
  <c r="AB583" i="1" s="1"/>
  <c r="AB65" i="1"/>
  <c r="AB417" i="1"/>
  <c r="AB17" i="1"/>
  <c r="AB140" i="1"/>
  <c r="AB3" i="1"/>
  <c r="AB430" i="1"/>
  <c r="AB442" i="1"/>
  <c r="AB413" i="1"/>
  <c r="AB113" i="1"/>
  <c r="AB377" i="1"/>
  <c r="AB370" i="1"/>
  <c r="AB397" i="1"/>
  <c r="AB105" i="1"/>
  <c r="AA577" i="1"/>
  <c r="AB577" i="1" s="1"/>
  <c r="AB158" i="1"/>
  <c r="AB404" i="1"/>
  <c r="AB521" i="1"/>
  <c r="AB30" i="1"/>
  <c r="AA588" i="1"/>
  <c r="AB588" i="1" s="1"/>
  <c r="AB423" i="1"/>
  <c r="AB587" i="1"/>
  <c r="AB243" i="1"/>
  <c r="AB362" i="1"/>
  <c r="AB443" i="1"/>
  <c r="AB366" i="1"/>
  <c r="AB51" i="1"/>
  <c r="AB244" i="1"/>
  <c r="AB425" i="1"/>
  <c r="AB78" i="1"/>
  <c r="AB421" i="1"/>
  <c r="AB99" i="1"/>
  <c r="AB557" i="1"/>
  <c r="AB27" i="1"/>
  <c r="AB101" i="1"/>
  <c r="AB305" i="1"/>
  <c r="AB272" i="1"/>
  <c r="AB409" i="1"/>
  <c r="AB98" i="1"/>
  <c r="AB32" i="1"/>
  <c r="AB104" i="1"/>
  <c r="AB242" i="1"/>
  <c r="AB92" i="1"/>
  <c r="AA60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Caroline Ferreira Sebastiao</author>
    <author>Fernanda Rodrigues Sousa</author>
    <author>Barbara De Fatima Alves De Souza</author>
    <author>Jose Antonio dos Santos</author>
  </authors>
  <commentList>
    <comment ref="M12" authorId="0" shapeId="0" xr:uid="{F3D6C808-4C81-4746-A606-4BD77B000326}">
      <text>
        <r>
          <rPr>
            <b/>
            <sz val="9"/>
            <color indexed="81"/>
            <rFont val="Segoe UI"/>
            <family val="2"/>
          </rPr>
          <t>Caroline Ferreira Sebastiao:</t>
        </r>
        <r>
          <rPr>
            <sz val="9"/>
            <color indexed="81"/>
            <rFont val="Segoe UI"/>
            <family val="2"/>
          </rPr>
          <t xml:space="preserve">
No Soc o setor esta Desenvolvimento Operacional
</t>
        </r>
      </text>
    </comment>
    <comment ref="G15" authorId="1" shapeId="0" xr:uid="{00A60A7A-C598-4003-A54E-2EF1AE6267FC}">
      <text>
        <r>
          <rPr>
            <b/>
            <sz val="9"/>
            <color indexed="81"/>
            <rFont val="Segoe UI"/>
            <family val="2"/>
          </rPr>
          <t>CR</t>
        </r>
      </text>
    </comment>
    <comment ref="O15" authorId="1" shapeId="0" xr:uid="{56F0956F-CB52-4786-AF0C-98E90080E2D8}">
      <text>
        <r>
          <rPr>
            <sz val="9"/>
            <color indexed="81"/>
            <rFont val="Segoe UI"/>
            <family val="2"/>
          </rPr>
          <t xml:space="preserve">Também estavam no veículo os colaboradores: Igor e Marcelo.
</t>
        </r>
      </text>
    </comment>
    <comment ref="G16" authorId="1" shapeId="0" xr:uid="{54744987-FFA8-4FD1-B679-F3C0E0C76AD6}">
      <text>
        <r>
          <rPr>
            <b/>
            <sz val="9"/>
            <color indexed="81"/>
            <rFont val="Segoe UI"/>
            <family val="2"/>
          </rPr>
          <t>CR</t>
        </r>
      </text>
    </comment>
    <comment ref="G17" authorId="1" shapeId="0" xr:uid="{3AD3BD3D-8E41-4FA6-90B5-1A164217F669}">
      <text>
        <r>
          <rPr>
            <sz val="9"/>
            <color indexed="81"/>
            <rFont val="Segoe UI"/>
            <family val="2"/>
          </rPr>
          <t xml:space="preserve">CR
</t>
        </r>
      </text>
    </comment>
    <comment ref="K18" authorId="1" shapeId="0" xr:uid="{DE2D3FEE-9DF7-4057-AB57-EAF9708640F4}">
      <text>
        <r>
          <rPr>
            <sz val="9"/>
            <color indexed="81"/>
            <rFont val="Segoe UI"/>
            <family val="2"/>
          </rPr>
          <t xml:space="preserve"> Não houve  vítima.
</t>
        </r>
      </text>
    </comment>
    <comment ref="L24" authorId="1" shapeId="0" xr:uid="{940D4303-D10D-4306-B111-57715EDE9194}">
      <text>
        <r>
          <rPr>
            <sz val="9"/>
            <color indexed="81"/>
            <rFont val="Segoe UI"/>
            <family val="2"/>
          </rPr>
          <t xml:space="preserve">II
</t>
        </r>
      </text>
    </comment>
    <comment ref="K28" authorId="1" shapeId="0" xr:uid="{8B52031B-6885-49E3-9169-67A9ECBEEC7F}">
      <text>
        <r>
          <rPr>
            <b/>
            <sz val="9"/>
            <color indexed="81"/>
            <rFont val="Segoe UI"/>
            <family val="2"/>
          </rPr>
          <t>A colaboradora não utilizava a luva de segurança no momento.</t>
        </r>
        <r>
          <rPr>
            <sz val="9"/>
            <color indexed="81"/>
            <rFont val="Segoe UI"/>
            <family val="2"/>
          </rPr>
          <t xml:space="preserve">
</t>
        </r>
      </text>
    </comment>
    <comment ref="S34" authorId="1" shapeId="0" xr:uid="{04F6027C-6833-4FA3-8F69-3FF8E6F32610}">
      <text>
        <r>
          <rPr>
            <sz val="9"/>
            <color indexed="81"/>
            <rFont val="Segoe UI"/>
            <family val="2"/>
          </rPr>
          <t xml:space="preserve">(cobrindo vaga Supervisor André Garcia que saiu da empresa).
</t>
        </r>
      </text>
    </comment>
    <comment ref="K37" authorId="1" shapeId="0" xr:uid="{31249DD9-2DCA-4A9B-AE69-3A00A30D3E30}">
      <text>
        <r>
          <rPr>
            <sz val="9"/>
            <color indexed="81"/>
            <rFont val="Segoe UI"/>
            <family val="2"/>
          </rPr>
          <t xml:space="preserve">obs.: notado que o eixo estava desalinhado e nao houve nenhum dano material
</t>
        </r>
      </text>
    </comment>
    <comment ref="K43" authorId="1" shapeId="0" xr:uid="{F2D09190-1ACE-4BE7-9B4C-2886B6792807}">
      <text>
        <r>
          <rPr>
            <sz val="9"/>
            <color indexed="81"/>
            <rFont val="Segoe UI"/>
            <family val="2"/>
          </rPr>
          <t xml:space="preserve">Obs: O motociclista apresentava sinais de embriaguez. O mesmo forneceu os documentos pessoais e da motocicleta, e recusou a dirigir-se ate a delegacia.
</t>
        </r>
      </text>
    </comment>
    <comment ref="K44" authorId="1" shapeId="0" xr:uid="{3930D417-2B49-467D-B384-8D7D36FA374F}">
      <text>
        <r>
          <rPr>
            <b/>
            <sz val="9"/>
            <color indexed="81"/>
            <rFont val="Segoe UI"/>
            <family val="2"/>
          </rPr>
          <t>O colaborador não fez o uso da luva de segurança para retirada do galho.</t>
        </r>
      </text>
    </comment>
    <comment ref="K50" authorId="1" shapeId="0" xr:uid="{0A744A37-3DDD-4B6E-A463-51FE583FF9D6}">
      <text>
        <r>
          <rPr>
            <b/>
            <sz val="9"/>
            <color indexed="81"/>
            <rFont val="Segoe UI"/>
            <family val="2"/>
          </rPr>
          <t>Nota 01: Não houve nenhuma lesão ao motorista e nem aos colaboradores.</t>
        </r>
      </text>
    </comment>
    <comment ref="K53" authorId="1" shapeId="0" xr:uid="{E8E772D2-2D14-41B1-B44D-217861542A96}">
      <text>
        <r>
          <rPr>
            <sz val="9"/>
            <color indexed="81"/>
            <rFont val="Segoe UI"/>
            <family val="2"/>
          </rPr>
          <t xml:space="preserve">Não houve danos físicos, apenas mateirais.
</t>
        </r>
      </text>
    </comment>
    <comment ref="M57" authorId="0" shapeId="0" xr:uid="{57BD0B85-09AA-49B2-B18A-ECB098E74E1F}">
      <text>
        <r>
          <rPr>
            <b/>
            <sz val="9"/>
            <color indexed="81"/>
            <rFont val="Segoe UI"/>
            <family val="2"/>
          </rPr>
          <t>Caroline Ferreira Sebastiao:</t>
        </r>
        <r>
          <rPr>
            <sz val="9"/>
            <color indexed="81"/>
            <rFont val="Segoe UI"/>
            <family val="2"/>
          </rPr>
          <t xml:space="preserve">
No Soc o setor consta como Topografia
</t>
        </r>
      </text>
    </comment>
    <comment ref="M58" authorId="0" shapeId="0" xr:uid="{5241B298-BC64-4A40-9876-94BCE6C3E497}">
      <text>
        <r>
          <rPr>
            <b/>
            <sz val="9"/>
            <color indexed="81"/>
            <rFont val="Segoe UI"/>
            <family val="2"/>
          </rPr>
          <t>Caroline Ferreira Sebastiao:</t>
        </r>
        <r>
          <rPr>
            <sz val="9"/>
            <color indexed="81"/>
            <rFont val="Segoe UI"/>
            <family val="2"/>
          </rPr>
          <t xml:space="preserve">
No Soc o setor consta como Topografia - tecnico</t>
        </r>
      </text>
    </comment>
    <comment ref="F64" authorId="1" shapeId="0" xr:uid="{06E6429C-A500-49CA-8AE7-86F3A48D7D61}">
      <text>
        <r>
          <rPr>
            <sz val="9"/>
            <color indexed="81"/>
            <rFont val="Segoe UI"/>
            <family val="2"/>
          </rPr>
          <t xml:space="preserve">(próximo ao mercado Ulian) 
</t>
        </r>
      </text>
    </comment>
    <comment ref="K65" authorId="1" shapeId="0" xr:uid="{A3B57C96-4B97-417A-81AD-487B73BE027E}">
      <text>
        <r>
          <rPr>
            <b/>
            <sz val="9"/>
            <color indexed="81"/>
            <rFont val="Segoe UI"/>
            <family val="2"/>
          </rPr>
          <t xml:space="preserve">Motorista não sofreu nenhuma lesão e sim danos materiais na frota. </t>
        </r>
      </text>
    </comment>
    <comment ref="M68" authorId="0" shapeId="0" xr:uid="{4D2137C6-CE81-439B-AE8C-617A10E71447}">
      <text>
        <r>
          <rPr>
            <b/>
            <sz val="9"/>
            <color indexed="81"/>
            <rFont val="Segoe UI"/>
            <family val="2"/>
          </rPr>
          <t>Caroline Ferreira Sebastiao:</t>
        </r>
        <r>
          <rPr>
            <sz val="9"/>
            <color indexed="81"/>
            <rFont val="Segoe UI"/>
            <family val="2"/>
          </rPr>
          <t xml:space="preserve">
No soc o setor consta como Dendrometria - assistente</t>
        </r>
      </text>
    </comment>
    <comment ref="K71" authorId="1" shapeId="0" xr:uid="{1056C562-76CF-486E-BC51-FB7AF40C2DDC}">
      <text>
        <r>
          <rPr>
            <sz val="9"/>
            <color indexed="81"/>
            <rFont val="Segoe UI"/>
            <family val="2"/>
          </rPr>
          <t xml:space="preserve">Não houve vitimas, somente a quebra do fueiro. Somente danos materiais.
</t>
        </r>
      </text>
    </comment>
    <comment ref="K72" authorId="1" shapeId="0" xr:uid="{01B68EEA-2D6F-43B6-BDB8-033A35041B37}">
      <text>
        <r>
          <rPr>
            <sz val="9"/>
            <color indexed="81"/>
            <rFont val="Segoe UI"/>
            <family val="2"/>
          </rPr>
          <t>Porém não comunicou ao técnico de operações florestais responsável pelo turno. Quando chegou em sua residência e após alguns minutos começou a sentir dores na mão e percebeu que a mesma começou a inchar, procurou o serviço médico de Lençóis Paulista (UPA) por volta das 18h30. Realizou a comunicação o técnico de operações florestais de sua letra as 21h30mintos.
 Esse evento não foi classificado como "acidente" (Danos Pessoais) pela medicina.</t>
        </r>
      </text>
    </comment>
    <comment ref="K78" authorId="1" shapeId="0" xr:uid="{93FF8FE8-7D07-40D3-9BF8-454564A1411C}">
      <text>
        <r>
          <rPr>
            <sz val="9"/>
            <color indexed="81"/>
            <rFont val="Segoe UI"/>
            <family val="2"/>
          </rPr>
          <t xml:space="preserve">Carreta estava em revisão, retornou com duas porcas soltas, como consta na foto abaixo.
Segundo conclusão mecânica foi regulagem do freio.
*Somente danos materiais.
*1 extintor utilizado.
</t>
        </r>
      </text>
    </comment>
    <comment ref="Q91" authorId="1" shapeId="0" xr:uid="{A048279E-F968-42DB-BEE1-DD1AB4450E2B}">
      <text>
        <r>
          <rPr>
            <b/>
            <sz val="9"/>
            <color indexed="81"/>
            <rFont val="Segoe UI"/>
            <family val="2"/>
          </rPr>
          <t>Fernanda Rodrigues Sousa:</t>
        </r>
        <r>
          <rPr>
            <sz val="9"/>
            <color indexed="81"/>
            <rFont val="Segoe UI"/>
            <family val="2"/>
          </rPr>
          <t xml:space="preserve">
Novo modelo de CPE NÃO HÁ ESTE CAMPO - Padrão QFORMS DOQR</t>
        </r>
      </text>
    </comment>
    <comment ref="R91" authorId="1" shapeId="0" xr:uid="{70881D31-E3A7-40D8-BDCD-2A17D2A4D465}">
      <text>
        <r>
          <rPr>
            <b/>
            <sz val="9"/>
            <color indexed="81"/>
            <rFont val="Segoe UI"/>
            <family val="2"/>
          </rPr>
          <t>Fernanda Rodrigues Sousa:</t>
        </r>
        <r>
          <rPr>
            <sz val="9"/>
            <color indexed="81"/>
            <rFont val="Segoe UI"/>
            <family val="2"/>
          </rPr>
          <t xml:space="preserve">
Novo modelo de CPE NÃO HÁ ESTE CAMPO - Padrão QFORMS DOQR</t>
        </r>
      </text>
    </comment>
    <comment ref="S91" authorId="1" shapeId="0" xr:uid="{5A2511A3-9F5C-4609-958B-2FABF2B5205B}">
      <text>
        <r>
          <rPr>
            <b/>
            <sz val="9"/>
            <color indexed="81"/>
            <rFont val="Segoe UI"/>
            <family val="2"/>
          </rPr>
          <t>Fernanda Rodrigues Sousa:</t>
        </r>
        <r>
          <rPr>
            <sz val="9"/>
            <color indexed="81"/>
            <rFont val="Segoe UI"/>
            <family val="2"/>
          </rPr>
          <t xml:space="preserve">
Novo modelo de CPE NÃO HÁ ESTE CAMPO - Padrão QFORMS DOQR</t>
        </r>
      </text>
    </comment>
    <comment ref="G93" authorId="1" shapeId="0" xr:uid="{AB766927-1D7C-418B-B496-B67BD7D379E5}">
      <text>
        <r>
          <rPr>
            <b/>
            <sz val="9"/>
            <color indexed="81"/>
            <rFont val="Segoe UI"/>
            <family val="2"/>
          </rPr>
          <t xml:space="preserve"> *N/A* (Não foi classificado como acidente do trabalho, pelo médico do trabalho).</t>
        </r>
      </text>
    </comment>
    <comment ref="K95" authorId="1" shapeId="0" xr:uid="{F454C64E-F57B-4E08-9355-ABDDAF8EE95D}">
      <text>
        <r>
          <rPr>
            <b/>
            <sz val="9"/>
            <color indexed="81"/>
            <rFont val="Segoe UI"/>
            <family val="2"/>
          </rPr>
          <t>*Nota 1:* Colaborador relatou que não é alérgico a picadas de abelha.
*Nota 2:* O colaborador comunicou imediatamente o gestor.</t>
        </r>
      </text>
    </comment>
    <comment ref="K96" authorId="1" shapeId="0" xr:uid="{C7E7ACD6-5AF5-4EF6-A204-DD44CEAD0F58}">
      <text>
        <r>
          <rPr>
            <sz val="9"/>
            <color indexed="81"/>
            <rFont val="Segoe UI"/>
            <family val="2"/>
          </rPr>
          <t xml:space="preserve">Não houve vítimas e o carro reserva já se encontra no local.
</t>
        </r>
      </text>
    </comment>
    <comment ref="Q97" authorId="1" shapeId="0" xr:uid="{22DAF731-7851-4C4D-97C5-CFEE99EC09FC}">
      <text>
        <r>
          <rPr>
            <b/>
            <sz val="9"/>
            <color indexed="81"/>
            <rFont val="Segoe UI"/>
            <family val="2"/>
          </rPr>
          <t>Fernanda Rodrigues Sousa:</t>
        </r>
        <r>
          <rPr>
            <sz val="9"/>
            <color indexed="81"/>
            <rFont val="Segoe UI"/>
            <family val="2"/>
          </rPr>
          <t xml:space="preserve">
Novo modelo de CPE NÃO HÁ ESTE CAMPO - Padrão QFORMS DOQR</t>
        </r>
      </text>
    </comment>
    <comment ref="R97" authorId="1" shapeId="0" xr:uid="{93CBDC33-0528-4542-BA01-C798E28BFA9F}">
      <text>
        <r>
          <rPr>
            <b/>
            <sz val="9"/>
            <color indexed="81"/>
            <rFont val="Segoe UI"/>
            <family val="2"/>
          </rPr>
          <t>Fernanda Rodrigues Sousa:</t>
        </r>
        <r>
          <rPr>
            <sz val="9"/>
            <color indexed="81"/>
            <rFont val="Segoe UI"/>
            <family val="2"/>
          </rPr>
          <t xml:space="preserve">
Novo modelo de CPE NÃO HÁ ESTE CAMPO - Padrão QFORMS DOQR</t>
        </r>
      </text>
    </comment>
    <comment ref="S97" authorId="1" shapeId="0" xr:uid="{83C09947-2E1C-44AC-BE3E-6176C0EA0E23}">
      <text>
        <r>
          <rPr>
            <b/>
            <sz val="9"/>
            <color indexed="81"/>
            <rFont val="Segoe UI"/>
            <family val="2"/>
          </rPr>
          <t>Fernanda Rodrigues Sousa:</t>
        </r>
        <r>
          <rPr>
            <sz val="9"/>
            <color indexed="81"/>
            <rFont val="Segoe UI"/>
            <family val="2"/>
          </rPr>
          <t xml:space="preserve">
Novo modelo de CPE NÃO HÁ ESTE CAMPO - Padrão QFORMS DOQR</t>
        </r>
      </text>
    </comment>
    <comment ref="V97" authorId="1" shapeId="0" xr:uid="{F50603A0-AB59-4615-8BD3-FB539F5DCD62}">
      <text>
        <r>
          <rPr>
            <b/>
            <sz val="9"/>
            <color indexed="81"/>
            <rFont val="Segoe UI"/>
            <family val="2"/>
          </rPr>
          <t>TST EPS: Gustavo Biguetti</t>
        </r>
      </text>
    </comment>
    <comment ref="G98" authorId="1" shapeId="0" xr:uid="{A2B366C2-79D6-4A2B-9C4A-229ED40FE275}">
      <text>
        <r>
          <rPr>
            <sz val="9"/>
            <color indexed="81"/>
            <rFont val="Segoe UI"/>
            <family val="2"/>
          </rPr>
          <t xml:space="preserve">CR
</t>
        </r>
      </text>
    </comment>
    <comment ref="O98" authorId="1" shapeId="0" xr:uid="{DCF7E487-6194-4FCE-9602-60A88947D8B5}">
      <text>
        <r>
          <rPr>
            <sz val="9"/>
            <color indexed="81"/>
            <rFont val="Segoe UI"/>
            <family val="2"/>
          </rPr>
          <t xml:space="preserve">37005172
</t>
        </r>
      </text>
    </comment>
    <comment ref="Q98" authorId="1" shapeId="0" xr:uid="{7453134B-F94D-4600-861E-402F17C32B16}">
      <text>
        <r>
          <rPr>
            <b/>
            <sz val="9"/>
            <color indexed="81"/>
            <rFont val="Segoe UI"/>
            <family val="2"/>
          </rPr>
          <t>Fernanda Rodrigues Sousa:</t>
        </r>
        <r>
          <rPr>
            <sz val="9"/>
            <color indexed="81"/>
            <rFont val="Segoe UI"/>
            <family val="2"/>
          </rPr>
          <t xml:space="preserve">
Novo modelo de CPE NÃO HÁ ESTE CAMPO - Padrão QFORMS DOQR</t>
        </r>
      </text>
    </comment>
    <comment ref="R98" authorId="1" shapeId="0" xr:uid="{D8E9F240-4207-4B06-A362-6687B255ECC0}">
      <text>
        <r>
          <rPr>
            <b/>
            <sz val="9"/>
            <color indexed="81"/>
            <rFont val="Segoe UI"/>
            <family val="2"/>
          </rPr>
          <t>Fernanda Rodrigues Sousa:</t>
        </r>
        <r>
          <rPr>
            <sz val="9"/>
            <color indexed="81"/>
            <rFont val="Segoe UI"/>
            <family val="2"/>
          </rPr>
          <t xml:space="preserve">
Novo modelo de CPE NÃO HÁ ESTE CAMPO - Padrão QFORMS DOQR</t>
        </r>
      </text>
    </comment>
    <comment ref="S98" authorId="1" shapeId="0" xr:uid="{4B2F67F3-7118-4153-8290-F60879FF5E87}">
      <text>
        <r>
          <rPr>
            <b/>
            <sz val="9"/>
            <color indexed="81"/>
            <rFont val="Segoe UI"/>
            <family val="2"/>
          </rPr>
          <t>Fernanda Rodrigues Sousa:</t>
        </r>
        <r>
          <rPr>
            <sz val="9"/>
            <color indexed="81"/>
            <rFont val="Segoe UI"/>
            <family val="2"/>
          </rPr>
          <t xml:space="preserve">
Novo modelo de CPE NÃO HÁ ESTE CAMPO - Padrão QFORMS DOQR</t>
        </r>
      </text>
    </comment>
    <comment ref="G99" authorId="1" shapeId="0" xr:uid="{91D5844B-2478-4FA0-826B-1F6D54018AEB}">
      <text>
        <r>
          <rPr>
            <sz val="9"/>
            <color indexed="81"/>
            <rFont val="Segoe UI"/>
            <family val="2"/>
          </rPr>
          <t xml:space="preserve">CR
</t>
        </r>
      </text>
    </comment>
    <comment ref="O99" authorId="1" shapeId="0" xr:uid="{58AE0307-0631-412F-918A-83F9D8867C0F}">
      <text>
        <r>
          <rPr>
            <sz val="9"/>
            <color indexed="81"/>
            <rFont val="Segoe UI"/>
            <family val="2"/>
          </rPr>
          <t xml:space="preserve">90001420
</t>
        </r>
      </text>
    </comment>
    <comment ref="Q99" authorId="1" shapeId="0" xr:uid="{23D9683D-91DC-4DAD-A45A-49535126C99C}">
      <text>
        <r>
          <rPr>
            <b/>
            <sz val="9"/>
            <color indexed="81"/>
            <rFont val="Segoe UI"/>
            <family val="2"/>
          </rPr>
          <t>Fernanda Rodrigues Sousa:</t>
        </r>
        <r>
          <rPr>
            <sz val="9"/>
            <color indexed="81"/>
            <rFont val="Segoe UI"/>
            <family val="2"/>
          </rPr>
          <t xml:space="preserve">
Novo modelo de CPE NÃO HÁ ESTE CAMPO - Padrão QFORMS DOQR</t>
        </r>
      </text>
    </comment>
    <comment ref="R99" authorId="1" shapeId="0" xr:uid="{62726151-E3D3-414B-AE7E-200BC5C00841}">
      <text>
        <r>
          <rPr>
            <b/>
            <sz val="9"/>
            <color indexed="81"/>
            <rFont val="Segoe UI"/>
            <family val="2"/>
          </rPr>
          <t>Fernanda Rodrigues Sousa:</t>
        </r>
        <r>
          <rPr>
            <sz val="9"/>
            <color indexed="81"/>
            <rFont val="Segoe UI"/>
            <family val="2"/>
          </rPr>
          <t xml:space="preserve">
Novo modelo de CPE NÃO HÁ ESTE CAMPO - Padrão QFORMS DOQR</t>
        </r>
      </text>
    </comment>
    <comment ref="S99" authorId="1" shapeId="0" xr:uid="{7724034B-A8D7-4884-BEDA-44EC23E9516E}">
      <text>
        <r>
          <rPr>
            <b/>
            <sz val="9"/>
            <color indexed="81"/>
            <rFont val="Segoe UI"/>
            <family val="2"/>
          </rPr>
          <t>Fernanda Rodrigues Sousa:</t>
        </r>
        <r>
          <rPr>
            <sz val="9"/>
            <color indexed="81"/>
            <rFont val="Segoe UI"/>
            <family val="2"/>
          </rPr>
          <t xml:space="preserve">
Novo modelo de CPE NÃO HÁ ESTE CAMPO - Padrão QFORMS DOQR</t>
        </r>
      </text>
    </comment>
    <comment ref="Q100" authorId="1" shapeId="0" xr:uid="{7B513CDA-B0EE-4E95-98ED-B092C3832B18}">
      <text>
        <r>
          <rPr>
            <b/>
            <sz val="9"/>
            <color indexed="81"/>
            <rFont val="Segoe UI"/>
            <family val="2"/>
          </rPr>
          <t>Fernanda Rodrigues Sousa:</t>
        </r>
        <r>
          <rPr>
            <sz val="9"/>
            <color indexed="81"/>
            <rFont val="Segoe UI"/>
            <family val="2"/>
          </rPr>
          <t xml:space="preserve">
Novo modelo de CPE NÃO HÁ ESTE CAMPO - Padrão QFORMS DOQR</t>
        </r>
      </text>
    </comment>
    <comment ref="R100" authorId="1" shapeId="0" xr:uid="{1472CFB8-13F6-4444-92CF-D5A6E3262E8F}">
      <text>
        <r>
          <rPr>
            <b/>
            <sz val="9"/>
            <color indexed="81"/>
            <rFont val="Segoe UI"/>
            <family val="2"/>
          </rPr>
          <t>Fernanda Rodrigues Sousa:</t>
        </r>
        <r>
          <rPr>
            <sz val="9"/>
            <color indexed="81"/>
            <rFont val="Segoe UI"/>
            <family val="2"/>
          </rPr>
          <t xml:space="preserve">
Novo modelo de CPE NÃO HÁ ESTE CAMPO - Padrão QFORMS DOQR</t>
        </r>
      </text>
    </comment>
    <comment ref="S100" authorId="1" shapeId="0" xr:uid="{B970B9C3-442C-4C1B-BCD1-1EC53AA26DA5}">
      <text>
        <r>
          <rPr>
            <b/>
            <sz val="9"/>
            <color indexed="81"/>
            <rFont val="Segoe UI"/>
            <family val="2"/>
          </rPr>
          <t>Fernanda Rodrigues Sousa:</t>
        </r>
        <r>
          <rPr>
            <sz val="9"/>
            <color indexed="81"/>
            <rFont val="Segoe UI"/>
            <family val="2"/>
          </rPr>
          <t xml:space="preserve">
Novo modelo de CPE NÃO HÁ ESTE CAMPO - Padrão QFORMS DOQR</t>
        </r>
      </text>
    </comment>
    <comment ref="K101" authorId="1" shapeId="0" xr:uid="{4D1C2C7F-C1A6-4320-BC44-1EF59F6F2B91}">
      <text>
        <r>
          <rPr>
            <b/>
            <sz val="9"/>
            <color indexed="81"/>
            <rFont val="Segoe UI"/>
            <family val="2"/>
          </rPr>
          <t>Grua 31007, Não houve vítimas.</t>
        </r>
      </text>
    </comment>
    <comment ref="O101" authorId="1" shapeId="0" xr:uid="{E2F9E322-63C0-4E51-8902-93CF85388B0F}">
      <text>
        <r>
          <rPr>
            <sz val="9"/>
            <color indexed="81"/>
            <rFont val="Segoe UI"/>
            <family val="2"/>
          </rPr>
          <t xml:space="preserve">301243
</t>
        </r>
      </text>
    </comment>
    <comment ref="Q101" authorId="1" shapeId="0" xr:uid="{01357A2A-12DC-406C-A172-7078C85D5322}">
      <text>
        <r>
          <rPr>
            <b/>
            <sz val="9"/>
            <color indexed="81"/>
            <rFont val="Segoe UI"/>
            <family val="2"/>
          </rPr>
          <t>Fernanda Rodrigues Sousa:</t>
        </r>
        <r>
          <rPr>
            <sz val="9"/>
            <color indexed="81"/>
            <rFont val="Segoe UI"/>
            <family val="2"/>
          </rPr>
          <t xml:space="preserve">
Novo modelo de CPE NÃO HÁ ESTE CAMPO - Padrão QFORMS DOQR</t>
        </r>
      </text>
    </comment>
    <comment ref="R101" authorId="1" shapeId="0" xr:uid="{A0C5D425-9B53-447F-9705-F14B4EB407A8}">
      <text>
        <r>
          <rPr>
            <b/>
            <sz val="9"/>
            <color indexed="81"/>
            <rFont val="Segoe UI"/>
            <family val="2"/>
          </rPr>
          <t>Fernanda Rodrigues Sousa:</t>
        </r>
        <r>
          <rPr>
            <sz val="9"/>
            <color indexed="81"/>
            <rFont val="Segoe UI"/>
            <family val="2"/>
          </rPr>
          <t xml:space="preserve">
Novo modelo de CPE NÃO HÁ ESTE CAMPO - Padrão QFORMS DOQR</t>
        </r>
      </text>
    </comment>
    <comment ref="S101" authorId="1" shapeId="0" xr:uid="{BBDD1462-A918-4AFE-B0AE-DD32CCD99E4C}">
      <text>
        <r>
          <rPr>
            <b/>
            <sz val="9"/>
            <color indexed="81"/>
            <rFont val="Segoe UI"/>
            <family val="2"/>
          </rPr>
          <t>Fernanda Rodrigues Sousa:</t>
        </r>
        <r>
          <rPr>
            <sz val="9"/>
            <color indexed="81"/>
            <rFont val="Segoe UI"/>
            <family val="2"/>
          </rPr>
          <t xml:space="preserve">
Novo modelo de CPE NÃO HÁ ESTE CAMPO - Padrão QFORMS DOQR</t>
        </r>
      </text>
    </comment>
    <comment ref="K102" authorId="1" shapeId="0" xr:uid="{0C4F1DFE-559F-4AF9-832F-97321C381712}">
      <text>
        <r>
          <rPr>
            <b/>
            <sz val="9"/>
            <color indexed="81"/>
            <rFont val="Segoe UI"/>
            <family val="2"/>
          </rPr>
          <t>Atividade manutenção capina quimica mecanizada</t>
        </r>
      </text>
    </comment>
    <comment ref="Q102" authorId="1" shapeId="0" xr:uid="{E32CB383-318C-4BB4-B12C-B42F90ADB5C1}">
      <text>
        <r>
          <rPr>
            <b/>
            <sz val="9"/>
            <color indexed="81"/>
            <rFont val="Segoe UI"/>
            <family val="2"/>
          </rPr>
          <t>Fernanda Rodrigues Sousa:</t>
        </r>
        <r>
          <rPr>
            <sz val="9"/>
            <color indexed="81"/>
            <rFont val="Segoe UI"/>
            <family val="2"/>
          </rPr>
          <t xml:space="preserve">
Novo modelo de CPE NÃO HÁ ESTE CAMPO - Padrão QFORMS DOQR</t>
        </r>
      </text>
    </comment>
    <comment ref="R102" authorId="1" shapeId="0" xr:uid="{9B0AE950-395C-4EAA-9ADE-4369223A87C7}">
      <text>
        <r>
          <rPr>
            <b/>
            <sz val="9"/>
            <color indexed="81"/>
            <rFont val="Segoe UI"/>
            <family val="2"/>
          </rPr>
          <t>Fernanda Rodrigues Sousa:</t>
        </r>
        <r>
          <rPr>
            <sz val="9"/>
            <color indexed="81"/>
            <rFont val="Segoe UI"/>
            <family val="2"/>
          </rPr>
          <t xml:space="preserve">
Novo modelo de CPE NÃO HÁ ESTE CAMPO - Padrão QFORMS DOQR</t>
        </r>
      </text>
    </comment>
    <comment ref="S102" authorId="1" shapeId="0" xr:uid="{838D4CAB-3FB5-4287-B807-F6089FDD271B}">
      <text>
        <r>
          <rPr>
            <b/>
            <sz val="9"/>
            <color indexed="81"/>
            <rFont val="Segoe UI"/>
            <family val="2"/>
          </rPr>
          <t>Fernanda Rodrigues Sousa:</t>
        </r>
        <r>
          <rPr>
            <sz val="9"/>
            <color indexed="81"/>
            <rFont val="Segoe UI"/>
            <family val="2"/>
          </rPr>
          <t xml:space="preserve">
Novo modelo de CPE NÃO HÁ ESTE CAMPO - Padrão QFORMS DOQR</t>
        </r>
      </text>
    </comment>
    <comment ref="Q103" authorId="1" shapeId="0" xr:uid="{CB2DF35D-C04E-4EC7-A584-94783624C1B2}">
      <text>
        <r>
          <rPr>
            <b/>
            <sz val="9"/>
            <color indexed="81"/>
            <rFont val="Segoe UI"/>
            <family val="2"/>
          </rPr>
          <t>Fernanda Rodrigues Sousa:</t>
        </r>
        <r>
          <rPr>
            <sz val="9"/>
            <color indexed="81"/>
            <rFont val="Segoe UI"/>
            <family val="2"/>
          </rPr>
          <t xml:space="preserve">
Novo modelo de CPE NÃO HÁ ESTE CAMPO - Padrão QFORMS DOQR</t>
        </r>
      </text>
    </comment>
    <comment ref="R103" authorId="1" shapeId="0" xr:uid="{9D893A11-1FE5-42D7-A50E-EED541AC9D2F}">
      <text>
        <r>
          <rPr>
            <b/>
            <sz val="9"/>
            <color indexed="81"/>
            <rFont val="Segoe UI"/>
            <family val="2"/>
          </rPr>
          <t>Fernanda Rodrigues Sousa:</t>
        </r>
        <r>
          <rPr>
            <sz val="9"/>
            <color indexed="81"/>
            <rFont val="Segoe UI"/>
            <family val="2"/>
          </rPr>
          <t xml:space="preserve">
Novo modelo de CPE NÃO HÁ ESTE CAMPO - Padrão QFORMS DOQR</t>
        </r>
      </text>
    </comment>
    <comment ref="S103" authorId="1" shapeId="0" xr:uid="{2657B2B5-F222-48C0-B860-7AD54CFF6D69}">
      <text>
        <r>
          <rPr>
            <b/>
            <sz val="9"/>
            <color indexed="81"/>
            <rFont val="Segoe UI"/>
            <family val="2"/>
          </rPr>
          <t>Fernanda Rodrigues Sousa:</t>
        </r>
        <r>
          <rPr>
            <sz val="9"/>
            <color indexed="81"/>
            <rFont val="Segoe UI"/>
            <family val="2"/>
          </rPr>
          <t xml:space="preserve">
Novo modelo de CPE NÃO HÁ ESTE CAMPO - Padrão QFORMS DOQR</t>
        </r>
      </text>
    </comment>
    <comment ref="O104" authorId="1" shapeId="0" xr:uid="{A90C8B02-BCAF-46E1-BC81-5754E24EB450}">
      <text>
        <r>
          <rPr>
            <sz val="9"/>
            <color indexed="81"/>
            <rFont val="Segoe UI"/>
            <family val="2"/>
          </rPr>
          <t xml:space="preserve">37014381
</t>
        </r>
      </text>
    </comment>
    <comment ref="Q104" authorId="1" shapeId="0" xr:uid="{98CE4D98-E420-45C1-AA1D-6AE04F07B627}">
      <text>
        <r>
          <rPr>
            <b/>
            <sz val="9"/>
            <color indexed="81"/>
            <rFont val="Segoe UI"/>
            <family val="2"/>
          </rPr>
          <t>Fernanda Rodrigues Sousa:</t>
        </r>
        <r>
          <rPr>
            <sz val="9"/>
            <color indexed="81"/>
            <rFont val="Segoe UI"/>
            <family val="2"/>
          </rPr>
          <t xml:space="preserve">
Novo modelo de CPE NÃO HÁ ESTE CAMPO - Padrão QFORMS DOQR</t>
        </r>
      </text>
    </comment>
    <comment ref="R104" authorId="1" shapeId="0" xr:uid="{9E60953C-99D8-43B7-AF45-6AC702403E6E}">
      <text>
        <r>
          <rPr>
            <b/>
            <sz val="9"/>
            <color indexed="81"/>
            <rFont val="Segoe UI"/>
            <family val="2"/>
          </rPr>
          <t>Fernanda Rodrigues Sousa:</t>
        </r>
        <r>
          <rPr>
            <sz val="9"/>
            <color indexed="81"/>
            <rFont val="Segoe UI"/>
            <family val="2"/>
          </rPr>
          <t xml:space="preserve">
Novo modelo de CPE NÃO HÁ ESTE CAMPO - Padrão QFORMS DOQR</t>
        </r>
      </text>
    </comment>
    <comment ref="S104" authorId="1" shapeId="0" xr:uid="{CA55E98D-7938-4D82-9528-C18B1B3CFF65}">
      <text>
        <r>
          <rPr>
            <b/>
            <sz val="9"/>
            <color indexed="81"/>
            <rFont val="Segoe UI"/>
            <family val="2"/>
          </rPr>
          <t>Fernanda Rodrigues Sousa:</t>
        </r>
        <r>
          <rPr>
            <sz val="9"/>
            <color indexed="81"/>
            <rFont val="Segoe UI"/>
            <family val="2"/>
          </rPr>
          <t xml:space="preserve">
Novo modelo de CPE NÃO HÁ ESTE CAMPO - Padrão QFORMS DOQR</t>
        </r>
      </text>
    </comment>
    <comment ref="Q105" authorId="1" shapeId="0" xr:uid="{A82207B2-02DD-4563-8986-E83D2C6C49E5}">
      <text>
        <r>
          <rPr>
            <b/>
            <sz val="9"/>
            <color indexed="81"/>
            <rFont val="Segoe UI"/>
            <family val="2"/>
          </rPr>
          <t>Fernanda Rodrigues Sousa:</t>
        </r>
        <r>
          <rPr>
            <sz val="9"/>
            <color indexed="81"/>
            <rFont val="Segoe UI"/>
            <family val="2"/>
          </rPr>
          <t xml:space="preserve">
Novo modelo de CPE NÃO HÁ ESTE CAMPO - Padrão QFORMS DOQR</t>
        </r>
      </text>
    </comment>
    <comment ref="R105" authorId="1" shapeId="0" xr:uid="{4FC16D5F-5BF1-4A82-A116-416386FFF4A1}">
      <text>
        <r>
          <rPr>
            <b/>
            <sz val="9"/>
            <color indexed="81"/>
            <rFont val="Segoe UI"/>
            <family val="2"/>
          </rPr>
          <t>Fernanda Rodrigues Sousa:</t>
        </r>
        <r>
          <rPr>
            <sz val="9"/>
            <color indexed="81"/>
            <rFont val="Segoe UI"/>
            <family val="2"/>
          </rPr>
          <t xml:space="preserve">
Novo modelo de CPE NÃO HÁ ESTE CAMPO - Padrão QFORMS DOQR</t>
        </r>
      </text>
    </comment>
    <comment ref="S105" authorId="1" shapeId="0" xr:uid="{49BDF530-8BC3-4B0D-A8C7-B37CCA1931D4}">
      <text>
        <r>
          <rPr>
            <b/>
            <sz val="9"/>
            <color indexed="81"/>
            <rFont val="Segoe UI"/>
            <family val="2"/>
          </rPr>
          <t>Fernanda Rodrigues Sousa:</t>
        </r>
        <r>
          <rPr>
            <sz val="9"/>
            <color indexed="81"/>
            <rFont val="Segoe UI"/>
            <family val="2"/>
          </rPr>
          <t xml:space="preserve">
Novo modelo de CPE NÃO HÁ ESTE CAMPO - Padrão QFORMS DOQR</t>
        </r>
      </text>
    </comment>
    <comment ref="V105" authorId="1" shapeId="0" xr:uid="{19D1483E-098E-4F09-8EBC-58616397FD49}">
      <text>
        <r>
          <rPr>
            <sz val="9"/>
            <color indexed="81"/>
            <rFont val="Segoe UI"/>
            <family val="2"/>
          </rPr>
          <t xml:space="preserve">Braseg’ (Gabrielli – Analista de Segurança e medicina do trabalho)
</t>
        </r>
      </text>
    </comment>
    <comment ref="Q106" authorId="1" shapeId="0" xr:uid="{FC546DE3-B941-48DB-8650-609CFD0B562E}">
      <text>
        <r>
          <rPr>
            <b/>
            <sz val="9"/>
            <color indexed="81"/>
            <rFont val="Segoe UI"/>
            <family val="2"/>
          </rPr>
          <t>Fernanda Rodrigues Sousa:</t>
        </r>
        <r>
          <rPr>
            <sz val="9"/>
            <color indexed="81"/>
            <rFont val="Segoe UI"/>
            <family val="2"/>
          </rPr>
          <t xml:space="preserve">
Novo modelo de CPE NÃO HÁ ESTE CAMPO - Padrão QFORMS DOQR</t>
        </r>
      </text>
    </comment>
    <comment ref="R106" authorId="1" shapeId="0" xr:uid="{108F01D7-C092-40F7-A1C2-F5E573D095B2}">
      <text>
        <r>
          <rPr>
            <b/>
            <sz val="9"/>
            <color indexed="81"/>
            <rFont val="Segoe UI"/>
            <family val="2"/>
          </rPr>
          <t>Fernanda Rodrigues Sousa:</t>
        </r>
        <r>
          <rPr>
            <sz val="9"/>
            <color indexed="81"/>
            <rFont val="Segoe UI"/>
            <family val="2"/>
          </rPr>
          <t xml:space="preserve">
Novo modelo de CPE NÃO HÁ ESTE CAMPO - Padrão QFORMS DOQR</t>
        </r>
      </text>
    </comment>
    <comment ref="S106" authorId="1" shapeId="0" xr:uid="{72B6E03F-BB74-4FDC-89B7-E5DE92FFE741}">
      <text>
        <r>
          <rPr>
            <b/>
            <sz val="9"/>
            <color indexed="81"/>
            <rFont val="Segoe UI"/>
            <family val="2"/>
          </rPr>
          <t>Fernanda Rodrigues Sousa:</t>
        </r>
        <r>
          <rPr>
            <sz val="9"/>
            <color indexed="81"/>
            <rFont val="Segoe UI"/>
            <family val="2"/>
          </rPr>
          <t xml:space="preserve">
Novo modelo de CPE NÃO HÁ ESTE CAMPO - Padrão QFORMS DOQR</t>
        </r>
      </text>
    </comment>
    <comment ref="K107" authorId="1" shapeId="0" xr:uid="{95050001-820C-4C1D-9EE6-A247AB118476}">
      <text>
        <r>
          <rPr>
            <sz val="9"/>
            <color indexed="81"/>
            <rFont val="Segoe UI"/>
            <family val="2"/>
          </rPr>
          <t xml:space="preserve">Madeira estava escorregadia devido a chuva.
</t>
        </r>
      </text>
    </comment>
    <comment ref="O107" authorId="1" shapeId="0" xr:uid="{52A64851-9D62-459D-8C06-98C27811F397}">
      <text>
        <r>
          <rPr>
            <sz val="9"/>
            <color indexed="81"/>
            <rFont val="Segoe UI"/>
            <family val="2"/>
          </rPr>
          <t xml:space="preserve">37011662
</t>
        </r>
      </text>
    </comment>
    <comment ref="Q107" authorId="1" shapeId="0" xr:uid="{57EAE92F-4E69-4B47-B0DB-DE87A75CBD28}">
      <text>
        <r>
          <rPr>
            <b/>
            <sz val="9"/>
            <color indexed="81"/>
            <rFont val="Segoe UI"/>
            <family val="2"/>
          </rPr>
          <t>Fernanda Rodrigues Sousa:</t>
        </r>
        <r>
          <rPr>
            <sz val="9"/>
            <color indexed="81"/>
            <rFont val="Segoe UI"/>
            <family val="2"/>
          </rPr>
          <t xml:space="preserve">
Novo modelo de CPE NÃO HÁ ESTE CAMPO - Padrão QFORMS DOQR</t>
        </r>
      </text>
    </comment>
    <comment ref="R107" authorId="1" shapeId="0" xr:uid="{AC054CF6-16DC-4147-8541-5EBFC94B23E1}">
      <text>
        <r>
          <rPr>
            <b/>
            <sz val="9"/>
            <color indexed="81"/>
            <rFont val="Segoe UI"/>
            <family val="2"/>
          </rPr>
          <t>Fernanda Rodrigues Sousa:</t>
        </r>
        <r>
          <rPr>
            <sz val="9"/>
            <color indexed="81"/>
            <rFont val="Segoe UI"/>
            <family val="2"/>
          </rPr>
          <t xml:space="preserve">
Novo modelo de CPE NÃO HÁ ESTE CAMPO - Padrão QFORMS DOQR</t>
        </r>
      </text>
    </comment>
    <comment ref="S107" authorId="1" shapeId="0" xr:uid="{819E6541-395A-4986-B15F-8E0189D88F8F}">
      <text>
        <r>
          <rPr>
            <b/>
            <sz val="9"/>
            <color indexed="81"/>
            <rFont val="Segoe UI"/>
            <family val="2"/>
          </rPr>
          <t>Fernanda Rodrigues Sousa:</t>
        </r>
        <r>
          <rPr>
            <sz val="9"/>
            <color indexed="81"/>
            <rFont val="Segoe UI"/>
            <family val="2"/>
          </rPr>
          <t xml:space="preserve">
Novo modelo de CPE NÃO HÁ ESTE CAMPO - Padrão QFORMS DOQR</t>
        </r>
      </text>
    </comment>
    <comment ref="Q108" authorId="1" shapeId="0" xr:uid="{51DFE011-B34B-4EA6-9738-BCCAB4B93204}">
      <text>
        <r>
          <rPr>
            <b/>
            <sz val="9"/>
            <color indexed="81"/>
            <rFont val="Segoe UI"/>
            <family val="2"/>
          </rPr>
          <t>Fernanda Rodrigues Sousa:</t>
        </r>
        <r>
          <rPr>
            <sz val="9"/>
            <color indexed="81"/>
            <rFont val="Segoe UI"/>
            <family val="2"/>
          </rPr>
          <t xml:space="preserve">
Novo modelo de CPE NÃO HÁ ESTE CAMPO - Padrão QFORMS DOQR</t>
        </r>
      </text>
    </comment>
    <comment ref="R108" authorId="1" shapeId="0" xr:uid="{6EDD1DA3-E674-44B8-98C4-214062F418EB}">
      <text>
        <r>
          <rPr>
            <b/>
            <sz val="9"/>
            <color indexed="81"/>
            <rFont val="Segoe UI"/>
            <family val="2"/>
          </rPr>
          <t>Fernanda Rodrigues Sousa:</t>
        </r>
        <r>
          <rPr>
            <sz val="9"/>
            <color indexed="81"/>
            <rFont val="Segoe UI"/>
            <family val="2"/>
          </rPr>
          <t xml:space="preserve">
Novo modelo de CPE NÃO HÁ ESTE CAMPO - Padrão QFORMS DOQR</t>
        </r>
      </text>
    </comment>
    <comment ref="S108" authorId="1" shapeId="0" xr:uid="{E4B1ACA4-463C-460A-82E1-B4337C1D573E}">
      <text>
        <r>
          <rPr>
            <b/>
            <sz val="9"/>
            <color indexed="81"/>
            <rFont val="Segoe UI"/>
            <family val="2"/>
          </rPr>
          <t>Fernanda Rodrigues Sousa:</t>
        </r>
        <r>
          <rPr>
            <sz val="9"/>
            <color indexed="81"/>
            <rFont val="Segoe UI"/>
            <family val="2"/>
          </rPr>
          <t xml:space="preserve">
Novo modelo de CPE NÃO HÁ ESTE CAMPO - Padrão QFORMS DOQR</t>
        </r>
      </text>
    </comment>
    <comment ref="Q109" authorId="1" shapeId="0" xr:uid="{5A2126B4-E68E-4E08-8C65-E2333B87D4EF}">
      <text>
        <r>
          <rPr>
            <b/>
            <sz val="9"/>
            <color indexed="81"/>
            <rFont val="Segoe UI"/>
            <family val="2"/>
          </rPr>
          <t>Fernanda Rodrigues Sousa:</t>
        </r>
        <r>
          <rPr>
            <sz val="9"/>
            <color indexed="81"/>
            <rFont val="Segoe UI"/>
            <family val="2"/>
          </rPr>
          <t xml:space="preserve">
Novo modelo de CPE NÃO HÁ ESTE CAMPO - Padrão QFORMS DOQR</t>
        </r>
      </text>
    </comment>
    <comment ref="R109" authorId="1" shapeId="0" xr:uid="{7D4EFE41-DDFE-4305-9AAC-F2008B0EC9DD}">
      <text>
        <r>
          <rPr>
            <b/>
            <sz val="9"/>
            <color indexed="81"/>
            <rFont val="Segoe UI"/>
            <family val="2"/>
          </rPr>
          <t>Fernanda Rodrigues Sousa:</t>
        </r>
        <r>
          <rPr>
            <sz val="9"/>
            <color indexed="81"/>
            <rFont val="Segoe UI"/>
            <family val="2"/>
          </rPr>
          <t xml:space="preserve">
Novo modelo de CPE NÃO HÁ ESTE CAMPO - Padrão QFORMS DOQR</t>
        </r>
      </text>
    </comment>
    <comment ref="S109" authorId="1" shapeId="0" xr:uid="{0604284D-0CE7-4D0A-8074-57E48A464194}">
      <text>
        <r>
          <rPr>
            <b/>
            <sz val="9"/>
            <color indexed="81"/>
            <rFont val="Segoe UI"/>
            <family val="2"/>
          </rPr>
          <t>Fernanda Rodrigues Sousa:</t>
        </r>
        <r>
          <rPr>
            <sz val="9"/>
            <color indexed="81"/>
            <rFont val="Segoe UI"/>
            <family val="2"/>
          </rPr>
          <t xml:space="preserve">
Novo modelo de CPE NÃO HÁ ESTE CAMPO - Padrão QFORMS DOQR</t>
        </r>
      </text>
    </comment>
    <comment ref="V109" authorId="1" shapeId="0" xr:uid="{65BB982E-A5B9-4D03-A54A-CCBAE1BAB173}">
      <text>
        <r>
          <rPr>
            <sz val="9"/>
            <color indexed="81"/>
            <rFont val="Segoe UI"/>
            <family val="2"/>
          </rPr>
          <t xml:space="preserve">Vicente Amaral
</t>
        </r>
      </text>
    </comment>
    <comment ref="Q110" authorId="1" shapeId="0" xr:uid="{5DBE17B0-A01B-4E4C-856C-8E5EA36B81C5}">
      <text>
        <r>
          <rPr>
            <b/>
            <sz val="9"/>
            <color indexed="81"/>
            <rFont val="Segoe UI"/>
            <family val="2"/>
          </rPr>
          <t>Fernanda Rodrigues Sousa:</t>
        </r>
        <r>
          <rPr>
            <sz val="9"/>
            <color indexed="81"/>
            <rFont val="Segoe UI"/>
            <family val="2"/>
          </rPr>
          <t xml:space="preserve">
Novo modelo de CPE NÃO HÁ ESTE CAMPO - Padrão QFORMS DOQR</t>
        </r>
      </text>
    </comment>
    <comment ref="R110" authorId="1" shapeId="0" xr:uid="{608E1A35-A28D-40B3-B6E9-D07376FB5F64}">
      <text>
        <r>
          <rPr>
            <b/>
            <sz val="9"/>
            <color indexed="81"/>
            <rFont val="Segoe UI"/>
            <family val="2"/>
          </rPr>
          <t>Fernanda Rodrigues Sousa:</t>
        </r>
        <r>
          <rPr>
            <sz val="9"/>
            <color indexed="81"/>
            <rFont val="Segoe UI"/>
            <family val="2"/>
          </rPr>
          <t xml:space="preserve">
Novo modelo de CPE NÃO HÁ ESTE CAMPO - Padrão QFORMS DOQR</t>
        </r>
      </text>
    </comment>
    <comment ref="S110" authorId="1" shapeId="0" xr:uid="{7C5373D5-DF44-4E9D-AB54-47D81BD60928}">
      <text>
        <r>
          <rPr>
            <b/>
            <sz val="9"/>
            <color indexed="81"/>
            <rFont val="Segoe UI"/>
            <family val="2"/>
          </rPr>
          <t>Fernanda Rodrigues Sousa:</t>
        </r>
        <r>
          <rPr>
            <sz val="9"/>
            <color indexed="81"/>
            <rFont val="Segoe UI"/>
            <family val="2"/>
          </rPr>
          <t xml:space="preserve">
Novo modelo de CPE NÃO HÁ ESTE CAMPO - Padrão QFORMS DOQR</t>
        </r>
      </text>
    </comment>
    <comment ref="Q111" authorId="1" shapeId="0" xr:uid="{F0DBF74C-358A-4D5D-A005-B8F1AAFA3B7E}">
      <text>
        <r>
          <rPr>
            <b/>
            <sz val="9"/>
            <color indexed="81"/>
            <rFont val="Segoe UI"/>
            <family val="2"/>
          </rPr>
          <t>Fernanda Rodrigues Sousa:</t>
        </r>
        <r>
          <rPr>
            <sz val="9"/>
            <color indexed="81"/>
            <rFont val="Segoe UI"/>
            <family val="2"/>
          </rPr>
          <t xml:space="preserve">
Novo modelo de CPE NÃO HÁ ESTE CAMPO - Padrão QFORMS DOQR</t>
        </r>
      </text>
    </comment>
    <comment ref="R111" authorId="1" shapeId="0" xr:uid="{1CD7CD27-7B4B-44B9-8154-0AA4368E292C}">
      <text>
        <r>
          <rPr>
            <b/>
            <sz val="9"/>
            <color indexed="81"/>
            <rFont val="Segoe UI"/>
            <family val="2"/>
          </rPr>
          <t>Fernanda Rodrigues Sousa:</t>
        </r>
        <r>
          <rPr>
            <sz val="9"/>
            <color indexed="81"/>
            <rFont val="Segoe UI"/>
            <family val="2"/>
          </rPr>
          <t xml:space="preserve">
Novo modelo de CPE NÃO HÁ ESTE CAMPO - Padrão QFORMS DOQR</t>
        </r>
      </text>
    </comment>
    <comment ref="S111" authorId="1" shapeId="0" xr:uid="{A5E9AF68-14FD-4550-BDA7-F9551C9235F5}">
      <text>
        <r>
          <rPr>
            <b/>
            <sz val="9"/>
            <color indexed="81"/>
            <rFont val="Segoe UI"/>
            <family val="2"/>
          </rPr>
          <t>Fernanda Rodrigues Sousa:</t>
        </r>
        <r>
          <rPr>
            <sz val="9"/>
            <color indexed="81"/>
            <rFont val="Segoe UI"/>
            <family val="2"/>
          </rPr>
          <t xml:space="preserve">
Novo modelo de CPE NÃO HÁ ESTE CAMPO - Padrão QFORMS DOQR</t>
        </r>
      </text>
    </comment>
    <comment ref="Q112" authorId="1" shapeId="0" xr:uid="{217C3471-9878-46B4-A5C7-FFE6827372DE}">
      <text>
        <r>
          <rPr>
            <b/>
            <sz val="9"/>
            <color indexed="81"/>
            <rFont val="Segoe UI"/>
            <family val="2"/>
          </rPr>
          <t>Fernanda Rodrigues Sousa:</t>
        </r>
        <r>
          <rPr>
            <sz val="9"/>
            <color indexed="81"/>
            <rFont val="Segoe UI"/>
            <family val="2"/>
          </rPr>
          <t xml:space="preserve">
Novo modelo de CPE NÃO HÁ ESTE CAMPO - Padrão QFORMS DOQR</t>
        </r>
      </text>
    </comment>
    <comment ref="R112" authorId="1" shapeId="0" xr:uid="{4BEEE523-089E-485F-B9B4-FD266ECE5947}">
      <text>
        <r>
          <rPr>
            <b/>
            <sz val="9"/>
            <color indexed="81"/>
            <rFont val="Segoe UI"/>
            <family val="2"/>
          </rPr>
          <t>Fernanda Rodrigues Sousa:</t>
        </r>
        <r>
          <rPr>
            <sz val="9"/>
            <color indexed="81"/>
            <rFont val="Segoe UI"/>
            <family val="2"/>
          </rPr>
          <t xml:space="preserve">
Novo modelo de CPE NÃO HÁ ESTE CAMPO - Padrão QFORMS DOQR</t>
        </r>
      </text>
    </comment>
    <comment ref="S112" authorId="1" shapeId="0" xr:uid="{01706502-3CB8-49A0-A28B-13FFC0274DAF}">
      <text>
        <r>
          <rPr>
            <b/>
            <sz val="9"/>
            <color indexed="81"/>
            <rFont val="Segoe UI"/>
            <family val="2"/>
          </rPr>
          <t>Fernanda Rodrigues Sousa:</t>
        </r>
        <r>
          <rPr>
            <sz val="9"/>
            <color indexed="81"/>
            <rFont val="Segoe UI"/>
            <family val="2"/>
          </rPr>
          <t xml:space="preserve">
Novo modelo de CPE NÃO HÁ ESTE CAMPO - Padrão QFORMS DOQR</t>
        </r>
      </text>
    </comment>
    <comment ref="V112" authorId="1" shapeId="0" xr:uid="{ADDB9C1C-DA57-4BE7-AD3E-7048578FFD4B}">
      <text>
        <r>
          <rPr>
            <sz val="9"/>
            <color indexed="81"/>
            <rFont val="Segoe UI"/>
            <family val="2"/>
          </rPr>
          <t xml:space="preserve">André Marques - TST VDA
</t>
        </r>
      </text>
    </comment>
    <comment ref="Q113" authorId="1" shapeId="0" xr:uid="{230C9B79-2459-40EB-94FC-6E92AC1D51C5}">
      <text>
        <r>
          <rPr>
            <b/>
            <sz val="9"/>
            <color indexed="81"/>
            <rFont val="Segoe UI"/>
            <family val="2"/>
          </rPr>
          <t>Fernanda Rodrigues Sousa:</t>
        </r>
        <r>
          <rPr>
            <sz val="9"/>
            <color indexed="81"/>
            <rFont val="Segoe UI"/>
            <family val="2"/>
          </rPr>
          <t xml:space="preserve">
Novo modelo de CPE NÃO HÁ ESTE CAMPO - Padrão QFORMS DOQR</t>
        </r>
      </text>
    </comment>
    <comment ref="R113" authorId="1" shapeId="0" xr:uid="{85E4F10B-898B-496C-8537-EB7209F15194}">
      <text>
        <r>
          <rPr>
            <b/>
            <sz val="9"/>
            <color indexed="81"/>
            <rFont val="Segoe UI"/>
            <family val="2"/>
          </rPr>
          <t>Fernanda Rodrigues Sousa:</t>
        </r>
        <r>
          <rPr>
            <sz val="9"/>
            <color indexed="81"/>
            <rFont val="Segoe UI"/>
            <family val="2"/>
          </rPr>
          <t xml:space="preserve">
Novo modelo de CPE NÃO HÁ ESTE CAMPO - Padrão QFORMS DOQR</t>
        </r>
      </text>
    </comment>
    <comment ref="S113" authorId="1" shapeId="0" xr:uid="{44C9827B-ED4B-4849-A5BD-661577E26022}">
      <text>
        <r>
          <rPr>
            <b/>
            <sz val="9"/>
            <color indexed="81"/>
            <rFont val="Segoe UI"/>
            <family val="2"/>
          </rPr>
          <t>Fernanda Rodrigues Sousa:</t>
        </r>
        <r>
          <rPr>
            <sz val="9"/>
            <color indexed="81"/>
            <rFont val="Segoe UI"/>
            <family val="2"/>
          </rPr>
          <t xml:space="preserve">
Novo modelo de CPE NÃO HÁ ESTE CAMPO - Padrão QFORMS DOQR</t>
        </r>
      </text>
    </comment>
    <comment ref="Q114" authorId="1" shapeId="0" xr:uid="{46522DAB-9E26-4104-8AC6-C8D08B66B8D5}">
      <text>
        <r>
          <rPr>
            <b/>
            <sz val="9"/>
            <color indexed="81"/>
            <rFont val="Segoe UI"/>
            <family val="2"/>
          </rPr>
          <t>Fernanda Rodrigues Sousa:</t>
        </r>
        <r>
          <rPr>
            <sz val="9"/>
            <color indexed="81"/>
            <rFont val="Segoe UI"/>
            <family val="2"/>
          </rPr>
          <t xml:space="preserve">
Novo modelo de CPE NÃO HÁ ESTE CAMPO - Padrão QFORMS DOQR</t>
        </r>
      </text>
    </comment>
    <comment ref="R114" authorId="1" shapeId="0" xr:uid="{452009E0-254D-46AB-B859-DDFE3D45BB51}">
      <text>
        <r>
          <rPr>
            <b/>
            <sz val="9"/>
            <color indexed="81"/>
            <rFont val="Segoe UI"/>
            <family val="2"/>
          </rPr>
          <t>Fernanda Rodrigues Sousa:</t>
        </r>
        <r>
          <rPr>
            <sz val="9"/>
            <color indexed="81"/>
            <rFont val="Segoe UI"/>
            <family val="2"/>
          </rPr>
          <t xml:space="preserve">
Novo modelo de CPE NÃO HÁ ESTE CAMPO - Padrão QFORMS DOQR</t>
        </r>
      </text>
    </comment>
    <comment ref="S114" authorId="1" shapeId="0" xr:uid="{7C3C34F8-5F13-40F3-9079-7973A116BE7B}">
      <text>
        <r>
          <rPr>
            <b/>
            <sz val="9"/>
            <color indexed="81"/>
            <rFont val="Segoe UI"/>
            <family val="2"/>
          </rPr>
          <t>Fernanda Rodrigues Sousa:</t>
        </r>
        <r>
          <rPr>
            <sz val="9"/>
            <color indexed="81"/>
            <rFont val="Segoe UI"/>
            <family val="2"/>
          </rPr>
          <t xml:space="preserve">
Novo modelo de CPE NÃO HÁ ESTE CAMPO - Padrão QFORMS DOQR</t>
        </r>
      </text>
    </comment>
    <comment ref="Q115" authorId="1" shapeId="0" xr:uid="{83698E5F-EB9F-4B68-9874-7DFD75E4CB65}">
      <text>
        <r>
          <rPr>
            <b/>
            <sz val="9"/>
            <color indexed="81"/>
            <rFont val="Segoe UI"/>
            <family val="2"/>
          </rPr>
          <t>Fernanda Rodrigues Sousa:</t>
        </r>
        <r>
          <rPr>
            <sz val="9"/>
            <color indexed="81"/>
            <rFont val="Segoe UI"/>
            <family val="2"/>
          </rPr>
          <t xml:space="preserve">
Novo modelo de CPE NÃO HÁ ESTE CAMPO - Padrão QFORMS DOQR</t>
        </r>
      </text>
    </comment>
    <comment ref="R115" authorId="1" shapeId="0" xr:uid="{0B63B06C-4A8C-438D-9837-1A71499F9F44}">
      <text>
        <r>
          <rPr>
            <b/>
            <sz val="9"/>
            <color indexed="81"/>
            <rFont val="Segoe UI"/>
            <family val="2"/>
          </rPr>
          <t>Fernanda Rodrigues Sousa:</t>
        </r>
        <r>
          <rPr>
            <sz val="9"/>
            <color indexed="81"/>
            <rFont val="Segoe UI"/>
            <family val="2"/>
          </rPr>
          <t xml:space="preserve">
Novo modelo de CPE NÃO HÁ ESTE CAMPO - Padrão QFORMS DOQR</t>
        </r>
      </text>
    </comment>
    <comment ref="S115" authorId="1" shapeId="0" xr:uid="{0BF6B20D-D921-4E77-A549-7939BBEBC52D}">
      <text>
        <r>
          <rPr>
            <b/>
            <sz val="9"/>
            <color indexed="81"/>
            <rFont val="Segoe UI"/>
            <family val="2"/>
          </rPr>
          <t>Fernanda Rodrigues Sousa:</t>
        </r>
        <r>
          <rPr>
            <sz val="9"/>
            <color indexed="81"/>
            <rFont val="Segoe UI"/>
            <family val="2"/>
          </rPr>
          <t xml:space="preserve">
Novo modelo de CPE NÃO HÁ ESTE CAMPO - Padrão QFORMS DOQR</t>
        </r>
      </text>
    </comment>
    <comment ref="Q116" authorId="1" shapeId="0" xr:uid="{170791C5-C017-41A3-BD32-46E98F188C8A}">
      <text>
        <r>
          <rPr>
            <b/>
            <sz val="9"/>
            <color indexed="81"/>
            <rFont val="Segoe UI"/>
            <family val="2"/>
          </rPr>
          <t>Fernanda Rodrigues Sousa:</t>
        </r>
        <r>
          <rPr>
            <sz val="9"/>
            <color indexed="81"/>
            <rFont val="Segoe UI"/>
            <family val="2"/>
          </rPr>
          <t xml:space="preserve">
Novo modelo de CPE NÃO HÁ ESTE CAMPO - Padrão QFORMS DOQR</t>
        </r>
      </text>
    </comment>
    <comment ref="R116" authorId="1" shapeId="0" xr:uid="{54457F33-410E-4007-9B14-6D37A5D06197}">
      <text>
        <r>
          <rPr>
            <b/>
            <sz val="9"/>
            <color indexed="81"/>
            <rFont val="Segoe UI"/>
            <family val="2"/>
          </rPr>
          <t>Fernanda Rodrigues Sousa:</t>
        </r>
        <r>
          <rPr>
            <sz val="9"/>
            <color indexed="81"/>
            <rFont val="Segoe UI"/>
            <family val="2"/>
          </rPr>
          <t xml:space="preserve">
Novo modelo de CPE NÃO HÁ ESTE CAMPO - Padrão QFORMS DOQR</t>
        </r>
      </text>
    </comment>
    <comment ref="S116" authorId="1" shapeId="0" xr:uid="{D587271B-D707-482B-8F07-B474C9598DBE}">
      <text>
        <r>
          <rPr>
            <b/>
            <sz val="9"/>
            <color indexed="81"/>
            <rFont val="Segoe UI"/>
            <family val="2"/>
          </rPr>
          <t>Fernanda Rodrigues Sousa:</t>
        </r>
        <r>
          <rPr>
            <sz val="9"/>
            <color indexed="81"/>
            <rFont val="Segoe UI"/>
            <family val="2"/>
          </rPr>
          <t xml:space="preserve">
Novo modelo de CPE NÃO HÁ ESTE CAMPO - Padrão QFORMS DOQR</t>
        </r>
      </text>
    </comment>
    <comment ref="Q117" authorId="1" shapeId="0" xr:uid="{04E2EEFD-D8E6-4808-9086-157EF6E87153}">
      <text>
        <r>
          <rPr>
            <b/>
            <sz val="9"/>
            <color indexed="81"/>
            <rFont val="Segoe UI"/>
            <family val="2"/>
          </rPr>
          <t>Fernanda Rodrigues Sousa:</t>
        </r>
        <r>
          <rPr>
            <sz val="9"/>
            <color indexed="81"/>
            <rFont val="Segoe UI"/>
            <family val="2"/>
          </rPr>
          <t xml:space="preserve">
Novo modelo de CPE NÃO HÁ ESTE CAMPO - Padrão QFORMS DOQR</t>
        </r>
      </text>
    </comment>
    <comment ref="R117" authorId="1" shapeId="0" xr:uid="{757F91FD-02B5-4219-AC14-ED034BB9C96A}">
      <text>
        <r>
          <rPr>
            <b/>
            <sz val="9"/>
            <color indexed="81"/>
            <rFont val="Segoe UI"/>
            <family val="2"/>
          </rPr>
          <t>Fernanda Rodrigues Sousa:</t>
        </r>
        <r>
          <rPr>
            <sz val="9"/>
            <color indexed="81"/>
            <rFont val="Segoe UI"/>
            <family val="2"/>
          </rPr>
          <t xml:space="preserve">
Novo modelo de CPE NÃO HÁ ESTE CAMPO - Padrão QFORMS DOQR</t>
        </r>
      </text>
    </comment>
    <comment ref="S117" authorId="1" shapeId="0" xr:uid="{22AEF2FB-2187-47D0-A56D-EFC6A7FEA040}">
      <text>
        <r>
          <rPr>
            <b/>
            <sz val="9"/>
            <color indexed="81"/>
            <rFont val="Segoe UI"/>
            <family val="2"/>
          </rPr>
          <t>Fernanda Rodrigues Sousa:</t>
        </r>
        <r>
          <rPr>
            <sz val="9"/>
            <color indexed="81"/>
            <rFont val="Segoe UI"/>
            <family val="2"/>
          </rPr>
          <t xml:space="preserve">
Novo modelo de CPE NÃO HÁ ESTE CAMPO - Padrão QFORMS DOQR</t>
        </r>
      </text>
    </comment>
    <comment ref="Q118" authorId="1" shapeId="0" xr:uid="{1F02EAB2-9AF0-4121-A5DB-CD2F7F62743F}">
      <text>
        <r>
          <rPr>
            <b/>
            <sz val="9"/>
            <color indexed="81"/>
            <rFont val="Segoe UI"/>
            <family val="2"/>
          </rPr>
          <t>Fernanda Rodrigues Sousa:</t>
        </r>
        <r>
          <rPr>
            <sz val="9"/>
            <color indexed="81"/>
            <rFont val="Segoe UI"/>
            <family val="2"/>
          </rPr>
          <t xml:space="preserve">
Novo modelo de CPE NÃO HÁ ESTE CAMPO - Padrão QFORMS DOQR</t>
        </r>
      </text>
    </comment>
    <comment ref="R118" authorId="1" shapeId="0" xr:uid="{8D0D668D-552F-4BFB-BE48-A0C888C527F0}">
      <text>
        <r>
          <rPr>
            <b/>
            <sz val="9"/>
            <color indexed="81"/>
            <rFont val="Segoe UI"/>
            <family val="2"/>
          </rPr>
          <t>Fernanda Rodrigues Sousa:</t>
        </r>
        <r>
          <rPr>
            <sz val="9"/>
            <color indexed="81"/>
            <rFont val="Segoe UI"/>
            <family val="2"/>
          </rPr>
          <t xml:space="preserve">
Novo modelo de CPE NÃO HÁ ESTE CAMPO - Padrão QFORMS DOQR</t>
        </r>
      </text>
    </comment>
    <comment ref="S118" authorId="1" shapeId="0" xr:uid="{1B220C74-E3D7-425E-9C91-42F06738FC6F}">
      <text>
        <r>
          <rPr>
            <b/>
            <sz val="9"/>
            <color indexed="81"/>
            <rFont val="Segoe UI"/>
            <family val="2"/>
          </rPr>
          <t>Fernanda Rodrigues Sousa:</t>
        </r>
        <r>
          <rPr>
            <sz val="9"/>
            <color indexed="81"/>
            <rFont val="Segoe UI"/>
            <family val="2"/>
          </rPr>
          <t xml:space="preserve">
Novo modelo de CPE NÃO HÁ ESTE CAMPO - Padrão QFORMS DOQR</t>
        </r>
      </text>
    </comment>
    <comment ref="K119" authorId="1" shapeId="0" xr:uid="{2EFB0815-30D9-4CB4-9C5B-23B91E5B8E31}">
      <text>
        <r>
          <rPr>
            <sz val="9"/>
            <color indexed="81"/>
            <rFont val="Segoe UI"/>
            <family val="2"/>
          </rPr>
          <t xml:space="preserve">A condutora do veículo terceiro alegou que foi verificar o GPS e se distraiu, vindo a colidir na última carreta.
</t>
        </r>
      </text>
    </comment>
    <comment ref="Q119" authorId="1" shapeId="0" xr:uid="{67922753-8984-490B-B4FC-BE733B5D7521}">
      <text>
        <r>
          <rPr>
            <b/>
            <sz val="9"/>
            <color indexed="81"/>
            <rFont val="Segoe UI"/>
            <family val="2"/>
          </rPr>
          <t>Fernanda Rodrigues Sousa:</t>
        </r>
        <r>
          <rPr>
            <sz val="9"/>
            <color indexed="81"/>
            <rFont val="Segoe UI"/>
            <family val="2"/>
          </rPr>
          <t xml:space="preserve">
Novo modelo de CPE NÃO HÁ ESTE CAMPO - Padrão QFORMS DOQR</t>
        </r>
      </text>
    </comment>
    <comment ref="R119" authorId="1" shapeId="0" xr:uid="{35989D1A-EE3D-4963-A6E3-156E8E286EF9}">
      <text>
        <r>
          <rPr>
            <b/>
            <sz val="9"/>
            <color indexed="81"/>
            <rFont val="Segoe UI"/>
            <family val="2"/>
          </rPr>
          <t>Fernanda Rodrigues Sousa:</t>
        </r>
        <r>
          <rPr>
            <sz val="9"/>
            <color indexed="81"/>
            <rFont val="Segoe UI"/>
            <family val="2"/>
          </rPr>
          <t xml:space="preserve">
Novo modelo de CPE NÃO HÁ ESTE CAMPO - Padrão QFORMS DOQR</t>
        </r>
      </text>
    </comment>
    <comment ref="S119" authorId="1" shapeId="0" xr:uid="{966A4ACC-8FE9-455E-8185-B56084E4F7D9}">
      <text>
        <r>
          <rPr>
            <b/>
            <sz val="9"/>
            <color indexed="81"/>
            <rFont val="Segoe UI"/>
            <family val="2"/>
          </rPr>
          <t>Fernanda Rodrigues Sousa:</t>
        </r>
        <r>
          <rPr>
            <sz val="9"/>
            <color indexed="81"/>
            <rFont val="Segoe UI"/>
            <family val="2"/>
          </rPr>
          <t xml:space="preserve">
Novo modelo de CPE NÃO HÁ ESTE CAMPO - Padrão QFORMS DOQR</t>
        </r>
      </text>
    </comment>
    <comment ref="G120" authorId="1" shapeId="0" xr:uid="{45B406A5-2609-4B23-B0D5-F2F8A4B9F67F}">
      <text>
        <r>
          <rPr>
            <sz val="9"/>
            <color indexed="81"/>
            <rFont val="Segoe UI"/>
            <family val="2"/>
          </rPr>
          <t xml:space="preserve">Caminhões transporte de Madeira:
</t>
        </r>
      </text>
    </comment>
    <comment ref="K120" authorId="1" shapeId="0" xr:uid="{927C68FC-EC30-4F27-BD36-59DA30F7C568}">
      <text>
        <r>
          <rPr>
            <sz val="9"/>
            <color indexed="81"/>
            <rFont val="Segoe UI"/>
            <family val="2"/>
          </rPr>
          <t xml:space="preserve">Colaborador passa bem apenas danos materiais.
</t>
        </r>
      </text>
    </comment>
    <comment ref="Q120" authorId="1" shapeId="0" xr:uid="{D72E30D0-DD12-4698-88D9-2DE1C58FF640}">
      <text>
        <r>
          <rPr>
            <b/>
            <sz val="9"/>
            <color indexed="81"/>
            <rFont val="Segoe UI"/>
            <family val="2"/>
          </rPr>
          <t>Fernanda Rodrigues Sousa:</t>
        </r>
        <r>
          <rPr>
            <sz val="9"/>
            <color indexed="81"/>
            <rFont val="Segoe UI"/>
            <family val="2"/>
          </rPr>
          <t xml:space="preserve">
Novo modelo de CPE NÃO HÁ ESTE CAMPO - Padrão QFORMS DOQR</t>
        </r>
      </text>
    </comment>
    <comment ref="R120" authorId="1" shapeId="0" xr:uid="{D464338F-625D-44DD-B0ED-12BA85F69076}">
      <text>
        <r>
          <rPr>
            <b/>
            <sz val="9"/>
            <color indexed="81"/>
            <rFont val="Segoe UI"/>
            <family val="2"/>
          </rPr>
          <t>Fernanda Rodrigues Sousa:</t>
        </r>
        <r>
          <rPr>
            <sz val="9"/>
            <color indexed="81"/>
            <rFont val="Segoe UI"/>
            <family val="2"/>
          </rPr>
          <t xml:space="preserve">
Novo modelo de CPE NÃO HÁ ESTE CAMPO - Padrão QFORMS DOQR</t>
        </r>
      </text>
    </comment>
    <comment ref="S120" authorId="1" shapeId="0" xr:uid="{3378DB69-13ED-4AF9-A754-148B9C48556C}">
      <text>
        <r>
          <rPr>
            <b/>
            <sz val="9"/>
            <color indexed="81"/>
            <rFont val="Segoe UI"/>
            <family val="2"/>
          </rPr>
          <t>Fernanda Rodrigues Sousa:</t>
        </r>
        <r>
          <rPr>
            <sz val="9"/>
            <color indexed="81"/>
            <rFont val="Segoe UI"/>
            <family val="2"/>
          </rPr>
          <t xml:space="preserve">
Novo modelo de CPE NÃO HÁ ESTE CAMPO - Padrão QFORMS DOQR</t>
        </r>
      </text>
    </comment>
    <comment ref="G121" authorId="1" shapeId="0" xr:uid="{AF8C1E65-D4E0-4B85-9FC1-7DD568ADA6A2}">
      <text>
        <r>
          <rPr>
            <sz val="9"/>
            <color indexed="81"/>
            <rFont val="Segoe UI"/>
            <family val="2"/>
          </rPr>
          <t xml:space="preserve">Caminhões transporte de Madeira:
</t>
        </r>
      </text>
    </comment>
    <comment ref="Q121" authorId="1" shapeId="0" xr:uid="{C07FD095-9AFF-47EE-A4D2-F046B6693860}">
      <text>
        <r>
          <rPr>
            <b/>
            <sz val="9"/>
            <color indexed="81"/>
            <rFont val="Segoe UI"/>
            <family val="2"/>
          </rPr>
          <t>Fernanda Rodrigues Sousa:</t>
        </r>
        <r>
          <rPr>
            <sz val="9"/>
            <color indexed="81"/>
            <rFont val="Segoe UI"/>
            <family val="2"/>
          </rPr>
          <t xml:space="preserve">
Novo modelo de CPE NÃO HÁ ESTE CAMPO - Padrão QFORMS DOQR</t>
        </r>
      </text>
    </comment>
    <comment ref="R121" authorId="1" shapeId="0" xr:uid="{19FFBB3F-53E4-48AC-A748-3283DB794408}">
      <text>
        <r>
          <rPr>
            <b/>
            <sz val="9"/>
            <color indexed="81"/>
            <rFont val="Segoe UI"/>
            <family val="2"/>
          </rPr>
          <t>Fernanda Rodrigues Sousa:</t>
        </r>
        <r>
          <rPr>
            <sz val="9"/>
            <color indexed="81"/>
            <rFont val="Segoe UI"/>
            <family val="2"/>
          </rPr>
          <t xml:space="preserve">
Novo modelo de CPE NÃO HÁ ESTE CAMPO - Padrão QFORMS DOQR</t>
        </r>
      </text>
    </comment>
    <comment ref="S121" authorId="1" shapeId="0" xr:uid="{90DF8DA6-2540-4986-B9BC-2DEFF7EFBBA5}">
      <text>
        <r>
          <rPr>
            <b/>
            <sz val="9"/>
            <color indexed="81"/>
            <rFont val="Segoe UI"/>
            <family val="2"/>
          </rPr>
          <t>Fernanda Rodrigues Sousa:</t>
        </r>
        <r>
          <rPr>
            <sz val="9"/>
            <color indexed="81"/>
            <rFont val="Segoe UI"/>
            <family val="2"/>
          </rPr>
          <t xml:space="preserve">
Novo modelo de CPE NÃO HÁ ESTE CAMPO - Padrão QFORMS DOQR</t>
        </r>
      </text>
    </comment>
    <comment ref="K122" authorId="1" shapeId="0" xr:uid="{61A85E07-B92E-4A5B-8574-DECAA30B98A4}">
      <text>
        <r>
          <rPr>
            <b/>
            <sz val="9"/>
            <color indexed="81"/>
            <rFont val="Segoe UI"/>
            <family val="2"/>
          </rPr>
          <t>1 colaborador levou 4 picadas, sendo 02 no rosto e 02 nas costas e o outro 5 picadas, sendo 02 nas costas, 02 no pescoço e 01 na perna</t>
        </r>
      </text>
    </comment>
    <comment ref="Q122" authorId="1" shapeId="0" xr:uid="{8F739DDF-223A-40BC-8933-7C812B1219F4}">
      <text>
        <r>
          <rPr>
            <b/>
            <sz val="9"/>
            <color indexed="81"/>
            <rFont val="Segoe UI"/>
            <family val="2"/>
          </rPr>
          <t>Fernanda Rodrigues Sousa:</t>
        </r>
        <r>
          <rPr>
            <sz val="9"/>
            <color indexed="81"/>
            <rFont val="Segoe UI"/>
            <family val="2"/>
          </rPr>
          <t xml:space="preserve">
Novo modelo de CPE NÃO HÁ ESTE CAMPO - Padrão QFORMS DOQR</t>
        </r>
      </text>
    </comment>
    <comment ref="R122" authorId="1" shapeId="0" xr:uid="{E306ABD4-8877-4045-96D0-5C8BB147FE3F}">
      <text>
        <r>
          <rPr>
            <b/>
            <sz val="9"/>
            <color indexed="81"/>
            <rFont val="Segoe UI"/>
            <family val="2"/>
          </rPr>
          <t>Fernanda Rodrigues Sousa:</t>
        </r>
        <r>
          <rPr>
            <sz val="9"/>
            <color indexed="81"/>
            <rFont val="Segoe UI"/>
            <family val="2"/>
          </rPr>
          <t xml:space="preserve">
Novo modelo de CPE NÃO HÁ ESTE CAMPO - Padrão QFORMS DOQR</t>
        </r>
      </text>
    </comment>
    <comment ref="S122" authorId="1" shapeId="0" xr:uid="{9532896E-5EBF-4B63-A0D4-C665999180DD}">
      <text>
        <r>
          <rPr>
            <b/>
            <sz val="9"/>
            <color indexed="81"/>
            <rFont val="Segoe UI"/>
            <family val="2"/>
          </rPr>
          <t>Fernanda Rodrigues Sousa:</t>
        </r>
        <r>
          <rPr>
            <sz val="9"/>
            <color indexed="81"/>
            <rFont val="Segoe UI"/>
            <family val="2"/>
          </rPr>
          <t xml:space="preserve">
Novo modelo de CPE NÃO HÁ ESTE CAMPO - Padrão QFORMS DOQR</t>
        </r>
      </text>
    </comment>
    <comment ref="Q123" authorId="1" shapeId="0" xr:uid="{F9AD46EC-7E04-49BD-918E-757F3C71725C}">
      <text>
        <r>
          <rPr>
            <b/>
            <sz val="9"/>
            <color indexed="81"/>
            <rFont val="Segoe UI"/>
            <family val="2"/>
          </rPr>
          <t>Fernanda Rodrigues Sousa:</t>
        </r>
        <r>
          <rPr>
            <sz val="9"/>
            <color indexed="81"/>
            <rFont val="Segoe UI"/>
            <family val="2"/>
          </rPr>
          <t xml:space="preserve">
Novo modelo de CPE NÃO HÁ ESTE CAMPO - Padrão QFORMS DOQR</t>
        </r>
      </text>
    </comment>
    <comment ref="R123" authorId="1" shapeId="0" xr:uid="{936196EA-7344-4A9D-814E-1AD7C1CEC7D3}">
      <text>
        <r>
          <rPr>
            <b/>
            <sz val="9"/>
            <color indexed="81"/>
            <rFont val="Segoe UI"/>
            <family val="2"/>
          </rPr>
          <t>Fernanda Rodrigues Sousa:</t>
        </r>
        <r>
          <rPr>
            <sz val="9"/>
            <color indexed="81"/>
            <rFont val="Segoe UI"/>
            <family val="2"/>
          </rPr>
          <t xml:space="preserve">
Novo modelo de CPE NÃO HÁ ESTE CAMPO - Padrão QFORMS DOQR</t>
        </r>
      </text>
    </comment>
    <comment ref="S123" authorId="1" shapeId="0" xr:uid="{08A14289-72B8-41ED-9E81-BB96E86DF3BE}">
      <text>
        <r>
          <rPr>
            <b/>
            <sz val="9"/>
            <color indexed="81"/>
            <rFont val="Segoe UI"/>
            <family val="2"/>
          </rPr>
          <t>Fernanda Rodrigues Sousa:</t>
        </r>
        <r>
          <rPr>
            <sz val="9"/>
            <color indexed="81"/>
            <rFont val="Segoe UI"/>
            <family val="2"/>
          </rPr>
          <t xml:space="preserve">
Novo modelo de CPE NÃO HÁ ESTE CAMPO - Padrão QFORMS DOQR</t>
        </r>
      </text>
    </comment>
    <comment ref="Q124" authorId="1" shapeId="0" xr:uid="{8B6DA6D7-B736-4AFD-94E3-6570451620B4}">
      <text>
        <r>
          <rPr>
            <b/>
            <sz val="9"/>
            <color indexed="81"/>
            <rFont val="Segoe UI"/>
            <family val="2"/>
          </rPr>
          <t>Fernanda Rodrigues Sousa:</t>
        </r>
        <r>
          <rPr>
            <sz val="9"/>
            <color indexed="81"/>
            <rFont val="Segoe UI"/>
            <family val="2"/>
          </rPr>
          <t xml:space="preserve">
Novo modelo de CPE NÃO HÁ ESTE CAMPO - Padrão QFORMS DOQR</t>
        </r>
      </text>
    </comment>
    <comment ref="R124" authorId="1" shapeId="0" xr:uid="{03DDE53D-1190-46FB-AE6C-58C58BD5F1EE}">
      <text>
        <r>
          <rPr>
            <b/>
            <sz val="9"/>
            <color indexed="81"/>
            <rFont val="Segoe UI"/>
            <family val="2"/>
          </rPr>
          <t>Fernanda Rodrigues Sousa:</t>
        </r>
        <r>
          <rPr>
            <sz val="9"/>
            <color indexed="81"/>
            <rFont val="Segoe UI"/>
            <family val="2"/>
          </rPr>
          <t xml:space="preserve">
Novo modelo de CPE NÃO HÁ ESTE CAMPO - Padrão QFORMS DOQR</t>
        </r>
      </text>
    </comment>
    <comment ref="S124" authorId="1" shapeId="0" xr:uid="{1ED36027-FBC7-4355-98EE-DEA8679282C6}">
      <text>
        <r>
          <rPr>
            <b/>
            <sz val="9"/>
            <color indexed="81"/>
            <rFont val="Segoe UI"/>
            <family val="2"/>
          </rPr>
          <t>Fernanda Rodrigues Sousa:</t>
        </r>
        <r>
          <rPr>
            <sz val="9"/>
            <color indexed="81"/>
            <rFont val="Segoe UI"/>
            <family val="2"/>
          </rPr>
          <t xml:space="preserve">
Novo modelo de CPE NÃO HÁ ESTE CAMPO - Padrão QFORMS DOQR</t>
        </r>
      </text>
    </comment>
    <comment ref="Q125" authorId="1" shapeId="0" xr:uid="{5D4C4F41-0B0E-4426-B41D-130ECEBC548A}">
      <text>
        <r>
          <rPr>
            <b/>
            <sz val="9"/>
            <color indexed="81"/>
            <rFont val="Segoe UI"/>
            <family val="2"/>
          </rPr>
          <t>Fernanda Rodrigues Sousa:</t>
        </r>
        <r>
          <rPr>
            <sz val="9"/>
            <color indexed="81"/>
            <rFont val="Segoe UI"/>
            <family val="2"/>
          </rPr>
          <t xml:space="preserve">
Novo modelo de CPE NÃO HÁ ESTE CAMPO - Padrão QFORMS DOQR</t>
        </r>
      </text>
    </comment>
    <comment ref="R125" authorId="1" shapeId="0" xr:uid="{EADCFBCB-1788-4E4A-BC11-9DB325CBCFC4}">
      <text>
        <r>
          <rPr>
            <b/>
            <sz val="9"/>
            <color indexed="81"/>
            <rFont val="Segoe UI"/>
            <family val="2"/>
          </rPr>
          <t>Fernanda Rodrigues Sousa:</t>
        </r>
        <r>
          <rPr>
            <sz val="9"/>
            <color indexed="81"/>
            <rFont val="Segoe UI"/>
            <family val="2"/>
          </rPr>
          <t xml:space="preserve">
Novo modelo de CPE NÃO HÁ ESTE CAMPO - Padrão QFORMS DOQR</t>
        </r>
      </text>
    </comment>
    <comment ref="S125" authorId="1" shapeId="0" xr:uid="{7AFE1B66-EB6E-45F8-AB52-D19419036C92}">
      <text>
        <r>
          <rPr>
            <b/>
            <sz val="9"/>
            <color indexed="81"/>
            <rFont val="Segoe UI"/>
            <family val="2"/>
          </rPr>
          <t>Fernanda Rodrigues Sousa:</t>
        </r>
        <r>
          <rPr>
            <sz val="9"/>
            <color indexed="81"/>
            <rFont val="Segoe UI"/>
            <family val="2"/>
          </rPr>
          <t xml:space="preserve">
Novo modelo de CPE NÃO HÁ ESTE CAMPO - Padrão QFORMS DOQR</t>
        </r>
      </text>
    </comment>
    <comment ref="Q126" authorId="1" shapeId="0" xr:uid="{0BD27A44-46A3-4A92-A989-72E21B84CCE8}">
      <text>
        <r>
          <rPr>
            <b/>
            <sz val="9"/>
            <color indexed="81"/>
            <rFont val="Segoe UI"/>
            <family val="2"/>
          </rPr>
          <t>Fernanda Rodrigues Sousa:</t>
        </r>
        <r>
          <rPr>
            <sz val="9"/>
            <color indexed="81"/>
            <rFont val="Segoe UI"/>
            <family val="2"/>
          </rPr>
          <t xml:space="preserve">
Novo modelo de CPE NÃO HÁ ESTE CAMPO - Padrão QFORMS DOQR</t>
        </r>
      </text>
    </comment>
    <comment ref="R126" authorId="1" shapeId="0" xr:uid="{331CB51F-8677-4D3C-B2AB-36CF6217E7F0}">
      <text>
        <r>
          <rPr>
            <b/>
            <sz val="9"/>
            <color indexed="81"/>
            <rFont val="Segoe UI"/>
            <family val="2"/>
          </rPr>
          <t>Fernanda Rodrigues Sousa:</t>
        </r>
        <r>
          <rPr>
            <sz val="9"/>
            <color indexed="81"/>
            <rFont val="Segoe UI"/>
            <family val="2"/>
          </rPr>
          <t xml:space="preserve">
Novo modelo de CPE NÃO HÁ ESTE CAMPO - Padrão QFORMS DOQR</t>
        </r>
      </text>
    </comment>
    <comment ref="S126" authorId="1" shapeId="0" xr:uid="{1F9D6063-FC41-4095-9A33-04F3F165F998}">
      <text>
        <r>
          <rPr>
            <b/>
            <sz val="9"/>
            <color indexed="81"/>
            <rFont val="Segoe UI"/>
            <family val="2"/>
          </rPr>
          <t>Fernanda Rodrigues Sousa:</t>
        </r>
        <r>
          <rPr>
            <sz val="9"/>
            <color indexed="81"/>
            <rFont val="Segoe UI"/>
            <family val="2"/>
          </rPr>
          <t xml:space="preserve">
Novo modelo de CPE NÃO HÁ ESTE CAMPO - Padrão QFORMS DOQR</t>
        </r>
      </text>
    </comment>
    <comment ref="Q127" authorId="1" shapeId="0" xr:uid="{B09B9567-423F-453E-9717-5B24E839BA46}">
      <text>
        <r>
          <rPr>
            <b/>
            <sz val="9"/>
            <color indexed="81"/>
            <rFont val="Segoe UI"/>
            <family val="2"/>
          </rPr>
          <t>Fernanda Rodrigues Sousa:</t>
        </r>
        <r>
          <rPr>
            <sz val="9"/>
            <color indexed="81"/>
            <rFont val="Segoe UI"/>
            <family val="2"/>
          </rPr>
          <t xml:space="preserve">
Novo modelo de CPE NÃO HÁ ESTE CAMPO - Padrão QFORMS DOQR</t>
        </r>
      </text>
    </comment>
    <comment ref="R127" authorId="1" shapeId="0" xr:uid="{287AB36A-3206-406B-8A8E-C5B1C0117588}">
      <text>
        <r>
          <rPr>
            <b/>
            <sz val="9"/>
            <color indexed="81"/>
            <rFont val="Segoe UI"/>
            <family val="2"/>
          </rPr>
          <t>Fernanda Rodrigues Sousa:</t>
        </r>
        <r>
          <rPr>
            <sz val="9"/>
            <color indexed="81"/>
            <rFont val="Segoe UI"/>
            <family val="2"/>
          </rPr>
          <t xml:space="preserve">
Novo modelo de CPE NÃO HÁ ESTE CAMPO - Padrão QFORMS DOQR</t>
        </r>
      </text>
    </comment>
    <comment ref="S127" authorId="1" shapeId="0" xr:uid="{EB2CA927-09C1-4FF4-A047-0AB52571F787}">
      <text>
        <r>
          <rPr>
            <b/>
            <sz val="9"/>
            <color indexed="81"/>
            <rFont val="Segoe UI"/>
            <family val="2"/>
          </rPr>
          <t>Fernanda Rodrigues Sousa:</t>
        </r>
        <r>
          <rPr>
            <sz val="9"/>
            <color indexed="81"/>
            <rFont val="Segoe UI"/>
            <family val="2"/>
          </rPr>
          <t xml:space="preserve">
Novo modelo de CPE NÃO HÁ ESTE CAMPO - Padrão QFORMS DOQR</t>
        </r>
      </text>
    </comment>
    <comment ref="V127" authorId="1" shapeId="0" xr:uid="{FDBDCBF1-69F1-43B8-9C1F-22A02996C1CF}">
      <text>
        <r>
          <rPr>
            <sz val="9"/>
            <color indexed="81"/>
            <rFont val="Segoe UI"/>
            <family val="2"/>
          </rPr>
          <t xml:space="preserve">TST:  Vicente  Amaral
</t>
        </r>
      </text>
    </comment>
    <comment ref="O128" authorId="1" shapeId="0" xr:uid="{43E42D87-08F5-46C3-BF0F-6F6B8701E1B7}">
      <text>
        <r>
          <rPr>
            <sz val="9"/>
            <color indexed="81"/>
            <rFont val="Segoe UI"/>
            <family val="2"/>
          </rPr>
          <t xml:space="preserve">31437
</t>
        </r>
      </text>
    </comment>
    <comment ref="Q128" authorId="1" shapeId="0" xr:uid="{30AB83F9-A3A8-4AD0-941B-0A78229AAD12}">
      <text>
        <r>
          <rPr>
            <b/>
            <sz val="9"/>
            <color indexed="81"/>
            <rFont val="Segoe UI"/>
            <family val="2"/>
          </rPr>
          <t>Fernanda Rodrigues Sousa:</t>
        </r>
        <r>
          <rPr>
            <sz val="9"/>
            <color indexed="81"/>
            <rFont val="Segoe UI"/>
            <family val="2"/>
          </rPr>
          <t xml:space="preserve">
Novo modelo de CPE NÃO HÁ ESTE CAMPO - Padrão QFORMS DOQR</t>
        </r>
      </text>
    </comment>
    <comment ref="R128" authorId="1" shapeId="0" xr:uid="{C94EC16F-A5E2-4A80-A3DE-025B40256C87}">
      <text>
        <r>
          <rPr>
            <b/>
            <sz val="9"/>
            <color indexed="81"/>
            <rFont val="Segoe UI"/>
            <family val="2"/>
          </rPr>
          <t>Fernanda Rodrigues Sousa:</t>
        </r>
        <r>
          <rPr>
            <sz val="9"/>
            <color indexed="81"/>
            <rFont val="Segoe UI"/>
            <family val="2"/>
          </rPr>
          <t xml:space="preserve">
Novo modelo de CPE NÃO HÁ ESTE CAMPO - Padrão QFORMS DOQR</t>
        </r>
      </text>
    </comment>
    <comment ref="S128" authorId="1" shapeId="0" xr:uid="{B20F62BA-463E-4BA3-9A5F-AA1251A70EC5}">
      <text>
        <r>
          <rPr>
            <b/>
            <sz val="9"/>
            <color indexed="81"/>
            <rFont val="Segoe UI"/>
            <family val="2"/>
          </rPr>
          <t>Fernanda Rodrigues Sousa:</t>
        </r>
        <r>
          <rPr>
            <sz val="9"/>
            <color indexed="81"/>
            <rFont val="Segoe UI"/>
            <family val="2"/>
          </rPr>
          <t xml:space="preserve">
Novo modelo de CPE NÃO HÁ ESTE CAMPO - Padrão QFORMS DOQR</t>
        </r>
      </text>
    </comment>
    <comment ref="V128" authorId="1" shapeId="0" xr:uid="{DCBBC988-D30E-4F1B-8CC2-53108398BF38}">
      <text>
        <r>
          <rPr>
            <sz val="9"/>
            <color indexed="81"/>
            <rFont val="Segoe UI"/>
            <family val="2"/>
          </rPr>
          <t xml:space="preserve">TST:  Vicente  Amaral
</t>
        </r>
      </text>
    </comment>
    <comment ref="Q129" authorId="1" shapeId="0" xr:uid="{06CB74B8-9314-4E79-8C7C-3C011034A2AA}">
      <text>
        <r>
          <rPr>
            <b/>
            <sz val="9"/>
            <color indexed="81"/>
            <rFont val="Segoe UI"/>
            <family val="2"/>
          </rPr>
          <t>Fernanda Rodrigues Sousa:</t>
        </r>
        <r>
          <rPr>
            <sz val="9"/>
            <color indexed="81"/>
            <rFont val="Segoe UI"/>
            <family val="2"/>
          </rPr>
          <t xml:space="preserve">
Novo modelo de CPE NÃO HÁ ESTE CAMPO - Padrão QFORMS DOQR</t>
        </r>
      </text>
    </comment>
    <comment ref="R129" authorId="1" shapeId="0" xr:uid="{57172534-71B8-48E1-B404-AB19066CC8D0}">
      <text>
        <r>
          <rPr>
            <b/>
            <sz val="9"/>
            <color indexed="81"/>
            <rFont val="Segoe UI"/>
            <family val="2"/>
          </rPr>
          <t>Fernanda Rodrigues Sousa:</t>
        </r>
        <r>
          <rPr>
            <sz val="9"/>
            <color indexed="81"/>
            <rFont val="Segoe UI"/>
            <family val="2"/>
          </rPr>
          <t xml:space="preserve">
Novo modelo de CPE NÃO HÁ ESTE CAMPO - Padrão QFORMS DOQR</t>
        </r>
      </text>
    </comment>
    <comment ref="S129" authorId="1" shapeId="0" xr:uid="{68340525-CE7F-49B2-8D25-F1DA8B8E0B3E}">
      <text>
        <r>
          <rPr>
            <b/>
            <sz val="9"/>
            <color indexed="81"/>
            <rFont val="Segoe UI"/>
            <family val="2"/>
          </rPr>
          <t>Fernanda Rodrigues Sousa:</t>
        </r>
        <r>
          <rPr>
            <sz val="9"/>
            <color indexed="81"/>
            <rFont val="Segoe UI"/>
            <family val="2"/>
          </rPr>
          <t xml:space="preserve">
Novo modelo de CPE NÃO HÁ ESTE CAMPO - Padrão QFORMS DOQR</t>
        </r>
      </text>
    </comment>
    <comment ref="U129" authorId="1" shapeId="0" xr:uid="{5C48A97E-48B1-45E0-8CDB-3FD0988A057A}">
      <text>
        <r>
          <rPr>
            <sz val="9"/>
            <color indexed="81"/>
            <rFont val="Segoe UI"/>
            <family val="2"/>
          </rPr>
          <t xml:space="preserve">TST Luciano Henrique Passaroni
</t>
        </r>
      </text>
    </comment>
    <comment ref="V129" authorId="1" shapeId="0" xr:uid="{18824244-36A8-4E9A-A6A2-F09C75CA3DFD}">
      <text>
        <r>
          <rPr>
            <sz val="9"/>
            <color indexed="81"/>
            <rFont val="Segoe UI"/>
            <family val="2"/>
          </rPr>
          <t xml:space="preserve">TST:  Vicente  Amaral
</t>
        </r>
      </text>
    </comment>
    <comment ref="Q130" authorId="1" shapeId="0" xr:uid="{0D46A1C2-9C91-477C-B5F2-ECFD6178A1CF}">
      <text>
        <r>
          <rPr>
            <b/>
            <sz val="9"/>
            <color indexed="81"/>
            <rFont val="Segoe UI"/>
            <family val="2"/>
          </rPr>
          <t>Fernanda Rodrigues Sousa:</t>
        </r>
        <r>
          <rPr>
            <sz val="9"/>
            <color indexed="81"/>
            <rFont val="Segoe UI"/>
            <family val="2"/>
          </rPr>
          <t xml:space="preserve">
Novo modelo de CPE NÃO HÁ ESTE CAMPO - Padrão QFORMS DOQR</t>
        </r>
      </text>
    </comment>
    <comment ref="R130" authorId="1" shapeId="0" xr:uid="{6C3098FB-500C-413F-9F6D-816F8546A063}">
      <text>
        <r>
          <rPr>
            <b/>
            <sz val="9"/>
            <color indexed="81"/>
            <rFont val="Segoe UI"/>
            <family val="2"/>
          </rPr>
          <t>Fernanda Rodrigues Sousa:</t>
        </r>
        <r>
          <rPr>
            <sz val="9"/>
            <color indexed="81"/>
            <rFont val="Segoe UI"/>
            <family val="2"/>
          </rPr>
          <t xml:space="preserve">
Novo modelo de CPE NÃO HÁ ESTE CAMPO - Padrão QFORMS DOQR</t>
        </r>
      </text>
    </comment>
    <comment ref="S130" authorId="1" shapeId="0" xr:uid="{363146D4-551E-45A4-9EC1-65A0764E9CBA}">
      <text>
        <r>
          <rPr>
            <b/>
            <sz val="9"/>
            <color indexed="81"/>
            <rFont val="Segoe UI"/>
            <family val="2"/>
          </rPr>
          <t>Fernanda Rodrigues Sousa:</t>
        </r>
        <r>
          <rPr>
            <sz val="9"/>
            <color indexed="81"/>
            <rFont val="Segoe UI"/>
            <family val="2"/>
          </rPr>
          <t xml:space="preserve">
Novo modelo de CPE NÃO HÁ ESTE CAMPO - Padrão QFORMS DOQR</t>
        </r>
      </text>
    </comment>
    <comment ref="Q131" authorId="1" shapeId="0" xr:uid="{24CC32E6-F86C-4E97-91EE-1BA5863E0937}">
      <text>
        <r>
          <rPr>
            <b/>
            <sz val="9"/>
            <color indexed="81"/>
            <rFont val="Segoe UI"/>
            <family val="2"/>
          </rPr>
          <t>Fernanda Rodrigues Sousa:</t>
        </r>
        <r>
          <rPr>
            <sz val="9"/>
            <color indexed="81"/>
            <rFont val="Segoe UI"/>
            <family val="2"/>
          </rPr>
          <t xml:space="preserve">
Novo modelo de CPE NÃO HÁ ESTE CAMPO - Padrão QFORMS DOQR</t>
        </r>
      </text>
    </comment>
    <comment ref="R131" authorId="1" shapeId="0" xr:uid="{0DBF4CBB-B00A-458B-890C-8A1BD842BDE6}">
      <text>
        <r>
          <rPr>
            <b/>
            <sz val="9"/>
            <color indexed="81"/>
            <rFont val="Segoe UI"/>
            <family val="2"/>
          </rPr>
          <t>Fernanda Rodrigues Sousa:</t>
        </r>
        <r>
          <rPr>
            <sz val="9"/>
            <color indexed="81"/>
            <rFont val="Segoe UI"/>
            <family val="2"/>
          </rPr>
          <t xml:space="preserve">
Novo modelo de CPE NÃO HÁ ESTE CAMPO - Padrão QFORMS DOQR</t>
        </r>
      </text>
    </comment>
    <comment ref="S131" authorId="1" shapeId="0" xr:uid="{83FB575F-1D64-43AC-846C-9E1673E0FCDE}">
      <text>
        <r>
          <rPr>
            <b/>
            <sz val="9"/>
            <color indexed="81"/>
            <rFont val="Segoe UI"/>
            <family val="2"/>
          </rPr>
          <t>Fernanda Rodrigues Sousa:</t>
        </r>
        <r>
          <rPr>
            <sz val="9"/>
            <color indexed="81"/>
            <rFont val="Segoe UI"/>
            <family val="2"/>
          </rPr>
          <t xml:space="preserve">
Novo modelo de CPE NÃO HÁ ESTE CAMPO - Padrão QFORMS DOQR</t>
        </r>
      </text>
    </comment>
    <comment ref="Q132" authorId="1" shapeId="0" xr:uid="{6354B29D-F294-460F-B73B-70B7AE4CAB90}">
      <text>
        <r>
          <rPr>
            <b/>
            <sz val="9"/>
            <color indexed="81"/>
            <rFont val="Segoe UI"/>
            <family val="2"/>
          </rPr>
          <t>Fernanda Rodrigues Sousa:</t>
        </r>
        <r>
          <rPr>
            <sz val="9"/>
            <color indexed="81"/>
            <rFont val="Segoe UI"/>
            <family val="2"/>
          </rPr>
          <t xml:space="preserve">
Novo modelo de CPE NÃO HÁ ESTE CAMPO - Padrão QFORMS DOQR</t>
        </r>
      </text>
    </comment>
    <comment ref="R132" authorId="1" shapeId="0" xr:uid="{8EDF10D8-333C-487B-92C6-D6A8618EE024}">
      <text>
        <r>
          <rPr>
            <b/>
            <sz val="9"/>
            <color indexed="81"/>
            <rFont val="Segoe UI"/>
            <family val="2"/>
          </rPr>
          <t>Fernanda Rodrigues Sousa:</t>
        </r>
        <r>
          <rPr>
            <sz val="9"/>
            <color indexed="81"/>
            <rFont val="Segoe UI"/>
            <family val="2"/>
          </rPr>
          <t xml:space="preserve">
Novo modelo de CPE NÃO HÁ ESTE CAMPO - Padrão QFORMS DOQR</t>
        </r>
      </text>
    </comment>
    <comment ref="S132" authorId="1" shapeId="0" xr:uid="{6D541156-AA26-4102-8938-9C9AC49EB994}">
      <text>
        <r>
          <rPr>
            <b/>
            <sz val="9"/>
            <color indexed="81"/>
            <rFont val="Segoe UI"/>
            <family val="2"/>
          </rPr>
          <t>Fernanda Rodrigues Sousa:</t>
        </r>
        <r>
          <rPr>
            <sz val="9"/>
            <color indexed="81"/>
            <rFont val="Segoe UI"/>
            <family val="2"/>
          </rPr>
          <t xml:space="preserve">
Novo modelo de CPE NÃO HÁ ESTE CAMPO - Padrão QFORMS DOQR</t>
        </r>
      </text>
    </comment>
    <comment ref="Q133" authorId="1" shapeId="0" xr:uid="{059516A2-8C8E-4290-AF67-2CBCC23D9395}">
      <text>
        <r>
          <rPr>
            <b/>
            <sz val="9"/>
            <color indexed="81"/>
            <rFont val="Segoe UI"/>
            <family val="2"/>
          </rPr>
          <t>Fernanda Rodrigues Sousa:</t>
        </r>
        <r>
          <rPr>
            <sz val="9"/>
            <color indexed="81"/>
            <rFont val="Segoe UI"/>
            <family val="2"/>
          </rPr>
          <t xml:space="preserve">
Novo modelo de CPE NÃO HÁ ESTE CAMPO - Padrão QFORMS DOQR</t>
        </r>
      </text>
    </comment>
    <comment ref="R133" authorId="1" shapeId="0" xr:uid="{78980E20-1287-44D1-984D-C61C8BC957D7}">
      <text>
        <r>
          <rPr>
            <b/>
            <sz val="9"/>
            <color indexed="81"/>
            <rFont val="Segoe UI"/>
            <family val="2"/>
          </rPr>
          <t>Fernanda Rodrigues Sousa:</t>
        </r>
        <r>
          <rPr>
            <sz val="9"/>
            <color indexed="81"/>
            <rFont val="Segoe UI"/>
            <family val="2"/>
          </rPr>
          <t xml:space="preserve">
Novo modelo de CPE NÃO HÁ ESTE CAMPO - Padrão QFORMS DOQR</t>
        </r>
      </text>
    </comment>
    <comment ref="S133" authorId="1" shapeId="0" xr:uid="{B6E6577D-2B6A-4EFD-8898-46875CF973CD}">
      <text>
        <r>
          <rPr>
            <b/>
            <sz val="9"/>
            <color indexed="81"/>
            <rFont val="Segoe UI"/>
            <family val="2"/>
          </rPr>
          <t>Fernanda Rodrigues Sousa:</t>
        </r>
        <r>
          <rPr>
            <sz val="9"/>
            <color indexed="81"/>
            <rFont val="Segoe UI"/>
            <family val="2"/>
          </rPr>
          <t xml:space="preserve">
Novo modelo de CPE NÃO HÁ ESTE CAMPO - Padrão QFORMS DOQR</t>
        </r>
      </text>
    </comment>
    <comment ref="Q134" authorId="1" shapeId="0" xr:uid="{F2B200FB-11E4-43CA-BD0A-B7D959DB2106}">
      <text>
        <r>
          <rPr>
            <b/>
            <sz val="9"/>
            <color indexed="81"/>
            <rFont val="Segoe UI"/>
            <family val="2"/>
          </rPr>
          <t>Fernanda Rodrigues Sousa:</t>
        </r>
        <r>
          <rPr>
            <sz val="9"/>
            <color indexed="81"/>
            <rFont val="Segoe UI"/>
            <family val="2"/>
          </rPr>
          <t xml:space="preserve">
Novo modelo de CPE NÃO HÁ ESTE CAMPO - Padrão QFORMS DOQR</t>
        </r>
      </text>
    </comment>
    <comment ref="R134" authorId="1" shapeId="0" xr:uid="{B8CE9030-DA38-4A9F-8B05-C40AB44650BA}">
      <text>
        <r>
          <rPr>
            <b/>
            <sz val="9"/>
            <color indexed="81"/>
            <rFont val="Segoe UI"/>
            <family val="2"/>
          </rPr>
          <t>Fernanda Rodrigues Sousa:</t>
        </r>
        <r>
          <rPr>
            <sz val="9"/>
            <color indexed="81"/>
            <rFont val="Segoe UI"/>
            <family val="2"/>
          </rPr>
          <t xml:space="preserve">
Novo modelo de CPE NÃO HÁ ESTE CAMPO - Padrão QFORMS DOQR</t>
        </r>
      </text>
    </comment>
    <comment ref="S134" authorId="1" shapeId="0" xr:uid="{BED382C8-C07E-4400-B6F1-790FECDBF93E}">
      <text>
        <r>
          <rPr>
            <b/>
            <sz val="9"/>
            <color indexed="81"/>
            <rFont val="Segoe UI"/>
            <family val="2"/>
          </rPr>
          <t>Fernanda Rodrigues Sousa:</t>
        </r>
        <r>
          <rPr>
            <sz val="9"/>
            <color indexed="81"/>
            <rFont val="Segoe UI"/>
            <family val="2"/>
          </rPr>
          <t xml:space="preserve">
Novo modelo de CPE NÃO HÁ ESTE CAMPO - Padrão QFORMS DOQR</t>
        </r>
      </text>
    </comment>
    <comment ref="Q135" authorId="1" shapeId="0" xr:uid="{DAE42736-E920-40FB-91BB-A1A60A4342A4}">
      <text>
        <r>
          <rPr>
            <b/>
            <sz val="9"/>
            <color indexed="81"/>
            <rFont val="Segoe UI"/>
            <family val="2"/>
          </rPr>
          <t>Fernanda Rodrigues Sousa:</t>
        </r>
        <r>
          <rPr>
            <sz val="9"/>
            <color indexed="81"/>
            <rFont val="Segoe UI"/>
            <family val="2"/>
          </rPr>
          <t xml:space="preserve">
Novo modelo de CPE NÃO HÁ ESTE CAMPO - Padrão QFORMS DOQR</t>
        </r>
      </text>
    </comment>
    <comment ref="R135" authorId="1" shapeId="0" xr:uid="{8C341FDB-D49B-4273-8783-D6F1E9082520}">
      <text>
        <r>
          <rPr>
            <b/>
            <sz val="9"/>
            <color indexed="81"/>
            <rFont val="Segoe UI"/>
            <family val="2"/>
          </rPr>
          <t>Fernanda Rodrigues Sousa:</t>
        </r>
        <r>
          <rPr>
            <sz val="9"/>
            <color indexed="81"/>
            <rFont val="Segoe UI"/>
            <family val="2"/>
          </rPr>
          <t xml:space="preserve">
Novo modelo de CPE NÃO HÁ ESTE CAMPO - Padrão QFORMS DOQR</t>
        </r>
      </text>
    </comment>
    <comment ref="S135" authorId="1" shapeId="0" xr:uid="{5D2DC990-11E4-4924-85E9-8C62A4D33C93}">
      <text>
        <r>
          <rPr>
            <b/>
            <sz val="9"/>
            <color indexed="81"/>
            <rFont val="Segoe UI"/>
            <family val="2"/>
          </rPr>
          <t>Fernanda Rodrigues Sousa:</t>
        </r>
        <r>
          <rPr>
            <sz val="9"/>
            <color indexed="81"/>
            <rFont val="Segoe UI"/>
            <family val="2"/>
          </rPr>
          <t xml:space="preserve">
Novo modelo de CPE NÃO HÁ ESTE CAMPO - Padrão QFORMS DOQR</t>
        </r>
      </text>
    </comment>
    <comment ref="K136" authorId="1" shapeId="0" xr:uid="{CDC0526A-667A-4098-ADBF-4C28FCC55817}">
      <text>
        <r>
          <rPr>
            <sz val="9"/>
            <color indexed="81"/>
            <rFont val="Segoe UI"/>
            <family val="2"/>
          </rPr>
          <t xml:space="preserve">Motorista estava próximo da porta, passou atrás da máquina, porém ao ver movimento da máquina saiu de perto.
</t>
        </r>
      </text>
    </comment>
    <comment ref="Q136" authorId="1" shapeId="0" xr:uid="{1A5E9EE0-4950-431C-A647-5586EBFA2329}">
      <text>
        <r>
          <rPr>
            <b/>
            <sz val="9"/>
            <color indexed="81"/>
            <rFont val="Segoe UI"/>
            <family val="2"/>
          </rPr>
          <t>Fernanda Rodrigues Sousa:</t>
        </r>
        <r>
          <rPr>
            <sz val="9"/>
            <color indexed="81"/>
            <rFont val="Segoe UI"/>
            <family val="2"/>
          </rPr>
          <t xml:space="preserve">
Novo modelo de CPE NÃO HÁ ESTE CAMPO - Padrão QFORMS DOQR</t>
        </r>
      </text>
    </comment>
    <comment ref="R136" authorId="1" shapeId="0" xr:uid="{0D3C4146-0FF7-43A1-96E5-99DCCB899A24}">
      <text>
        <r>
          <rPr>
            <b/>
            <sz val="9"/>
            <color indexed="81"/>
            <rFont val="Segoe UI"/>
            <family val="2"/>
          </rPr>
          <t>Fernanda Rodrigues Sousa:</t>
        </r>
        <r>
          <rPr>
            <sz val="9"/>
            <color indexed="81"/>
            <rFont val="Segoe UI"/>
            <family val="2"/>
          </rPr>
          <t xml:space="preserve">
Novo modelo de CPE NÃO HÁ ESTE CAMPO - Padrão QFORMS DOQR</t>
        </r>
      </text>
    </comment>
    <comment ref="S136" authorId="1" shapeId="0" xr:uid="{261C7C20-611B-457D-926C-07EC1DC7CA7B}">
      <text>
        <r>
          <rPr>
            <b/>
            <sz val="9"/>
            <color indexed="81"/>
            <rFont val="Segoe UI"/>
            <family val="2"/>
          </rPr>
          <t>Fernanda Rodrigues Sousa:</t>
        </r>
        <r>
          <rPr>
            <sz val="9"/>
            <color indexed="81"/>
            <rFont val="Segoe UI"/>
            <family val="2"/>
          </rPr>
          <t xml:space="preserve">
Novo modelo de CPE NÃO HÁ ESTE CAMPO - Padrão QFORMS DOQR</t>
        </r>
      </text>
    </comment>
    <comment ref="Q137" authorId="1" shapeId="0" xr:uid="{6DEB9BFD-709D-4F0F-81FA-987FEA01BDF8}">
      <text>
        <r>
          <rPr>
            <b/>
            <sz val="9"/>
            <color indexed="81"/>
            <rFont val="Segoe UI"/>
            <family val="2"/>
          </rPr>
          <t>Fernanda Rodrigues Sousa:</t>
        </r>
        <r>
          <rPr>
            <sz val="9"/>
            <color indexed="81"/>
            <rFont val="Segoe UI"/>
            <family val="2"/>
          </rPr>
          <t xml:space="preserve">
Novo modelo de CPE NÃO HÁ ESTE CAMPO - Padrão QFORMS DOQR</t>
        </r>
      </text>
    </comment>
    <comment ref="R137" authorId="1" shapeId="0" xr:uid="{6467F5C1-6ACC-4E98-AE9A-78538678877D}">
      <text>
        <r>
          <rPr>
            <b/>
            <sz val="9"/>
            <color indexed="81"/>
            <rFont val="Segoe UI"/>
            <family val="2"/>
          </rPr>
          <t>Fernanda Rodrigues Sousa:</t>
        </r>
        <r>
          <rPr>
            <sz val="9"/>
            <color indexed="81"/>
            <rFont val="Segoe UI"/>
            <family val="2"/>
          </rPr>
          <t xml:space="preserve">
Novo modelo de CPE NÃO HÁ ESTE CAMPO - Padrão QFORMS DOQR</t>
        </r>
      </text>
    </comment>
    <comment ref="S137" authorId="1" shapeId="0" xr:uid="{64AA57C7-34D1-4454-9057-D464CC252418}">
      <text>
        <r>
          <rPr>
            <b/>
            <sz val="9"/>
            <color indexed="81"/>
            <rFont val="Segoe UI"/>
            <family val="2"/>
          </rPr>
          <t>Fernanda Rodrigues Sousa:</t>
        </r>
        <r>
          <rPr>
            <sz val="9"/>
            <color indexed="81"/>
            <rFont val="Segoe UI"/>
            <family val="2"/>
          </rPr>
          <t xml:space="preserve">
Novo modelo de CPE NÃO HÁ ESTE CAMPO - Padrão QFORMS DOQR</t>
        </r>
      </text>
    </comment>
    <comment ref="Q138" authorId="1" shapeId="0" xr:uid="{8A1D7C2E-22AA-40FE-8DC4-2D1AE4323BDB}">
      <text>
        <r>
          <rPr>
            <b/>
            <sz val="9"/>
            <color indexed="81"/>
            <rFont val="Segoe UI"/>
            <family val="2"/>
          </rPr>
          <t>Fernanda Rodrigues Sousa:</t>
        </r>
        <r>
          <rPr>
            <sz val="9"/>
            <color indexed="81"/>
            <rFont val="Segoe UI"/>
            <family val="2"/>
          </rPr>
          <t xml:space="preserve">
Novo modelo de CPE NÃO HÁ ESTE CAMPO - Padrão QFORMS DOQR</t>
        </r>
      </text>
    </comment>
    <comment ref="R138" authorId="1" shapeId="0" xr:uid="{76A2CE02-901F-4A13-8A39-9C72B4744D2E}">
      <text>
        <r>
          <rPr>
            <b/>
            <sz val="9"/>
            <color indexed="81"/>
            <rFont val="Segoe UI"/>
            <family val="2"/>
          </rPr>
          <t>Fernanda Rodrigues Sousa:</t>
        </r>
        <r>
          <rPr>
            <sz val="9"/>
            <color indexed="81"/>
            <rFont val="Segoe UI"/>
            <family val="2"/>
          </rPr>
          <t xml:space="preserve">
Novo modelo de CPE NÃO HÁ ESTE CAMPO - Padrão QFORMS DOQR</t>
        </r>
      </text>
    </comment>
    <comment ref="S138" authorId="1" shapeId="0" xr:uid="{7618C9DE-AF79-4291-9E8E-342FCEF835C8}">
      <text>
        <r>
          <rPr>
            <b/>
            <sz val="9"/>
            <color indexed="81"/>
            <rFont val="Segoe UI"/>
            <family val="2"/>
          </rPr>
          <t>Fernanda Rodrigues Sousa:</t>
        </r>
        <r>
          <rPr>
            <sz val="9"/>
            <color indexed="81"/>
            <rFont val="Segoe UI"/>
            <family val="2"/>
          </rPr>
          <t xml:space="preserve">
Novo modelo de CPE NÃO HÁ ESTE CAMPO - Padrão QFORMS DOQR</t>
        </r>
      </text>
    </comment>
    <comment ref="Q139" authorId="1" shapeId="0" xr:uid="{AACFD585-C1D2-4E6D-8A1D-776F99F71657}">
      <text>
        <r>
          <rPr>
            <b/>
            <sz val="9"/>
            <color indexed="81"/>
            <rFont val="Segoe UI"/>
            <family val="2"/>
          </rPr>
          <t>Fernanda Rodrigues Sousa:</t>
        </r>
        <r>
          <rPr>
            <sz val="9"/>
            <color indexed="81"/>
            <rFont val="Segoe UI"/>
            <family val="2"/>
          </rPr>
          <t xml:space="preserve">
Novo modelo de CPE NÃO HÁ ESTE CAMPO - Padrão QFORMS DOQR</t>
        </r>
      </text>
    </comment>
    <comment ref="R139" authorId="1" shapeId="0" xr:uid="{01E6864C-871E-4C39-BE94-0FA8C6F99EFA}">
      <text>
        <r>
          <rPr>
            <b/>
            <sz val="9"/>
            <color indexed="81"/>
            <rFont val="Segoe UI"/>
            <family val="2"/>
          </rPr>
          <t>Fernanda Rodrigues Sousa:</t>
        </r>
        <r>
          <rPr>
            <sz val="9"/>
            <color indexed="81"/>
            <rFont val="Segoe UI"/>
            <family val="2"/>
          </rPr>
          <t xml:space="preserve">
Novo modelo de CPE NÃO HÁ ESTE CAMPO - Padrão QFORMS DOQR</t>
        </r>
      </text>
    </comment>
    <comment ref="S139" authorId="1" shapeId="0" xr:uid="{0E8FE849-E546-429B-81B8-0304C16096E9}">
      <text>
        <r>
          <rPr>
            <b/>
            <sz val="9"/>
            <color indexed="81"/>
            <rFont val="Segoe UI"/>
            <family val="2"/>
          </rPr>
          <t>Fernanda Rodrigues Sousa:</t>
        </r>
        <r>
          <rPr>
            <sz val="9"/>
            <color indexed="81"/>
            <rFont val="Segoe UI"/>
            <family val="2"/>
          </rPr>
          <t xml:space="preserve">
Novo modelo de CPE NÃO HÁ ESTE CAMPO - Padrão QFORMS DOQR</t>
        </r>
      </text>
    </comment>
    <comment ref="Q140" authorId="1" shapeId="0" xr:uid="{A8E905BB-4A84-4EB9-B325-D1681932B805}">
      <text>
        <r>
          <rPr>
            <b/>
            <sz val="9"/>
            <color indexed="81"/>
            <rFont val="Segoe UI"/>
            <family val="2"/>
          </rPr>
          <t>Fernanda Rodrigues Sousa:</t>
        </r>
        <r>
          <rPr>
            <sz val="9"/>
            <color indexed="81"/>
            <rFont val="Segoe UI"/>
            <family val="2"/>
          </rPr>
          <t xml:space="preserve">
Novo modelo de CPE NÃO HÁ ESTE CAMPO - Padrão QFORMS DOQR</t>
        </r>
      </text>
    </comment>
    <comment ref="R140" authorId="1" shapeId="0" xr:uid="{F31B56D8-90F5-4B2D-96D0-161C7AE91981}">
      <text>
        <r>
          <rPr>
            <b/>
            <sz val="9"/>
            <color indexed="81"/>
            <rFont val="Segoe UI"/>
            <family val="2"/>
          </rPr>
          <t>Fernanda Rodrigues Sousa:</t>
        </r>
        <r>
          <rPr>
            <sz val="9"/>
            <color indexed="81"/>
            <rFont val="Segoe UI"/>
            <family val="2"/>
          </rPr>
          <t xml:space="preserve">
Novo modelo de CPE NÃO HÁ ESTE CAMPO - Padrão QFORMS DOQR</t>
        </r>
      </text>
    </comment>
    <comment ref="S140" authorId="1" shapeId="0" xr:uid="{8C93153C-AF60-4682-82DB-5256D73EA922}">
      <text>
        <r>
          <rPr>
            <b/>
            <sz val="9"/>
            <color indexed="81"/>
            <rFont val="Segoe UI"/>
            <family val="2"/>
          </rPr>
          <t>Fernanda Rodrigues Sousa:</t>
        </r>
        <r>
          <rPr>
            <sz val="9"/>
            <color indexed="81"/>
            <rFont val="Segoe UI"/>
            <family val="2"/>
          </rPr>
          <t xml:space="preserve">
Novo modelo de CPE NÃO HÁ ESTE CAMPO - Padrão QFORMS DOQR</t>
        </r>
      </text>
    </comment>
    <comment ref="K141" authorId="1" shapeId="0" xr:uid="{CB18DC74-43F3-48FD-A7C6-6BD03631BCEC}">
      <text>
        <r>
          <rPr>
            <b/>
            <sz val="9"/>
            <color indexed="81"/>
            <rFont val="Segoe UI"/>
            <family val="2"/>
          </rPr>
          <t>Obs: caminhão oficina com luz e sirene de ré em perfeito funcionamento.</t>
        </r>
      </text>
    </comment>
    <comment ref="Q141" authorId="1" shapeId="0" xr:uid="{B3FF9567-A42C-4021-89FF-B37CE1C35327}">
      <text>
        <r>
          <rPr>
            <b/>
            <sz val="9"/>
            <color indexed="81"/>
            <rFont val="Segoe UI"/>
            <family val="2"/>
          </rPr>
          <t>Fernanda Rodrigues Sousa:</t>
        </r>
        <r>
          <rPr>
            <sz val="9"/>
            <color indexed="81"/>
            <rFont val="Segoe UI"/>
            <family val="2"/>
          </rPr>
          <t xml:space="preserve">
Novo modelo de CPE NÃO HÁ ESTE CAMPO - Padrão QFORMS DOQR</t>
        </r>
      </text>
    </comment>
    <comment ref="R141" authorId="1" shapeId="0" xr:uid="{E28B2489-19FD-4076-BBF8-6F4FF43C9460}">
      <text>
        <r>
          <rPr>
            <b/>
            <sz val="9"/>
            <color indexed="81"/>
            <rFont val="Segoe UI"/>
            <family val="2"/>
          </rPr>
          <t>Fernanda Rodrigues Sousa:</t>
        </r>
        <r>
          <rPr>
            <sz val="9"/>
            <color indexed="81"/>
            <rFont val="Segoe UI"/>
            <family val="2"/>
          </rPr>
          <t xml:space="preserve">
Novo modelo de CPE NÃO HÁ ESTE CAMPO - Padrão QFORMS DOQR</t>
        </r>
      </text>
    </comment>
    <comment ref="S141" authorId="1" shapeId="0" xr:uid="{D47B9E10-5266-4D9A-A02C-BB1C5E177654}">
      <text>
        <r>
          <rPr>
            <b/>
            <sz val="9"/>
            <color indexed="81"/>
            <rFont val="Segoe UI"/>
            <family val="2"/>
          </rPr>
          <t>Fernanda Rodrigues Sousa:</t>
        </r>
        <r>
          <rPr>
            <sz val="9"/>
            <color indexed="81"/>
            <rFont val="Segoe UI"/>
            <family val="2"/>
          </rPr>
          <t xml:space="preserve">
Novo modelo de CPE NÃO HÁ ESTE CAMPO - Padrão QFORMS DOQR</t>
        </r>
      </text>
    </comment>
    <comment ref="G142" authorId="1" shapeId="0" xr:uid="{05EE94BF-3397-46DE-88C3-E3B0DBA14F45}">
      <text>
        <r>
          <rPr>
            <sz val="9"/>
            <color indexed="81"/>
            <rFont val="Segoe UI"/>
            <family val="2"/>
          </rPr>
          <t xml:space="preserve">Caminhões transporte de Madeira
</t>
        </r>
      </text>
    </comment>
    <comment ref="K142" authorId="1" shapeId="0" xr:uid="{B3AC83E5-F9D7-4CB8-A799-60B39E2A6844}">
      <text>
        <r>
          <rPr>
            <sz val="9"/>
            <color indexed="81"/>
            <rFont val="Segoe UI"/>
            <family val="2"/>
          </rPr>
          <t xml:space="preserve">Somente danos matérias ;
</t>
        </r>
      </text>
    </comment>
    <comment ref="Q142" authorId="1" shapeId="0" xr:uid="{52B0E2B8-EB7E-4399-B146-B3B2BD4376A3}">
      <text>
        <r>
          <rPr>
            <b/>
            <sz val="9"/>
            <color indexed="81"/>
            <rFont val="Segoe UI"/>
            <family val="2"/>
          </rPr>
          <t>Fernanda Rodrigues Sousa:</t>
        </r>
        <r>
          <rPr>
            <sz val="9"/>
            <color indexed="81"/>
            <rFont val="Segoe UI"/>
            <family val="2"/>
          </rPr>
          <t xml:space="preserve">
Novo modelo de CPE NÃO HÁ ESTE CAMPO - Padrão QFORMS DOQR</t>
        </r>
      </text>
    </comment>
    <comment ref="R142" authorId="1" shapeId="0" xr:uid="{A21B4AB3-0937-4363-8618-046AE162A79C}">
      <text>
        <r>
          <rPr>
            <b/>
            <sz val="9"/>
            <color indexed="81"/>
            <rFont val="Segoe UI"/>
            <family val="2"/>
          </rPr>
          <t>Fernanda Rodrigues Sousa:</t>
        </r>
        <r>
          <rPr>
            <sz val="9"/>
            <color indexed="81"/>
            <rFont val="Segoe UI"/>
            <family val="2"/>
          </rPr>
          <t xml:space="preserve">
Novo modelo de CPE NÃO HÁ ESTE CAMPO - Padrão QFORMS DOQR</t>
        </r>
      </text>
    </comment>
    <comment ref="S142" authorId="1" shapeId="0" xr:uid="{26246E6E-E069-45D2-A072-D0520C69019E}">
      <text>
        <r>
          <rPr>
            <b/>
            <sz val="9"/>
            <color indexed="81"/>
            <rFont val="Segoe UI"/>
            <family val="2"/>
          </rPr>
          <t>Fernanda Rodrigues Sousa:</t>
        </r>
        <r>
          <rPr>
            <sz val="9"/>
            <color indexed="81"/>
            <rFont val="Segoe UI"/>
            <family val="2"/>
          </rPr>
          <t xml:space="preserve">
Novo modelo de CPE NÃO HÁ ESTE CAMPO - Padrão QFORMS DOQR</t>
        </r>
      </text>
    </comment>
    <comment ref="Q143" authorId="1" shapeId="0" xr:uid="{BDB9E41B-A3B4-4F2D-9019-EF3A05B9F49E}">
      <text>
        <r>
          <rPr>
            <b/>
            <sz val="9"/>
            <color indexed="81"/>
            <rFont val="Segoe UI"/>
            <family val="2"/>
          </rPr>
          <t>Fernanda Rodrigues Sousa:</t>
        </r>
        <r>
          <rPr>
            <sz val="9"/>
            <color indexed="81"/>
            <rFont val="Segoe UI"/>
            <family val="2"/>
          </rPr>
          <t xml:space="preserve">
Novo modelo de CPE NÃO HÁ ESTE CAMPO - Padrão QFORMS DOQR</t>
        </r>
      </text>
    </comment>
    <comment ref="R143" authorId="1" shapeId="0" xr:uid="{D80DB0A5-8060-4B29-9BFF-20F356D52837}">
      <text>
        <r>
          <rPr>
            <b/>
            <sz val="9"/>
            <color indexed="81"/>
            <rFont val="Segoe UI"/>
            <family val="2"/>
          </rPr>
          <t>Fernanda Rodrigues Sousa:</t>
        </r>
        <r>
          <rPr>
            <sz val="9"/>
            <color indexed="81"/>
            <rFont val="Segoe UI"/>
            <family val="2"/>
          </rPr>
          <t xml:space="preserve">
Novo modelo de CPE NÃO HÁ ESTE CAMPO - Padrão QFORMS DOQR</t>
        </r>
      </text>
    </comment>
    <comment ref="S143" authorId="1" shapeId="0" xr:uid="{F737958C-D439-45E3-846E-2213AFE17CD1}">
      <text>
        <r>
          <rPr>
            <b/>
            <sz val="9"/>
            <color indexed="81"/>
            <rFont val="Segoe UI"/>
            <family val="2"/>
          </rPr>
          <t>Fernanda Rodrigues Sousa:</t>
        </r>
        <r>
          <rPr>
            <sz val="9"/>
            <color indexed="81"/>
            <rFont val="Segoe UI"/>
            <family val="2"/>
          </rPr>
          <t xml:space="preserve">
Novo modelo de CPE NÃO HÁ ESTE CAMPO - Padrão QFORMS DOQR</t>
        </r>
      </text>
    </comment>
    <comment ref="Q144" authorId="1" shapeId="0" xr:uid="{7E32BD0F-5486-448A-B346-4D60AF7A9D94}">
      <text>
        <r>
          <rPr>
            <b/>
            <sz val="9"/>
            <color indexed="81"/>
            <rFont val="Segoe UI"/>
            <family val="2"/>
          </rPr>
          <t>Fernanda Rodrigues Sousa:</t>
        </r>
        <r>
          <rPr>
            <sz val="9"/>
            <color indexed="81"/>
            <rFont val="Segoe UI"/>
            <family val="2"/>
          </rPr>
          <t xml:space="preserve">
Novo modelo de CPE NÃO HÁ ESTE CAMPO - Padrão QFORMS DOQR</t>
        </r>
      </text>
    </comment>
    <comment ref="R144" authorId="1" shapeId="0" xr:uid="{A2AB7D81-8755-4598-9F7C-9EA49581A0C6}">
      <text>
        <r>
          <rPr>
            <b/>
            <sz val="9"/>
            <color indexed="81"/>
            <rFont val="Segoe UI"/>
            <family val="2"/>
          </rPr>
          <t>Fernanda Rodrigues Sousa:</t>
        </r>
        <r>
          <rPr>
            <sz val="9"/>
            <color indexed="81"/>
            <rFont val="Segoe UI"/>
            <family val="2"/>
          </rPr>
          <t xml:space="preserve">
Novo modelo de CPE NÃO HÁ ESTE CAMPO - Padrão QFORMS DOQR</t>
        </r>
      </text>
    </comment>
    <comment ref="S144" authorId="1" shapeId="0" xr:uid="{65996F8D-B435-4BE3-92C2-4795B1289EB4}">
      <text>
        <r>
          <rPr>
            <b/>
            <sz val="9"/>
            <color indexed="81"/>
            <rFont val="Segoe UI"/>
            <family val="2"/>
          </rPr>
          <t>Fernanda Rodrigues Sousa:</t>
        </r>
        <r>
          <rPr>
            <sz val="9"/>
            <color indexed="81"/>
            <rFont val="Segoe UI"/>
            <family val="2"/>
          </rPr>
          <t xml:space="preserve">
Novo modelo de CPE NÃO HÁ ESTE CAMPO - Padrão QFORMS DOQR</t>
        </r>
      </text>
    </comment>
    <comment ref="K145" authorId="1" shapeId="0" xr:uid="{08D85023-77DB-47EB-9DDE-7AE8FAC42AF3}">
      <text>
        <r>
          <rPr>
            <sz val="9"/>
            <color indexed="81"/>
            <rFont val="Segoe UI"/>
            <family val="2"/>
          </rPr>
          <t xml:space="preserve">*Nota:1* Não houve nenhuma lesão ao motorista;
*Nota:2* Não houve nenhum envolvimento de terceiros.
</t>
        </r>
      </text>
    </comment>
    <comment ref="Q145" authorId="1" shapeId="0" xr:uid="{B6652146-46EB-4A38-82E5-95397B894C9F}">
      <text>
        <r>
          <rPr>
            <b/>
            <sz val="9"/>
            <color indexed="81"/>
            <rFont val="Segoe UI"/>
            <family val="2"/>
          </rPr>
          <t>Fernanda Rodrigues Sousa:</t>
        </r>
        <r>
          <rPr>
            <sz val="9"/>
            <color indexed="81"/>
            <rFont val="Segoe UI"/>
            <family val="2"/>
          </rPr>
          <t xml:space="preserve">
Novo modelo de CPE NÃO HÁ ESTE CAMPO - Padrão QFORMS DOQR</t>
        </r>
      </text>
    </comment>
    <comment ref="R145" authorId="1" shapeId="0" xr:uid="{2A83517E-9D19-4426-84A5-143C40C398B3}">
      <text>
        <r>
          <rPr>
            <b/>
            <sz val="9"/>
            <color indexed="81"/>
            <rFont val="Segoe UI"/>
            <family val="2"/>
          </rPr>
          <t>Fernanda Rodrigues Sousa:</t>
        </r>
        <r>
          <rPr>
            <sz val="9"/>
            <color indexed="81"/>
            <rFont val="Segoe UI"/>
            <family val="2"/>
          </rPr>
          <t xml:space="preserve">
Novo modelo de CPE NÃO HÁ ESTE CAMPO - Padrão QFORMS DOQR</t>
        </r>
      </text>
    </comment>
    <comment ref="S145" authorId="1" shapeId="0" xr:uid="{11A74C7A-7E62-444E-97EA-706AA1E8D900}">
      <text>
        <r>
          <rPr>
            <b/>
            <sz val="9"/>
            <color indexed="81"/>
            <rFont val="Segoe UI"/>
            <family val="2"/>
          </rPr>
          <t>Fernanda Rodrigues Sousa:</t>
        </r>
        <r>
          <rPr>
            <sz val="9"/>
            <color indexed="81"/>
            <rFont val="Segoe UI"/>
            <family val="2"/>
          </rPr>
          <t xml:space="preserve">
Novo modelo de CPE NÃO HÁ ESTE CAMPO - Padrão QFORMS DOQR</t>
        </r>
      </text>
    </comment>
    <comment ref="Q146" authorId="1" shapeId="0" xr:uid="{8DDE6E9A-C4DA-420C-A4FA-CC7997D4E4FB}">
      <text>
        <r>
          <rPr>
            <b/>
            <sz val="9"/>
            <color indexed="81"/>
            <rFont val="Segoe UI"/>
            <family val="2"/>
          </rPr>
          <t>Fernanda Rodrigues Sousa:</t>
        </r>
        <r>
          <rPr>
            <sz val="9"/>
            <color indexed="81"/>
            <rFont val="Segoe UI"/>
            <family val="2"/>
          </rPr>
          <t xml:space="preserve">
Novo modelo de CPE NÃO HÁ ESTE CAMPO - Padrão QFORMS DOQR</t>
        </r>
      </text>
    </comment>
    <comment ref="R146" authorId="1" shapeId="0" xr:uid="{1FD349A6-9182-42C0-BA75-4718B10521C8}">
      <text>
        <r>
          <rPr>
            <b/>
            <sz val="9"/>
            <color indexed="81"/>
            <rFont val="Segoe UI"/>
            <family val="2"/>
          </rPr>
          <t>Fernanda Rodrigues Sousa:</t>
        </r>
        <r>
          <rPr>
            <sz val="9"/>
            <color indexed="81"/>
            <rFont val="Segoe UI"/>
            <family val="2"/>
          </rPr>
          <t xml:space="preserve">
Novo modelo de CPE NÃO HÁ ESTE CAMPO - Padrão QFORMS DOQR</t>
        </r>
      </text>
    </comment>
    <comment ref="S146" authorId="1" shapeId="0" xr:uid="{748D9B60-8722-4AFC-AB42-7C5EC48991DA}">
      <text>
        <r>
          <rPr>
            <b/>
            <sz val="9"/>
            <color indexed="81"/>
            <rFont val="Segoe UI"/>
            <family val="2"/>
          </rPr>
          <t>Fernanda Rodrigues Sousa:</t>
        </r>
        <r>
          <rPr>
            <sz val="9"/>
            <color indexed="81"/>
            <rFont val="Segoe UI"/>
            <family val="2"/>
          </rPr>
          <t xml:space="preserve">
Novo modelo de CPE NÃO HÁ ESTE CAMPO - Padrão QFORMS DOQR</t>
        </r>
      </text>
    </comment>
    <comment ref="Q147" authorId="1" shapeId="0" xr:uid="{D67E1B9C-7B90-4BDA-9C8C-6F0840C9182F}">
      <text>
        <r>
          <rPr>
            <b/>
            <sz val="9"/>
            <color indexed="81"/>
            <rFont val="Segoe UI"/>
            <family val="2"/>
          </rPr>
          <t>Fernanda Rodrigues Sousa:</t>
        </r>
        <r>
          <rPr>
            <sz val="9"/>
            <color indexed="81"/>
            <rFont val="Segoe UI"/>
            <family val="2"/>
          </rPr>
          <t xml:space="preserve">
Novo modelo de CPE NÃO HÁ ESTE CAMPO - Padrão QFORMS DOQR</t>
        </r>
      </text>
    </comment>
    <comment ref="R147" authorId="1" shapeId="0" xr:uid="{E5DCCFED-E4B9-4A37-9D26-2FBA07B42B2F}">
      <text>
        <r>
          <rPr>
            <b/>
            <sz val="9"/>
            <color indexed="81"/>
            <rFont val="Segoe UI"/>
            <family val="2"/>
          </rPr>
          <t>Fernanda Rodrigues Sousa:</t>
        </r>
        <r>
          <rPr>
            <sz val="9"/>
            <color indexed="81"/>
            <rFont val="Segoe UI"/>
            <family val="2"/>
          </rPr>
          <t xml:space="preserve">
Novo modelo de CPE NÃO HÁ ESTE CAMPO - Padrão QFORMS DOQR</t>
        </r>
      </text>
    </comment>
    <comment ref="S147" authorId="1" shapeId="0" xr:uid="{7AB86D9C-42EB-48AB-9CCF-D2C47E195171}">
      <text>
        <r>
          <rPr>
            <b/>
            <sz val="9"/>
            <color indexed="81"/>
            <rFont val="Segoe UI"/>
            <family val="2"/>
          </rPr>
          <t>Fernanda Rodrigues Sousa:</t>
        </r>
        <r>
          <rPr>
            <sz val="9"/>
            <color indexed="81"/>
            <rFont val="Segoe UI"/>
            <family val="2"/>
          </rPr>
          <t xml:space="preserve">
Novo modelo de CPE NÃO HÁ ESTE CAMPO - Padrão QFORMS DOQR</t>
        </r>
      </text>
    </comment>
    <comment ref="K148" authorId="1" shapeId="0" xr:uid="{F91BA5A2-A8FB-445F-8344-DD5C87281916}">
      <text>
        <r>
          <rPr>
            <sz val="9"/>
            <color indexed="81"/>
            <rFont val="Segoe UI"/>
            <family val="2"/>
          </rPr>
          <t xml:space="preserve">O mesmo não relatou no momento para o supervisor, sobre o ocorrido.
</t>
        </r>
      </text>
    </comment>
    <comment ref="P148" authorId="0" shapeId="0" xr:uid="{17761523-BA4B-4CE9-A1E4-455A1E18EF06}">
      <text>
        <r>
          <rPr>
            <b/>
            <sz val="9"/>
            <color indexed="81"/>
            <rFont val="Segoe UI"/>
            <family val="2"/>
          </rPr>
          <t>Caroline Ferreira Sebastiao:</t>
        </r>
        <r>
          <rPr>
            <sz val="9"/>
            <color indexed="81"/>
            <rFont val="Segoe UI"/>
            <family val="2"/>
          </rPr>
          <t xml:space="preserve">
No soc a função consta como Inspetor manutenção colheita florestal</t>
        </r>
      </text>
    </comment>
    <comment ref="Q148" authorId="1" shapeId="0" xr:uid="{830097BB-6AEA-4DCF-965B-8EF127B577BE}">
      <text>
        <r>
          <rPr>
            <b/>
            <sz val="9"/>
            <color indexed="81"/>
            <rFont val="Segoe UI"/>
            <family val="2"/>
          </rPr>
          <t>Fernanda Rodrigues Sousa:</t>
        </r>
        <r>
          <rPr>
            <sz val="9"/>
            <color indexed="81"/>
            <rFont val="Segoe UI"/>
            <family val="2"/>
          </rPr>
          <t xml:space="preserve">
Novo modelo de CPE NÃO HÁ ESTE CAMPO - Padrão QFORMS DOQR</t>
        </r>
      </text>
    </comment>
    <comment ref="R148" authorId="1" shapeId="0" xr:uid="{5AD4A427-143A-4890-977B-D31D144628C3}">
      <text>
        <r>
          <rPr>
            <b/>
            <sz val="9"/>
            <color indexed="81"/>
            <rFont val="Segoe UI"/>
            <family val="2"/>
          </rPr>
          <t>Fernanda Rodrigues Sousa:</t>
        </r>
        <r>
          <rPr>
            <sz val="9"/>
            <color indexed="81"/>
            <rFont val="Segoe UI"/>
            <family val="2"/>
          </rPr>
          <t xml:space="preserve">
Novo modelo de CPE NÃO HÁ ESTE CAMPO - Padrão QFORMS DOQR</t>
        </r>
      </text>
    </comment>
    <comment ref="S148" authorId="1" shapeId="0" xr:uid="{5A260961-247D-4962-8D34-FB60A6A61B61}">
      <text>
        <r>
          <rPr>
            <b/>
            <sz val="9"/>
            <color indexed="81"/>
            <rFont val="Segoe UI"/>
            <family val="2"/>
          </rPr>
          <t>Fernanda Rodrigues Sousa:</t>
        </r>
        <r>
          <rPr>
            <sz val="9"/>
            <color indexed="81"/>
            <rFont val="Segoe UI"/>
            <family val="2"/>
          </rPr>
          <t xml:space="preserve">
Novo modelo de CPE NÃO HÁ ESTE CAMPO - Padrão QFORMS DOQR</t>
        </r>
      </text>
    </comment>
    <comment ref="Q149" authorId="1" shapeId="0" xr:uid="{C4A120B6-2F63-4CBC-A5ED-446F0306A2BE}">
      <text>
        <r>
          <rPr>
            <b/>
            <sz val="9"/>
            <color indexed="81"/>
            <rFont val="Segoe UI"/>
            <family val="2"/>
          </rPr>
          <t>Fernanda Rodrigues Sousa:</t>
        </r>
        <r>
          <rPr>
            <sz val="9"/>
            <color indexed="81"/>
            <rFont val="Segoe UI"/>
            <family val="2"/>
          </rPr>
          <t xml:space="preserve">
Novo modelo de CPE NÃO HÁ ESTE CAMPO - Padrão QFORMS DOQR</t>
        </r>
      </text>
    </comment>
    <comment ref="R149" authorId="1" shapeId="0" xr:uid="{40FE9222-90E6-4837-BA6C-55AB93ADD92B}">
      <text>
        <r>
          <rPr>
            <b/>
            <sz val="9"/>
            <color indexed="81"/>
            <rFont val="Segoe UI"/>
            <family val="2"/>
          </rPr>
          <t>Fernanda Rodrigues Sousa:</t>
        </r>
        <r>
          <rPr>
            <sz val="9"/>
            <color indexed="81"/>
            <rFont val="Segoe UI"/>
            <family val="2"/>
          </rPr>
          <t xml:space="preserve">
Novo modelo de CPE NÃO HÁ ESTE CAMPO - Padrão QFORMS DOQR</t>
        </r>
      </text>
    </comment>
    <comment ref="S149" authorId="1" shapeId="0" xr:uid="{FC8344BF-E9D1-4B4E-8960-771AB971A7E0}">
      <text>
        <r>
          <rPr>
            <b/>
            <sz val="9"/>
            <color indexed="81"/>
            <rFont val="Segoe UI"/>
            <family val="2"/>
          </rPr>
          <t>Fernanda Rodrigues Sousa:</t>
        </r>
        <r>
          <rPr>
            <sz val="9"/>
            <color indexed="81"/>
            <rFont val="Segoe UI"/>
            <family val="2"/>
          </rPr>
          <t xml:space="preserve">
Novo modelo de CPE NÃO HÁ ESTE CAMPO - Padrão QFORMS DOQR</t>
        </r>
      </text>
    </comment>
    <comment ref="K150" authorId="1" shapeId="0" xr:uid="{46B7AFFE-AC30-4B7A-AF7B-79422350F14C}">
      <text>
        <r>
          <rPr>
            <sz val="9"/>
            <color indexed="81"/>
            <rFont val="Segoe UI"/>
            <family val="2"/>
          </rPr>
          <t xml:space="preserve">O colaborador está passando por cirurgia e aguardando mais informações.
</t>
        </r>
      </text>
    </comment>
    <comment ref="Q150" authorId="1" shapeId="0" xr:uid="{5632307D-5EF4-46A2-AA6A-36F9A19CD668}">
      <text>
        <r>
          <rPr>
            <b/>
            <sz val="9"/>
            <color indexed="81"/>
            <rFont val="Segoe UI"/>
            <family val="2"/>
          </rPr>
          <t>Fernanda Rodrigues Sousa:</t>
        </r>
        <r>
          <rPr>
            <sz val="9"/>
            <color indexed="81"/>
            <rFont val="Segoe UI"/>
            <family val="2"/>
          </rPr>
          <t xml:space="preserve">
Novo modelo de CPE NÃO HÁ ESTE CAMPO - Padrão QFORMS DOQR</t>
        </r>
      </text>
    </comment>
    <comment ref="R150" authorId="1" shapeId="0" xr:uid="{D3A8970E-11A7-4EF0-9458-B0EC3E1C40AB}">
      <text>
        <r>
          <rPr>
            <b/>
            <sz val="9"/>
            <color indexed="81"/>
            <rFont val="Segoe UI"/>
            <family val="2"/>
          </rPr>
          <t>Fernanda Rodrigues Sousa:</t>
        </r>
        <r>
          <rPr>
            <sz val="9"/>
            <color indexed="81"/>
            <rFont val="Segoe UI"/>
            <family val="2"/>
          </rPr>
          <t xml:space="preserve">
Novo modelo de CPE NÃO HÁ ESTE CAMPO - Padrão QFORMS DOQR</t>
        </r>
      </text>
    </comment>
    <comment ref="S150" authorId="1" shapeId="0" xr:uid="{08E90903-41EC-43EA-80D5-C92589D0C38E}">
      <text>
        <r>
          <rPr>
            <b/>
            <sz val="9"/>
            <color indexed="81"/>
            <rFont val="Segoe UI"/>
            <family val="2"/>
          </rPr>
          <t>Fernanda Rodrigues Sousa:</t>
        </r>
        <r>
          <rPr>
            <sz val="9"/>
            <color indexed="81"/>
            <rFont val="Segoe UI"/>
            <family val="2"/>
          </rPr>
          <t xml:space="preserve">
Novo modelo de CPE NÃO HÁ ESTE CAMPO - Padrão QFORMS DOQR</t>
        </r>
      </text>
    </comment>
    <comment ref="Q151" authorId="1" shapeId="0" xr:uid="{4286C23A-7DD0-4E24-A726-CBDA75845D02}">
      <text>
        <r>
          <rPr>
            <b/>
            <sz val="9"/>
            <color indexed="81"/>
            <rFont val="Segoe UI"/>
            <family val="2"/>
          </rPr>
          <t>Fernanda Rodrigues Sousa:</t>
        </r>
        <r>
          <rPr>
            <sz val="9"/>
            <color indexed="81"/>
            <rFont val="Segoe UI"/>
            <family val="2"/>
          </rPr>
          <t xml:space="preserve">
Novo modelo de CPE NÃO HÁ ESTE CAMPO - Padrão QFORMS DOQR</t>
        </r>
      </text>
    </comment>
    <comment ref="R151" authorId="1" shapeId="0" xr:uid="{D8722024-E395-42C6-90CD-501270895C55}">
      <text>
        <r>
          <rPr>
            <b/>
            <sz val="9"/>
            <color indexed="81"/>
            <rFont val="Segoe UI"/>
            <family val="2"/>
          </rPr>
          <t>Fernanda Rodrigues Sousa:</t>
        </r>
        <r>
          <rPr>
            <sz val="9"/>
            <color indexed="81"/>
            <rFont val="Segoe UI"/>
            <family val="2"/>
          </rPr>
          <t xml:space="preserve">
Novo modelo de CPE NÃO HÁ ESTE CAMPO - Padrão QFORMS DOQR</t>
        </r>
      </text>
    </comment>
    <comment ref="S151" authorId="1" shapeId="0" xr:uid="{D26B4AC4-6582-4407-8AB5-FC1D9F785CD5}">
      <text>
        <r>
          <rPr>
            <b/>
            <sz val="9"/>
            <color indexed="81"/>
            <rFont val="Segoe UI"/>
            <family val="2"/>
          </rPr>
          <t>Fernanda Rodrigues Sousa:</t>
        </r>
        <r>
          <rPr>
            <sz val="9"/>
            <color indexed="81"/>
            <rFont val="Segoe UI"/>
            <family val="2"/>
          </rPr>
          <t xml:space="preserve">
Novo modelo de CPE NÃO HÁ ESTE CAMPO - Padrão QFORMS DOQR</t>
        </r>
      </text>
    </comment>
    <comment ref="G152" authorId="1" shapeId="0" xr:uid="{2253EBCD-543F-4539-9FFA-FFDD33AD86F1}">
      <text>
        <r>
          <rPr>
            <b/>
            <sz val="9"/>
            <color indexed="81"/>
            <rFont val="Segoe UI"/>
            <family val="2"/>
          </rPr>
          <t>CR</t>
        </r>
      </text>
    </comment>
    <comment ref="K152" authorId="1" shapeId="0" xr:uid="{7ABEF7C6-63D7-49FB-8406-A2556B761DB3}">
      <text>
        <r>
          <rPr>
            <sz val="9"/>
            <color indexed="81"/>
            <rFont val="Segoe UI"/>
            <family val="2"/>
          </rPr>
          <t xml:space="preserve">Atividade: combate formiga manual.
</t>
        </r>
      </text>
    </comment>
    <comment ref="O152" authorId="1" shapeId="0" xr:uid="{D04E7A99-1963-45C2-8847-69F05FB223E6}">
      <text>
        <r>
          <rPr>
            <sz val="9"/>
            <color indexed="81"/>
            <rFont val="Segoe UI"/>
            <family val="2"/>
          </rPr>
          <t xml:space="preserve">26631
</t>
        </r>
      </text>
    </comment>
    <comment ref="Q152" authorId="1" shapeId="0" xr:uid="{77EE1386-A3CC-42A8-A0E4-2CEA0A40B0E3}">
      <text>
        <r>
          <rPr>
            <b/>
            <sz val="9"/>
            <color indexed="81"/>
            <rFont val="Segoe UI"/>
            <family val="2"/>
          </rPr>
          <t>Fernanda Rodrigues Sousa:</t>
        </r>
        <r>
          <rPr>
            <sz val="9"/>
            <color indexed="81"/>
            <rFont val="Segoe UI"/>
            <family val="2"/>
          </rPr>
          <t xml:space="preserve">
Novo modelo de CPE NÃO HÁ ESTE CAMPO - Padrão QFORMS DOQR</t>
        </r>
      </text>
    </comment>
    <comment ref="R152" authorId="1" shapeId="0" xr:uid="{9C59975B-E70A-4EB6-B52C-56B2A845C875}">
      <text>
        <r>
          <rPr>
            <b/>
            <sz val="9"/>
            <color indexed="81"/>
            <rFont val="Segoe UI"/>
            <family val="2"/>
          </rPr>
          <t>Fernanda Rodrigues Sousa:</t>
        </r>
        <r>
          <rPr>
            <sz val="9"/>
            <color indexed="81"/>
            <rFont val="Segoe UI"/>
            <family val="2"/>
          </rPr>
          <t xml:space="preserve">
Novo modelo de CPE NÃO HÁ ESTE CAMPO - Padrão QFORMS DOQR</t>
        </r>
      </text>
    </comment>
    <comment ref="S152" authorId="1" shapeId="0" xr:uid="{2BA2043F-C3D7-4D05-B8CF-3AB78FB3C4DB}">
      <text>
        <r>
          <rPr>
            <b/>
            <sz val="9"/>
            <color indexed="81"/>
            <rFont val="Segoe UI"/>
            <family val="2"/>
          </rPr>
          <t>Fernanda Rodrigues Sousa:</t>
        </r>
        <r>
          <rPr>
            <sz val="9"/>
            <color indexed="81"/>
            <rFont val="Segoe UI"/>
            <family val="2"/>
          </rPr>
          <t xml:space="preserve">
Novo modelo de CPE NÃO HÁ ESTE CAMPO - Padrão QFORMS DOQR</t>
        </r>
      </text>
    </comment>
    <comment ref="V152" authorId="1" shapeId="0" xr:uid="{F3A09D99-8D6D-4A8C-9C45-A02557238E5F}">
      <text>
        <r>
          <rPr>
            <b/>
            <sz val="9"/>
            <color indexed="81"/>
            <rFont val="Segoe UI"/>
            <family val="2"/>
          </rPr>
          <t xml:space="preserve">TST EPS: Vicente Amaral
</t>
        </r>
      </text>
    </comment>
    <comment ref="Q153" authorId="1" shapeId="0" xr:uid="{60D97D9A-9907-4398-AC2F-F4E617ECD684}">
      <text>
        <r>
          <rPr>
            <b/>
            <sz val="9"/>
            <color indexed="81"/>
            <rFont val="Segoe UI"/>
            <family val="2"/>
          </rPr>
          <t>Fernanda Rodrigues Sousa:</t>
        </r>
        <r>
          <rPr>
            <sz val="9"/>
            <color indexed="81"/>
            <rFont val="Segoe UI"/>
            <family val="2"/>
          </rPr>
          <t xml:space="preserve">
Novo modelo de CPE NÃO HÁ ESTE CAMPO - Padrão QFORMS DOQR</t>
        </r>
      </text>
    </comment>
    <comment ref="R153" authorId="1" shapeId="0" xr:uid="{61559BEB-1C4E-492D-A1E9-212B00684C67}">
      <text>
        <r>
          <rPr>
            <b/>
            <sz val="9"/>
            <color indexed="81"/>
            <rFont val="Segoe UI"/>
            <family val="2"/>
          </rPr>
          <t>Fernanda Rodrigues Sousa:</t>
        </r>
        <r>
          <rPr>
            <sz val="9"/>
            <color indexed="81"/>
            <rFont val="Segoe UI"/>
            <family val="2"/>
          </rPr>
          <t xml:space="preserve">
Novo modelo de CPE NÃO HÁ ESTE CAMPO - Padrão QFORMS DOQR</t>
        </r>
      </text>
    </comment>
    <comment ref="S153" authorId="1" shapeId="0" xr:uid="{0F589D38-D7E9-45F4-AE03-F4642C2CC351}">
      <text>
        <r>
          <rPr>
            <b/>
            <sz val="9"/>
            <color indexed="81"/>
            <rFont val="Segoe UI"/>
            <family val="2"/>
          </rPr>
          <t>Fernanda Rodrigues Sousa:</t>
        </r>
        <r>
          <rPr>
            <sz val="9"/>
            <color indexed="81"/>
            <rFont val="Segoe UI"/>
            <family val="2"/>
          </rPr>
          <t xml:space="preserve">
Novo modelo de CPE NÃO HÁ ESTE CAMPO - Padrão QFORMS DOQR</t>
        </r>
      </text>
    </comment>
    <comment ref="Q154" authorId="1" shapeId="0" xr:uid="{D09B1782-B64F-4DCB-9130-1017597CC5D0}">
      <text>
        <r>
          <rPr>
            <b/>
            <sz val="9"/>
            <color indexed="81"/>
            <rFont val="Segoe UI"/>
            <family val="2"/>
          </rPr>
          <t>Fernanda Rodrigues Sousa:</t>
        </r>
        <r>
          <rPr>
            <sz val="9"/>
            <color indexed="81"/>
            <rFont val="Segoe UI"/>
            <family val="2"/>
          </rPr>
          <t xml:space="preserve">
Novo modelo de CPE NÃO HÁ ESTE CAMPO - Padrão QFORMS DOQR</t>
        </r>
      </text>
    </comment>
    <comment ref="R154" authorId="1" shapeId="0" xr:uid="{A1C2870A-29B0-4B32-ABB4-A054A5BAF54B}">
      <text>
        <r>
          <rPr>
            <b/>
            <sz val="9"/>
            <color indexed="81"/>
            <rFont val="Segoe UI"/>
            <family val="2"/>
          </rPr>
          <t>Fernanda Rodrigues Sousa:</t>
        </r>
        <r>
          <rPr>
            <sz val="9"/>
            <color indexed="81"/>
            <rFont val="Segoe UI"/>
            <family val="2"/>
          </rPr>
          <t xml:space="preserve">
Novo modelo de CPE NÃO HÁ ESTE CAMPO - Padrão QFORMS DOQR</t>
        </r>
      </text>
    </comment>
    <comment ref="S154" authorId="1" shapeId="0" xr:uid="{2391CCEC-81D8-486F-B805-31C9E9BB407C}">
      <text>
        <r>
          <rPr>
            <b/>
            <sz val="9"/>
            <color indexed="81"/>
            <rFont val="Segoe UI"/>
            <family val="2"/>
          </rPr>
          <t>Fernanda Rodrigues Sousa:</t>
        </r>
        <r>
          <rPr>
            <sz val="9"/>
            <color indexed="81"/>
            <rFont val="Segoe UI"/>
            <family val="2"/>
          </rPr>
          <t xml:space="preserve">
Novo modelo de CPE NÃO HÁ ESTE CAMPO - Padrão QFORMS DOQR</t>
        </r>
      </text>
    </comment>
    <comment ref="K155" authorId="1" shapeId="0" xr:uid="{DEB23EAB-F7A5-47F8-B3F6-03A6768F103D}">
      <text>
        <r>
          <rPr>
            <sz val="9"/>
            <color indexed="81"/>
            <rFont val="Segoe UI"/>
            <family val="2"/>
          </rPr>
          <t xml:space="preserve">Durante a entrevista junto ao motorista, o mesmo relatou ter cochilado durante a condução do caminhão.
*Nota 01:* O motorista iniciou sua jornada de trabalho as 17h40 do dia 10/02.
*Nota 02* Não houve lesão ao motorista e a nenhum usuário da via.
*Nota 03* Não houve o bloqueio total da pista.
</t>
        </r>
      </text>
    </comment>
    <comment ref="Q155" authorId="1" shapeId="0" xr:uid="{3312C35A-4395-448A-B80A-AA34F5D94C68}">
      <text>
        <r>
          <rPr>
            <b/>
            <sz val="9"/>
            <color indexed="81"/>
            <rFont val="Segoe UI"/>
            <family val="2"/>
          </rPr>
          <t>Fernanda Rodrigues Sousa:</t>
        </r>
        <r>
          <rPr>
            <sz val="9"/>
            <color indexed="81"/>
            <rFont val="Segoe UI"/>
            <family val="2"/>
          </rPr>
          <t xml:space="preserve">
Novo modelo de CPE NÃO HÁ ESTE CAMPO - Padrão QFORMS DOQR</t>
        </r>
      </text>
    </comment>
    <comment ref="R155" authorId="1" shapeId="0" xr:uid="{937B249E-E719-4E16-B161-F44CA8D53588}">
      <text>
        <r>
          <rPr>
            <b/>
            <sz val="9"/>
            <color indexed="81"/>
            <rFont val="Segoe UI"/>
            <family val="2"/>
          </rPr>
          <t>Fernanda Rodrigues Sousa:</t>
        </r>
        <r>
          <rPr>
            <sz val="9"/>
            <color indexed="81"/>
            <rFont val="Segoe UI"/>
            <family val="2"/>
          </rPr>
          <t xml:space="preserve">
Novo modelo de CPE NÃO HÁ ESTE CAMPO - Padrão QFORMS DOQR</t>
        </r>
      </text>
    </comment>
    <comment ref="S155" authorId="1" shapeId="0" xr:uid="{4D923285-5C82-4DE1-8505-2FD924B1BA8C}">
      <text>
        <r>
          <rPr>
            <b/>
            <sz val="9"/>
            <color indexed="81"/>
            <rFont val="Segoe UI"/>
            <family val="2"/>
          </rPr>
          <t>Fernanda Rodrigues Sousa:</t>
        </r>
        <r>
          <rPr>
            <sz val="9"/>
            <color indexed="81"/>
            <rFont val="Segoe UI"/>
            <family val="2"/>
          </rPr>
          <t xml:space="preserve">
Novo modelo de CPE NÃO HÁ ESTE CAMPO - Padrão QFORMS DOQR</t>
        </r>
      </text>
    </comment>
    <comment ref="Q156" authorId="1" shapeId="0" xr:uid="{1B964582-99EB-4D9C-BB49-500D4E55C01F}">
      <text>
        <r>
          <rPr>
            <b/>
            <sz val="9"/>
            <color indexed="81"/>
            <rFont val="Segoe UI"/>
            <family val="2"/>
          </rPr>
          <t>Fernanda Rodrigues Sousa:</t>
        </r>
        <r>
          <rPr>
            <sz val="9"/>
            <color indexed="81"/>
            <rFont val="Segoe UI"/>
            <family val="2"/>
          </rPr>
          <t xml:space="preserve">
Novo modelo de CPE NÃO HÁ ESTE CAMPO - Padrão QFORMS DOQR</t>
        </r>
      </text>
    </comment>
    <comment ref="R156" authorId="1" shapeId="0" xr:uid="{548B6F63-78CB-4906-A720-2E302E9C36CD}">
      <text>
        <r>
          <rPr>
            <b/>
            <sz val="9"/>
            <color indexed="81"/>
            <rFont val="Segoe UI"/>
            <family val="2"/>
          </rPr>
          <t>Fernanda Rodrigues Sousa:</t>
        </r>
        <r>
          <rPr>
            <sz val="9"/>
            <color indexed="81"/>
            <rFont val="Segoe UI"/>
            <family val="2"/>
          </rPr>
          <t xml:space="preserve">
Novo modelo de CPE NÃO HÁ ESTE CAMPO - Padrão QFORMS DOQR</t>
        </r>
      </text>
    </comment>
    <comment ref="S156" authorId="1" shapeId="0" xr:uid="{F9082A91-4A3F-41D1-BCB0-6B7429AA4882}">
      <text>
        <r>
          <rPr>
            <b/>
            <sz val="9"/>
            <color indexed="81"/>
            <rFont val="Segoe UI"/>
            <family val="2"/>
          </rPr>
          <t>Fernanda Rodrigues Sousa:</t>
        </r>
        <r>
          <rPr>
            <sz val="9"/>
            <color indexed="81"/>
            <rFont val="Segoe UI"/>
            <family val="2"/>
          </rPr>
          <t xml:space="preserve">
Novo modelo de CPE NÃO HÁ ESTE CAMPO - Padrão QFORMS DOQR</t>
        </r>
      </text>
    </comment>
    <comment ref="Q157" authorId="1" shapeId="0" xr:uid="{C68F2668-8B41-4C57-BE91-1936A6FD15AA}">
      <text>
        <r>
          <rPr>
            <b/>
            <sz val="9"/>
            <color indexed="81"/>
            <rFont val="Segoe UI"/>
            <family val="2"/>
          </rPr>
          <t>Fernanda Rodrigues Sousa:</t>
        </r>
        <r>
          <rPr>
            <sz val="9"/>
            <color indexed="81"/>
            <rFont val="Segoe UI"/>
            <family val="2"/>
          </rPr>
          <t xml:space="preserve">
Novo modelo de CPE NÃO HÁ ESTE CAMPO - Padrão QFORMS DOQR</t>
        </r>
      </text>
    </comment>
    <comment ref="R157" authorId="1" shapeId="0" xr:uid="{9C59B6D5-9975-40B8-BF2A-E4340BA8C392}">
      <text>
        <r>
          <rPr>
            <b/>
            <sz val="9"/>
            <color indexed="81"/>
            <rFont val="Segoe UI"/>
            <family val="2"/>
          </rPr>
          <t>Fernanda Rodrigues Sousa:</t>
        </r>
        <r>
          <rPr>
            <sz val="9"/>
            <color indexed="81"/>
            <rFont val="Segoe UI"/>
            <family val="2"/>
          </rPr>
          <t xml:space="preserve">
Novo modelo de CPE NÃO HÁ ESTE CAMPO - Padrão QFORMS DOQR</t>
        </r>
      </text>
    </comment>
    <comment ref="S157" authorId="1" shapeId="0" xr:uid="{87382ED2-30E0-44FB-ACAE-7ED350D5A95D}">
      <text>
        <r>
          <rPr>
            <b/>
            <sz val="9"/>
            <color indexed="81"/>
            <rFont val="Segoe UI"/>
            <family val="2"/>
          </rPr>
          <t>Fernanda Rodrigues Sousa:</t>
        </r>
        <r>
          <rPr>
            <sz val="9"/>
            <color indexed="81"/>
            <rFont val="Segoe UI"/>
            <family val="2"/>
          </rPr>
          <t xml:space="preserve">
Novo modelo de CPE NÃO HÁ ESTE CAMPO - Padrão QFORMS DOQR</t>
        </r>
      </text>
    </comment>
    <comment ref="G158" authorId="1" shapeId="0" xr:uid="{D0AC6CB9-56E4-4728-AAC6-B16B1CFD2A54}">
      <text>
        <r>
          <rPr>
            <b/>
            <sz val="9"/>
            <color indexed="81"/>
            <rFont val="Segoe UI"/>
            <family val="2"/>
          </rPr>
          <t>90 dias de afastamento</t>
        </r>
      </text>
    </comment>
    <comment ref="K158" authorId="1" shapeId="0" xr:uid="{1D59E324-CF6E-44EF-8422-21F59C68FFCC}">
      <text>
        <r>
          <rPr>
            <b/>
            <sz val="9"/>
            <color indexed="81"/>
            <rFont val="Segoe UI"/>
            <family val="2"/>
          </rPr>
          <t>O motorista estava sem luva na hora do ocorrido e não comunicou o operador que iria retirar o pedaço de madeira.</t>
        </r>
      </text>
    </comment>
    <comment ref="Q158" authorId="1" shapeId="0" xr:uid="{E73FDEE2-BFD3-4BD6-A418-499999E2E057}">
      <text>
        <r>
          <rPr>
            <b/>
            <sz val="9"/>
            <color indexed="81"/>
            <rFont val="Segoe UI"/>
            <family val="2"/>
          </rPr>
          <t>Fernanda Rodrigues Sousa:</t>
        </r>
        <r>
          <rPr>
            <sz val="9"/>
            <color indexed="81"/>
            <rFont val="Segoe UI"/>
            <family val="2"/>
          </rPr>
          <t xml:space="preserve">
Novo modelo de CPE NÃO HÁ ESTE CAMPO - Padrão QFORMS DOQR</t>
        </r>
      </text>
    </comment>
    <comment ref="R158" authorId="1" shapeId="0" xr:uid="{326167E1-5192-426F-B88A-AAAB945E8A74}">
      <text>
        <r>
          <rPr>
            <b/>
            <sz val="9"/>
            <color indexed="81"/>
            <rFont val="Segoe UI"/>
            <family val="2"/>
          </rPr>
          <t>Fernanda Rodrigues Sousa:</t>
        </r>
        <r>
          <rPr>
            <sz val="9"/>
            <color indexed="81"/>
            <rFont val="Segoe UI"/>
            <family val="2"/>
          </rPr>
          <t xml:space="preserve">
Novo modelo de CPE NÃO HÁ ESTE CAMPO - Padrão QFORMS DOQR</t>
        </r>
      </text>
    </comment>
    <comment ref="S158" authorId="1" shapeId="0" xr:uid="{2E1AFE04-1F0C-4E22-BE18-E7D8BEA2D0FB}">
      <text>
        <r>
          <rPr>
            <b/>
            <sz val="9"/>
            <color indexed="81"/>
            <rFont val="Segoe UI"/>
            <family val="2"/>
          </rPr>
          <t>Fernanda Rodrigues Sousa:</t>
        </r>
        <r>
          <rPr>
            <sz val="9"/>
            <color indexed="81"/>
            <rFont val="Segoe UI"/>
            <family val="2"/>
          </rPr>
          <t xml:space="preserve">
Novo modelo de CPE NÃO HÁ ESTE CAMPO - Padrão QFORMS DOQR</t>
        </r>
      </text>
    </comment>
    <comment ref="G159" authorId="1" shapeId="0" xr:uid="{142EAA90-DA5B-4C22-9DF9-FE754DF3CFC6}">
      <text>
        <r>
          <rPr>
            <b/>
            <sz val="9"/>
            <color indexed="81"/>
            <rFont val="Segoe UI"/>
            <family val="2"/>
          </rPr>
          <t>15 DIAS D AFASTAMENTO</t>
        </r>
      </text>
    </comment>
    <comment ref="Q159" authorId="1" shapeId="0" xr:uid="{51F27E7E-1FEF-46EB-8F6D-78E64B75717C}">
      <text>
        <r>
          <rPr>
            <b/>
            <sz val="9"/>
            <color indexed="81"/>
            <rFont val="Segoe UI"/>
            <family val="2"/>
          </rPr>
          <t>Fernanda Rodrigues Sousa:</t>
        </r>
        <r>
          <rPr>
            <sz val="9"/>
            <color indexed="81"/>
            <rFont val="Segoe UI"/>
            <family val="2"/>
          </rPr>
          <t xml:space="preserve">
Novo modelo de CPE NÃO HÁ ESTE CAMPO - Padrão QFORMS DOQR</t>
        </r>
      </text>
    </comment>
    <comment ref="R159" authorId="1" shapeId="0" xr:uid="{02CF9C8A-ACF4-4941-9EB6-63715BD079A8}">
      <text>
        <r>
          <rPr>
            <b/>
            <sz val="9"/>
            <color indexed="81"/>
            <rFont val="Segoe UI"/>
            <family val="2"/>
          </rPr>
          <t>Fernanda Rodrigues Sousa:</t>
        </r>
        <r>
          <rPr>
            <sz val="9"/>
            <color indexed="81"/>
            <rFont val="Segoe UI"/>
            <family val="2"/>
          </rPr>
          <t xml:space="preserve">
Novo modelo de CPE NÃO HÁ ESTE CAMPO - Padrão QFORMS DOQR</t>
        </r>
      </text>
    </comment>
    <comment ref="S159" authorId="1" shapeId="0" xr:uid="{1A57B20A-4D6E-40A0-A227-48BBA6C8F40F}">
      <text>
        <r>
          <rPr>
            <b/>
            <sz val="9"/>
            <color indexed="81"/>
            <rFont val="Segoe UI"/>
            <family val="2"/>
          </rPr>
          <t>Fernanda Rodrigues Sousa:</t>
        </r>
        <r>
          <rPr>
            <sz val="9"/>
            <color indexed="81"/>
            <rFont val="Segoe UI"/>
            <family val="2"/>
          </rPr>
          <t xml:space="preserve">
Novo modelo de CPE NÃO HÁ ESTE CAMPO - Padrão QFORMS DOQR</t>
        </r>
      </text>
    </comment>
    <comment ref="Q160" authorId="1" shapeId="0" xr:uid="{DD62675E-5CF4-4D84-98CD-2318773C1BBF}">
      <text>
        <r>
          <rPr>
            <b/>
            <sz val="9"/>
            <color indexed="81"/>
            <rFont val="Segoe UI"/>
            <family val="2"/>
          </rPr>
          <t>Fernanda Rodrigues Sousa:</t>
        </r>
        <r>
          <rPr>
            <sz val="9"/>
            <color indexed="81"/>
            <rFont val="Segoe UI"/>
            <family val="2"/>
          </rPr>
          <t xml:space="preserve">
Novo modelo de CPE NÃO HÁ ESTE CAMPO - Padrão QFORMS DOQR</t>
        </r>
      </text>
    </comment>
    <comment ref="R160" authorId="1" shapeId="0" xr:uid="{B682B2A4-FAD3-46E6-AFB0-CE187D671A6B}">
      <text>
        <r>
          <rPr>
            <b/>
            <sz val="9"/>
            <color indexed="81"/>
            <rFont val="Segoe UI"/>
            <family val="2"/>
          </rPr>
          <t>Fernanda Rodrigues Sousa:</t>
        </r>
        <r>
          <rPr>
            <sz val="9"/>
            <color indexed="81"/>
            <rFont val="Segoe UI"/>
            <family val="2"/>
          </rPr>
          <t xml:space="preserve">
Novo modelo de CPE NÃO HÁ ESTE CAMPO - Padrão QFORMS DOQR</t>
        </r>
      </text>
    </comment>
    <comment ref="S160" authorId="1" shapeId="0" xr:uid="{5676D121-BA82-4521-86B2-E20FFE1977A1}">
      <text>
        <r>
          <rPr>
            <b/>
            <sz val="9"/>
            <color indexed="81"/>
            <rFont val="Segoe UI"/>
            <family val="2"/>
          </rPr>
          <t>Fernanda Rodrigues Sousa:</t>
        </r>
        <r>
          <rPr>
            <sz val="9"/>
            <color indexed="81"/>
            <rFont val="Segoe UI"/>
            <family val="2"/>
          </rPr>
          <t xml:space="preserve">
Novo modelo de CPE NÃO HÁ ESTE CAMPO - Padrão QFORMS DOQR</t>
        </r>
      </text>
    </comment>
    <comment ref="K161" authorId="1" shapeId="0" xr:uid="{B4254791-ACAD-434B-AC80-DAB1683E943F}">
      <text>
        <r>
          <rPr>
            <sz val="9"/>
            <color indexed="81"/>
            <rFont val="Segoe UI"/>
            <family val="2"/>
          </rPr>
          <t xml:space="preserve">Atividade: combate formiga manual.
</t>
        </r>
      </text>
    </comment>
    <comment ref="Q161" authorId="1" shapeId="0" xr:uid="{40366770-4E98-4190-967C-845700D77013}">
      <text>
        <r>
          <rPr>
            <b/>
            <sz val="9"/>
            <color indexed="81"/>
            <rFont val="Segoe UI"/>
            <family val="2"/>
          </rPr>
          <t>Fernanda Rodrigues Sousa:</t>
        </r>
        <r>
          <rPr>
            <sz val="9"/>
            <color indexed="81"/>
            <rFont val="Segoe UI"/>
            <family val="2"/>
          </rPr>
          <t xml:space="preserve">
Novo modelo de CPE NÃO HÁ ESTE CAMPO - Padrão QFORMS DOQR</t>
        </r>
      </text>
    </comment>
    <comment ref="R161" authorId="1" shapeId="0" xr:uid="{CE050881-4FDA-4E64-A9A2-9BB6AD90BDEA}">
      <text>
        <r>
          <rPr>
            <b/>
            <sz val="9"/>
            <color indexed="81"/>
            <rFont val="Segoe UI"/>
            <family val="2"/>
          </rPr>
          <t>Fernanda Rodrigues Sousa:</t>
        </r>
        <r>
          <rPr>
            <sz val="9"/>
            <color indexed="81"/>
            <rFont val="Segoe UI"/>
            <family val="2"/>
          </rPr>
          <t xml:space="preserve">
Novo modelo de CPE NÃO HÁ ESTE CAMPO - Padrão QFORMS DOQR</t>
        </r>
      </text>
    </comment>
    <comment ref="S161" authorId="1" shapeId="0" xr:uid="{F7FE55EF-A137-46E6-954B-AE315CC64F37}">
      <text>
        <r>
          <rPr>
            <b/>
            <sz val="9"/>
            <color indexed="81"/>
            <rFont val="Segoe UI"/>
            <family val="2"/>
          </rPr>
          <t>Fernanda Rodrigues Sousa:</t>
        </r>
        <r>
          <rPr>
            <sz val="9"/>
            <color indexed="81"/>
            <rFont val="Segoe UI"/>
            <family val="2"/>
          </rPr>
          <t xml:space="preserve">
Novo modelo de CPE NÃO HÁ ESTE CAMPO - Padrão QFORMS DOQR</t>
        </r>
      </text>
    </comment>
    <comment ref="V161" authorId="1" shapeId="0" xr:uid="{A7A19641-287B-4065-AED6-461742A81730}">
      <text>
        <r>
          <rPr>
            <b/>
            <sz val="9"/>
            <color indexed="81"/>
            <rFont val="Segoe UI"/>
            <family val="2"/>
          </rPr>
          <t xml:space="preserve">Vicente
</t>
        </r>
      </text>
    </comment>
    <comment ref="Q162" authorId="1" shapeId="0" xr:uid="{9AE604CA-854F-44F2-BF5B-38A792382201}">
      <text>
        <r>
          <rPr>
            <b/>
            <sz val="9"/>
            <color indexed="81"/>
            <rFont val="Segoe UI"/>
            <family val="2"/>
          </rPr>
          <t>Fernanda Rodrigues Sousa:</t>
        </r>
        <r>
          <rPr>
            <sz val="9"/>
            <color indexed="81"/>
            <rFont val="Segoe UI"/>
            <family val="2"/>
          </rPr>
          <t xml:space="preserve">
Novo modelo de CPE NÃO HÁ ESTE CAMPO - Padrão QFORMS DOQR</t>
        </r>
      </text>
    </comment>
    <comment ref="R162" authorId="1" shapeId="0" xr:uid="{6C7CF03D-9434-4CD9-A39A-F230CD2484B3}">
      <text>
        <r>
          <rPr>
            <b/>
            <sz val="9"/>
            <color indexed="81"/>
            <rFont val="Segoe UI"/>
            <family val="2"/>
          </rPr>
          <t>Fernanda Rodrigues Sousa:</t>
        </r>
        <r>
          <rPr>
            <sz val="9"/>
            <color indexed="81"/>
            <rFont val="Segoe UI"/>
            <family val="2"/>
          </rPr>
          <t xml:space="preserve">
Novo modelo de CPE NÃO HÁ ESTE CAMPO - Padrão QFORMS DOQR</t>
        </r>
      </text>
    </comment>
    <comment ref="S162" authorId="1" shapeId="0" xr:uid="{FCB92983-9068-4BF9-84A9-32A61BFA4A58}">
      <text>
        <r>
          <rPr>
            <b/>
            <sz val="9"/>
            <color indexed="81"/>
            <rFont val="Segoe UI"/>
            <family val="2"/>
          </rPr>
          <t>Fernanda Rodrigues Sousa:</t>
        </r>
        <r>
          <rPr>
            <sz val="9"/>
            <color indexed="81"/>
            <rFont val="Segoe UI"/>
            <family val="2"/>
          </rPr>
          <t xml:space="preserve">
Novo modelo de CPE NÃO HÁ ESTE CAMPO - Padrão QFORMS DOQR</t>
        </r>
      </text>
    </comment>
    <comment ref="V162" authorId="1" shapeId="0" xr:uid="{AE1758F5-E7AB-44AB-9E65-4AEDDA71EF4E}">
      <text>
        <r>
          <rPr>
            <b/>
            <sz val="9"/>
            <color indexed="81"/>
            <rFont val="Segoe UI"/>
            <family val="2"/>
          </rPr>
          <t xml:space="preserve">Vicente
</t>
        </r>
      </text>
    </comment>
    <comment ref="Q163" authorId="1" shapeId="0" xr:uid="{2C77F53C-DAA2-4AAC-8FB2-33BFBE07069B}">
      <text>
        <r>
          <rPr>
            <b/>
            <sz val="9"/>
            <color indexed="81"/>
            <rFont val="Segoe UI"/>
            <family val="2"/>
          </rPr>
          <t>Fernanda Rodrigues Sousa:</t>
        </r>
        <r>
          <rPr>
            <sz val="9"/>
            <color indexed="81"/>
            <rFont val="Segoe UI"/>
            <family val="2"/>
          </rPr>
          <t xml:space="preserve">
Novo modelo de CPE NÃO HÁ ESTE CAMPO - Padrão QFORMS DOQR</t>
        </r>
      </text>
    </comment>
    <comment ref="R163" authorId="1" shapeId="0" xr:uid="{7F614789-61DF-4B79-8EB4-0BF475465325}">
      <text>
        <r>
          <rPr>
            <b/>
            <sz val="9"/>
            <color indexed="81"/>
            <rFont val="Segoe UI"/>
            <family val="2"/>
          </rPr>
          <t>Fernanda Rodrigues Sousa:</t>
        </r>
        <r>
          <rPr>
            <sz val="9"/>
            <color indexed="81"/>
            <rFont val="Segoe UI"/>
            <family val="2"/>
          </rPr>
          <t xml:space="preserve">
Novo modelo de CPE NÃO HÁ ESTE CAMPO - Padrão QFORMS DOQR</t>
        </r>
      </text>
    </comment>
    <comment ref="S163" authorId="1" shapeId="0" xr:uid="{EA4AD2E0-1C27-4E8F-8E03-42A0A3E0A831}">
      <text>
        <r>
          <rPr>
            <b/>
            <sz val="9"/>
            <color indexed="81"/>
            <rFont val="Segoe UI"/>
            <family val="2"/>
          </rPr>
          <t>Fernanda Rodrigues Sousa:</t>
        </r>
        <r>
          <rPr>
            <sz val="9"/>
            <color indexed="81"/>
            <rFont val="Segoe UI"/>
            <family val="2"/>
          </rPr>
          <t xml:space="preserve">
Novo modelo de CPE NÃO HÁ ESTE CAMPO - Padrão QFORMS DOQR</t>
        </r>
      </text>
    </comment>
    <comment ref="Q164" authorId="1" shapeId="0" xr:uid="{C4705AB4-ED44-4EB0-B0FA-36163FB070E9}">
      <text>
        <r>
          <rPr>
            <b/>
            <sz val="9"/>
            <color indexed="81"/>
            <rFont val="Segoe UI"/>
            <family val="2"/>
          </rPr>
          <t>Fernanda Rodrigues Sousa:</t>
        </r>
        <r>
          <rPr>
            <sz val="9"/>
            <color indexed="81"/>
            <rFont val="Segoe UI"/>
            <family val="2"/>
          </rPr>
          <t xml:space="preserve">
Novo modelo de CPE NÃO HÁ ESTE CAMPO - Padrão QFORMS DOQR</t>
        </r>
      </text>
    </comment>
    <comment ref="R164" authorId="1" shapeId="0" xr:uid="{B51B2CE0-6346-4965-A6A1-F7751D110CF7}">
      <text>
        <r>
          <rPr>
            <b/>
            <sz val="9"/>
            <color indexed="81"/>
            <rFont val="Segoe UI"/>
            <family val="2"/>
          </rPr>
          <t>Fernanda Rodrigues Sousa:</t>
        </r>
        <r>
          <rPr>
            <sz val="9"/>
            <color indexed="81"/>
            <rFont val="Segoe UI"/>
            <family val="2"/>
          </rPr>
          <t xml:space="preserve">
Novo modelo de CPE NÃO HÁ ESTE CAMPO - Padrão QFORMS DOQR</t>
        </r>
      </text>
    </comment>
    <comment ref="S164" authorId="1" shapeId="0" xr:uid="{47ED4167-D398-4B55-8EAE-5A981385A3E5}">
      <text>
        <r>
          <rPr>
            <b/>
            <sz val="9"/>
            <color indexed="81"/>
            <rFont val="Segoe UI"/>
            <family val="2"/>
          </rPr>
          <t>Fernanda Rodrigues Sousa:</t>
        </r>
        <r>
          <rPr>
            <sz val="9"/>
            <color indexed="81"/>
            <rFont val="Segoe UI"/>
            <family val="2"/>
          </rPr>
          <t xml:space="preserve">
Novo modelo de CPE NÃO HÁ ESTE CAMPO - Padrão QFORMS DOQR</t>
        </r>
      </text>
    </comment>
    <comment ref="Q165" authorId="1" shapeId="0" xr:uid="{274FD6A0-A3AA-462F-9C21-BB379570F8D1}">
      <text>
        <r>
          <rPr>
            <b/>
            <sz val="9"/>
            <color indexed="81"/>
            <rFont val="Segoe UI"/>
            <family val="2"/>
          </rPr>
          <t>Fernanda Rodrigues Sousa:</t>
        </r>
        <r>
          <rPr>
            <sz val="9"/>
            <color indexed="81"/>
            <rFont val="Segoe UI"/>
            <family val="2"/>
          </rPr>
          <t xml:space="preserve">
Novo modelo de CPE NÃO HÁ ESTE CAMPO - Padrão QFORMS DOQR</t>
        </r>
      </text>
    </comment>
    <comment ref="R165" authorId="1" shapeId="0" xr:uid="{961FA829-FB96-4E7C-AFB8-1E59EE4BCE80}">
      <text>
        <r>
          <rPr>
            <b/>
            <sz val="9"/>
            <color indexed="81"/>
            <rFont val="Segoe UI"/>
            <family val="2"/>
          </rPr>
          <t>Fernanda Rodrigues Sousa:</t>
        </r>
        <r>
          <rPr>
            <sz val="9"/>
            <color indexed="81"/>
            <rFont val="Segoe UI"/>
            <family val="2"/>
          </rPr>
          <t xml:space="preserve">
Novo modelo de CPE NÃO HÁ ESTE CAMPO - Padrão QFORMS DOQR</t>
        </r>
      </text>
    </comment>
    <comment ref="S165" authorId="1" shapeId="0" xr:uid="{3E36D840-D8DC-4157-944B-E5FB2C484785}">
      <text>
        <r>
          <rPr>
            <b/>
            <sz val="9"/>
            <color indexed="81"/>
            <rFont val="Segoe UI"/>
            <family val="2"/>
          </rPr>
          <t>Fernanda Rodrigues Sousa:</t>
        </r>
        <r>
          <rPr>
            <sz val="9"/>
            <color indexed="81"/>
            <rFont val="Segoe UI"/>
            <family val="2"/>
          </rPr>
          <t xml:space="preserve">
Novo modelo de CPE NÃO HÁ ESTE CAMPO - Padrão QFORMS DOQR</t>
        </r>
      </text>
    </comment>
    <comment ref="G166" authorId="1" shapeId="0" xr:uid="{C5D73091-0817-4222-BF7A-D726637CBD6C}">
      <text>
        <r>
          <rPr>
            <sz val="9"/>
            <color indexed="81"/>
            <rFont val="Segoe UI"/>
            <family val="2"/>
          </rPr>
          <t xml:space="preserve">Veículo leve
</t>
        </r>
      </text>
    </comment>
    <comment ref="Q166" authorId="1" shapeId="0" xr:uid="{84DE0B22-DB98-425E-B4F6-F70850F96EEA}">
      <text>
        <r>
          <rPr>
            <b/>
            <sz val="9"/>
            <color indexed="81"/>
            <rFont val="Segoe UI"/>
            <family val="2"/>
          </rPr>
          <t>Fernanda Rodrigues Sousa:</t>
        </r>
        <r>
          <rPr>
            <sz val="9"/>
            <color indexed="81"/>
            <rFont val="Segoe UI"/>
            <family val="2"/>
          </rPr>
          <t xml:space="preserve">
Novo modelo de CPE NÃO HÁ ESTE CAMPO - Padrão QFORMS DOQR</t>
        </r>
      </text>
    </comment>
    <comment ref="R166" authorId="1" shapeId="0" xr:uid="{3AD7216B-B9EF-47D4-A0C8-919DD3BE07F7}">
      <text>
        <r>
          <rPr>
            <b/>
            <sz val="9"/>
            <color indexed="81"/>
            <rFont val="Segoe UI"/>
            <family val="2"/>
          </rPr>
          <t>Fernanda Rodrigues Sousa:</t>
        </r>
        <r>
          <rPr>
            <sz val="9"/>
            <color indexed="81"/>
            <rFont val="Segoe UI"/>
            <family val="2"/>
          </rPr>
          <t xml:space="preserve">
Novo modelo de CPE NÃO HÁ ESTE CAMPO - Padrão QFORMS DOQR</t>
        </r>
      </text>
    </comment>
    <comment ref="S166" authorId="1" shapeId="0" xr:uid="{3398FD0F-BF1D-416B-9052-981E212147CA}">
      <text>
        <r>
          <rPr>
            <b/>
            <sz val="9"/>
            <color indexed="81"/>
            <rFont val="Segoe UI"/>
            <family val="2"/>
          </rPr>
          <t>Fernanda Rodrigues Sousa:</t>
        </r>
        <r>
          <rPr>
            <sz val="9"/>
            <color indexed="81"/>
            <rFont val="Segoe UI"/>
            <family val="2"/>
          </rPr>
          <t xml:space="preserve">
Novo modelo de CPE NÃO HÁ ESTE CAMPO - Padrão QFORMS DOQR</t>
        </r>
      </text>
    </comment>
    <comment ref="G167" authorId="1" shapeId="0" xr:uid="{7A0EB906-D68E-4DC8-94BE-B1283F4B7EA5}">
      <text>
        <r>
          <rPr>
            <sz val="9"/>
            <color indexed="81"/>
            <rFont val="Segoe UI"/>
            <family val="2"/>
          </rPr>
          <t xml:space="preserve">Veículo leve
</t>
        </r>
      </text>
    </comment>
    <comment ref="Q167" authorId="1" shapeId="0" xr:uid="{FBAEEC74-D452-40FE-8D38-688D675B6973}">
      <text>
        <r>
          <rPr>
            <b/>
            <sz val="9"/>
            <color indexed="81"/>
            <rFont val="Segoe UI"/>
            <family val="2"/>
          </rPr>
          <t>Fernanda Rodrigues Sousa:</t>
        </r>
        <r>
          <rPr>
            <sz val="9"/>
            <color indexed="81"/>
            <rFont val="Segoe UI"/>
            <family val="2"/>
          </rPr>
          <t xml:space="preserve">
Novo modelo de CPE NÃO HÁ ESTE CAMPO - Padrão QFORMS DOQR</t>
        </r>
      </text>
    </comment>
    <comment ref="R167" authorId="1" shapeId="0" xr:uid="{1DFCDF22-5FBA-4C5B-9D55-E1B9EDB3FF0F}">
      <text>
        <r>
          <rPr>
            <b/>
            <sz val="9"/>
            <color indexed="81"/>
            <rFont val="Segoe UI"/>
            <family val="2"/>
          </rPr>
          <t>Fernanda Rodrigues Sousa:</t>
        </r>
        <r>
          <rPr>
            <sz val="9"/>
            <color indexed="81"/>
            <rFont val="Segoe UI"/>
            <family val="2"/>
          </rPr>
          <t xml:space="preserve">
Novo modelo de CPE NÃO HÁ ESTE CAMPO - Padrão QFORMS DOQR</t>
        </r>
      </text>
    </comment>
    <comment ref="S167" authorId="1" shapeId="0" xr:uid="{D3CD0D16-1584-48CB-949A-27CBFF2DED99}">
      <text>
        <r>
          <rPr>
            <b/>
            <sz val="9"/>
            <color indexed="81"/>
            <rFont val="Segoe UI"/>
            <family val="2"/>
          </rPr>
          <t>Fernanda Rodrigues Sousa:</t>
        </r>
        <r>
          <rPr>
            <sz val="9"/>
            <color indexed="81"/>
            <rFont val="Segoe UI"/>
            <family val="2"/>
          </rPr>
          <t xml:space="preserve">
Novo modelo de CPE NÃO HÁ ESTE CAMPO - Padrão QFORMS DOQR</t>
        </r>
      </text>
    </comment>
    <comment ref="Q168" authorId="1" shapeId="0" xr:uid="{166EEEA8-A6C7-42D0-9AA8-4ADEF7559D1C}">
      <text>
        <r>
          <rPr>
            <b/>
            <sz val="9"/>
            <color indexed="81"/>
            <rFont val="Segoe UI"/>
            <family val="2"/>
          </rPr>
          <t>Fernanda Rodrigues Sousa:</t>
        </r>
        <r>
          <rPr>
            <sz val="9"/>
            <color indexed="81"/>
            <rFont val="Segoe UI"/>
            <family val="2"/>
          </rPr>
          <t xml:space="preserve">
Novo modelo de CPE NÃO HÁ ESTE CAMPO - Padrão QFORMS DOQR</t>
        </r>
      </text>
    </comment>
    <comment ref="R168" authorId="1" shapeId="0" xr:uid="{B1CDF507-60C5-4280-A5DE-7EE08D83B543}">
      <text>
        <r>
          <rPr>
            <b/>
            <sz val="9"/>
            <color indexed="81"/>
            <rFont val="Segoe UI"/>
            <family val="2"/>
          </rPr>
          <t>Fernanda Rodrigues Sousa:</t>
        </r>
        <r>
          <rPr>
            <sz val="9"/>
            <color indexed="81"/>
            <rFont val="Segoe UI"/>
            <family val="2"/>
          </rPr>
          <t xml:space="preserve">
Novo modelo de CPE NÃO HÁ ESTE CAMPO - Padrão QFORMS DOQR</t>
        </r>
      </text>
    </comment>
    <comment ref="S168" authorId="1" shapeId="0" xr:uid="{A73F1628-37C0-48D4-AD25-D1ED871C7201}">
      <text>
        <r>
          <rPr>
            <b/>
            <sz val="9"/>
            <color indexed="81"/>
            <rFont val="Segoe UI"/>
            <family val="2"/>
          </rPr>
          <t>Fernanda Rodrigues Sousa:</t>
        </r>
        <r>
          <rPr>
            <sz val="9"/>
            <color indexed="81"/>
            <rFont val="Segoe UI"/>
            <family val="2"/>
          </rPr>
          <t xml:space="preserve">
Novo modelo de CPE NÃO HÁ ESTE CAMPO - Padrão QFORMS DOQR</t>
        </r>
      </text>
    </comment>
    <comment ref="Q169" authorId="1" shapeId="0" xr:uid="{D6F0841E-D9D3-48BB-9033-A22A0F6E1432}">
      <text>
        <r>
          <rPr>
            <b/>
            <sz val="9"/>
            <color indexed="81"/>
            <rFont val="Segoe UI"/>
            <family val="2"/>
          </rPr>
          <t>Fernanda Rodrigues Sousa:</t>
        </r>
        <r>
          <rPr>
            <sz val="9"/>
            <color indexed="81"/>
            <rFont val="Segoe UI"/>
            <family val="2"/>
          </rPr>
          <t xml:space="preserve">
Novo modelo de CPE NÃO HÁ ESTE CAMPO - Padrão QFORMS DOQR</t>
        </r>
      </text>
    </comment>
    <comment ref="R169" authorId="1" shapeId="0" xr:uid="{BB60FEA0-A9E4-4C5E-893F-0311E8BFC1F4}">
      <text>
        <r>
          <rPr>
            <b/>
            <sz val="9"/>
            <color indexed="81"/>
            <rFont val="Segoe UI"/>
            <family val="2"/>
          </rPr>
          <t>Fernanda Rodrigues Sousa:</t>
        </r>
        <r>
          <rPr>
            <sz val="9"/>
            <color indexed="81"/>
            <rFont val="Segoe UI"/>
            <family val="2"/>
          </rPr>
          <t xml:space="preserve">
Novo modelo de CPE NÃO HÁ ESTE CAMPO - Padrão QFORMS DOQR</t>
        </r>
      </text>
    </comment>
    <comment ref="S169" authorId="1" shapeId="0" xr:uid="{006A141C-31FA-4668-B1D4-8CD2F3A6C3D3}">
      <text>
        <r>
          <rPr>
            <b/>
            <sz val="9"/>
            <color indexed="81"/>
            <rFont val="Segoe UI"/>
            <family val="2"/>
          </rPr>
          <t>Fernanda Rodrigues Sousa:</t>
        </r>
        <r>
          <rPr>
            <sz val="9"/>
            <color indexed="81"/>
            <rFont val="Segoe UI"/>
            <family val="2"/>
          </rPr>
          <t xml:space="preserve">
Novo modelo de CPE NÃO HÁ ESTE CAMPO - Padrão QFORMS DOQR</t>
        </r>
      </text>
    </comment>
    <comment ref="V169" authorId="1" shapeId="0" xr:uid="{07BCBFB4-D940-4B84-8BF3-0610052ECD40}">
      <text>
        <r>
          <rPr>
            <sz val="9"/>
            <color indexed="81"/>
            <rFont val="Segoe UI"/>
            <family val="2"/>
          </rPr>
          <t xml:space="preserve"> Luciano Henrique Passaroni
</t>
        </r>
      </text>
    </comment>
    <comment ref="Q170" authorId="1" shapeId="0" xr:uid="{243D31ED-E501-43AC-8C71-F9DC966EC86D}">
      <text>
        <r>
          <rPr>
            <b/>
            <sz val="9"/>
            <color indexed="81"/>
            <rFont val="Segoe UI"/>
            <family val="2"/>
          </rPr>
          <t>Fernanda Rodrigues Sousa:</t>
        </r>
        <r>
          <rPr>
            <sz val="9"/>
            <color indexed="81"/>
            <rFont val="Segoe UI"/>
            <family val="2"/>
          </rPr>
          <t xml:space="preserve">
Novo modelo de CPE NÃO HÁ ESTE CAMPO - Padrão QFORMS DOQR</t>
        </r>
      </text>
    </comment>
    <comment ref="R170" authorId="1" shapeId="0" xr:uid="{110FD906-E7DE-4932-8026-72E675937A02}">
      <text>
        <r>
          <rPr>
            <b/>
            <sz val="9"/>
            <color indexed="81"/>
            <rFont val="Segoe UI"/>
            <family val="2"/>
          </rPr>
          <t>Fernanda Rodrigues Sousa:</t>
        </r>
        <r>
          <rPr>
            <sz val="9"/>
            <color indexed="81"/>
            <rFont val="Segoe UI"/>
            <family val="2"/>
          </rPr>
          <t xml:space="preserve">
Novo modelo de CPE NÃO HÁ ESTE CAMPO - Padrão QFORMS DOQR</t>
        </r>
      </text>
    </comment>
    <comment ref="S170" authorId="1" shapeId="0" xr:uid="{41FC2C15-549B-4853-BBD3-FB490D532933}">
      <text>
        <r>
          <rPr>
            <b/>
            <sz val="9"/>
            <color indexed="81"/>
            <rFont val="Segoe UI"/>
            <family val="2"/>
          </rPr>
          <t>Fernanda Rodrigues Sousa:</t>
        </r>
        <r>
          <rPr>
            <sz val="9"/>
            <color indexed="81"/>
            <rFont val="Segoe UI"/>
            <family val="2"/>
          </rPr>
          <t xml:space="preserve">
Novo modelo de CPE NÃO HÁ ESTE CAMPO - Padrão QFORMS DOQR</t>
        </r>
      </text>
    </comment>
    <comment ref="Q171" authorId="1" shapeId="0" xr:uid="{2A685BB3-C907-41AA-AF8B-0039C919E357}">
      <text>
        <r>
          <rPr>
            <b/>
            <sz val="9"/>
            <color indexed="81"/>
            <rFont val="Segoe UI"/>
            <family val="2"/>
          </rPr>
          <t>Fernanda Rodrigues Sousa:</t>
        </r>
        <r>
          <rPr>
            <sz val="9"/>
            <color indexed="81"/>
            <rFont val="Segoe UI"/>
            <family val="2"/>
          </rPr>
          <t xml:space="preserve">
Novo modelo de CPE NÃO HÁ ESTE CAMPO - Padrão QFORMS DOQR</t>
        </r>
      </text>
    </comment>
    <comment ref="R171" authorId="1" shapeId="0" xr:uid="{80D95573-46DC-4532-8AFD-9CAB70492F7F}">
      <text>
        <r>
          <rPr>
            <b/>
            <sz val="9"/>
            <color indexed="81"/>
            <rFont val="Segoe UI"/>
            <family val="2"/>
          </rPr>
          <t>Fernanda Rodrigues Sousa:</t>
        </r>
        <r>
          <rPr>
            <sz val="9"/>
            <color indexed="81"/>
            <rFont val="Segoe UI"/>
            <family val="2"/>
          </rPr>
          <t xml:space="preserve">
Novo modelo de CPE NÃO HÁ ESTE CAMPO - Padrão QFORMS DOQR</t>
        </r>
      </text>
    </comment>
    <comment ref="S171" authorId="1" shapeId="0" xr:uid="{2743915A-3B1A-4395-8D7F-20758B859C41}">
      <text>
        <r>
          <rPr>
            <b/>
            <sz val="9"/>
            <color indexed="81"/>
            <rFont val="Segoe UI"/>
            <family val="2"/>
          </rPr>
          <t>Fernanda Rodrigues Sousa:</t>
        </r>
        <r>
          <rPr>
            <sz val="9"/>
            <color indexed="81"/>
            <rFont val="Segoe UI"/>
            <family val="2"/>
          </rPr>
          <t xml:space="preserve">
Novo modelo de CPE NÃO HÁ ESTE CAMPO - Padrão QFORMS DOQR</t>
        </r>
      </text>
    </comment>
    <comment ref="K175" authorId="1" shapeId="0" xr:uid="{B1890C1D-DDC1-402A-88C3-5BA5E5C92539}">
      <text>
        <r>
          <rPr>
            <b/>
            <sz val="9"/>
            <color indexed="81"/>
            <rFont val="Segoe UI"/>
            <family val="2"/>
          </rPr>
          <t>O colaborador relatou que estava conduzindo o veículo caminhonete L200 pela via interna da fazenda. Em determinado momento, ele identificou o carreador bloqueado devido uma máquina que estava sendo abastecida por um caminhão comboio. *Nota:* A Van estava estacionada e sinalizada através de cones.</t>
        </r>
      </text>
    </comment>
    <comment ref="A176" authorId="1" shapeId="0" xr:uid="{6E502CE2-BD75-4941-91F1-83E89496F386}">
      <text>
        <r>
          <rPr>
            <sz val="9"/>
            <color indexed="81"/>
            <rFont val="Segoe UI"/>
            <family val="2"/>
          </rPr>
          <t xml:space="preserve">atualizado no dia 16 as 14:00
</t>
        </r>
      </text>
    </comment>
    <comment ref="K180" authorId="1" shapeId="0" xr:uid="{5E952D75-B592-4F1C-B9D4-B5B6B3B5AE6B}">
      <text>
        <r>
          <rPr>
            <sz val="9"/>
            <color indexed="81"/>
            <rFont val="Segoe UI"/>
            <family val="2"/>
          </rPr>
          <t xml:space="preserve">O mesmo informou que a garra está sem força, foi informado aos mecânicos.
</t>
        </r>
      </text>
    </comment>
    <comment ref="K187" authorId="1" shapeId="0" xr:uid="{E2C293C6-79FB-4572-8A2E-4D50FE2E5FFD}">
      <text>
        <r>
          <rPr>
            <sz val="9"/>
            <color indexed="81"/>
            <rFont val="Segoe UI"/>
            <family val="2"/>
          </rPr>
          <t xml:space="preserve">Não foi  ocasionado nenhum dano no mesmo, apenas no caminhão da empresa Flora Brasil.
</t>
        </r>
      </text>
    </comment>
    <comment ref="N189" authorId="2" shapeId="0" xr:uid="{03580AD4-F602-4491-9137-0F93C98AC3A0}">
      <text>
        <r>
          <rPr>
            <b/>
            <sz val="9"/>
            <color indexed="81"/>
            <rFont val="Segoe UI"/>
            <family val="2"/>
          </rPr>
          <t>Colheita  Mecanizada</t>
        </r>
      </text>
    </comment>
    <comment ref="A198" authorId="1" shapeId="0" xr:uid="{DAE7E057-16F3-4FA6-B89E-A2A77AAF2FDF}">
      <text/>
    </comment>
    <comment ref="M332" authorId="0" shapeId="0" xr:uid="{8CA8A0B6-5A07-4FEC-A801-D9CD91ADB67E}">
      <text>
        <r>
          <rPr>
            <b/>
            <sz val="9"/>
            <color indexed="81"/>
            <rFont val="Segoe UI"/>
            <family val="2"/>
          </rPr>
          <t>Caroline Ferreira Sebastiao:</t>
        </r>
        <r>
          <rPr>
            <sz val="9"/>
            <color indexed="81"/>
            <rFont val="Segoe UI"/>
            <family val="2"/>
          </rPr>
          <t xml:space="preserve">
No soc o setor consta como Topografia</t>
        </r>
      </text>
    </comment>
    <comment ref="K346" authorId="1" shapeId="0" xr:uid="{111F1F64-7B23-4545-BCB6-557C7907338E}">
      <text>
        <r>
          <rPr>
            <b/>
            <sz val="9"/>
            <color indexed="81"/>
            <rFont val="Segoe UI"/>
            <family val="2"/>
          </rPr>
          <t xml:space="preserve"> (placa SGA3F86)</t>
        </r>
      </text>
    </comment>
    <comment ref="A347" authorId="1" shapeId="0" xr:uid="{271131AD-175E-4BAA-B1C6-108C178E7EC1}">
      <text>
        <r>
          <rPr>
            <sz val="9"/>
            <color indexed="81"/>
            <rFont val="Segoe UI"/>
            <family val="2"/>
          </rPr>
          <t xml:space="preserve">diários 25.03
</t>
        </r>
      </text>
    </comment>
    <comment ref="P451" authorId="0" shapeId="0" xr:uid="{F1B1B71A-1DA7-456F-AC1B-9C09202BB678}">
      <text>
        <r>
          <rPr>
            <b/>
            <sz val="9"/>
            <color indexed="81"/>
            <rFont val="Segoe UI"/>
            <family val="2"/>
          </rPr>
          <t>Caroline Ferreira Sebastiao:</t>
        </r>
        <r>
          <rPr>
            <sz val="9"/>
            <color indexed="81"/>
            <rFont val="Segoe UI"/>
            <family val="2"/>
          </rPr>
          <t xml:space="preserve">
no Soc consta como operador de maquina colheita II</t>
        </r>
      </text>
    </comment>
    <comment ref="K658" authorId="1" shapeId="0" xr:uid="{D6699C18-EDF0-4819-9CD0-45B397E71183}">
      <text>
        <r>
          <rPr>
            <b/>
            <sz val="9"/>
            <color indexed="81"/>
            <rFont val="Segoe UI"/>
            <family val="2"/>
          </rPr>
          <t>Relato do motorista: "Eu sai normal da jazida, ao chegar no local do acidente o caminhão saiu de lado, puxou e desceu o barranco"</t>
        </r>
      </text>
    </comment>
    <comment ref="AA703" authorId="2" shapeId="0" xr:uid="{8B80EDAC-00B8-4F99-BFDA-D301C2D65A92}">
      <text>
        <r>
          <rPr>
            <b/>
            <sz val="9"/>
            <color indexed="81"/>
            <rFont val="Segoe UI"/>
            <family val="2"/>
          </rPr>
          <t>Barbara De Fatima Alves De Souza:</t>
        </r>
        <r>
          <rPr>
            <sz val="9"/>
            <color indexed="81"/>
            <rFont val="Segoe UI"/>
            <family val="2"/>
          </rPr>
          <t xml:space="preserve">
Aguardando o laudo tecnico do fabricante do caminhão, para saber a causa do incêncdio. Data prevista 05/07</t>
        </r>
      </text>
    </comment>
    <comment ref="AD703" authorId="3" shapeId="0" xr:uid="{915EADD7-D009-418D-89D4-604E6877B482}">
      <text>
        <r>
          <rPr>
            <b/>
            <sz val="9"/>
            <color indexed="81"/>
            <rFont val="Segoe UI"/>
            <family val="2"/>
          </rPr>
          <t>Jose Antonio dos Santos:</t>
        </r>
        <r>
          <rPr>
            <sz val="9"/>
            <color indexed="81"/>
            <rFont val="Segoe UI"/>
            <family val="2"/>
          </rPr>
          <t xml:space="preserve">
Alinhado com Gerência ST - atraso na investigação - incêndio no caminhão - aguardando laudo do fabricante do caminhão.</t>
        </r>
      </text>
    </comment>
    <comment ref="G788" authorId="1" shapeId="0" xr:uid="{C420E53E-F5C4-498F-9B34-CD76E3F34B20}">
      <text>
        <r>
          <rPr>
            <sz val="9"/>
            <color indexed="81"/>
            <rFont val="Segoe UI"/>
            <family val="2"/>
          </rPr>
          <t xml:space="preserve">CR
</t>
        </r>
      </text>
    </comment>
    <comment ref="G844" authorId="1" shapeId="0" xr:uid="{3ABD2C94-5A9C-40CD-B010-5DE245E23B94}">
      <text>
        <r>
          <rPr>
            <b/>
            <sz val="9"/>
            <color indexed="81"/>
            <rFont val="Segoe UI"/>
            <family val="2"/>
          </rPr>
          <t>CR</t>
        </r>
      </text>
    </comment>
    <comment ref="L872" authorId="1" shapeId="0" xr:uid="{1B51948B-72AD-4FEC-9688-9BAAF43C4026}">
      <text>
        <r>
          <rPr>
            <b/>
            <sz val="9"/>
            <color indexed="81"/>
            <rFont val="Segoe UI"/>
            <family val="2"/>
          </rPr>
          <t>casa grande</t>
        </r>
      </text>
    </comment>
    <comment ref="G1086" authorId="1" shapeId="0" xr:uid="{2F86542A-8FD4-49E7-A2BC-D2F7AB069796}">
      <text>
        <r>
          <rPr>
            <b/>
            <sz val="9"/>
            <color indexed="81"/>
            <rFont val="Segoe UI"/>
            <family val="2"/>
          </rPr>
          <t>15 dias</t>
        </r>
      </text>
    </comment>
    <comment ref="G1116" authorId="1" shapeId="0" xr:uid="{2F8532A1-B1EC-4116-BAE7-099AF6F68BA9}">
      <text>
        <r>
          <rPr>
            <b/>
            <sz val="9"/>
            <color indexed="81"/>
            <rFont val="Segoe UI"/>
            <family val="2"/>
          </rPr>
          <t>Afast de 15 dias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Fernanda Rodrigues Sousa</author>
  </authors>
  <commentList>
    <comment ref="G3" authorId="0" shapeId="0" xr:uid="{F990E55E-6ED3-4DD5-A505-DE44CD9B984B}">
      <text>
        <r>
          <rPr>
            <b/>
            <sz val="9"/>
            <color indexed="81"/>
            <rFont val="Segoe UI"/>
            <family val="2"/>
          </rPr>
          <t>CR</t>
        </r>
      </text>
    </comment>
    <comment ref="G4" authorId="0" shapeId="0" xr:uid="{99755808-A888-4176-9216-786FD31F3DFC}">
      <text>
        <r>
          <rPr>
            <b/>
            <sz val="9"/>
            <color indexed="81"/>
            <rFont val="Segoe UI"/>
            <family val="2"/>
          </rPr>
          <t>CR</t>
        </r>
      </text>
    </comment>
    <comment ref="T4" authorId="0" shapeId="0" xr:uid="{A5667A86-33A3-4E98-826D-63A137FCDD72}">
      <text>
        <r>
          <rPr>
            <b/>
            <sz val="9"/>
            <color indexed="81"/>
            <rFont val="Segoe UI"/>
            <family val="2"/>
          </rPr>
          <t>O motorista estava sem luva na hora do ocorrido e não comunicou o operador que iria retirar o pedaço de madeira.</t>
        </r>
      </text>
    </comment>
    <comment ref="G5" authorId="0" shapeId="0" xr:uid="{10761165-BFE6-46CF-9569-BB159BA4203D}">
      <text>
        <r>
          <rPr>
            <sz val="9"/>
            <color indexed="81"/>
            <rFont val="Segoe UI"/>
            <family val="2"/>
          </rPr>
          <t xml:space="preserve">CR
</t>
        </r>
      </text>
    </comment>
    <comment ref="G7" authorId="0" shapeId="0" xr:uid="{DECBF0BB-092D-4B1C-A148-175BD704B608}">
      <text>
        <r>
          <rPr>
            <sz val="9"/>
            <color indexed="81"/>
            <rFont val="Segoe UI"/>
            <family val="2"/>
          </rPr>
          <t xml:space="preserve">CR
</t>
        </r>
      </text>
    </comment>
    <comment ref="G8" authorId="0" shapeId="0" xr:uid="{D16ECEAD-1A42-4F66-AA11-0B8BE5EC8E58}">
      <text>
        <r>
          <rPr>
            <sz val="9"/>
            <color indexed="81"/>
            <rFont val="Segoe UI"/>
            <family val="2"/>
          </rPr>
          <t xml:space="preserve">CR
</t>
        </r>
      </text>
    </comment>
    <comment ref="G10" authorId="0" shapeId="0" xr:uid="{73331FFD-229D-4F94-9985-8977B8D11972}">
      <text>
        <r>
          <rPr>
            <b/>
            <sz val="9"/>
            <color indexed="81"/>
            <rFont val="Segoe UI"/>
            <family val="2"/>
          </rPr>
          <t>CR</t>
        </r>
      </text>
    </comment>
    <comment ref="G11" authorId="0" shapeId="0" xr:uid="{084C018D-C8E2-4388-AF71-A006F8C96311}">
      <text>
        <r>
          <rPr>
            <b/>
            <sz val="9"/>
            <color indexed="81"/>
            <rFont val="Segoe UI"/>
            <family val="2"/>
          </rPr>
          <t>90 dias de afastamento</t>
        </r>
      </text>
    </comment>
    <comment ref="G12" authorId="0" shapeId="0" xr:uid="{C69B149B-0828-480E-BFEE-4BDEBAC10D10}">
      <text>
        <r>
          <rPr>
            <b/>
            <sz val="9"/>
            <color indexed="81"/>
            <rFont val="Segoe UI"/>
            <family val="2"/>
          </rPr>
          <t>15 DIAS D AFASTAMENTO</t>
        </r>
      </text>
    </comment>
  </commentList>
</comments>
</file>

<file path=xl/sharedStrings.xml><?xml version="1.0" encoding="utf-8"?>
<sst xmlns="http://schemas.openxmlformats.org/spreadsheetml/2006/main" count="20361" uniqueCount="6431">
  <si>
    <t>Nº</t>
  </si>
  <si>
    <t>REGIONAL</t>
  </si>
  <si>
    <t>DATA</t>
  </si>
  <si>
    <t>MÊS</t>
  </si>
  <si>
    <t>HORA</t>
  </si>
  <si>
    <t>LOCAL</t>
  </si>
  <si>
    <t>CLASSIFICAÇÃO</t>
  </si>
  <si>
    <t>PSIF</t>
  </si>
  <si>
    <t>DESCRIÇÃO</t>
  </si>
  <si>
    <t>EMPRESA</t>
  </si>
  <si>
    <t>GERÊNCIA</t>
  </si>
  <si>
    <t>MÓDULO/ FRENTE DE TRABALHO</t>
  </si>
  <si>
    <t>COLABORADOR</t>
  </si>
  <si>
    <t>FUNÇÃO</t>
  </si>
  <si>
    <t>GESTOR IMEDIATO BRACELL</t>
  </si>
  <si>
    <t>COORDENADOR BRACELL</t>
  </si>
  <si>
    <t>SUPERVISOR BRACELL</t>
  </si>
  <si>
    <t>AÇÕES IMEDIATAS</t>
  </si>
  <si>
    <t>INFORMADO POR</t>
  </si>
  <si>
    <t>TST</t>
  </si>
  <si>
    <t>SEVERIDADE</t>
  </si>
  <si>
    <t>PROBABILIDADE</t>
  </si>
  <si>
    <t>R.A.E</t>
  </si>
  <si>
    <t>PRAZO ABERTURA R.A.E</t>
  </si>
  <si>
    <t>STATUS</t>
  </si>
  <si>
    <t>SÃO PAULO</t>
  </si>
  <si>
    <t>ACAF</t>
  </si>
  <si>
    <t>TRANSPORTE MADEIRA</t>
  </si>
  <si>
    <t>RIV</t>
  </si>
  <si>
    <t>PÁTIO DE MADEIRA</t>
  </si>
  <si>
    <t>MATO GROSSO DO SUL</t>
  </si>
  <si>
    <t>SILVICULTURA</t>
  </si>
  <si>
    <t>SAA</t>
  </si>
  <si>
    <t xml:space="preserve">G E R S </t>
  </si>
  <si>
    <t>ASAF</t>
  </si>
  <si>
    <t>OFIC. MANUT. AUTO. L1/ L2</t>
  </si>
  <si>
    <t>SAA - AP</t>
  </si>
  <si>
    <t>COLHEITA</t>
  </si>
  <si>
    <t>MÓDULO 10</t>
  </si>
  <si>
    <t>INCIDENTE</t>
  </si>
  <si>
    <t>MÓDULO 8</t>
  </si>
  <si>
    <t>CARREGAMENTO DE MADEIRA</t>
  </si>
  <si>
    <t>VIVEIRO</t>
  </si>
  <si>
    <t>MÓDULO 5</t>
  </si>
  <si>
    <t>J.Y</t>
  </si>
  <si>
    <t>J.F.I</t>
  </si>
  <si>
    <t>P&amp;D</t>
  </si>
  <si>
    <t>PLANEJ. E CONTROLE</t>
  </si>
  <si>
    <t>MÓDULO 4</t>
  </si>
  <si>
    <t>MANUT. ESTRADAS FLORESTAL</t>
  </si>
  <si>
    <t>MÓDULO 3</t>
  </si>
  <si>
    <t>Viveiro</t>
  </si>
  <si>
    <t>SEGURANÇA DO TRABALHO</t>
  </si>
  <si>
    <t>MÓDULO 6</t>
  </si>
  <si>
    <t>RECURSOS HUMANOS</t>
  </si>
  <si>
    <t>VDA</t>
  </si>
  <si>
    <t>ENGENHARIA DE PROJETOS</t>
  </si>
  <si>
    <t>MEIO AMBIENTE</t>
  </si>
  <si>
    <t>TRAJETO</t>
  </si>
  <si>
    <t>MÓDULO 1</t>
  </si>
  <si>
    <t>MANUT. CAMPO</t>
  </si>
  <si>
    <t>QUALIDADE FLORESTAL</t>
  </si>
  <si>
    <t>MÓDULO 9</t>
  </si>
  <si>
    <t>MÓDULO 7</t>
  </si>
  <si>
    <t>ACAF - AP</t>
  </si>
  <si>
    <t>MÓDULO 2</t>
  </si>
  <si>
    <t>MÓDULO 12</t>
  </si>
  <si>
    <t xml:space="preserve">INVENTÁRIO FLORESTAL </t>
  </si>
  <si>
    <t>JSL</t>
  </si>
  <si>
    <t>MÓDULO 11</t>
  </si>
  <si>
    <t>TRANSPORTE DE CELULOSE</t>
  </si>
  <si>
    <t>SAÚDE</t>
  </si>
  <si>
    <t>LUCAS PINTO RIBEIRO</t>
  </si>
  <si>
    <t>RAFAEL DOMINGUES DE ALMEIDA</t>
  </si>
  <si>
    <t>MARCIO JOSE RUIZ PIRES</t>
  </si>
  <si>
    <t>RAFAEL ELI DE CAMARGO</t>
  </si>
  <si>
    <t>RANIELLE CAMILO CANESSO</t>
  </si>
  <si>
    <t>ANGELO ANTONIO MARTINS TAPARO</t>
  </si>
  <si>
    <t>GABRIEL DE SOUZA MATEUS</t>
  </si>
  <si>
    <t>ARIOSMAR DAMACENO SOBRINHO</t>
  </si>
  <si>
    <t>JOSE ANTONIO DOS SANTOS</t>
  </si>
  <si>
    <t>INSIGNIFICANTE</t>
  </si>
  <si>
    <t>MUITO BAIXA</t>
  </si>
  <si>
    <t>NÃO</t>
  </si>
  <si>
    <t>RODOLFO DE SOUZA RODRIGUES</t>
  </si>
  <si>
    <t>LEVE</t>
  </si>
  <si>
    <t>BAIXA</t>
  </si>
  <si>
    <t>RODRIGO MORENO DOS SANTOS SILVA</t>
  </si>
  <si>
    <t>GRAVE</t>
  </si>
  <si>
    <t>SIM</t>
  </si>
  <si>
    <t>GLAUCIA APARECIDA COVRE</t>
  </si>
  <si>
    <t>MAICON BRAGA RODRIGUES</t>
  </si>
  <si>
    <t>MODERADO</t>
  </si>
  <si>
    <t>ALESSANDRO BERNARDINO BORGES</t>
  </si>
  <si>
    <t>AMANDA CRISTINA PATRICIO DE LIMA</t>
  </si>
  <si>
    <t>MÉDIA</t>
  </si>
  <si>
    <t>MUITO ALTA</t>
  </si>
  <si>
    <t>KARINE ANTONIA MORAES RIBEIRO</t>
  </si>
  <si>
    <t>LYNIKER HENRIQUE NOGUEIRA DE OLIVEIRA</t>
  </si>
  <si>
    <t>MARCEL PRADO DE LUCENA</t>
  </si>
  <si>
    <t>MARCELO JOSE DE SOUZA</t>
  </si>
  <si>
    <t>DESENV. OPER</t>
  </si>
  <si>
    <t>ALTA</t>
  </si>
  <si>
    <t>ANISON CLAUDIO DA SILVA MARIMOTO</t>
  </si>
  <si>
    <t>JOSIMAR VICENTE DE OLIVEIRA</t>
  </si>
  <si>
    <t>MARCO ANTONIO DINIZ</t>
  </si>
  <si>
    <t>LUIS ANDRE AREVALO DE OLIVEIRA</t>
  </si>
  <si>
    <t>A/C</t>
  </si>
  <si>
    <t>GERENCIA (SETORES)</t>
  </si>
  <si>
    <t>SETOR (SUB GERENCIA)</t>
  </si>
  <si>
    <t>SUPERVISOR</t>
  </si>
  <si>
    <t>COORDENADOR</t>
  </si>
  <si>
    <t>ALESSANDRA MARTINS RIBEIRO</t>
  </si>
  <si>
    <t>EM ELABORAÇÃO R.A.E</t>
  </si>
  <si>
    <t>JEFERSON DE CAMARGO</t>
  </si>
  <si>
    <t>PENDENTE R.A.E</t>
  </si>
  <si>
    <t>EM ANDAMENTO</t>
  </si>
  <si>
    <t>ATRASADO</t>
  </si>
  <si>
    <t>JOSE ADRIANO DOS SANTOS</t>
  </si>
  <si>
    <t>CRÍTICO</t>
  </si>
  <si>
    <t>CONCLUÍDO</t>
  </si>
  <si>
    <t>FABIO OLIVEIRA BOZI</t>
  </si>
  <si>
    <t>JOSE LEONARDO RIGHETO</t>
  </si>
  <si>
    <t>ROBSON CORREIA LIMA (TEC)</t>
  </si>
  <si>
    <t>LUCAS ANTONIO DA SILVA GOMES</t>
  </si>
  <si>
    <t>WESLLEN DUTRA MALAQUIAS</t>
  </si>
  <si>
    <t xml:space="preserve">DIRCEU NOVAK </t>
  </si>
  <si>
    <t>ADM LOGISTICA</t>
  </si>
  <si>
    <t>SANDY QUANDT DANTAS MARINHO</t>
  </si>
  <si>
    <t>DM</t>
  </si>
  <si>
    <t>Rótulos de Linha</t>
  </si>
  <si>
    <t>Total Geral</t>
  </si>
  <si>
    <t>julho</t>
  </si>
  <si>
    <t>Contagem de Nº</t>
  </si>
  <si>
    <t>DIAS ATRASADO</t>
  </si>
  <si>
    <t>LUIZ HENRIQUE DAMASCENO</t>
  </si>
  <si>
    <t>RDS</t>
  </si>
  <si>
    <t>Rótulos de Coluna</t>
  </si>
  <si>
    <t>março</t>
  </si>
  <si>
    <t>abril</t>
  </si>
  <si>
    <t>maio</t>
  </si>
  <si>
    <t>junho</t>
  </si>
  <si>
    <t>fevereiro</t>
  </si>
  <si>
    <t>janeiro</t>
  </si>
  <si>
    <t>Carregamento De Madeira</t>
  </si>
  <si>
    <t>Silvicultura</t>
  </si>
  <si>
    <t>Transporte Madeira</t>
  </si>
  <si>
    <t>Colheita</t>
  </si>
  <si>
    <t>Ofic. Manut. Auto. L1/ L2</t>
  </si>
  <si>
    <t>Expresso Nepomuceno</t>
  </si>
  <si>
    <t>Bracell</t>
  </si>
  <si>
    <t>Siltec</t>
  </si>
  <si>
    <t>Carpelo</t>
  </si>
  <si>
    <t>Ms Florestal</t>
  </si>
  <si>
    <t>Vemflors</t>
  </si>
  <si>
    <t>Ponsse</t>
  </si>
  <si>
    <t>K-Tha</t>
  </si>
  <si>
    <t>Larsil I</t>
  </si>
  <si>
    <t xml:space="preserve">Adaxatelecom </t>
  </si>
  <si>
    <t>Pretel</t>
  </si>
  <si>
    <t>Plantec</t>
  </si>
  <si>
    <t>Agro - Roque</t>
  </si>
  <si>
    <t>Agro Agil</t>
  </si>
  <si>
    <t>Agro Link</t>
  </si>
  <si>
    <t>Agromaq</t>
  </si>
  <si>
    <t xml:space="preserve">Alexandre Aparecido Cruz Froes </t>
  </si>
  <si>
    <t xml:space="preserve">Amadeo </t>
  </si>
  <si>
    <t>Ambient</t>
  </si>
  <si>
    <t>Ambiental</t>
  </si>
  <si>
    <t>Ambipar</t>
  </si>
  <si>
    <t>Anacleto</t>
  </si>
  <si>
    <t>Brasil Florestal</t>
  </si>
  <si>
    <t>Cassol</t>
  </si>
  <si>
    <t>Constratom</t>
  </si>
  <si>
    <t xml:space="preserve">Correa Alves </t>
  </si>
  <si>
    <t>Decarterra</t>
  </si>
  <si>
    <t xml:space="preserve">Emflora </t>
  </si>
  <si>
    <t>Envimat</t>
  </si>
  <si>
    <t>Equilibrio</t>
  </si>
  <si>
    <t>Garbuio</t>
  </si>
  <si>
    <t>Fermaq Terraplenagem</t>
  </si>
  <si>
    <t>Fernandes Servicos Agricolas</t>
  </si>
  <si>
    <t>Ferraz Servicos Florestais</t>
  </si>
  <si>
    <t>Ferro Equipamento Industrial Ltda</t>
  </si>
  <si>
    <t xml:space="preserve">Model </t>
  </si>
  <si>
    <t>Geracao</t>
  </si>
  <si>
    <t>Irrigaplan</t>
  </si>
  <si>
    <t>J.S Florestal</t>
  </si>
  <si>
    <t>Jauense</t>
  </si>
  <si>
    <t>Jm Destoca</t>
  </si>
  <si>
    <t>Komatsu</t>
  </si>
  <si>
    <t>Lençóis Destoca</t>
  </si>
  <si>
    <t>M.T. Lourenço</t>
  </si>
  <si>
    <t>Macplan</t>
  </si>
  <si>
    <t>Madeira Farias</t>
  </si>
  <si>
    <t>Mar</t>
  </si>
  <si>
    <t>Meta Florestal Comércio E Transporte Ltda Epp</t>
  </si>
  <si>
    <t>Método Biometria Inventário Florestal S/C</t>
  </si>
  <si>
    <t>Mi Engenharia</t>
  </si>
  <si>
    <t>Mills Locacao, Servicos E Logistica S.A.</t>
  </si>
  <si>
    <t>Mip Florestal Ltda</t>
  </si>
  <si>
    <t>Montagens Vignatti Ltda</t>
  </si>
  <si>
    <t>Mottasul</t>
  </si>
  <si>
    <t>Nivaldo De Paulo Camillo</t>
  </si>
  <si>
    <t>Parcetec</t>
  </si>
  <si>
    <t>Placidos</t>
  </si>
  <si>
    <t>Riacho</t>
  </si>
  <si>
    <t>Rio Do Sul</t>
  </si>
  <si>
    <t>Planaterra</t>
  </si>
  <si>
    <t>Sollum</t>
  </si>
  <si>
    <t>Sotreq</t>
  </si>
  <si>
    <t>Susejvieir</t>
  </si>
  <si>
    <t>Terra Fertil</t>
  </si>
  <si>
    <t>Terram</t>
  </si>
  <si>
    <t>Transpes</t>
  </si>
  <si>
    <t>Portex</t>
  </si>
  <si>
    <t>Piracicabana</t>
  </si>
  <si>
    <t>Ma Coneglian</t>
  </si>
  <si>
    <t xml:space="preserve">Vrb Reflorestadora </t>
  </si>
  <si>
    <t>Construtora Gomes</t>
  </si>
  <si>
    <t>Emflors</t>
  </si>
  <si>
    <t>Inovesa</t>
  </si>
  <si>
    <t xml:space="preserve">Flora Brasil </t>
  </si>
  <si>
    <t>Terramais</t>
  </si>
  <si>
    <t>Teca Serviços Florestais</t>
  </si>
  <si>
    <t>Pezzone Transporte</t>
  </si>
  <si>
    <t xml:space="preserve">Expresso Nepomuceno </t>
  </si>
  <si>
    <t/>
  </si>
  <si>
    <t>ABR Servicos Florestais Ltda</t>
  </si>
  <si>
    <t>ASJ Florestal</t>
  </si>
  <si>
    <t>LF Transporte</t>
  </si>
  <si>
    <t>Manut. Estradas Logística</t>
  </si>
  <si>
    <t>Manut. Estradas Florestal</t>
  </si>
  <si>
    <t>Planej. E Controle</t>
  </si>
  <si>
    <t>Qualidade Florestal</t>
  </si>
  <si>
    <t>Manut. Campo</t>
  </si>
  <si>
    <t>Recursos Humanos</t>
  </si>
  <si>
    <t>Meio Ambiente</t>
  </si>
  <si>
    <t>Adm Logistica</t>
  </si>
  <si>
    <t>Engenharia De Projetos</t>
  </si>
  <si>
    <t xml:space="preserve">Inventário Florestal </t>
  </si>
  <si>
    <t>Saúde</t>
  </si>
  <si>
    <t>Desenv. Oper</t>
  </si>
  <si>
    <t>LB Florestal</t>
  </si>
  <si>
    <t>JCM Florestal</t>
  </si>
  <si>
    <t>Destaque Máquinas</t>
  </si>
  <si>
    <t>SEM/C</t>
  </si>
  <si>
    <t>R.A.E ASSINADA</t>
  </si>
  <si>
    <t>OK</t>
  </si>
  <si>
    <t>Relacionamento com Comunidade</t>
  </si>
  <si>
    <t>Microplanejamento</t>
  </si>
  <si>
    <t>Facilities</t>
  </si>
  <si>
    <t>PW Agroflorestal</t>
  </si>
  <si>
    <t xml:space="preserve"> Executiva</t>
  </si>
  <si>
    <t>agosto</t>
  </si>
  <si>
    <t>setembro</t>
  </si>
  <si>
    <t xml:space="preserve">JSF Empreendimentos </t>
  </si>
  <si>
    <t xml:space="preserve">Manut. Automotiva </t>
  </si>
  <si>
    <t>EMERSON MOURA TEIXEIRA</t>
  </si>
  <si>
    <t>Segurança do Trabalho</t>
  </si>
  <si>
    <t>Janeiro</t>
  </si>
  <si>
    <t>Fevereiro</t>
  </si>
  <si>
    <t>Março</t>
  </si>
  <si>
    <t>Abril</t>
  </si>
  <si>
    <t>Maio</t>
  </si>
  <si>
    <t>Junho</t>
  </si>
  <si>
    <t>Julho</t>
  </si>
  <si>
    <t>Agosto</t>
  </si>
  <si>
    <t>Setembro</t>
  </si>
  <si>
    <t>TOTAL</t>
  </si>
  <si>
    <t>EVENTO</t>
  </si>
  <si>
    <t>GUILHERME CHAMARELLI</t>
  </si>
  <si>
    <t>Manut. Carregamento</t>
  </si>
  <si>
    <t>Marconato</t>
  </si>
  <si>
    <t>Manut. Estradas Logíst Terceiro</t>
  </si>
  <si>
    <t>Manut. Estradas Logíst Próprio</t>
  </si>
  <si>
    <t>ALEXANDRE OLIVEIRA</t>
  </si>
  <si>
    <t>Vale do Tibagi</t>
  </si>
  <si>
    <t>MSFC</t>
  </si>
  <si>
    <t>TransOlsen</t>
  </si>
  <si>
    <t>Dolomita Mix</t>
  </si>
  <si>
    <t>Nova Tamboré</t>
  </si>
  <si>
    <t>outubro</t>
  </si>
  <si>
    <t>Prevenção de Incêndio</t>
  </si>
  <si>
    <t>Pátio de Madeira</t>
  </si>
  <si>
    <t>(Vários itens)</t>
  </si>
  <si>
    <t>TOTAL GERAL</t>
  </si>
  <si>
    <t>PREVENÇÃO DE INCÊNDIO</t>
  </si>
  <si>
    <t>FACILITIES</t>
  </si>
  <si>
    <t>RELACIONAMENTO COM COMUNIDADE</t>
  </si>
  <si>
    <t>MANUT. ESTRADAS LOGÍST PRÓPRIO</t>
  </si>
  <si>
    <t>MANUT. ESTRADAS LOGÍST TERCEIRO</t>
  </si>
  <si>
    <t xml:space="preserve">MANUT. AUTOMOTIVA </t>
  </si>
  <si>
    <t>MANUT. CARREGAMENTO</t>
  </si>
  <si>
    <t>novembro</t>
  </si>
  <si>
    <t xml:space="preserve">FACILITIES </t>
  </si>
  <si>
    <t>GRSA</t>
  </si>
  <si>
    <t>TÁSSIA PRADO</t>
  </si>
  <si>
    <t xml:space="preserve">Célula de Combustível </t>
  </si>
  <si>
    <t>V-RENTAL</t>
  </si>
  <si>
    <t>Contremp</t>
  </si>
  <si>
    <t>Viaduto Marechal rondon acesso ao distrito industrial rodovia Juliano Lorenzeti</t>
  </si>
  <si>
    <t>Estava em deslocamento carregado com uma máquina Forwarder e ao passar por baixo do viaduto que da acesso ao distrito industrial de Lençóis Paulista, a torre do Forwarder enroscou no viaduto.</t>
  </si>
  <si>
    <t>Milton Marcelo Gouveia</t>
  </si>
  <si>
    <t>Motorista de Transporte Cargas</t>
  </si>
  <si>
    <t>Matheus Henrique da Silva</t>
  </si>
  <si>
    <t>Everson Ribas</t>
  </si>
  <si>
    <t>1. Comunicação com a supervisão da automotiva para apoio com a equipe de SOS de borracharia e retirada do equipamento do local para desobstruir o trânsito.</t>
  </si>
  <si>
    <t>Pelo próprio Sr Milton e Pela supervisão Matheus.</t>
  </si>
  <si>
    <t>Rodovia Marechal Rondon, km380</t>
  </si>
  <si>
    <t>Realizava deslocamento com o veículo sentido a fazenda Santa Luiza, momento que colidiu na traseira de um caminhão.</t>
  </si>
  <si>
    <t>Jorge Luis Fernandes</t>
  </si>
  <si>
    <t>Técnico Carregamento</t>
  </si>
  <si>
    <t>Rogério Rodrigues dos Santos</t>
  </si>
  <si>
    <t>Marcos Menezes</t>
  </si>
  <si>
    <t>1. Comunicado à Central de telemetria.
2. Encaminhado ao P.S de Bauru. Não constatado fratura, medicado e liberado.</t>
  </si>
  <si>
    <t>Fazenda Piracema IV</t>
  </si>
  <si>
    <t>O colaborador foi picado por uma abelha no carregamento.</t>
  </si>
  <si>
    <t>Júlio César Domingues</t>
  </si>
  <si>
    <t>Motorista Transporte madeira</t>
  </si>
  <si>
    <t>Adilson Rodrigues Basto</t>
  </si>
  <si>
    <t>1. Comunicação com o supervisor Adilson Basto - BTF-SP 03;
2. Colaborador foi medicado pelo antialérgico do módulo de carregamento e encaminhado ao ambulatório</t>
  </si>
  <si>
    <t>Wesley Maruchi</t>
  </si>
  <si>
    <t xml:space="preserve">A colaboradora estava realizando sua atividade na expedição de mudas e em determinado momento sentiu uma ferroada no antebraço direito. A mesma identificou como sendo uma formiga. </t>
  </si>
  <si>
    <t xml:space="preserve">1. A colaboradora foi encaminhada para o hospital local de Água Clara-MS, onde foi atendida e liberada sem restrições. </t>
  </si>
  <si>
    <t>Área de Rustificação (Pleno sol) - MS</t>
  </si>
  <si>
    <t>MS</t>
  </si>
  <si>
    <t xml:space="preserve">Auxiliar de Viveiro </t>
  </si>
  <si>
    <t>João Afonso  Mota</t>
  </si>
  <si>
    <t>Gilvan Cercundo</t>
  </si>
  <si>
    <t>João Afonso  Mota</t>
  </si>
  <si>
    <t>Gustavo Tolardo</t>
  </si>
  <si>
    <t>Galpão de primeira selecao</t>
  </si>
  <si>
    <t xml:space="preserve">A colaboradora estava realizando a atividade no galpão da primeira seleção, foi quando sentiu uma picada de um inseto na altura do pescoço. </t>
  </si>
  <si>
    <t xml:space="preserve">1. A colaboradora foi encaminhada para o hospital local de Água Clara-MS, onde foi atendida, medicada e liberada posteriormente. </t>
  </si>
  <si>
    <t>Michele Monteso</t>
  </si>
  <si>
    <t>Maxmuller Andrade</t>
  </si>
  <si>
    <t>Jailda Ribeiro</t>
  </si>
  <si>
    <t>Fazenda Represa - Módulo 15</t>
  </si>
  <si>
    <t>Segundo  informações do motorista ao transitar pelo carreador da fazenda, não observou um talude, vindo a arrancar o parachoque do veículo.</t>
  </si>
  <si>
    <t>MÓDULO 15</t>
  </si>
  <si>
    <t>Antônio Rodrigues</t>
  </si>
  <si>
    <t>Motorista de ônibus</t>
  </si>
  <si>
    <t>Dirceu Novak</t>
  </si>
  <si>
    <t>Rafael Eli</t>
  </si>
  <si>
    <t>1. Veículo paralisado para fazer a manutenção no parachoque.</t>
  </si>
  <si>
    <t>Jobson Miranda (TST - Piracicabana)</t>
  </si>
  <si>
    <t>Pátio linha 01</t>
  </si>
  <si>
    <t>O colaborador ao fazer o engate do prancha, subiu no mesmo para organizar as correntes e em seguida, escorregou vindo a cair se chocando contra o prancha antes de chegar ao solo.</t>
  </si>
  <si>
    <t>Motorista  Transporte Madeira</t>
  </si>
  <si>
    <t>Matheus Henrique</t>
  </si>
  <si>
    <t>1. Comunicação com o técnico da BTF e já encaminhado para o ambulatório e posteriormente avisado supervisor Matheus Henrique - BTF-SP 01.</t>
  </si>
  <si>
    <t>Marcelo Ardilia
Técnico  de Logística  Florestal</t>
  </si>
  <si>
    <t>O condutor seguia vazio com o caminhão atrelado à carreta sentido Lençóis Paulista-SP e ao passar pelo KM- 318 o conjunto da 1° composição veio a desacoplar do caminhão.</t>
  </si>
  <si>
    <t>BR-SP 300 - Marechal Randon</t>
  </si>
  <si>
    <t>José Luis Martins</t>
  </si>
  <si>
    <t>Motorista de tritrem</t>
  </si>
  <si>
    <t xml:space="preserve">André Scarin  </t>
  </si>
  <si>
    <t>Hellerson Soares</t>
  </si>
  <si>
    <t>1. Foi sinalizado o local, informado a operacao JSL e setor de SSMA,Bracell, Acionado guincho.</t>
  </si>
  <si>
    <t>Willian Ribeiro</t>
  </si>
  <si>
    <t>Santa Eliza - Talhão 12</t>
  </si>
  <si>
    <t>Rodrigo Júlio Costa Neto</t>
  </si>
  <si>
    <t>Operador de Trator Agricola</t>
  </si>
  <si>
    <t>Bruno Assunção Noronha</t>
  </si>
  <si>
    <t>Karine Madruga</t>
  </si>
  <si>
    <t>1. Comunicação  imediata ao TST Bracell;
2. Realizado a substituição do vidro.</t>
  </si>
  <si>
    <t>Joao Ricardo</t>
  </si>
  <si>
    <t>Ao levantar o implemento, o colaborador não atentou ao vidro traseiro aberto e causou a quebra do vidro.</t>
  </si>
  <si>
    <t xml:space="preserve">O colaborador estava realizando a atividade de descarregamento de caixas vazias que se encontrava dentro do caminhão e ao abrir a porta as mesmas caíram sobre ele, causando um pequeno corte superficial na região do nariz. </t>
  </si>
  <si>
    <t>Lindomar Laranjeiras</t>
  </si>
  <si>
    <t>João Valério Conceição dos Santos Junior</t>
  </si>
  <si>
    <t>Ajudante Florestal</t>
  </si>
  <si>
    <t>Juliano Salvador</t>
  </si>
  <si>
    <t>Danilo Ribeiro</t>
  </si>
  <si>
    <t xml:space="preserve">1. O colaborador foi encaminhado ao ambulatório local, onde foi atendido e liberado sem restrições. </t>
  </si>
  <si>
    <t>Viveiro Bracell - Água Clara - MS</t>
  </si>
  <si>
    <t>Módulo 15</t>
  </si>
  <si>
    <t>Ao encerrar o turno, foi retirar o conjunto de corte e atingiu a mão direita na corrente fazendo um pequeno corte no seu dedo mínimo.</t>
  </si>
  <si>
    <t>Sergio Aparecido dos Santos</t>
  </si>
  <si>
    <t>Operador de máquinas I</t>
  </si>
  <si>
    <t>1. Foi levado até o pronto socorro onde foi realizado o procedimento médico.</t>
  </si>
  <si>
    <t>Fazenda Medalha - T 02</t>
  </si>
  <si>
    <t xml:space="preserve">O colaborador relatou que estava abastecendo o caminhão pipa de irrigação e em determinado momento a mangueira se soltou, vindo a prensar o dedo contra a tampa do tanque de irrigação, causando um pequeno corte superficial. </t>
  </si>
  <si>
    <t>1. Comunicação aos gestores,  saúde e área de segurança da MS Florestal;
2. O colaborador foi encaminhado para UPA Universitário em Campo Grande-MS, onde foi atendido e liberado posteriormente.</t>
  </si>
  <si>
    <t>Jean Alves Silva</t>
  </si>
  <si>
    <t>Operador de Trator de Pneu</t>
  </si>
  <si>
    <t>Joao Marcos Sanches</t>
  </si>
  <si>
    <t>Jose Renato Drago</t>
  </si>
  <si>
    <t>Carolina Martins</t>
  </si>
  <si>
    <t>Fazenda Douradinha</t>
  </si>
  <si>
    <t>O colaborador estava com o caminhão oficina estacionado para a realização da lavagem e  para concluir a lavagem do lado esquerdo precisou recolher a escada de acesso a oficina. Ao recolher, um outro mecânico foi fechar a porta para realizar o destravamento. Foi então que a parte inferior final dos degraus da escada desceu sobre seu braço direito, ocasionando uma pequena escoriação.</t>
  </si>
  <si>
    <t>Mecânico II</t>
  </si>
  <si>
    <t>Tiago Gobbo</t>
  </si>
  <si>
    <t>José Leonardo</t>
  </si>
  <si>
    <t xml:space="preserve">1 - O colaborador foi encaminhado para o hospital em Santa Rita do Pardo-MS, onde foi atendido, realizado exame de raio X, não sendo constatada nenhuma fratura. Sendo assim, ele foi liberado sem restrições. 
2 - Comunicação aos gestores, saúde e área de segurança da MS Florestal. </t>
  </si>
  <si>
    <t>Lucas Paulo</t>
  </si>
  <si>
    <t>Fazenda Nossa Senhora de Fatima V</t>
  </si>
  <si>
    <t>Valdir de Souza Junior</t>
  </si>
  <si>
    <t>Mecânico</t>
  </si>
  <si>
    <t>Saymon Luz</t>
  </si>
  <si>
    <t>Antonio Cesar Coelho Madeira</t>
  </si>
  <si>
    <t>Robson Correa Lima</t>
  </si>
  <si>
    <t>1. Direcionado o colaborador condutor até o Pronto Atendimento no Hospital de Base na cidade de Bauru, onde passou por atendimento médico e raio X, não detectando nenhuma lesão.
2. Após avaliação do Médico do Trabalho no dia 05/01/2024:
Valdir Junior: liberado para atividades compatíveis até a próxima quarta-feira.
Igor Louzada: liberado para atividades compatíveis até a próxima segunda-feira (folga sábado e domingo).
Marcelo Oliveira: liberado para suas atividades rotineiras.</t>
  </si>
  <si>
    <t>João Paulo Nogueira</t>
  </si>
  <si>
    <t>HUMBERTO MARTINS</t>
  </si>
  <si>
    <t>Cabralia Paulista SP</t>
  </si>
  <si>
    <t>Durante deslocamento com caminhonete L200 sentido módulo, o rádio de comunicação portátil (HT) caiu de cima do painel do veículo e ao pegá-lo colidiu com uma árvore de eucalipto.</t>
  </si>
  <si>
    <t>Anderson Arias</t>
  </si>
  <si>
    <t>Motorista I (peric.)</t>
  </si>
  <si>
    <t>Robson Correa Lima.</t>
  </si>
  <si>
    <t>1. Levado colaborador até o Pronto Atendimento na cidade de Duartina, para avaliação Médica e realização de exames radiológicos.
Colaborador sendo acompanhado pelo coordenador Cristovão no hospital para avaliação médica.
2. 05/01/2024, recebeu avaliação do médico do trabalho, foi liberado para atividades compatíveis com a lesão e encaminhado para ortorrinolaringologista, no dia 08/01/2024.</t>
  </si>
  <si>
    <t>Fazenda Santa Maria IV | Cabrália Paulista SP</t>
  </si>
  <si>
    <t>O auxiliar de manutenção trabalhava na substituição do coxim da cabine do FW, quando em dado momento desveriu um golpe de marreta e errou a peça a ser golpeada, atingindo seu dedo indicador da mão esquerda, causando um corte contuso no mesmo.</t>
  </si>
  <si>
    <t>O motorista conduzia o caminhão comboio sentido Fazenda, quando o sistema de freio travou. O condutor estacionou no acostamento e mesmo solicitando apoio da área de frotas da ponsse, decidiu por conta própria tentar resolver o problema, foi quando ao destravar a cuíca, a mesma projetou uma de suas partes contra seu rosto, causando ferimentos.</t>
  </si>
  <si>
    <t>Diogo de Souza Brisola</t>
  </si>
  <si>
    <t>Auxiliar Manutenção</t>
  </si>
  <si>
    <t>Anderson Santana</t>
  </si>
  <si>
    <t>1. Direcionado o colaborador até o Pronto Atendimento no Hospital da Unimed na cidade de Bauru, para avaliação Médica, onde recebeu sutura com dois pontos e orientação para ser avaliado por ortopedista.
2. No dia 08/01/2024 passará por avaliação do médico do trabalho.</t>
  </si>
  <si>
    <t>Marcio Paulino</t>
  </si>
  <si>
    <t>Fazenda Querência IV- Piratininga</t>
  </si>
  <si>
    <t>O colaborador estava saindo carregado da fazenda, quando ao fazer uma curva veio a bater com a terceira carreta em um carro terceiro, vindo a sofrer somente danos matérias no mesmo.</t>
  </si>
  <si>
    <t>Carlos Henrique Bardini</t>
  </si>
  <si>
    <t>Motorista Bitrem/Tritrem</t>
  </si>
  <si>
    <t>Everson Ribas Gomes</t>
  </si>
  <si>
    <t>1. O Técnico da frente do carregamento foi até o local registrar a ocorrência e prestar todo apoio.</t>
  </si>
  <si>
    <t>Luiz Felipe de Almeida</t>
  </si>
  <si>
    <t>A colaboradora realizava atividade de irrigação, quando o trator passou por cima de um galho que acertou a colmeia que estava no meio de um broto de eucalipto, vindo a ferroar a colaboradora nas costas e na parte de trás das pernas.</t>
  </si>
  <si>
    <t>Fazenda Santo Inacio - Talhão 012</t>
  </si>
  <si>
    <t>Tatiane Rodrigues</t>
  </si>
  <si>
    <t>Trabalhador Florestal</t>
  </si>
  <si>
    <t>Lívia</t>
  </si>
  <si>
    <t>Alisson Carlos</t>
  </si>
  <si>
    <t>Francisco</t>
  </si>
  <si>
    <t>1. A funcionária foi levada ao Pronto atendimento da cidade de Piratininga.</t>
  </si>
  <si>
    <t>Fausto Alves</t>
  </si>
  <si>
    <t>Fazenda Nova Concórdia</t>
  </si>
  <si>
    <t>A colaboradora estava se deslocando na fazenda, quando um resíduo enroscou no para-choque do carro, fazendo com que o mesmo viesse a quebrar.</t>
  </si>
  <si>
    <t>Natally de Souza Bielik</t>
  </si>
  <si>
    <t>Técnica em Operações Florestais</t>
  </si>
  <si>
    <t>Luiz Fernando de Souza Barbosa</t>
  </si>
  <si>
    <t>Alisson Carlos Silva</t>
  </si>
  <si>
    <t>1. Comunicação aos gestores</t>
  </si>
  <si>
    <t>Fazenda Porta do Sul</t>
  </si>
  <si>
    <t>O colaborador relatou que ao realizar uma manobra de saída da caixa seca, o pneu do trator acabou atolando. Foi então que o operador foi tentar sair, porém o tanque que estava cheio teria puxado para o lado da caixa seca, vindo a tombar, causando avarias na estrutura do guarda corpo.</t>
  </si>
  <si>
    <t>Rodrigo Cruz</t>
  </si>
  <si>
    <t>Operador de Trator Pneu II</t>
  </si>
  <si>
    <t>Vinícius Aquino</t>
  </si>
  <si>
    <t>1. Comunicação aos gestores e área de segurança da MS Florestal.</t>
  </si>
  <si>
    <t>Mayco Antônio</t>
  </si>
  <si>
    <t>Área de Rustificação (Pleno sol)</t>
  </si>
  <si>
    <t>A  colaboradora estava realizando a atividade na expedição de mudas e em determinado momento, sentiu uma ferroada no dedo da mão esquerda. Ela identificou como sendo um marimbondo.</t>
  </si>
  <si>
    <t>Eliana Cristina da Silva</t>
  </si>
  <si>
    <t>Gilvan</t>
  </si>
  <si>
    <t xml:space="preserve">1. Comunicação aos gestores,  saúde e área de segurança da MS Florestal. 
2. A colaboradora foi atendida no ambulatório médico local e medicada com 2 comprimidos de prednisolona, sendo liberada posteriormente sem restrições. </t>
  </si>
  <si>
    <t>Rodrigo Fonseca</t>
  </si>
  <si>
    <t>Fazenda 2 irmãos</t>
  </si>
  <si>
    <t xml:space="preserve">O operador estava realizando atividade de capina química (barra protegida) e ao sair do talhão para o carreador, bateu com a proteção frontal da máquina contra o pára-choque do veículo da EPS Equilíbrio que transitava no carreador, causando pequenas avarias no veículo. </t>
  </si>
  <si>
    <t>Luiz Fernando de Souza Brito</t>
  </si>
  <si>
    <t>Tratorista</t>
  </si>
  <si>
    <t>Fernando Oliveira</t>
  </si>
  <si>
    <t>Paulo Teixeira</t>
  </si>
  <si>
    <t>1. Comunicação aos gestores e área de segurança da MS Florestal e Parcetec.</t>
  </si>
  <si>
    <t>Ariovaldo Ossuna Corrêa</t>
  </si>
  <si>
    <t>Fazenda Nova Aliança</t>
  </si>
  <si>
    <t xml:space="preserve">O colaborador relatou que estava realizando a avaliação dos bicos de aplicação. Em determinado momento, ele acabou pisando em um buraco onde sentiu um desconforto no pé esquerdo. </t>
  </si>
  <si>
    <t>1. Comunicação aos gestores, saúde e área de segurança da Emflora e MS Florestal;
2.O colaborador foi encaminhado para o hospital de Santa Rita do Pardo-MS, onde foi atendido e realizado exame de raio X,  não sendo constatada nenhuma fratura, ele então foi liberado para suas atividades laborais sem restrições.</t>
  </si>
  <si>
    <t>Marcello Saldanha Almeida</t>
  </si>
  <si>
    <t>Renan de Jesus Ferreira</t>
  </si>
  <si>
    <t>Operador de Máquinas</t>
  </si>
  <si>
    <t>Emerson Amorins</t>
  </si>
  <si>
    <t>O colaborador relatou que estava realizando suas atividades na distribuição de embalagens com mudas na mesa e uma das travas no pé da mesa estava solta, fazendo com que o colaborador viesse a tropeçar. O meu bateu seu antebraço esquerdo na mesa, causando uma leve escoriação.</t>
  </si>
  <si>
    <t>Vitor Pereira Rosa</t>
  </si>
  <si>
    <t xml:space="preserve">1. Comunicação aos gestores, saúde e área de segurança da MS Florestal. </t>
  </si>
  <si>
    <t>Gustavo de Souza Tolardo</t>
  </si>
  <si>
    <t>Fazenda Santo Expedito - Água Clara MS</t>
  </si>
  <si>
    <t>Segundo relato do colaborador, ele estava substituindo o cilindro da garra da máquina FW e ao tirar o pino grande da garra, a biela soltou e acabou prensando o dedo médio da mão esquerda contra a estrutura da garra, causando um ferimento contuso.</t>
  </si>
  <si>
    <t>Rudison Santos de Souza</t>
  </si>
  <si>
    <t>Mecânico Manutenção lll</t>
  </si>
  <si>
    <t>Evandro Worell</t>
  </si>
  <si>
    <t>Angelo Taparo</t>
  </si>
  <si>
    <t xml:space="preserve">1. Comunicação aos gestores,  saúde e área de segurança da Bracell e EPS Ponsse. </t>
  </si>
  <si>
    <t>Rafael Pinheiro Rodrigues</t>
  </si>
  <si>
    <t>DIAS ÚTEIS</t>
  </si>
  <si>
    <t>Oficina Automotiva - Almoxarifado</t>
  </si>
  <si>
    <t>Colaborador realizava a movimentação de palete do nível 1 (Aproximadamente 5m de altura), quando o material que estava armazenado no mesmo se desprendeu e caiu acertando a empilhadeira e o chão, causando danos no farol da empilhadeira e um buraco no chão.</t>
  </si>
  <si>
    <t>Almoxarifado</t>
  </si>
  <si>
    <t>Leandro Fernandes</t>
  </si>
  <si>
    <t>Almoxarife II</t>
  </si>
  <si>
    <t>Gustavo de Mello Romeiro</t>
  </si>
  <si>
    <t>Rafael Germano</t>
  </si>
  <si>
    <t>1. Segregação do palete para avaliação da condição de armazenamento;
2. Comunicação via grupo de whatsapp;
3. Supervisor avaliou junto com a equipe durante o DDS as possíveis causas e foi identificado falha no arqueamento/armazenamento;
4. Time foi orientado quanto a avaliação, correções imediatas quando necessário e percepção de risco.</t>
  </si>
  <si>
    <t>Mini Jardim Clonal</t>
  </si>
  <si>
    <t xml:space="preserve">1. Comunicação aos gestores,  saúde e área de segurança da MS Florestal. 
2.  Ela então foi encaminhada para o ambulatório médico local, onde foi atendida e liberada sem restrições. </t>
  </si>
  <si>
    <t>A colaboradora relatou que estava realizando suas atividades rotineiras de coleta de broto. Em determinado momento, veio a cortar o dedo indicador da mão direita, causando um pequeno ferimento. (A colaboradora não utilizava a luva de segurança no momento.)</t>
  </si>
  <si>
    <t>Carolina Ferreira dos Santos</t>
  </si>
  <si>
    <t>Maxmuller de Moura</t>
  </si>
  <si>
    <t>Lidiana Nayara Ralph</t>
  </si>
  <si>
    <t>Fazenda Aruanda</t>
  </si>
  <si>
    <t xml:space="preserve">O colaborador relatou que estava auxiliando o operador a desamassar um ferro do implemento da barra protegida. Foi então que ele errou o golpe onde a marreta escorregou da mão, vindo a  atingir o seu pé esquerdo, causando um ferimento. </t>
  </si>
  <si>
    <t xml:space="preserve">1. Comunicação aos gestores, saúde e área de segurança da MS Florestal e EPS Ambient;
2. O colaborador foi encaminhado para UPA em Campo Grande MS,  onde foi atendido e liberado sem restrições. </t>
  </si>
  <si>
    <t>Barra Protegida</t>
  </si>
  <si>
    <t>Iure Rodrigues de sousa</t>
  </si>
  <si>
    <t>Encarregado</t>
  </si>
  <si>
    <t>Gleison   Rodrigues</t>
  </si>
  <si>
    <t>Gleison   Rodrigues</t>
  </si>
  <si>
    <t>José Renato Drago</t>
  </si>
  <si>
    <t>Tiago Caetano</t>
  </si>
  <si>
    <t>Rod.  Avaí - Duartina Km 15</t>
  </si>
  <si>
    <t>Fabio Fernandes</t>
  </si>
  <si>
    <t>Motorista Tritrem</t>
  </si>
  <si>
    <t>André Luis Scarin do Amaral</t>
  </si>
  <si>
    <t>1. Segurança do trabalho da empresa levantou as informações in loco para as realização das tratativas.</t>
  </si>
  <si>
    <t>Francisco de Sousa</t>
  </si>
  <si>
    <t xml:space="preserve"> Acesso Fazenda Flecha Azul</t>
  </si>
  <si>
    <t>Odair Cordeiro de Oliveira</t>
  </si>
  <si>
    <t>Motorista Transporte de Cargas</t>
  </si>
  <si>
    <t>Maximiliano Carvalho Silva</t>
  </si>
  <si>
    <t>1. Motorista avisou de imediato e Técnico BTF5 foi no local;
2. Informado Supervisor de transporte do BTF5;
3. Acionado socorro terceiro para manutenção.</t>
  </si>
  <si>
    <t>Ricardo Aparecido da Silva</t>
  </si>
  <si>
    <t>Antônio Lopes de Sá</t>
  </si>
  <si>
    <t>Motorista Transporte Madeira</t>
  </si>
  <si>
    <t>1. Comunicação com o supervisor Adilson Basto - BTF-SP 03</t>
  </si>
  <si>
    <t>Viveiro Avaí</t>
  </si>
  <si>
    <t>Avaí</t>
  </si>
  <si>
    <t>Ketinyn Caroliny Cipriani Pereira</t>
  </si>
  <si>
    <t>Auxiliar de Serviços Gerais</t>
  </si>
  <si>
    <t>Maria Lopes Martins Avelar</t>
  </si>
  <si>
    <t>Geisislaine Araujo</t>
  </si>
  <si>
    <t>Alexandre Pinto Mesquita</t>
  </si>
  <si>
    <t>1. Colaboradora foi encaminhada para o pronto atendimento de Avaí e retornou ao trabalho.</t>
  </si>
  <si>
    <t>Fazenda Lobos e Araras</t>
  </si>
  <si>
    <t>Kleiton Roberto Silvério</t>
  </si>
  <si>
    <t>Motorista</t>
  </si>
  <si>
    <t>Técnico Eliezer</t>
  </si>
  <si>
    <t>1.  Colaborador encaminhado ao PS;
2. Regularização do pneu,
3. Avaliação de todos os sistemas de travas,
4.Colaborador enviado ao ortopedista e liberado em seguida.</t>
  </si>
  <si>
    <t>Gustavo Bigheti</t>
  </si>
  <si>
    <t xml:space="preserve">Fazenda Regina </t>
  </si>
  <si>
    <t>Maycon Jhordan Cantazini</t>
  </si>
  <si>
    <t>Servente</t>
  </si>
  <si>
    <t>Eliel Freitas</t>
  </si>
  <si>
    <t>1. Encaminhado ao PS;
2. Reorientação sobre a importância do uso dos epis corretamente.
3. Será aplicada medida administrativa ao mesmo por descumprimento de regras.</t>
  </si>
  <si>
    <t>Fazenda Barille</t>
  </si>
  <si>
    <t>Matheus Rocha</t>
  </si>
  <si>
    <t>Técnico de Operações Florestais I</t>
  </si>
  <si>
    <t>Eliton Casemiro Alves</t>
  </si>
  <si>
    <t>Rogelio José de Souza</t>
  </si>
  <si>
    <t>Samuel Nogueira Pereira</t>
  </si>
  <si>
    <t>Balança Saída</t>
  </si>
  <si>
    <t> solicitado grua para reposicionar composição desalinhada e veículo saiu da balança.</t>
  </si>
  <si>
    <t>monitoramento bracell</t>
  </si>
  <si>
    <t>weslei silva ribeiro</t>
  </si>
  <si>
    <t>motorista carreteiro</t>
  </si>
  <si>
    <t xml:space="preserve">Fazenda Duas Pontes – Santa Cruz do Rio Pardo </t>
  </si>
  <si>
    <t>Fabio Carvalho</t>
  </si>
  <si>
    <t>Operador de Maquinas Pesadas</t>
  </si>
  <si>
    <t>Jose Antonio Zanata</t>
  </si>
  <si>
    <t>Marcos Braz</t>
  </si>
  <si>
    <t>Tiago Rocha</t>
  </si>
  <si>
    <t>1. Foi paralisado a atividade de imediato</t>
  </si>
  <si>
    <t>Helen Beatriz</t>
  </si>
  <si>
    <t>Fazenda Mimoso</t>
  </si>
  <si>
    <t>Segundo relato do colaborador, ele estava realizando a limpeza interna da cabine da máquina e ao abrir o vidro traseiro o mesmo bateu contra a estrutura do implemento, causando a quebra do vidro.</t>
  </si>
  <si>
    <t>Cleber Mário</t>
  </si>
  <si>
    <t>Operador Máquinas</t>
  </si>
  <si>
    <t>Elbimar Ramos</t>
  </si>
  <si>
    <t>Hélio Rocha</t>
  </si>
  <si>
    <t>1. Comunicação aos gestores e área de segurança da MS Florestal. 
2. Substituição imediata do vidro.</t>
  </si>
  <si>
    <t>Oreste Godoi</t>
  </si>
  <si>
    <t>Projeto Santa Maria IV</t>
  </si>
  <si>
    <t>M7</t>
  </si>
  <si>
    <t>Thiago Alves Domingues</t>
  </si>
  <si>
    <t>Assistente Operador de Grua</t>
  </si>
  <si>
    <t>Mário Fraiz Maia</t>
  </si>
  <si>
    <t>Mario Fraiz Maia</t>
  </si>
  <si>
    <t>1. Informado a Gestão (Marcos Menezes);
2. Informado a área de Segurança do Trabalho Bracell
3. Comunicação com o time de RI, Prefeito e Secretário de Obras de Cabrália;
4. Sinalização e interdição da estrada rural;
5. Solicitado apoio para a retirada da máquina.</t>
  </si>
  <si>
    <t>Fazenda Ômega</t>
  </si>
  <si>
    <t>Oseas Delmira Rocha</t>
  </si>
  <si>
    <t>Auxiliar de manutenção</t>
  </si>
  <si>
    <t>1.Realizando atendimento no local, coletado informações preliminares.</t>
  </si>
  <si>
    <t>Carlos Henrique Locay (TST PONSSE)</t>
  </si>
  <si>
    <t>Fazenda Santa Rita</t>
  </si>
  <si>
    <t>Operador ao sair da Máquina foi picado por uma abelha, na região da sua orelha.</t>
  </si>
  <si>
    <t>Operador de máquina</t>
  </si>
  <si>
    <t>Tcharles Queiros</t>
  </si>
  <si>
    <t>Lucas Pinto Ribeiro</t>
  </si>
  <si>
    <t>1.Encaminhado para atendimento médico em Garça, e liberado de imediato.</t>
  </si>
  <si>
    <t>Lençóis Paulista - Avenida Jacomo Nicolau Pacola</t>
  </si>
  <si>
    <t>M1</t>
  </si>
  <si>
    <t>Custódio Xavier</t>
  </si>
  <si>
    <t>1. Informado a Gestão;
2. Informado a Segurança do Trabalho Bracell;
3. Conversa com os envolvidos para entendimento da ocorrência;
4. Emissão do B.O (finalização 15/01);
5. Coleta da documentação do veículo envolvido;
6. Contato com a Gestão de Frotas Bracell.</t>
  </si>
  <si>
    <t>Durante o Trajeto até a Fazenda Toca da Anta</t>
  </si>
  <si>
    <t>Tiago Henrique Gobbo</t>
  </si>
  <si>
    <t xml:space="preserve">1. Colaborador fez um leve curativo usando o kit primeiro socorros da frente de trabalho e seguiu sua rotina. 
2. Comunicação aos gestores, saúde e área de segurança da MS Florestal. </t>
  </si>
  <si>
    <t>Mini jardim Clonal</t>
  </si>
  <si>
    <t>Nilzaete Gomes Domingues</t>
  </si>
  <si>
    <t>Auxiliar de Viveiro</t>
  </si>
  <si>
    <t xml:space="preserve">1. Comunicação aos gestores, saúde e área de segurança da MS Florestal. 
2. A colaboradora foi encaminhada ao barracão de estaqueamento e a socorrista mais próxima fez a assepsia e o curativo. Foi então que ela retornou às atividades normais. 
</t>
  </si>
  <si>
    <t>Fazenda Nossa Senhora Aparecida - Água Clara</t>
  </si>
  <si>
    <t>Deyvid dos Santos Dias </t>
  </si>
  <si>
    <t>Gleison Martinez</t>
  </si>
  <si>
    <t>Antônio Teodomiro</t>
  </si>
  <si>
    <t>1. Comunicação aos gestores e área de segurança da MS Florestal. 
2. Caminhão liberado e será orçado o custo do prejuízo para empresa (Flora Brasil) custear o prejuízo causado.</t>
  </si>
  <si>
    <t>Leogiano Pires</t>
  </si>
  <si>
    <t>Dayane Rafaela Rossignolo</t>
  </si>
  <si>
    <t>Fazenda Santa Maria II - Talhão 006</t>
  </si>
  <si>
    <t>Técnico de Operação</t>
  </si>
  <si>
    <t>Antônio Gabriel</t>
  </si>
  <si>
    <t>1. Tomou antialérgico.
2. Passou por atendimento médico em bauru.</t>
  </si>
  <si>
    <t>Elton Moura.</t>
  </si>
  <si>
    <t>Motorista trafegava com caminhão carregado,  quando percebeu que a 3⁰ composição se movimentou fora da pista, o mesmo tentando voltar para o eixo da pista  veio a tombar o 2° e 3° Compartimentos.</t>
  </si>
  <si>
    <t>Motorista em deslocamento vazio, veio a perder o fueiro L.E da segunda carreta, onde percebeu que tinha caído somente quando chegou na Fazenda.</t>
  </si>
  <si>
    <t>O Motorista estava seguindo vazio para a fazenda, quando percebeu que a base do fueiro da 2° composição tinha caído.</t>
  </si>
  <si>
    <t xml:space="preserve"> Colaboradora durante a coleta de brotos, cortou a luva e o dedo anelar da mão esquerda com a tesoura.</t>
  </si>
  <si>
    <t xml:space="preserve">Colaborador servente da equipe manual realizava atividade de retirada de cercas e porteiras, ao abrir um buraco no chão com a ferramenta cavadeira, veio à esbarrar em um parafuso da porteira, ocasionando um corte no dorso da mão direita (Colaborador não utilizava EPI- Luva).
</t>
  </si>
  <si>
    <t xml:space="preserve">Segundo relato do colaborador, ele estava realizando aferição de controle de qualidade. Em determinado momento, ele foi surpreendido por uma picada de abelha em sua mão direita. </t>
  </si>
  <si>
    <t xml:space="preserve">1. Comunicação aos gestores, saúde e área de segurança da MS Florestal. 
2. De imediato, o colaborador foi encaminhado até a área de vivência onde tomou dois comprimidos (predinisolona) e por medidas preventivas foi levado até a unidade de saúde de Campo Grande MS, onde foi atendido e liberado sem restrições. 
</t>
  </si>
  <si>
    <t xml:space="preserve">Motorista saindo com veículo pela balança, acabou subindo a alça que dar acesso a retirada de notas.  </t>
  </si>
  <si>
    <t>Ao empurrar as madeiras fora da pilha e do alcance do fogo a mesma veio a enroscar em um galho, fazendo com que o mesmo chicoteasse atingindo o vidro lateral direito, causando a quebra do mesmo.</t>
  </si>
  <si>
    <t>Colaborador realizava o descarregamento de um caminhão que estava encalhado, momento que não verificou o espaço para realização da atividade e adentrou no corrégo paralelo a estrada, causando atolamento da máquina.</t>
  </si>
  <si>
    <t>Duas caminhonetes se deslocavam no mesmo sentido, o auxiliar de manutenção que conduzia o veículo de trás, não percebeu a parada do veículo da frente e veio a colidir na traseira do mesmo.</t>
  </si>
  <si>
    <t>Colaborador se deslocava pela avenida com o veÍculo, momento que uma motocicleta não respeitou o sinal vermelho do semáforo e colidiu na lateral do veículo.</t>
  </si>
  <si>
    <t>Durante percurso foi evidenciado um galho seco embaixo da caminhonete. Foi então que o mecânico foi realizar a retirada do galho e acabou causando um pequeno ferimento no dedo da sua mão direita.</t>
  </si>
  <si>
    <t>A colaboradora estava realizando suas atividades de rotina (manutenção das cepas do jardim clonal), e em determinado momento, veio a cortar o dedo médio da mão esquerda com a tesoura de poda, causando um pequeno ferimento.</t>
  </si>
  <si>
    <t xml:space="preserve">Durante manobra de ré, bateu no alambrado derrubando parte do mesmo. </t>
  </si>
  <si>
    <t>Técnico de operação realizava suas atividades em campo, quando foi picado por uma abelha em sua mão.</t>
  </si>
  <si>
    <t>Motorista que estava no caminhão caçamba realizava movimento da descida da caçamba, ao assentar no chassi, ocasionou o rompimento do cabo de aço que fixava o pneu estepe do caminhão, o mesmo se soltou vindo a atingir a perna  do colaborador (motorista)  que estava ao lado.</t>
  </si>
  <si>
    <t xml:space="preserve"> Av.Afonso Pena</t>
  </si>
  <si>
    <t>O colaborador relatou que seguia com o veículo e ao realizar uma frenagem para conversão a direita, percebeu um pequeno impacto no veículo. Foi então que uma motocicleta veio a colidir na lateral traseira do carro, causando pequenos danos na motocicleta.</t>
  </si>
  <si>
    <t>Renan Marques</t>
  </si>
  <si>
    <t>Supervisor de Silvicultura</t>
  </si>
  <si>
    <t>João Ramyller</t>
  </si>
  <si>
    <t>1. Foi realizada a comunicação à polícia militar e corpo de bombeiros, onde a condutora da motociclista foi socorrida, levada ao UPA, onde foi medicada e liberada;
2. Comunicação aos gestores e área de segurança da MS Florestal.</t>
  </si>
  <si>
    <t>Fazenda Sta Rosa (M2)</t>
  </si>
  <si>
    <t>O caminhão estava sendo rebocado pela Patrol da empresa Macplan, quando o operador da Patrol parou e ao falar no rádio para o motorista da VDA parar para retirar a cinta, outro motorista entrou na frequência de comunicação, impedindo que o motorista da VDA escutasse, vindo a colidir na Patrol.</t>
  </si>
  <si>
    <t>Carlos H. Leoneta de Oliveira</t>
  </si>
  <si>
    <t>Motorista 9 eixos</t>
  </si>
  <si>
    <t>1. Verificado se houve lesões com os colaboradores (sem lesões);
2. Somente danos materiais.</t>
  </si>
  <si>
    <t>André Marques - TST VDA</t>
  </si>
  <si>
    <t>Fazenda Berço da Vida</t>
  </si>
  <si>
    <t>Rogério</t>
  </si>
  <si>
    <t>Danielle Monteiro</t>
  </si>
  <si>
    <t>1. Desatolamento do ônibus;
2. Comunicação aos Gestores e área de segurança da MS Florestal e EPS Carpelo.</t>
  </si>
  <si>
    <t>Mickal</t>
  </si>
  <si>
    <t xml:space="preserve">Segundo relato do motorista, ele estava em deslocamento para fazenda e em determinado trecho da estrada o pneu do ônibus patinou, derrapando e  esbarrando contra o palanque na lateral da estrada.
</t>
  </si>
  <si>
    <t>Santa Rita do Pardo - MS</t>
  </si>
  <si>
    <t>Segundo relato do colaborador (operador), ele estava realizando a atividade de aplicação de herbicida (conceição), e ao passar por uma curva de nível, o trator tombou para o lado esquerdo, causando danos materiais (quebra do vidro da porta e retrovisor da máquina).</t>
  </si>
  <si>
    <t>José Arnaldo Borges dos Santos</t>
  </si>
  <si>
    <t xml:space="preserve">1. Comunicação aos gestores e área de Segurança da Emflora e MS Florestal. </t>
  </si>
  <si>
    <t>Fazenda Cabreúva</t>
  </si>
  <si>
    <t>Durante deslocamento de 2 veículos para realizar atividade de rotina, o carro da frente percebeu que a estrada estava muito arenosa. Ele realizou uma parada imediata devido à dificuldade do carro ser pequeno. Logo atrás, outro colaborador da empresa vinha conduzindo o segundo veículo e, por não perceber o carro à frente, acabou batendo na traseira do mesmo.</t>
  </si>
  <si>
    <t>Kelton Rodrigues de Almeida, Kelvin Rodrigues de Almeida</t>
  </si>
  <si>
    <t>Encarregado florestal, Auxiliar Florestal</t>
  </si>
  <si>
    <t>Gabriela Moreira</t>
  </si>
  <si>
    <t>Diogo Matos</t>
  </si>
  <si>
    <t>1. Os mesmos foram orientados Para o deslocamentos dos veículos para manutenção, e agendado uma reciclagem e treinamento de Direção Defensiva.</t>
  </si>
  <si>
    <t>César José da Cruz</t>
  </si>
  <si>
    <t>Pátio de limpeza da linha 02</t>
  </si>
  <si>
    <t xml:space="preserve">O colaborador conduzia o caminhão, quando veio a colidir na porta de outro caminhão que estava estacionado. </t>
  </si>
  <si>
    <t>Arthur Magnino Santana</t>
  </si>
  <si>
    <t>1. Comunicação com o supervisor e segurança.</t>
  </si>
  <si>
    <t>Marcos Montesso técnico do BTF3.</t>
  </si>
  <si>
    <t>1. Máquina paralisada para a manutenção na borracha da porta;
2. Funcionário encaminhado para o PS/UPA de Capão Bonito/SP, passou pelo médico de plantão e foi liberado.</t>
  </si>
  <si>
    <t xml:space="preserve">Durante deslocamento com o HV, o operador foi picado por uma vespa.
</t>
  </si>
  <si>
    <t>Fabrício de Melo</t>
  </si>
  <si>
    <t>Operador máquina florestal II</t>
  </si>
  <si>
    <t>Rafael Elli</t>
  </si>
  <si>
    <t>Emanuel Marques</t>
  </si>
  <si>
    <t>Fazenda  Betel - Água Clara</t>
  </si>
  <si>
    <t>O colaborador relatou que  se deslocava na estrada não pavimentada e ao realizar uma curva fechada,  foi surpreendido por um veículo leve de terceiro que estava na contra mão, vindo a colidir com o ônibus, causando pequenas avarias.</t>
  </si>
  <si>
    <t>Josivaine Lopes Oliveira</t>
  </si>
  <si>
    <t xml:space="preserve"> Motorista de ônibus</t>
  </si>
  <si>
    <t xml:space="preserve"> Bruno Arruda</t>
  </si>
  <si>
    <t>Felipe Neckel</t>
  </si>
  <si>
    <t>1. Comunicação aos gestores e área de Segurança da MS Florestal e JSF.</t>
  </si>
  <si>
    <t>Diego Santos</t>
  </si>
  <si>
    <t>Estrada de acesso a Faz. Paredão</t>
  </si>
  <si>
    <t>Segundo relato do colaborador, ele parou o caminhão da atividade de multitarefa na estrada para aguardar a chegada da manutenção. Em determinado momento, um outro caminhão (EPS Emflora), passou ao lado, acabou encontrando na lateral, causando a quebra do pisca alerta, retrovisor.</t>
  </si>
  <si>
    <t>Francisco da Silva Saraiva</t>
  </si>
  <si>
    <t xml:space="preserve">1. Comunicação aos gestores e área de segurança da MS Florestal e EPS Carpelo. </t>
  </si>
  <si>
    <t>Ezequiel Vieira Calado</t>
  </si>
  <si>
    <t>Fazenda Bela Vista VII</t>
  </si>
  <si>
    <t>Ao realizar atividade de preparação de estaca, o facão atingiu a mão esquerda do colaborador, causando um pequeno corte por cima da luva.</t>
  </si>
  <si>
    <t>Urubatan Amaral</t>
  </si>
  <si>
    <t>Auxiliar de topografia</t>
  </si>
  <si>
    <t>Ricardo Souto de Souza</t>
  </si>
  <si>
    <t>Aline Vergani</t>
  </si>
  <si>
    <t>1. Estancou o sangramento com um pano e se direcionou para o hospital mais próximo.</t>
  </si>
  <si>
    <t>Fazenda Americana</t>
  </si>
  <si>
    <t>Durante atividade de avaliação de declividade, uma abelha solitária picou o nariz do colaborador.</t>
  </si>
  <si>
    <t>Diego Ribeiro da Silva</t>
  </si>
  <si>
    <t>Técnico de planejamento e controle I</t>
  </si>
  <si>
    <t>1. Tomou medicamento e foi encaminhado para o posto mais próximo.</t>
  </si>
  <si>
    <t>Ao descarregar o caminhão de caixa de mudas vazias colaborador não  percebeu o colega desatento e soltou a caixa vindo a bater na boca do colega.</t>
  </si>
  <si>
    <t xml:space="preserve"> Alexandre Pinto Mesquita</t>
  </si>
  <si>
    <t>1. Colaborador foi encaminhado para o pronto atendimento de Avaí.</t>
  </si>
  <si>
    <t>Maria Lopes</t>
  </si>
  <si>
    <t>Fazenda Novo Horizonte - MÓD 2</t>
  </si>
  <si>
    <t>Rodovia Raposo Tavares - Km 140</t>
  </si>
  <si>
    <t>Colaborador realizava deslocamento com o veículo sentido Sorocaba,  momento que o capô abriu e acertou o parabrisa.</t>
  </si>
  <si>
    <t>Caio De Oliveira Silva</t>
  </si>
  <si>
    <t>Técnico de operações florestais</t>
  </si>
  <si>
    <t>Marcos Silva de Menezes</t>
  </si>
  <si>
    <t>1. Informado a gestão;
2. Informado a Movida;
3. Informado a area de segurança do trabalho.</t>
  </si>
  <si>
    <t>Caio de Oliveira Silva</t>
  </si>
  <si>
    <t>Viveiro LP01</t>
  </si>
  <si>
    <t>Ao puxar uma bandeja que travou, a colaboradora acabou batendo  pulso esquerdo na estrutura de ferro.</t>
  </si>
  <si>
    <t>LPI</t>
  </si>
  <si>
    <t>Estela Saranholi</t>
  </si>
  <si>
    <t>Agnaldo Romano</t>
  </si>
  <si>
    <t>Claudilene Pena</t>
  </si>
  <si>
    <t>1. Colaborador foi encaminhado para ambulatório linha 01 avaliada e liberada.</t>
  </si>
  <si>
    <t>Elizabete da Silva</t>
  </si>
  <si>
    <t>Operador máquina florestal I</t>
  </si>
  <si>
    <t>1. A funcionária foi encaminhada ao pronto atendimento de Itatinga. Passou pelo prantonista e foi liberada.</t>
  </si>
  <si>
    <t>Fazenda Represa - MÓD 15</t>
  </si>
  <si>
    <t>Ao descer da máquina, foi picada na perna direita por uma abelha.</t>
  </si>
  <si>
    <t>Fazenda Nova Aliança - Talhão 001</t>
  </si>
  <si>
    <t>O colaborador relatou que estava debaixo da copa da árvore para se abrigar do sol e ao se levantar bateu com a cabeça em um galho, causando um pequeno corte contuso.</t>
  </si>
  <si>
    <t>Marcio Farias Vicente</t>
  </si>
  <si>
    <t xml:space="preserve"> Motorista</t>
  </si>
  <si>
    <t>1. Foi realizado os primeiros socorros pela equipe de campo, utilizando o kit de primeiros socorros;
2. A atividade foi paralisada e o colaborador foi encaminhado ao Hospital de Santa Rita do Pardo - MS para atendimento médico;
3. Foi realizada a comunicação aos gestores, saúde e área de segurança da MS Florestal e EPS Emflora.</t>
  </si>
  <si>
    <t>João Victor Sampaio da Silva</t>
  </si>
  <si>
    <t>Avenida Dias Barroso - Centro Bataguassu/MS</t>
  </si>
  <si>
    <t xml:space="preserve">A colaboradora estava se deslocando para o escritório da MS Florestal, conduzindo a sua motocicleta. Nesse percurso, ao abrir o semáforo, um veículo de terceiro foi fazer uma conversão a esquerda e acabou colidindo com a colaboradora que seguia para o escritório. </t>
  </si>
  <si>
    <t>Operadora de Máquinas e Equipamentos</t>
  </si>
  <si>
    <t>Evanilson Reis</t>
  </si>
  <si>
    <t xml:space="preserve">1. A colaboradora foi encaminhada para o Hospital Santa Casa de Bataguassu-MS, onde foi atendida, realizou exame de raio X,  sendo constatada uma fratura na tíbia da sua perna direita. </t>
  </si>
  <si>
    <t>BR 262 - Água Clara - MS</t>
  </si>
  <si>
    <t xml:space="preserve">Segundo relato do motorista,  ele seguia com a frota carregada sentido Lençóis Paulista-SP. Após passar pela linha do trem com a frota no centro da pista devido ao desnível, o motorista avistou dois meninos de bicicleta e nesse mesmo instante ele puxou o volante para a direita vindo a balançar o último compartimento e consequentemente causando o tombamento da carreta por completo. </t>
  </si>
  <si>
    <t>Wellington Oziel</t>
  </si>
  <si>
    <t>Hellerson Siares</t>
  </si>
  <si>
    <t>Adriano Sanabria</t>
  </si>
  <si>
    <t xml:space="preserve">1. Comunicação aos gestores e área de segurança da Bracell e EPS JSL;
2. Por medidas preventivas o colaborador foi encaminhado ao hospital em Água Clara-MS,  onde foi atendido e liberado sem restrições. </t>
  </si>
  <si>
    <t>Fazenda 3 Irmãos</t>
  </si>
  <si>
    <t xml:space="preserve">O colaborador relatou que estava realizando a atividade de Supressão de solo com a máquina. Em determinado momento, ao realizar a supressão já no solo, houve rebote de um resíduo (madeira), que acabou atingindo a parte inferior do vidro lateral direito da máquina, causando a quebra do mesmo. </t>
  </si>
  <si>
    <t>Sidnei Aparecido Diniz Vitorio</t>
  </si>
  <si>
    <t>Operador Escavadeira Hidráulica I</t>
  </si>
  <si>
    <t>Renan Marquês</t>
  </si>
  <si>
    <t xml:space="preserve">1.Comunicação aos gestores e área de segurança da MS Florestal. </t>
  </si>
  <si>
    <t>João Pedro</t>
  </si>
  <si>
    <t>Fazenda Rincão do Pinhal</t>
  </si>
  <si>
    <t>Efetuava a Adubação, com o trator e implemento e ao passar por uma erosão a adubadeira veio a atingir o vidro traseiro (saída de emergência).</t>
  </si>
  <si>
    <t>Vitor</t>
  </si>
  <si>
    <t>Luciano Bueno de Camargo Matos</t>
  </si>
  <si>
    <t>Gil Queiroga</t>
  </si>
  <si>
    <t>1. Trator paralisado para a troca do vidro e troca do terceiro ponto e ajuste no comprimento da corrente de segurança.</t>
  </si>
  <si>
    <t>Alessandro TST JFI</t>
  </si>
  <si>
    <t>Everton Luiz Sanches De Carvalho</t>
  </si>
  <si>
    <t>Assistente</t>
  </si>
  <si>
    <t>Rafael Tiburcio</t>
  </si>
  <si>
    <t>Rafael Rodrigues</t>
  </si>
  <si>
    <t>1. Ninguém Se Feriu E Retiramos O Veiculo Do Local.</t>
  </si>
  <si>
    <t>Wellington Mateus Gardino</t>
  </si>
  <si>
    <t>Durante a atividade de descarte, ao rodar o talhão com veículo leve,  veio a escorregar  colidindo com tronco de árvore, gerando pequenas avarias na porta do passageiro.</t>
  </si>
  <si>
    <t>Fazenda Trincheira</t>
  </si>
  <si>
    <t>Fazenda São José VI - Talhão 07</t>
  </si>
  <si>
    <t>O funcionário (encarregado) realizava o apontamento no interior do veículo, em dado momento o mesmo teve que deixar o veículo e não acionou o freio estacionário, o veículo movimentou-se e atingiu a concha da retroescavadeira.</t>
  </si>
  <si>
    <t>Itatinga</t>
  </si>
  <si>
    <t>Erique</t>
  </si>
  <si>
    <t xml:space="preserve">1. Veículo parado e enviado para manutenção. </t>
  </si>
  <si>
    <t>Fazenda Novo Horizonte | Capão Bonito SP</t>
  </si>
  <si>
    <t>Durante o deslocamento, os veículos da empresa Piracicabana (ônibus) e Ponsse (pipa munck), colidiram lateralmente gerando danos materiais (avarias leves).</t>
  </si>
  <si>
    <t>Ponsse: Motorista I/Piracicabana: Motorista</t>
  </si>
  <si>
    <t>Colaborador Ponsse Danilo Fabricio Vaz de Moraes/Colaborador Piracicabana Rafael Antonio da Silva Marques</t>
  </si>
  <si>
    <t>Altair Negrello Junior</t>
  </si>
  <si>
    <t>Emanuel Francis Marques</t>
  </si>
  <si>
    <t>1. Veículos liberados para que possam passar por manutenção.</t>
  </si>
  <si>
    <t>Luiz Henrique de Almeida Cruz</t>
  </si>
  <si>
    <t>Pátio L2</t>
  </si>
  <si>
    <t xml:space="preserve">Durante manobra na quadra 5 (com caminhão), o fueiro quebrou, vindo a cair parte da carga do primeiro compartimento. </t>
  </si>
  <si>
    <t>Paulo Melo</t>
  </si>
  <si>
    <t>Motorista Rechego</t>
  </si>
  <si>
    <t>Bianca Araújo Cândido</t>
  </si>
  <si>
    <t>Eder Ramos</t>
  </si>
  <si>
    <t>1. Informado supervisor do pátio .
2. Registro com fotos do veículo;
3. Retirada a carga da carreta e transferida para outro caminhão de Rechego,veículo encaminhado para manutenção automotiva.</t>
  </si>
  <si>
    <t>Fazenda Macedônia</t>
  </si>
  <si>
    <t>Luiz Antônio de Oliveira</t>
  </si>
  <si>
    <t>Márcio Pires</t>
  </si>
  <si>
    <t>1. No dia seguinte ao ocorrido (período da manhã) o técnico de operações florestais levou o funcionário para a medicina Bracell, que foi avaliado e encaminhado para ortopedista.
Recomendado trabalho compatível por 35 dias.</t>
  </si>
  <si>
    <t>Fazenda da União</t>
  </si>
  <si>
    <t xml:space="preserve">O colaborador relatou que realizava limpeza no implemento subsolador. Em determinado momento, a tampa do compartimento de adubo veio a fechar, atingindo o seu braço na altura do biceps, causando apenas um desconforto no local. </t>
  </si>
  <si>
    <t>Operador Maquinas e Equipamentos</t>
  </si>
  <si>
    <t>Alan Lima</t>
  </si>
  <si>
    <t>José Junior</t>
  </si>
  <si>
    <t xml:space="preserve">1. O colaborador foi encaminhado para o hospital onde foi atendido e liberado sem restrições. 
2. Comunicação aos gestores,  saúde e área de segurança da MS Florestal. </t>
  </si>
  <si>
    <t>Edvaldo de Oliveira</t>
  </si>
  <si>
    <t>Acesso Fazenda Barra Mansa</t>
  </si>
  <si>
    <t>O colaborador (motorista) relatou que após término do turno, seguia pela estrada de acesso a fazenda para cidade. Ao passar pela ponte, bateu com o pneu contra um buraco que se encontrava no rodeiro. Após o ocorrido o caminhão seguiu o seu percurso normalmente.</t>
  </si>
  <si>
    <t>José Leonardo dos Santos</t>
  </si>
  <si>
    <t>Angelo Tarapo</t>
  </si>
  <si>
    <t>1. Comunicação aos gestores e área de segurança da MS Florestal para trancar passagem e realizar reparos.</t>
  </si>
  <si>
    <t>Allyfe Ferreira</t>
  </si>
  <si>
    <t>Santa Terezinha  7</t>
  </si>
  <si>
    <t>O colaborador realizava a atividade de roçada, quando  acertou  uma colmeia de abelhas, ele saiu correndo vindo a cair, batendo o joelho no chão. O colaborador levou uma picada de abelha na boca.</t>
  </si>
  <si>
    <t>Jose Vinicio</t>
  </si>
  <si>
    <t>1.  O  colaborador foi encaminhado para UPA de agudos.</t>
  </si>
  <si>
    <t>Santa Esther - Talhão 43</t>
  </si>
  <si>
    <t>Colaborador fazia atividade de coleta de sementes, quando foi ferroado por 1 marimbondo na barriga.</t>
  </si>
  <si>
    <t>Valdenilson Neves da Silva</t>
  </si>
  <si>
    <t>Líder de Campo</t>
  </si>
  <si>
    <t>Amarildo da Silva</t>
  </si>
  <si>
    <t>Janaína Scotton</t>
  </si>
  <si>
    <t>1. O mesmo tomou antialérgico contido no kit de primeiro socorros do veículo e comunicado o supervisor da área Amarildo da Silva</t>
  </si>
  <si>
    <t>Lucas Felipe Madeira</t>
  </si>
  <si>
    <t xml:space="preserve">Operador relata que ao descer da HV teve sua mão direita (dedo indicador) atingida pela porta, causando uma dor no local. </t>
  </si>
  <si>
    <t>O colaborador realizava a atividade de aplicação de herbicida e acabou pisando em um buraco, sentindo dor no joelho esquerdo.</t>
  </si>
  <si>
    <t>Luan Mariano Miranda</t>
  </si>
  <si>
    <t> Lívia</t>
  </si>
  <si>
    <t>1. O  colaborador foi encaminhado para a UPA de Agudos.</t>
  </si>
  <si>
    <t>Mainaira Negretti Policiano dos Santos</t>
  </si>
  <si>
    <t>Camila Leite Santos</t>
  </si>
  <si>
    <t>Eder da Silva Ramos</t>
  </si>
  <si>
    <t>1. Registro com fotos do equipamento / local;
2. Solicitado apoio dos bombeiros para realizar liberação do equipamento;
3. Solicitado apoio aos mecânicos para destravar o freio;</t>
  </si>
  <si>
    <t>Picador Linha 01</t>
  </si>
  <si>
    <t>Fernando Bregadioli</t>
  </si>
  <si>
    <t>1. Técnica de segunça Alessandra fez comunicado;
2. Informado Supervisor de transporte do BTF5 e Pátio de Madeira;
3. Solicitado filmagem da câmera frontal do CM da Plácidos.</t>
  </si>
  <si>
    <t>Alessandra Ribeiro</t>
  </si>
  <si>
    <t>Rodovia Juliano Lirenzetti</t>
  </si>
  <si>
    <t>Marcos Carinatto</t>
  </si>
  <si>
    <t xml:space="preserve"> Everson Ribas</t>
  </si>
  <si>
    <t>Motorista estava parado na fila de descarregamento na linha 1, ao manobrar o caminhão tri-trem em ré veio a colidir com um caminhão da Plácidos, vindo a danificar o quebra-sol.</t>
  </si>
  <si>
    <t>Motorista seguia pela rodovia, quando ao dar passagem para um caminhão caçamba terceiro, o mesmo veio a colidir com o retrovisor lado esquerdo do caminhao tri-trem Bracell.</t>
  </si>
  <si>
    <t>Motorista ao retornar da oficina L1 (retirando carreta que estava em revisão, atrelada em cavalo) e entrar na L2, a mesma sentiu que um lado da carreta ficou mais lento. Dessa forma, a colaboradora parou e verificou que o pneu da composição, já estava vermelho e com cheiro de queimado, a mesma rompeu o lacre do extintor e utilizou no pneu.</t>
  </si>
  <si>
    <t>Fazenda Asas - Inocência MS - Talhão 011</t>
  </si>
  <si>
    <t>O colaborador relatou que estava realizando atividade de capina química (pré emergente), com o trator C-106. Ao sair no carreador para entrar na linha seguinte de plantio, ele acabou atingindo a lateral do veículo com o braço de pulverização do implemento, causando pequenas avarias.</t>
  </si>
  <si>
    <t>Macio Paulo Rocha Antunes</t>
  </si>
  <si>
    <t>1. Comunicação aos gestores e área de segurança da MS Florestal e EPS Parcetec.</t>
  </si>
  <si>
    <t>Gabriel Monteiro Correa</t>
  </si>
  <si>
    <t>Fazenda São Manoel (Acesso Municipal)</t>
  </si>
  <si>
    <t>Estradas</t>
  </si>
  <si>
    <t>Manoel Henrique Caetano Nis</t>
  </si>
  <si>
    <t>Técnico em Operações Florestais</t>
  </si>
  <si>
    <t xml:space="preserve">1. Comunicação aos gestores e área de segurança da MS Florestal. </t>
  </si>
  <si>
    <t xml:space="preserve">O colaborador se deslocava no veículo para a fazenda, à sua frente se deslocava um ônibus da EPS Piracicabana e nesse percurso o compartimento lateral (bagageiro) do ônibus se abriu, logo o motorista do ônibus ao perceber freou repentinamente, não havendo tempo de frenagem devido às condições climáticas (chuva). Foi então que o colaborador para evitar a colisão traseira, freou e puxou o veículo para o lado esquerdo, causando o deslizamento do veículo, vindo a colidir a lateral do mesmo com a lateral do ônibus, causando pequenas avarias. </t>
  </si>
  <si>
    <t>Colaboradora ao se deslocar do ônibus para o viveiro, tropeçou em restos de pedaços de concreto no chão e caiu batendo o rosto, o braço e o joelho.</t>
  </si>
  <si>
    <t>Vera Lúcia Siqueira</t>
  </si>
  <si>
    <t>1. Colaborador foi encaminhado para o pronto atendimento de Pirajuí.</t>
  </si>
  <si>
    <t>Maxsuel Teodoro</t>
  </si>
  <si>
    <t>Casa de Vegetação</t>
  </si>
  <si>
    <t xml:space="preserve">A  colaboradora relatou que estava com a bandeja acima do carrinho e ao colocar o  bandejão no trilho, este veio a escapar apertando o punho direito dela, causando um desconforto.  </t>
  </si>
  <si>
    <t xml:space="preserve">1. Comunicação aos gestores,  saúde e área de segurança da MS Florestal. 
2. O colaborador foi encaminhado para o ambulatório médico local, onde foi atendido e liberado sem restrições. </t>
  </si>
  <si>
    <t>Cristiano Minetto</t>
  </si>
  <si>
    <t> Dayane Rafaela Rossignolo</t>
  </si>
  <si>
    <t>Richard Pereira</t>
  </si>
  <si>
    <t>Raquel Bacellar</t>
  </si>
  <si>
    <t>Gilvan Cruz</t>
  </si>
  <si>
    <t>O colaborador estava dobrando os bags que foram utilizados e em determinado momento,  o mesmo pisou em um pedaço de madeira que continha um prego, o que acabou perfurando a bota e  consequentemente o seu pé esquerdo, causando um pequeno ferimento.</t>
  </si>
  <si>
    <t>Fábio Mota Marques</t>
  </si>
  <si>
    <t>Gleison</t>
  </si>
  <si>
    <t>1. Comunicação aos gestores,  saúde e área de segurança da MS Florestal. 
2. O colaborador foi encaminhado para o hospital municipal, onde foi atendido e liberado posteriormente.</t>
  </si>
  <si>
    <t>Renan Dias Pinto Bezerra</t>
  </si>
  <si>
    <t>Fazenda Limeira</t>
  </si>
  <si>
    <t>Wagner  Aparecido Florêncio</t>
  </si>
  <si>
    <t>Marcelo Henrique Ventura dos Santos</t>
  </si>
  <si>
    <t>Colaborador ao movimentar o carrinho de mudas na casa de vegetação, trombou na porta com o mesmo, batendo a canela esquerda no carrinho.</t>
  </si>
  <si>
    <t>Django Neck Oliveira</t>
  </si>
  <si>
    <t>1. De imediato o mesmo foi socorrido pelo técnico de campo na unidade Bracell levado até a cidade de Bauru onde se encontra no centro na terapia intensiva passando por cuidados médicos e tomando medicações.</t>
  </si>
  <si>
    <t>Estrada de acesso a Fazenda Cachoeirão</t>
  </si>
  <si>
    <t>O colaborador relatou que seguia em via não pavimentada. Foi então que ao passar sob o mata-burro, a madeira se rompeu, fazendo com que o veículo caísse com a roda do lado direito dentro do buraco, causando avarias no veículo.</t>
  </si>
  <si>
    <t>Lucas Ribeiro Zampieri</t>
  </si>
  <si>
    <t>Técnico em Segurança do Trabalho</t>
  </si>
  <si>
    <t>Fernando Gomes</t>
  </si>
  <si>
    <t>1. Comunicação aos gestores e área de segurança MS Florestal e EPS Inovesa.</t>
  </si>
  <si>
    <t xml:space="preserve"> Joseana A. Veiga</t>
  </si>
  <si>
    <t>Santa Terezinha 7</t>
  </si>
  <si>
    <t>O colaborador realizava a atividade de Capina Química Manual quando se desequilibrou, vindo a cair com a bomba costal. Queixou-se de ter torcido o joelho direito.</t>
  </si>
  <si>
    <t>Carlos Eduardo</t>
  </si>
  <si>
    <t>1. O  colaborador foi encaminhado para UPA de agudos. Onde passou por atendimento médico e foi liberado. Amanhã ele passará por atendimento do médico do trabalho.</t>
  </si>
  <si>
    <t>Fazenda São João III - Talhão 14</t>
  </si>
  <si>
    <t>O colaborador estava realizando a atividade de barra aberta dentro do talhão, quando ao passar por cima de um resíduo, este levantou e acabou acertando o vidro da porta da máquina de acesso, ocasionando a quebra do vidro.</t>
  </si>
  <si>
    <t>José Carlos Inácio Júnior</t>
  </si>
  <si>
    <t xml:space="preserve">Natally Bielick </t>
  </si>
  <si>
    <t>Luiz Fernando Barbosa</t>
  </si>
  <si>
    <t>1. Comunicado os responsáveis da bracell e paralisado a máquina de imediato.</t>
  </si>
  <si>
    <t>Reinaldo Donizete Matias de Campos</t>
  </si>
  <si>
    <t>Fazenda Santa América</t>
  </si>
  <si>
    <t>Duatina</t>
  </si>
  <si>
    <t>Matheus Bento Costa Furtado</t>
  </si>
  <si>
    <t>1. Comunicado aos superiores imediato. Feito rescaldo por precaução.</t>
  </si>
  <si>
    <t>Gustavo Bertoncini</t>
  </si>
  <si>
    <t>Estrada saída Fazenda Carretão I</t>
  </si>
  <si>
    <t>Motorista saia carregado da fazenda sentido Fábrica, onde em uma curva em S a direita, veio a sair do eixo da estrada de terra e tombar por completo o cavalo e carretas. Motorista com leve escoriação no braço.</t>
  </si>
  <si>
    <t>1. Bloqueio trajeto carregado;
2. Comunicação a Coordenação e Segurança;
3. Deslocamento dos supervisores e técnicos de Transporte e Carregamento até a ocorrência;
4. Encaminhado motorista até CMU de Lençois Paulista;</t>
  </si>
  <si>
    <t>Fazenda Oito Pontas - Talhão 069</t>
  </si>
  <si>
    <t>O funcionário estava realizando Capina Química Manual na Fazenda e saiu no carregador relatando que foi surpreendido por uma picada de cobra (panturrilha esquerda, cerca de 4 dedos acima da Bota de borracha).</t>
  </si>
  <si>
    <t>Teliz Aguiar Costa</t>
  </si>
  <si>
    <t>Servente Rural</t>
  </si>
  <si>
    <t>Luciano Mattos</t>
  </si>
  <si>
    <t>Bruno Noronha</t>
  </si>
  <si>
    <t>Luciano Matos</t>
  </si>
  <si>
    <t>1. O funcionário foi levado para o PS da UNESP, após avaliação a equipe médica informou que não houve perfuração e inoculação do agente tóxico. O colaborador ficará em observação por 06h e liberado a seguir.
2. Na data de 26/01, o funcionário irá passar pelo médico do trabalho da empresa.</t>
  </si>
  <si>
    <t>Alessandro Dias</t>
  </si>
  <si>
    <t>Fazenda Santa Madalena I</t>
  </si>
  <si>
    <t>Operador II</t>
  </si>
  <si>
    <t>Luciano Delmar dos Santos Almeida</t>
  </si>
  <si>
    <t>Willian Rodrigues Jardim</t>
  </si>
  <si>
    <t>1. Colaborador será advertido por escrito.
2. Será realizado um DDS sobre os cuidados e análises de risco ao fazer qualquer manobra com veículo dentro da fazenda.</t>
  </si>
  <si>
    <t>Luciano Delmar</t>
  </si>
  <si>
    <t>Fazenda Santo Antônio VII</t>
  </si>
  <si>
    <t>O colaborador relatou que ao ir orientar o operador da pá carregadeira para fazer uma limpeza de saída de água na estrada municipal, adentrou aproximadamente 5 metros em uma área com capim. No local, haviam algumas abelhas, onde o colaborador não as visualizou e acabou sendo atacado pelas mesmas.</t>
  </si>
  <si>
    <t>Expresso Planalto</t>
  </si>
  <si>
    <t>Adelton Pereira Campos</t>
  </si>
  <si>
    <t>Eduardo Ribeiro da Cunha</t>
  </si>
  <si>
    <t>Gabriel Matheus</t>
  </si>
  <si>
    <t>1.Solicitado o veículo reserva e comunicado a ocorrência.</t>
  </si>
  <si>
    <t>Eucalipto estava caído e ao passar com a máquina sobre ele, o mesmo levantou, bateu na porta, causando a quebra do vidro.</t>
  </si>
  <si>
    <t>O colaborador relatou que ao manobrar a motoniveladora, não visualizou o carro do técnico que parou na estrada para dar uma orientação ao motorista, vindo a pegar o escarificador no capô do carro.</t>
  </si>
  <si>
    <t>MÓDULO 13</t>
  </si>
  <si>
    <t>Fazenda Chapadão - MÓD 13</t>
  </si>
  <si>
    <t>Após o motorista deixar a equipe no módulo, ao fechar uma das janelas, a mesma veio a quebrar.</t>
  </si>
  <si>
    <t>Fazenda  Lunardelli</t>
  </si>
  <si>
    <t>Operador realizava atividade de limpeza de caixa (onde havia entulhos e vegetação alta).  Ao engatar marcha ré para sair do local, a máquina deslizou, bateu o retrovisor no eucalipto, prendendo a máquina e trincando o para brisa.</t>
  </si>
  <si>
    <t>Adalto Pereira</t>
  </si>
  <si>
    <t>Operador de Pá Carregadeira</t>
  </si>
  <si>
    <t>1. A máquina foi retirada do local e acionado o técnico que realizou a substituição do vidro;
2. Foi solicitado como plano de ação a colocação da grade de proteção.</t>
  </si>
  <si>
    <t>Gustavo Biguetti</t>
  </si>
  <si>
    <t>O operador saiu do acento (banco) da máquina, para que o mecânico pudesse verificar uma falha, apontada no sistema. O operador ficou atrás do acento (banco) segurando na estrutura da cabine, o operador fechou a porta, atingindo o seu dedo médio da mão direita.</t>
  </si>
  <si>
    <t>Fazenda Represa Gleba A e B - MÓD 3</t>
  </si>
  <si>
    <t>Sérgio Ricardo Aizique</t>
  </si>
  <si>
    <t>1.  Funcionário encaminhado para a medicina Bracell, para avaliação.</t>
  </si>
  <si>
    <t>Rafael Domingues (Supervisor de Colheita)</t>
  </si>
  <si>
    <t>Durante a manutenção na tampa inferior do motor da HV 19000, a chave escapou e sua mão bateu na estrutura da máquina, perfurando a luva e causando o ferimento no dedo indicador da mão direita.</t>
  </si>
  <si>
    <t>Fazenda Turvinho I - MÓD 1</t>
  </si>
  <si>
    <t>Leonardo Vitor Soares</t>
  </si>
  <si>
    <t>Auxiliar de Manutenção</t>
  </si>
  <si>
    <t>1. Realizado o primeiro atendimento no loca.
2. Funcionário levado ao Hospital de Lençóis Paulista.</t>
  </si>
  <si>
    <t>Operador saiu da máquina para realizar a troca do material de corte (Corrente), e foi picado por abelhas na região da cabeça, rosto e braço (aproximadamente 10 picadas).</t>
  </si>
  <si>
    <t>Fazenda Massapê - MÓD 10</t>
  </si>
  <si>
    <t>Operador</t>
  </si>
  <si>
    <t>1. Trabalhador foi levado para pronto atendimento da cidade mais próxima do módulo;
2. Sinalização da área para ciência da operação;
3. Realização de DDS com as equipes sobre o riscos e sobre a necessidade do capuz de fuga.
4. Supervisor Sidnei comunicou a medicina do trabalho, que o orientou sobre não haver necessidade do trabalhador ser avaliado pelo médico do trabalho, caracterizando SAA.</t>
  </si>
  <si>
    <t>Elivaldo Rocha</t>
  </si>
  <si>
    <t>Linha II</t>
  </si>
  <si>
    <t xml:space="preserve">Operador ao movimentar a garra de madeira sentido buffer, teve o link/ elo da garra e máquina quebrado, vindo a mesma a cair sobre o buffer com madeira. </t>
  </si>
  <si>
    <t>MESA 1</t>
  </si>
  <si>
    <t>José Luís Coltre</t>
  </si>
  <si>
    <t>Operador de Máquina Florestal</t>
  </si>
  <si>
    <t>1. Informado manutenção mecânica, operador, coordenação e técnico de segurança
2. Após avaliação de todos, solicitado apoio de munck e plataforma elevatória para retirada da garra
3. Registro com fotos no local</t>
  </si>
  <si>
    <t>Luiz Felipe Bispo</t>
  </si>
  <si>
    <t>Fazenda Guandu</t>
  </si>
  <si>
    <t xml:space="preserve">Trator passou sobre um resíduo de eucalipto. O mesmo levantou um lado pegando na proteção dos 3 pontos de apoio da porta , quebrando o vidro.
</t>
  </si>
  <si>
    <t>Duartina</t>
  </si>
  <si>
    <t>Luis Henrique de Souza</t>
  </si>
  <si>
    <t>1. Comunicado aos superiores imediato.</t>
  </si>
  <si>
    <t>Gustavo Brito</t>
  </si>
  <si>
    <t>Área de rustificação</t>
  </si>
  <si>
    <t xml:space="preserve">A colaboradora estava realizando atividade de expedição de mudas entre os trilhos na linha de irrigação. Em determinado momento, ela veio a pisar em um buraco causando um leve desconforto no seu pé direito. </t>
  </si>
  <si>
    <t>1. A colaboradora foi encaminhada para o ambulatório médico local, onde foi atendida e liberada sem restrições.</t>
  </si>
  <si>
    <t>Operador deslocou-se com o HV, em declividade lateral entre eito (linhas), para acessar o talhão a ser colhido, causando o tombamento.</t>
  </si>
  <si>
    <t>1. Funcionário foi encaminhado para o hospital de Capão Bonito/SP, passou pelo médico de plantão e foi liberado.
2. No período da manhã da data de 31/01, foi levado para a Medicina Bracell.</t>
  </si>
  <si>
    <t>Emanuel Marques (Supervisor de Colheita)</t>
  </si>
  <si>
    <t>Nossa Senhora de Guadalupe</t>
  </si>
  <si>
    <t>O Motorista, saiu da fazenda, parou pra reapertar a  carga e viu um pedaço de madeira fora, foi puxar o galho e o  galho voltou prensando o dedo em outra madeira, causando uma lesão na ponta do dedo médio da mão esquerda.</t>
  </si>
  <si>
    <t>Edivaldo Rodrigues Joaquim</t>
  </si>
  <si>
    <t>Motorista tritrem</t>
  </si>
  <si>
    <t>1. Continuou o percurso até a fábrica ,  assim que descarregou foi pra UPA de Lençóis Paulista</t>
  </si>
  <si>
    <t>Elessandra Fróes</t>
  </si>
  <si>
    <t xml:space="preserve">TRAJETO </t>
  </si>
  <si>
    <t>ok</t>
  </si>
  <si>
    <t xml:space="preserve">Ao realizar manobra de ré, encostou no para-choque traseiro do carro da EPS que estava parado (MA Coneglian). </t>
  </si>
  <si>
    <t>Estrada/Rustificação</t>
  </si>
  <si>
    <t>Técnica I</t>
  </si>
  <si>
    <t>1. Avaliar se houve algum dano no veículo terceiro.         *Identificado um risco no para-choque do veículo da EPS.</t>
  </si>
  <si>
    <t>Fazenda Nossa Senhora da Guardalupe</t>
  </si>
  <si>
    <t>Colaborador realizava atividade de carregamento do caminhão (Expresso Nepomuceno), momento que uma madeira escorregou e atingiu a cabine do caminhão.
Obs: Madeira estava escorregadia devido a chuva.</t>
  </si>
  <si>
    <t>Felipe Augusto de Ribas Borges dos Santos</t>
  </si>
  <si>
    <t>Operador de Grua I</t>
  </si>
  <si>
    <t>1. Comunicado a gestão;
2. Realizado o descarregamento do veículo e encaminhado para manutenção.</t>
  </si>
  <si>
    <t>Vanderlei José Honório</t>
  </si>
  <si>
    <t>Rodovia SP 225</t>
  </si>
  <si>
    <t>Colaborador trafegava com o caminhao tri-trem carregado pela rodovia, quando próximo ao KM 278 houve o tombamento do caminhão.</t>
  </si>
  <si>
    <t>BTF - 05</t>
  </si>
  <si>
    <t>Edson Vaz Cardoso Moreira</t>
  </si>
  <si>
    <t>1. Colaborador encaminhado ao hospital para atendimento.</t>
  </si>
  <si>
    <t>Fazenda Limeira - Talhão 65</t>
  </si>
  <si>
    <t>Eucalipto caído levantou após o trator passar por cima  e colidiu com o vidro traseiro do mesmo, com o impacto o vidro veio a quebrar.</t>
  </si>
  <si>
    <t>Garça</t>
  </si>
  <si>
    <t>José Vanderlei da Silva , matrícula: 22752</t>
  </si>
  <si>
    <t>Operador de Trator Agrícola</t>
  </si>
  <si>
    <t>1. Comunicado ao setor de segurança da EPS, e supervisor Bracell. Realizado DDS, e orientação de segurança aos colaboradores. Bem como solicitação de manutenção no trator.</t>
  </si>
  <si>
    <t>Cezar Marciano</t>
  </si>
  <si>
    <t>Viveiro LP III</t>
  </si>
  <si>
    <t>Colaboradora estava fazendo movimentação de bandeja de plástico, quando teve seu dedo prensado na outra bandeja.</t>
  </si>
  <si>
    <t>Rustificação</t>
  </si>
  <si>
    <t>Silvania Delza de Araújo Silva 37005409</t>
  </si>
  <si>
    <t>1. Colaboradora foi levada no ambulatório da linha 1, medicada e encaminhada ao CMU para fazer raio-x, não houve fratura.</t>
  </si>
  <si>
    <t>Lucilaine carvalho</t>
  </si>
  <si>
    <t>Pátio de Crescimento</t>
  </si>
  <si>
    <t xml:space="preserve">O colaborador realizava a movimentação de mudas e ao movimentar a parte móvel do carrinho, apertou o 5 ° dedo da mão direita, causando uma pequena escoriação. </t>
  </si>
  <si>
    <t>Murilo Gonzaga  da Silva</t>
  </si>
  <si>
    <t xml:space="preserve">1. O colaborador foi encaminhado ao ambulatório médico local, onde foi atendido e liberado posteriormente. </t>
  </si>
  <si>
    <t>Pátio de limpeza de carretas</t>
  </si>
  <si>
    <t>O colaborador estava realizando a limpeza das carretas no pátio de varrição na linha II, quando foi atacado por um enxame de marimbondos, sendo atingido na região do pescoço por algumas picadas.</t>
  </si>
  <si>
    <t>Alexandre Xavier Alves</t>
  </si>
  <si>
    <t xml:space="preserve"> Motorista de carretas 9 eixos</t>
  </si>
  <si>
    <t>1. Após o ocorrido colaborador foi encaminhado para atendimento no P.S. (O mesmo  relatou que não é alérgico).</t>
  </si>
  <si>
    <t>MS-040 Km 195 (próximo a Fazenda São Manoel)</t>
  </si>
  <si>
    <t>01 - Supervisor de Silvicultura
02 - Supervisora de Silvicultura
03 - Técnico de Operações Florestais
04 - Técnico de Operações Florestais
05 - Auxiliar
06 - Líder</t>
  </si>
  <si>
    <t xml:space="preserve">1. Ambos os colaboradores foram encaminhados para o hospital municipal em Santa Rita do Pardo-MS,  onde passaram por atendimento médico e foram liberados.  Porém, um colaborador teve um corte superficial no lábio superior, um inchaço no super cílio e uma lesão (fratura) no tornozelo esquerdo. </t>
  </si>
  <si>
    <t>Fazenda Massapê</t>
  </si>
  <si>
    <t>Marcelo Ferreira da Cruz</t>
  </si>
  <si>
    <t>1. Trabalhador tomou medicação anti alérgica no módulo;
- Trabalhador foi levado para pronto atendimento da cidade mais próxima do módulo;
- Sinalização da área para ciência da operação;
- Realização de orientação para todos os envolvidos, sobre o riscos e sobre a necessidade do capuz de fuga.
- Supervisor Sidnei comunicou a medicina do trabalho, que o orientou sobre não haver necessidade do trabalhador ser avaliado pelo médico do trabalho, caracterizando SAA.</t>
  </si>
  <si>
    <t>Rubem De Souza Santos Filho</t>
  </si>
  <si>
    <t>1 - Paralisação da atividade para atendimento ao colaborador.
2 - Colaborador foi encaminhado para o hospital municipal em Santa Rita do Pardo - MS, onde foi atendido, realizado Raio-X, não sendo constatada nenhuma lesão. O colaborador foi liberado sem restrições.
3 - Comunicação aos gestores e área de segurança da MS Florestal e EPS Carpelo.</t>
  </si>
  <si>
    <t>José Monteiro</t>
  </si>
  <si>
    <t xml:space="preserve">A colaboradora estava transportando  mudas entre os trilhos na linha de irrigação. Em determinado momento, acabou pisando em um buraco, causando uma leve torção em seu pé direito. </t>
  </si>
  <si>
    <t>Tatiana Trajano Abreu</t>
  </si>
  <si>
    <t>Assistente de Viveiro</t>
  </si>
  <si>
    <t xml:space="preserve">1. A colaboradora foi encaminhada para o ambulatório médico local, de onde foi atendida e liberada sem restrições. 
2. Comunicação aos gestores, saúde e área de segurança da MS Florestal. </t>
  </si>
  <si>
    <t>Seleção de mudas</t>
  </si>
  <si>
    <t xml:space="preserve">A colaboradora foi colocar uma bandeja de mudas na esteira e a outra colega não visualizou e empurrou as bandejas prensando sua mão entre as bandejas, o que causou pequenas escoriações. </t>
  </si>
  <si>
    <t>Francivalda Ribeiro dos Santos</t>
  </si>
  <si>
    <t>Auxiliar de Serviços gerais</t>
  </si>
  <si>
    <t xml:space="preserve">1. A colaboradora foi encaminhada para o ambulatório médico local, onde foi atendida e liberada posteriormente. </t>
  </si>
  <si>
    <t xml:space="preserve">Os veículos estavam parados na rodovia, em um pare e siga por causa do tombamento de uma carreta de algodão. Ao liberar o pare e siga os veículos começaram o deslocamento devagar. Foi então que uma carreta veio em alta velocidade e bateu no *veículo 01 MS Florestal* o qual foi projetado no *veículo 02 da MS Florestal* que estava à frente e no *veículo 03 MS Florestal da Brigada* que estava na pista contrária. </t>
  </si>
  <si>
    <t>Durante colheita uma colmeia de abelhas foi atingida.  Operador deslocou a máquina distante da colmeia, saiu da máquina para realizar a troca do material de corte (Corrente), e ao retornar para cabine foi picado por aproximadamente 06 abelhas.</t>
  </si>
  <si>
    <t>Segundo relato do colaborador, ele parou o caminhão pipa próximo ao tanque de irrigação para efetuar o abastecimento com água. Foi então que dois ajudantes foram retirar o mangote para acoplar no implemento (sem êxito). O segundo colaborador (vítima), foi  ajudar e acabou sendo atingido pelo mangote na região do joelho, causando um leve desconforto.</t>
  </si>
  <si>
    <t>Fazenda Santa Emília</t>
  </si>
  <si>
    <t>Segundo relato do colaborador, ele estava próximo da carretinha de muda. Em determinado momento, ele foi surpreendido por uma picada de escorpião na região do tórax.</t>
  </si>
  <si>
    <t xml:space="preserve"> Plantio</t>
  </si>
  <si>
    <t>Cícero Jocerlanio Ferreira Gomes</t>
  </si>
  <si>
    <t>Encarregado Florestal</t>
  </si>
  <si>
    <t xml:space="preserve">1. O  colaborador foi encaminhado para o hospital municipal em Santa Rita do Pardo-MS,  onde foi atendido e liberado posteriormente sem restrições. </t>
  </si>
  <si>
    <t>Rodovia Marechal Rondon</t>
  </si>
  <si>
    <t>Motorista seguia com o caminhão tri-trem vazio pela Rodovia, quando em determinado momento, escutou um barulho semelhante a um pneu estourando. Ao descer do caminhão, se deparou com um veículo frota leve de terceiro que havia colidido na traseira da última carreta.</t>
  </si>
  <si>
    <t>BTF-05</t>
  </si>
  <si>
    <t>Alex Sandro Cestaro</t>
  </si>
  <si>
    <t>1. Acionamento da polícia e concessionária da rodovia para atendimento médico às passageiras do veículo leve.</t>
  </si>
  <si>
    <t>Fazenda Carretão 1</t>
  </si>
  <si>
    <t>Conforme relato do colaborador o mesmo estava se deslocando até o carregamento, ao parar no ponto de encontro do projeto, o mesmo relata que  teve um mal súbito e veio a colidir na traseira do caminhão que estava parado a  frente.</t>
  </si>
  <si>
    <t xml:space="preserve"> Donizete Aparecido Andrade</t>
  </si>
  <si>
    <t>1.  Foi encaminhado  no local outro motorista para realizar a retirada do caminhão  do local</t>
  </si>
  <si>
    <t>Marcelo Henrique Ventura</t>
  </si>
  <si>
    <t>Fábrica Linha 1 - Acesso a balança</t>
  </si>
  <si>
    <t>O motorista que dirigia CM relata que ao acessar a balança não se atentou a curvatura do veículo e esbarrou (pneu da última composição - lado motorista) no guia sinalizador da balança.</t>
  </si>
  <si>
    <t>Jair Lopes dos Santos</t>
  </si>
  <si>
    <t>1. Equipe patrimonial comunicou ao time da balança;
Time da balança comunicou a gestão Transpes e Bracell;
Gerente e TST da Transpes foi até o local fazer análise do ocorrido.</t>
  </si>
  <si>
    <t>Danyllo Oliveira Barbosa</t>
  </si>
  <si>
    <t>Fazenda Santo Antônio dos Palmares</t>
  </si>
  <si>
    <t>Durante atividade de marcação de APP, 2 colaboradores levaram picadas de abelhas no rosto, costas e  na perna.</t>
  </si>
  <si>
    <t>Topografia</t>
  </si>
  <si>
    <t>37004519/37015581</t>
  </si>
  <si>
    <t>Tec. Planejamento e controle  /auxiliar de topografia</t>
  </si>
  <si>
    <t>1. Uso do capuz de fuga, uso do antialérgico predisolona e deslocamento para unidade de saúde mais próxima upa de Pratânia.</t>
  </si>
  <si>
    <t>Huderson estevam Antônio milani,Kaio donizetti</t>
  </si>
  <si>
    <t>Mini jardim clonal</t>
  </si>
  <si>
    <t xml:space="preserve"> A colaboradora relatou que foi abrir o carrinho de suporte utilizado para fixar o guarda sol. Foi então que a caixa térmica e o saco de lixo se fechou, prensando o segundo dedo da mão esquerda, causando um pequeno ferimento superficial.</t>
  </si>
  <si>
    <t>Gilmara Aparecida Prates</t>
  </si>
  <si>
    <t xml:space="preserve">1. Foi encaminhada para o ambulatório médico local onde foi atendida e realizada assepsia, curativo e liberada sem restrições. </t>
  </si>
  <si>
    <t>DAYANE RAFAELA ROSSIGNOLO</t>
  </si>
  <si>
    <t>Primeira Seleção</t>
  </si>
  <si>
    <t xml:space="preserve">Segundo relato da colaboradora, ela foi colocar uma bandeja de mudas na esteira e a outra colega não visualizou e acabou empurrando as bandejas, prensando sua mão esquerda, o que causou um leve desconforto. </t>
  </si>
  <si>
    <t>A colaboradora estava realizando seleção de mudas e ao colocar a bandeja vazia na pilha,  bateu o quarto dedo da mão esquerda no canto da bandeja, causando um ferimento superficial.</t>
  </si>
  <si>
    <t>Sônia Regina da Silva Mattos</t>
  </si>
  <si>
    <t xml:space="preserve">1. Comunicação aos gestores, saúde e área de segurança da MS Florestal. 
Ela foi encaminhada para o ambulatório médico local, onde foi atendida, realizada a assepsia, curativo e liberada para suas atividades laborais. </t>
  </si>
  <si>
    <t>O afiador de correntes realizava a troca de ponteira do sabre, quando ao utilizar um martelo, atingiu seu dedo polegar da mão esquerda, causando uma escoriação.</t>
  </si>
  <si>
    <t>Ricardo Alexandre da Silva</t>
  </si>
  <si>
    <t>Afiador de correntes</t>
  </si>
  <si>
    <t>1. Trabalhador foi levado para pronto atendimento da cidade mais próxima do módulo;
2. No dia 05/02/24 o trabalhador foi avaliado pelo médico do trabalho de uma clínica contratada, não emitindo parecer por falta de raio x;
3. No dia 06/02 trabalhador passou novamente pelo médico do trabalho, que liberou p profissional para realizar suas atividades normalmente.</t>
  </si>
  <si>
    <t>Monica Silva</t>
  </si>
  <si>
    <t>Fazenda Nossa Senhora  Aparecido 3 - Talhão 01</t>
  </si>
  <si>
    <t>Operador precisou  descer da máquina no meio do talhão para averiguar um toco de eucalipto que estava pegando na parte de baixo da máquina, ao descer e ao fechar a porta  o vidro dianteiro do para-brisa veio a quebrar.</t>
  </si>
  <si>
    <t>José Monteiro dos Santos, matrícula: 23820</t>
  </si>
  <si>
    <t>1. Comunicado ao setor de segurança da EPS, e supervisor Bracell. Realizado orientação de segurança e uso dos epi's. Bem como solicitação de manutenção na máquina.</t>
  </si>
  <si>
    <t>Marpio Cajazeira</t>
  </si>
  <si>
    <t>Liberdade ll</t>
  </si>
  <si>
    <t>Ao verificar a oscilação do implemento o operador (encarregado) foi surpreendido por um toco, onde veio lateralizar do lado direito.</t>
  </si>
  <si>
    <t>Pirajuí-SP</t>
  </si>
  <si>
    <t>Robson Cosme dos Santos</t>
  </si>
  <si>
    <t>Encarregado de Proteção</t>
  </si>
  <si>
    <t>1. Comunicado de imediato o TST Bracell e o destombamento do equipamento.</t>
  </si>
  <si>
    <t>João Ricardo</t>
  </si>
  <si>
    <t>Fazenda Santa Inês</t>
  </si>
  <si>
    <t>Enquanto deslocavam para almoçar,  alguns colaboradores foram atacados por abelhas que estavam sobrevoando a área.</t>
  </si>
  <si>
    <t>1-Djalma dos Santos; 2-Divanildo dos Santos; 3-José Francisco Alves; 4-Francisco Fabrício; 5-José Benedito França; 6-Ademir Aparecido; 7-Giovani.</t>
  </si>
  <si>
    <t>Trabalhador Agrícola</t>
  </si>
  <si>
    <t>1. imediatamente foram deslocados para o UPA de Garça.
Não havia caixa de abelha no local, estavam sobrevoando a área.</t>
  </si>
  <si>
    <t>TST Luciano Henrique Passaroni</t>
  </si>
  <si>
    <t>BR 158</t>
  </si>
  <si>
    <t>O colaborador relatou que ao transitar sentido Brasilândia MS, no momento em que foi tomar água, o mesmo perdeu o controle da direção e saiu com o veículo às margens da rodovia.</t>
  </si>
  <si>
    <t>Malha Viaria</t>
  </si>
  <si>
    <t>37010443 Gilmar de Souza da Silva</t>
  </si>
  <si>
    <t>1 - Comunicado ao gestor, saúde e área de segurança MS Florestal.
2 - Ele foi encaminhado para o hospital Auxiliadora em Três Lagoas, onde passou pelo médico e foi liberado para sua atividade sem restrição.</t>
  </si>
  <si>
    <t>Gilmar de Souza da Silva</t>
  </si>
  <si>
    <t>Supervisor de Manutenção</t>
  </si>
  <si>
    <t>Fazenda Asas - Inocência</t>
  </si>
  <si>
    <t>A colaboradora estava rastelando o chão do pátio de mudas do viveiro de espera e em determinado momento, acabou pisando em um buraco camuflado pela vegetação, o que causou um leve desconforto no seu joelho direito.</t>
  </si>
  <si>
    <t>Plantio</t>
  </si>
  <si>
    <t>Luiza Assunção Teles</t>
  </si>
  <si>
    <t xml:space="preserve">1. A colaboradora foi encaminhada para o hospital de Inocência-MS, onde foi atendida e liberada posteriormente. </t>
  </si>
  <si>
    <t>Jairo Gonçalves Santos</t>
  </si>
  <si>
    <t>Linha 2</t>
  </si>
  <si>
    <t xml:space="preserve">Operador ao retornar para a máquina na mesa 4 (ele estava realizando desobstrução com controle e Kesla), acabou caindo sobre um buraco com água parada que estava na frente da mesa. </t>
  </si>
  <si>
    <t>Mesa 04</t>
  </si>
  <si>
    <t>Operador Maquina Patio de Madeira L2</t>
  </si>
  <si>
    <t>1. Avaliado como estava o colaborador apos ele informar sobre a queda. Isolado o local com cones do Patio Madeira, informado Painel sobre o ocorrido. Operador não se feriu.
Foi necessário levar o operador para casa pois seu uniforme ficou sujo e molhado.</t>
  </si>
  <si>
    <t>Matthews Vergilio Gomes de Medeiros</t>
  </si>
  <si>
    <t>Fazenda Olimpio</t>
  </si>
  <si>
    <t>O colaborador relatou que o caminhão oficina atolou e o operador da máquina (Motoniveladora) foi até o local para ajudar. Nesse percurso, o mesmo acabou resvalando em um galho, onde  foi surpreendido por marimbondos que acabaram dando uma ferroada na orelha e outra na nuca.</t>
  </si>
  <si>
    <t>37012596/Luiz Carlos Abreu Bispo</t>
  </si>
  <si>
    <t>Operador de Máquinas Equipamentos II</t>
  </si>
  <si>
    <t>1. O colaborador foi para área de vivência, onde tomou o remédio antialérgico. Em seguida, foi encaminhado para o hospital municipal em Ribas do Rio Pardo MS,  onde foi atendido e liberado sem restrições. 
2. Comunicação aos gestores e área de segurança da MS Florestal.</t>
  </si>
  <si>
    <t>Marco Kimura</t>
  </si>
  <si>
    <t>A colaboradora auxiliava na movimentação do bandejão no carrinho, foi quando seu colega soltou o bandejão e o mesmo veio a cair sobre sua mão esquerda.</t>
  </si>
  <si>
    <t>37013569 / Camila Cardoso</t>
  </si>
  <si>
    <t xml:space="preserve">1. A colaboradora foi encaminhada para o ambulatório médico local, onde foi atendida e liberada sem restrições. 
2. Comunicação aos gestores, saúde e área de segurança da MS Florestal. </t>
  </si>
  <si>
    <t>Cristiano Silva</t>
  </si>
  <si>
    <t>Talhão 032</t>
  </si>
  <si>
    <t>O colaborador realizava a operação de capina química mecanizada, quando a máquina em que estava trabalhando passou por um desnível, causando a quebra do vidro da saída de emergência.</t>
  </si>
  <si>
    <t>Fazenda Tapera Queimada - Talhão 032</t>
  </si>
  <si>
    <t>Marcos Modesto</t>
  </si>
  <si>
    <t>Operador de Trator</t>
  </si>
  <si>
    <t>1. A máquina foi parada imediatamente e acionado a manutenção para o reparo do mesmo</t>
  </si>
  <si>
    <t>Jackson</t>
  </si>
  <si>
    <t>Operador solicitou ao motorista da transportadora Transpes para movimentar o caminhão mais pra frente na cubagem, motorista foi abrir a porta e o operador virou a máquina pra movimentar e a parte traseira da máquina pegou na porta do caminhão, vindo a danificá-la (Não fecha).</t>
  </si>
  <si>
    <t>Cubagem</t>
  </si>
  <si>
    <t xml:space="preserve"> Mateus Henrique Gomes - 37004391</t>
  </si>
  <si>
    <t>Acionado mecânico turno para fechar porta do caminhão.
Acionado supervisão coordenação e segurança do trabalho para verificação da situação.
Acionado supervisão do transporte terceiros.</t>
  </si>
  <si>
    <t>Fazenda Turvinho V - Talhão 002</t>
  </si>
  <si>
    <t>O operador do HV estava iniciando um eito no talhão, e ao dar passagem para outra máquina, o operador da outra máquina informou via rádio que havia presença de fumaça no compartimento do motor. De imediato chamou por socorro via rádio e desceu para iniciar o combate do princípio de incêndio.</t>
  </si>
  <si>
    <t>Operador máquinas florestais</t>
  </si>
  <si>
    <t>Comunicado a gestão.
Pedido de apoio via rádio.
Acionado sistema DAFO.
Uso de extintores.
Apoio do módulo de estradas BRC 01 com caminhão pipa.</t>
  </si>
  <si>
    <t>O micro ônibus da empresa  Piracicabana (troca de turno ) ao passar ao lado da máquina  HV estacionada (com princípio de incêndio), resvalou lateralmente no Dog House da máquina, vindo a estourar o vidro lateral esquerdo.</t>
  </si>
  <si>
    <t>José Antônio de Campos Camargo</t>
  </si>
  <si>
    <t>1. Veículo foi paralisado e solicitado um reserva.
2. Veículo seguiu para a garagem da empresa para manutenção.</t>
  </si>
  <si>
    <t>Operador durante a operação de colheita, atingiu o lexan frontal da máquina com o cabeçote, causando a quebra.</t>
  </si>
  <si>
    <t>Antônio Marcos Praxedes</t>
  </si>
  <si>
    <t>operador ll</t>
  </si>
  <si>
    <t>1. Operador foi levado ao PS, de jau, passou pelo médico plantonista e foi liberado.
2. No período da manhã (07/01) iria passar pela medicina Bracell.</t>
  </si>
  <si>
    <t>Fazenda Clavinote</t>
  </si>
  <si>
    <t>Colaborador realizava atividade de carregamento, momento que foi se deslocar para acertar uma madeira na caixa de carga e caiu dentro de uma saída de água,  causando o tombamento da máquina.</t>
  </si>
  <si>
    <t>Jose Hildo Martins de Lima</t>
  </si>
  <si>
    <t>1. Comunicado a segurança do trabalho.</t>
  </si>
  <si>
    <t>Joice Prado de Oliveira</t>
  </si>
  <si>
    <t>Oficina Automotiva</t>
  </si>
  <si>
    <t>Ao efetuar a manobra em marcha ré para sair da frente do box 23 com o caminhão oficina, veio a colidir com a caminhonete que estava manobrando para entrada no box 23 para falar com o lider de manutenção e nao percebeu a movimentação do caminhao oficina.</t>
  </si>
  <si>
    <t>Box 23</t>
  </si>
  <si>
    <t>Joao Eduardo Arantes (37016213)</t>
  </si>
  <si>
    <t>Comunicação ao supervisor imediato
Orientação ao condutor da caminhonete sobre o agendamento de lavagem ser com  PCM e não diretamente com o lider de manutenção.</t>
  </si>
  <si>
    <t>Gustavo Romeiro</t>
  </si>
  <si>
    <t>Fazenda Santa Rosa VI / Capão Bonito  - MÓD 2</t>
  </si>
  <si>
    <t>Colaborador estava na fila de carregamento, quando o operador comunicou para ir em outra máquina no ponto 7, no caminho bateu o tanque de combustível (havia tocos dos dois lados), vindo a furar o tanque.</t>
  </si>
  <si>
    <t>José Antônio Príncipe</t>
  </si>
  <si>
    <t>Motorista Bitrem/tritrem</t>
  </si>
  <si>
    <t>1. Comunicado a gestão;
2. Comunicado a segurança do trabalho.</t>
  </si>
  <si>
    <t>Fazenda Taboca</t>
  </si>
  <si>
    <t xml:space="preserve">O colaborador relatou que parou sua máquina no talhão para verificar o implemento e não percebeu que próximo havia uma caixa de marimbondos. Ao descer da máquina, ele foi ferroado por alguns marimbondos. </t>
  </si>
  <si>
    <t>1. Foi então que ele retornou para dentro da cabine da máquina e acionou seu líder imediato, que em seguida o encaminhou para o hospital municipal em Santa Rita do Pardo-MS, onde foi atendido e liberado posteriormente;
2. Comunicado aos gestores, saúde e área da segurança do trabalho da MS Florestal e EPS Carpelo</t>
  </si>
  <si>
    <t>Diomar Sérgio da Silva</t>
  </si>
  <si>
    <t>Vailson Ricardo</t>
  </si>
  <si>
    <t>Fazenda Santa Rita - Ribas do Rio Pardo</t>
  </si>
  <si>
    <t>O colaborador (operador)  relatou que estava conduzindo o trator agrícola (realizando a distribuição de mudas de eucalipto pelo talhão) e ao retornar ao posto de trabalho a porta veio a fechar, causando a quebra do vidro.</t>
  </si>
  <si>
    <t>Plantio e Irrigação</t>
  </si>
  <si>
    <t xml:space="preserve"> Luanderson Ferreira Chagas - 37884</t>
  </si>
  <si>
    <t xml:space="preserve">1. A máquina foi paralisada e  isolada.
2. Comunicação aos gestores e área de segurança da MS Florestal e EPS Emflora. </t>
  </si>
  <si>
    <t>Antonio de Sousa</t>
  </si>
  <si>
    <t>Rodovia 262, Rotatória de saída de Três Lagoas-MS</t>
  </si>
  <si>
    <t>Cleberton Lemes Monge</t>
  </si>
  <si>
    <t>Motorista Carreteiro</t>
  </si>
  <si>
    <t xml:space="preserve">1 - Atendimento ao condutor envolvido;
2 - Apoio no controle de fluxo da via de acesso;
Comunicação aos Gestores e Segurança da Bracell e EPS VDA. </t>
  </si>
  <si>
    <t>André Marques</t>
  </si>
  <si>
    <t>Fazenda União - Água Clara/MS</t>
  </si>
  <si>
    <t>O colaborador relatou que estava realizando a atividade de irrigação semi mecanizada e em determinado momento foi picado por 2 abelhas (mão e rosto).</t>
  </si>
  <si>
    <t>Jessivaldo da Silva da Conceição</t>
  </si>
  <si>
    <t xml:space="preserve">1. O colaborador foi medicado e encaminhado ao Hospital Municipal de Água Clara-MS, onde foi atendido e liberado sem restrições. 
Comunicação aos gestores, saúde e área de segurança da MS Florestal e EPS Emflors. </t>
  </si>
  <si>
    <t>Maraina Silva</t>
  </si>
  <si>
    <t>Fazenda Campestre</t>
  </si>
  <si>
    <t>Conforme relato do colaborador (operador), a máquina (trator de pneu) estava estacionada aguardando as aferições e regulagem do implemento acoplado (barra protegida), com a janela traseira aberta. Foi quando o colaborador movimentou o hidráulico em sentido vertical para cima, vindo a ter contato e quebrando o vidro traseiro da janela.</t>
  </si>
  <si>
    <t>Aplicação Mecanizada (Barra Protegida)</t>
  </si>
  <si>
    <t>Paulo Augusto Campos Mantanha</t>
  </si>
  <si>
    <t xml:space="preserve">1. Comunicação aos gestores e área de segurança da MS Florestal e EPS Teca.                  </t>
  </si>
  <si>
    <t>Welton Messias</t>
  </si>
  <si>
    <t xml:space="preserve">Segundo relato do operador, ao se inclinar para lavar as mãos na pia externa do módulo, sentiu uma forte dor na coluna.
</t>
  </si>
  <si>
    <t>Alex Sousa dos Santos - 37007675</t>
  </si>
  <si>
    <t>1. No dia 08/02/2024 trabalhador não compareceu ao trabalho, devido dores em sua coluna. Procurou um médico em sua cidade que o encaminhou para um especialista que prescreveu um atestado médico de dois dias;
2. No dia 09/02/2024 o trabalhador passará por avaliação do médico do trabalho, conforme recomendado pela segurança do trabalho;
3. Hugo, supervisor de manutenção, fez contato com a medicina Bracell, que o orientou sobre não haver necessidade de avaliação do operador, pelo médico do trabalho.</t>
  </si>
  <si>
    <t>Hugo Rodrigues</t>
  </si>
  <si>
    <t>Fazenda São Sebastião 4 - MÓD 10</t>
  </si>
  <si>
    <t>Santa Bárbara</t>
  </si>
  <si>
    <t>No trajeto de retorno do campo para  Lençóis Paulista por uma estrada rural, o condutor ao realizar uma curva, veio a se deparar com uma motocicleta vindo no sentido contrário, causando uma colisão dianteira no lado direito.</t>
  </si>
  <si>
    <t>Fazenda Lagoa Rica - ID0035</t>
  </si>
  <si>
    <t xml:space="preserve"> José Antônio Zanon -  37000867</t>
  </si>
  <si>
    <t>líder de manutenção</t>
  </si>
  <si>
    <t>1- O colaborador José Antônio Zanon foi instruído a abrir o boletim de ocorrência.
2 -  O colaborador solicitou os documentos do terceiro e o mesmo apresentou apenas o documentação ( CNH) não apresentando a documentação da motocicleta.
3- O terceiro saiu do local com a moto em funcionamento e sem avarias e recusou-se  a seguir para o atendimento médico alegando estar atraso para o trabalho.</t>
  </si>
  <si>
    <t>José Antônio Zanon</t>
  </si>
  <si>
    <t>O Colaborador residente em Itatinga se deslocava até Botucatu de moto em direção ao transporte disponibilizado pela companhia, quando veio a perder o controle da moto no trevo que liga a Castelo com a Castelinho, ocasionando o acidente.</t>
  </si>
  <si>
    <t>Henrique Lucas Barbosa</t>
  </si>
  <si>
    <t>Mecânico III</t>
  </si>
  <si>
    <t>1. Comunicação aos gestores e área segurança.</t>
  </si>
  <si>
    <t>Everton Stati</t>
  </si>
  <si>
    <t>Ao movimentar bandejão do carrinho para o trilho, teve o dedo prensado pelo "braço do carrinho".</t>
  </si>
  <si>
    <t>Trevo Castelo com a Castelinho</t>
  </si>
  <si>
    <t>Keperson Sparapan Marques - 37016344</t>
  </si>
  <si>
    <t>1. Foi encaminhado para o pronto atendimento de Avaí, feito curativo e posteriormente o mesmo foi liberado.</t>
  </si>
  <si>
    <t>Rosana Ferreira</t>
  </si>
  <si>
    <t>Faxenda dos Orixas - Talhão 010</t>
  </si>
  <si>
    <t xml:space="preserve">Ao sair do talhão, ao enroscar o pé em uma casca de árvore, colaboradora veio a sofrer uma queda de mesmo nível, sentindo desconforto no joelho direito.
</t>
  </si>
  <si>
    <t>Região Norte (Garca)</t>
  </si>
  <si>
    <t>Daniele Aparecida dos Santos Queirós</t>
  </si>
  <si>
    <t>Trabalhadora Florestal</t>
  </si>
  <si>
    <t>1.  Comunicado ao setor de segurança da EPS, feito a retirada da colaboradora do talhão e levada para a caminhonete de apoio, foi ofertado água. Encaminhada para o pronto atendimento de Guarantã pars avaliação médica e posteriormente encaminhada para a cidade de Garça para exames de imagens.</t>
  </si>
  <si>
    <t>Thays Fernanda</t>
  </si>
  <si>
    <t>Colaborador ao movimentar na área de crescimento torceu o pé no buraco que havia no local.</t>
  </si>
  <si>
    <t>Ivana Pedroso - 37015554</t>
  </si>
  <si>
    <t>1. Foi encaminhado para o pronto atendimento de Pirajuí.</t>
  </si>
  <si>
    <t>Izabela Santos</t>
  </si>
  <si>
    <t>O operador ao pegar seu kit de material (bolsa) de corte no final do turno, sentiu uma picada na mão (polegar direito). Não conseguiu identificar o inseto.</t>
  </si>
  <si>
    <t>MÓDULO 01</t>
  </si>
  <si>
    <t>Fazenda Turvinho V - Talhão 006 - MÓD 1</t>
  </si>
  <si>
    <t>Peterson Eduardo Favero de Souza - 37014877</t>
  </si>
  <si>
    <t>Operador de máquina florestal I</t>
  </si>
  <si>
    <t>1. Tomou antialérgico no módulo;
2. Encaminhado para CMU de Lençóis Paulista, passou pelo plantonista e foi liberado.</t>
  </si>
  <si>
    <t>Alex dos Santos</t>
  </si>
  <si>
    <t>BR 158, Próximo a Rotatória de Três Lagoas MS.</t>
  </si>
  <si>
    <t>Natalino Cordeiro de Azevedo</t>
  </si>
  <si>
    <t>Motorista Bitrem/ Tritrem</t>
  </si>
  <si>
    <t xml:space="preserve">1. Por medidas preventivas, o motorista foi encaminhado para UPA (Unidade de Pronto Atendimento) para avaliação médica, onde foi atendido e liberado sem restrições;
2. Sinalização da via e apoio no controle do tráfego no local.
Comunicação aos gestores e área de segurança da MS Florestal e EPS Model. </t>
  </si>
  <si>
    <t>Gustavo Alencar</t>
  </si>
  <si>
    <t xml:space="preserve">Primeira Seleção </t>
  </si>
  <si>
    <t xml:space="preserve">A colaboradora relatou que foi colocar duas bandejas de mudas no bandejão e ao pular o trilho enroscou o pé direito e veio a cair no chão, batendo a canela direita no ferro e o braço direito no chão, causando pequenas escoriações. </t>
  </si>
  <si>
    <t>Ariadne Fernandes da Silva - 37015329</t>
  </si>
  <si>
    <t xml:space="preserve">1. A colaboradora foi encaminhada para o ambulatório médico local  e posteriormente foi levada para o hospital de Água Clara-MS,  onde foi realizado exames de raio X, não sendo constatada nenhuma lesão. Ela então foi liberada sem restrições. </t>
  </si>
  <si>
    <t>Fazenda Dois Corações</t>
  </si>
  <si>
    <t xml:space="preserve">Segundo relato do colaborador, durante a tentativa de  remover uma ferramenta (Dosador), que estava presa entre os pneus do tanque de irrigação, ele foi atingido na boca do lado esquerdo, pelo cabo do dosador, causando uma pequena escoriação na sua boca. </t>
  </si>
  <si>
    <t>Emflora II</t>
  </si>
  <si>
    <t>Adriano Araújo Costa</t>
  </si>
  <si>
    <t>1. Paralisação da atividade e encaminhamento do colaborador ao hospital de Santa Rita do Pardo - MS, onde foi atendido e liberado sem restrições; 2.Comunicação aos gestores, saúde e área de segurança da MS Florestal e EPS Emflora II.</t>
  </si>
  <si>
    <t>Marcelo Saldanha</t>
  </si>
  <si>
    <t>Fazenda São Sebastião III</t>
  </si>
  <si>
    <t xml:space="preserve">O motorista foi arrumar uma madeira da 1° composição sem comunicar o operador , que estava carregando a 2° composição. No momento em que o motorista foi retirar essa madeira, ele estava com uma de suas mãos apoiada em outra madeira da caixa da carga, que escorregou e prensou sua mão. </t>
  </si>
  <si>
    <t>MÓDULO 06</t>
  </si>
  <si>
    <t>Paulo Gomes</t>
  </si>
  <si>
    <t>1. Operador comunicou técnico (Jorge) que de imediato levou o motorista para os primeiros atendimentos no hospital em Guarantã;
2. A Patrulha da segurança estava na fazenda e foi comunicada;
3. Jorge comunicou da supervisor de carregamento Bracell e coordenador de terceiros Bracell.
O TST Bracell (Marcelo) foi informado também.</t>
  </si>
  <si>
    <t>Joice Prado de Lima</t>
  </si>
  <si>
    <t>Fazenda Santa Helena - Talhão 005</t>
  </si>
  <si>
    <t>Operador ao retornar para cabine da máquina após trocar a corrente de corte, segurou nos pontos de apoio da máquina e no momento que retirou seu pé direito do solo para levá-lo até o estribo, seu pé esquerdo que estava sobre uma cepa em estado de biodegradação e encoberta por resíduos de colheita, afundou, causando fratura no calcaneo do pé esquerdo.</t>
  </si>
  <si>
    <t>Operador de máquinas II</t>
  </si>
  <si>
    <t>1. Encaminhado para UPA de Bauru, onde foi constatada a fratura e recomendado 07 dias de afastamento.
2. No dia 12/02/2023 foi avaliado pela médica do trabalho da Bracell, que manteve os 07 dias de atestado.</t>
  </si>
  <si>
    <t>Jian Carlos Varela</t>
  </si>
  <si>
    <t>Fazenda Americana / Tatinga- SP</t>
  </si>
  <si>
    <t>Colaborar relata que ao chegar na Fazenda América, ao descer do Ônibus veio a torcer o pé esquerdo em uma pedra.</t>
  </si>
  <si>
    <t>Manutenção Automotiva silvicultura</t>
  </si>
  <si>
    <t>1. Técnico da Manutenção Emerson Alex foi até a Fazenda buscar o colaborador pra trazer no ambulatório da linha 2.</t>
  </si>
  <si>
    <t>Emerson Alex Ferreira</t>
  </si>
  <si>
    <t>Fazenda dos Orixás - Talhão 012</t>
  </si>
  <si>
    <t xml:space="preserve">Durante  deslocamento  no talhão, colaboradora pisou em falso vindo a escorregar e cair sentindo  desconforto no tornozelo esquerdo.
</t>
  </si>
  <si>
    <t>Regional Norte</t>
  </si>
  <si>
    <t>Jessica Carolina Pereira Gabriel</t>
  </si>
  <si>
    <t>1. Comunicado ao setor de segurança da EPS;
2. Feito a retirada da colaboradora do talhão e levada para a caminhonete de apoio e posteriormente encaminhado para o Pronto atendimento UPA de Garça;
2. Colaboradora irá passar pelo médico do trabalho.</t>
  </si>
  <si>
    <t>Fazenda dos Orixas - Talhão 020</t>
  </si>
  <si>
    <t>Colaboradora ao sair do talhão já no carreador veio a pisar em um pedaço de resíduo, desequilibrou-se,  fazendo uma rotação sobre a perna direita reclamando de dores no joelho direito.</t>
  </si>
  <si>
    <t xml:space="preserve"> Yasmim Larissa </t>
  </si>
  <si>
    <t>1. Comunicado ao supervisor e ao setor de segurança Carpelo.  colaboradora foi encaminhado para o Pronto atendimento na cidade de Garça. Colaboradora  irá  passar  pelo médico do trabalho.</t>
  </si>
  <si>
    <t>Fazenda Pontal - Talhão 08</t>
  </si>
  <si>
    <t>O colaborador estava realizando a atividade de Aplicação de Herbicida Mecanizado com Barra Protegida. Em certo momento, passou com o implemento sobre um toco que estava escondido entre a vegetação, causando o tombamento do implemento.</t>
  </si>
  <si>
    <t>Dilson Santos da Cruz</t>
  </si>
  <si>
    <t xml:space="preserve">1. Paralisação da atividade;
2. Comunicação aos gestores e área de segurança da MS Florestal e EPS Carpelo. </t>
  </si>
  <si>
    <t>Lucas Gomes</t>
  </si>
  <si>
    <t>Fazenda União II</t>
  </si>
  <si>
    <t>O colaborador relatou que estava realizando a retirada da lâmina da aiveca do lado esquerdo e ao recolher a perna na finalização para que a lâmina descesse, a botina de segurança ficou presa ao solo. Ao puxar a perna para sair, sentiu uma leve dor no joelho.</t>
  </si>
  <si>
    <t xml:space="preserve"> Mecânico</t>
  </si>
  <si>
    <t>1. Paralisação da atividade e o colaborador foi encaminhado para o hospital municipal em Água Clara-MS, onde foi atendido, medicado e liberado posteriormente sem restrições;
2. Comunicação aos  gestores, saúde e área de segurança da MS Florestal.</t>
  </si>
  <si>
    <t>Cristiano Araújo</t>
  </si>
  <si>
    <t>Viveiro - Avaí</t>
  </si>
  <si>
    <t>Durante coleta, colaboradora pisou em um desnível entre os canaletes, ocasionando torção no pé direito.</t>
  </si>
  <si>
    <t>Andreza Foizer Barcelos - 37016386</t>
  </si>
  <si>
    <t>Auxiliar de serviços gerais</t>
  </si>
  <si>
    <t>1. A colaboradora foi encaminhada para o hospital em Pirajuí para realizar raio-x.
▪︎Obs.: Em 14.02.24 passou com médico do trabalho, não houve fratura, somente luxação.</t>
  </si>
  <si>
    <t>Fazenda Boa Vista V</t>
  </si>
  <si>
    <t>Durante atividade de coleta de serragem, colaborador foi realizar manobra e passou sobre madeira, ocasionando avaria do paralamas esquerdo.</t>
  </si>
  <si>
    <t>Melhoramento Genético</t>
  </si>
  <si>
    <t>37003262 Adriano Aparecido Bertini</t>
  </si>
  <si>
    <t>Assistente de Pesquisa</t>
  </si>
  <si>
    <t>1. Comunicado o supervisor Amarildo da Silva, Técnico responsável pela atividade Murilo César Cordeiro, que realizou contato para TST Karine Moraes.</t>
  </si>
  <si>
    <t>Murilo César Cordeiro</t>
  </si>
  <si>
    <t>Guaranta</t>
  </si>
  <si>
    <t>Ao realizar conversão em rotatória fechada, veículo invadiu a guia, vindo e estourar o pneu traseiro (lado direito).</t>
  </si>
  <si>
    <t>Topografia - Géoprocessamento</t>
  </si>
  <si>
    <t>Auxiliar de Topografia</t>
  </si>
  <si>
    <t>1. Parado o veículo em local seguro;
2. Incluído sinalização na via com triângulo;
3. Efetuado a troca do pneu.</t>
  </si>
  <si>
    <t>Fazenda Santo Antônio VI - Talhão 10</t>
  </si>
  <si>
    <t>O trainee em operação de máquina florestal havia saído da cabine do harvester. Ao retornar para o equipamento, escorregou enquanto caminhava pelo talhão, que estava com o solo escorregadio devido a chuva.</t>
  </si>
  <si>
    <t>Guilherme Terra</t>
  </si>
  <si>
    <t>1. Trabalhador foi levado para o hospital de Garça, onde recebeu atestado de 04 dias;
2. Hoje dia 15/02/2024 o trabalhador passará pelo médico do trabalho da Bracell.</t>
  </si>
  <si>
    <t>Givanildo Azevedo</t>
  </si>
  <si>
    <t>Fazenda Rio Feio</t>
  </si>
  <si>
    <t>Colaborador não avistou um erosão causada pela chuva e veio a cair,  bateu as costas e consequentemente sentiu dores.</t>
  </si>
  <si>
    <t>Evandro Rogério Alves</t>
  </si>
  <si>
    <t>1. Encaminhado o colaborador  ao PS pronto socorro Álvaro de Carvalho</t>
  </si>
  <si>
    <t>Luciano Henrique Passaroni</t>
  </si>
  <si>
    <t>Motorista Transporte Cargas</t>
  </si>
  <si>
    <t>1. Conduzido o colaborador para o hospital em Pirajuí, para realização de raio-x.
Obs.: Conforme parecer médico, não houve fratura e nenhuma lesão.</t>
  </si>
  <si>
    <t>1. Conduzido o colaborador para pronto atendimento</t>
  </si>
  <si>
    <t>Fazenda Represa - Gleba B - MÓD 3</t>
  </si>
  <si>
    <t xml:space="preserve"> Colaborador estava trabalhando na área de rustificação e pisou em falso em uma vala.</t>
  </si>
  <si>
    <t>Luis Felipe Idalino Pereira
Matrícula: 37016479</t>
  </si>
  <si>
    <t>BTF04</t>
  </si>
  <si>
    <t>Motorista Transporte madeiras</t>
  </si>
  <si>
    <t>1. Comunicação ao time do carregamento ( Por parte do motorista do pipa. Motorista do tritrem não percebeu que esbarrou)</t>
  </si>
  <si>
    <t>Uedslei Cunha</t>
  </si>
  <si>
    <t>Fazenda Lagoa do Campo - Ribas do Rio Pardo/MS</t>
  </si>
  <si>
    <t xml:space="preserve">A colaboradora estava auxiliando no descarregamento de bandejas vazias e sem perceber uma bandeja caiu em seu braço, ocasionando um leve desconforto. </t>
  </si>
  <si>
    <t xml:space="preserve">O colaborador realizava atividade de adubação no talhão 08 e ao sair da entre linha, acabou colidindo na lateral da caminhonete que transitava pelo carreador, causando avarias. </t>
  </si>
  <si>
    <t>Pleno sol</t>
  </si>
  <si>
    <t xml:space="preserve"> Afonsa Arce Ortega - 37010797</t>
  </si>
  <si>
    <t>15460/ Alexandre dos Santos Andrade</t>
  </si>
  <si>
    <t>Auxiliar de  Viveiro</t>
  </si>
  <si>
    <t>Operador de Trator Pneu</t>
  </si>
  <si>
    <t xml:space="preserve">1. A colaboradora foi encaminhada ao ambulatório médico local, onde foi atendida e liberada sem restrições. </t>
  </si>
  <si>
    <t>1. Comunicação aos gestores e área de segurança da MS Florestal e EPS Emflors.
2. A operação foi parada imediatamente para tratativas do evento.</t>
  </si>
  <si>
    <t>Lucas dos Santos Bahia</t>
  </si>
  <si>
    <t>Emerson Moura Teixeira</t>
  </si>
  <si>
    <t>37014991/ Carlos de Jesus Junior</t>
  </si>
  <si>
    <t xml:space="preserve">1. Comunicação aos gestores e área de segurança da MS Florestal e EPS Motassul. </t>
  </si>
  <si>
    <t xml:space="preserve"> Primeira Seleção</t>
  </si>
  <si>
    <t>A colaboradora relatou que foi colocar duas bandejas de mudas no bandejão e ao pular o trilho enroscou o pé direito e veio a cair no chão, batendo a canela direita no ferro e o braço direito no chão, causando pequenas escoriações. </t>
  </si>
  <si>
    <t>37015329 - Ariadne Fernandes da Silva</t>
  </si>
  <si>
    <t>1° seleção -  Viveiro de Mudas</t>
  </si>
  <si>
    <t>Adubação Mecanizada</t>
  </si>
  <si>
    <t xml:space="preserve"> Viveiro de Mudas </t>
  </si>
  <si>
    <t>Motorista estava conduzindo o caminhão prancha para realizar a movimentação de máquinas, quando entrou no talhão, o caminhão escorregou por conta da chuva e veio a colidir do lado direito na pilha de madeira. Junto ao motorista havia um segundo motorista de passageiro, sofreu leves escoriações no braço devido a estilhaços de vidro da janela.</t>
  </si>
  <si>
    <t>Motorista ao tentar desviar de um caminhão pipa que se encontrava na estrada colidiu ( resvalou) com a última composição do tritrem no tanque do pipa.</t>
  </si>
  <si>
    <t>Durante manobra de  marcha ré, veio a atingir o para-lama do veículo Van, pertencente a empresa Motasul que estava estacionada, causando avarias consideráveis no  para-lama da van e traseira da caminhonete.</t>
  </si>
  <si>
    <t>Auto Posto Bracell</t>
  </si>
  <si>
    <t>Posto de combustível</t>
  </si>
  <si>
    <t xml:space="preserve"> 37015560 - Anna Claudia da Silva</t>
  </si>
  <si>
    <t>Frentista</t>
  </si>
  <si>
    <t>1. Comunicado à Segurança;
2. Encaminhada ao laboratório médico L2.</t>
  </si>
  <si>
    <t>Eduardo Vargas</t>
  </si>
  <si>
    <t>Tássia Prado</t>
  </si>
  <si>
    <t>Sala PCM</t>
  </si>
  <si>
    <t>A colaboradora passou mal durante o DDS e desmaiou.</t>
  </si>
  <si>
    <t>37012267 - Caroline Santos Baracho</t>
  </si>
  <si>
    <t>Assistente Administrativo</t>
  </si>
  <si>
    <t>1. Ligado ao ambulatorio e solicitado ambulancia, encaminhada colaboradora pro ambulatório da linha 2. 
2. Comunicação à segurança do trabalho</t>
  </si>
  <si>
    <t>Ulysses A. Da Silva Neto</t>
  </si>
  <si>
    <t>Colaborador estava se deslocando para utilizar a empilhadeira quando se sentiu mal. Não iniciou a atividade e solicitou ajuda ao líder.</t>
  </si>
  <si>
    <t>Oficina Central</t>
  </si>
  <si>
    <t>1. Encaminhado ao ambulatório Bracell, o enfermeiro de plantão solicitou avaliação no CMU;
2. Comunicação a segurança do trabalho.</t>
  </si>
  <si>
    <t xml:space="preserve"> Gustavo Romeiro</t>
  </si>
  <si>
    <t>Mesa 3</t>
  </si>
  <si>
    <t>Leandro Leme de Oliveira - 37002496</t>
  </si>
  <si>
    <t>1. Acionado supervisão e verificação da situação.
2. Acionado mecânicos do turno.</t>
  </si>
  <si>
    <t>Alessandra Martins Ribeiro</t>
  </si>
  <si>
    <t>Rodovia Engenheiro João Batista Cabral</t>
  </si>
  <si>
    <t>Márcio Aparecido Cavalheiro</t>
  </si>
  <si>
    <t>Box bracell</t>
  </si>
  <si>
    <t>Oficina central</t>
  </si>
  <si>
    <t>Matheus Amphilo dos Santos - 37013626</t>
  </si>
  <si>
    <t xml:space="preserve"> Auxiliar de mecânico</t>
  </si>
  <si>
    <t>Felipe Andrigo Romani</t>
  </si>
  <si>
    <t xml:space="preserve"> OPERADOR DE MANUTENÇÃO</t>
  </si>
  <si>
    <t>1. Colaborador encaminhado para o ambulatório bracell, enfermeira solicitou que fosse ao CMU para verificar a necessidade de dar pontos.</t>
  </si>
  <si>
    <t>BTF-01/ BRC-01</t>
  </si>
  <si>
    <t>37004486 FELIPE GIROTO SANTOS</t>
  </si>
  <si>
    <t>TÉCNICO DE DESENVOLVIMENTO OPERACIONAL</t>
  </si>
  <si>
    <t>1. Averiguar se tinha feridos, acionar meu coordenador sobre o ocorrido, fazer boletim, alinhar procedimentos com frotas e chamar guincho.  Obs.: O chevrolet é veículo próprio de colaborador Bracell.
Obs.: Não houve lesão com ambos colaboradores.</t>
  </si>
  <si>
    <t>Felipe Giroto</t>
  </si>
  <si>
    <t>37015082
Carlos Adrian Alves Maciel</t>
  </si>
  <si>
    <t>Operador de máquina florestal I.</t>
  </si>
  <si>
    <t>1. Tomou antialérgico no módulo.
2. Encaminhado para o Hospital Municipal de Jequitai MG</t>
  </si>
  <si>
    <t>Givanildo Alves Azevedo</t>
  </si>
  <si>
    <t>Guilherme Chamarelli</t>
  </si>
  <si>
    <t>Florestal</t>
  </si>
  <si>
    <t>Fazenda Nossa Senhora Aparecida</t>
  </si>
  <si>
    <t>MS Florestal</t>
  </si>
  <si>
    <t xml:space="preserve"> Gestor frota</t>
  </si>
  <si>
    <t>Jucelaine Ferreira souza</t>
  </si>
  <si>
    <t xml:space="preserve"> Motorista </t>
  </si>
  <si>
    <t>1. Comunicação aos gestores e área de segurança da MS Florestal.
2. A empresa (Flora Brasil) entrará com as ações cabíveis no momento.</t>
  </si>
  <si>
    <t>Fazenda Asas</t>
  </si>
  <si>
    <t>Edison José da Silva</t>
  </si>
  <si>
    <t xml:space="preserve">1. Comunicação aos gestores e time de Segurança da MS Florestal e EPS Parcetec. </t>
  </si>
  <si>
    <t xml:space="preserve"> Igor Jonas</t>
  </si>
  <si>
    <t>Ribas do Rio Pardo</t>
  </si>
  <si>
    <t>Operador Maquinas Florestais</t>
  </si>
  <si>
    <t xml:space="preserve">1. O colaborador foi encaminhado para o pronto atendimento em Ribas do Rio Pardo MS, onde foi atendido,  medicado e liberado posteriormente sem restrições. 
2 . Comunicação aos gestores, saúde e área de segurança da Bracell. </t>
  </si>
  <si>
    <t>Felipe Teixeira</t>
  </si>
  <si>
    <t>Fazenda Chapadão A - Talhão 010 - MÓD 13</t>
  </si>
  <si>
    <t>Marechal Rondon</t>
  </si>
  <si>
    <t>Ao término do abastecimento a colaboradora enroscou o pé na mangueira de abastecimento e veio a cair ao chão, chocando o seu rosto.</t>
  </si>
  <si>
    <t>Operador estava operando máquina na mesa 3, alega que ao pegar madeira no primeiro compartimento do caminhão da expresso nepomuceno, a madeira que estava molhada escorregou da garra.</t>
  </si>
  <si>
    <t>Colaborador se deslocava com o veículo sentido Espírito Santo do Turvo, momento que colidiu com um cachorro que estava na rodovia.</t>
  </si>
  <si>
    <t>Colaborador ao se deslocar para o carreador foi picado por marimbondos na mão esquerda e nariz.</t>
  </si>
  <si>
    <t xml:space="preserve">Durante manobra com o caminhão pra entrar de ré no corredor para descarregar as caixas, acabou batendo o baú no banheiro do pátio do viveiro. </t>
  </si>
  <si>
    <t>O colaborador estava  operando a máquina com o tanque e durante uma manobra em torno do talhão 17, o tanque veio a tombar devido a inclinação do solo.</t>
  </si>
  <si>
    <t>Ao final do turno, o colaborador ao descer do equipamento, escorregou na escada e a bota acabou saindo do seu pé, sentindo um desconforto no mesmo.</t>
  </si>
  <si>
    <t>Durante deslocamento, devido congestionamento e manobra de um veículo a frente, o colaborador não conseguiu parar a tempo, ocasionando colisão na traseira deste veículo.</t>
  </si>
  <si>
    <t>Colaborador estava utilizando o macaco para baixar o eixo, quando o mesmo escapou prensando o polegar da mão esquerda contra o espelho do freio.</t>
  </si>
  <si>
    <t>Colaborador estava travando a porca do parafuso trifuncional do eixo com a chave de boca, enquanto do outro lado do eixo estava a parafusadeira pneumática, após o funcionamento da parafusadeira a chave virou e veio a prensar o 4° dedo da mão direita contra o suporte do patim de freio.</t>
  </si>
  <si>
    <t>1. Enviado o colaborador para ambulatório feito primeiro atendimento, a enfermeira orientou para o mesmo passar pelo CMU para fazer Raio X do dedo, onde foi constatada fratura.
2. Comunicação à segurança do trabalho</t>
  </si>
  <si>
    <t>Rod. Juliano Lorenzetti</t>
  </si>
  <si>
    <t xml:space="preserve"> Durante deslocamento o carro que estava na frente parou, e o de traz colidiu na traseira do mesmo.</t>
  </si>
  <si>
    <t>Willian de Mattos Barbosa Dutra</t>
  </si>
  <si>
    <t>Técnico de Planejamento Florestal</t>
  </si>
  <si>
    <t>1. Comunicar ao supervisor</t>
  </si>
  <si>
    <t>Willian Dutra</t>
  </si>
  <si>
    <t>Gabriel Fernandes dos Santos</t>
  </si>
  <si>
    <t xml:space="preserve">Técnico de manutenção </t>
  </si>
  <si>
    <t xml:space="preserve">Trabalhador se negou a passar por atendimento médico, devido a não estar sentindo nenhum desconforto. </t>
  </si>
  <si>
    <t xml:space="preserve">Mônica Silva </t>
  </si>
  <si>
    <t>Canaletes de coletas</t>
  </si>
  <si>
    <t xml:space="preserve">A colaboradora estava iniciando as atividades de rotina e ao abrir o guarda sol, a estrutura de suporte prensou o dedo polegar da mão esquerda dela, causando uma pequena escoriação. </t>
  </si>
  <si>
    <t>Viveiro de Mudas</t>
  </si>
  <si>
    <t>37011872/ Paloma Vitória de Lima</t>
  </si>
  <si>
    <t xml:space="preserve">1. A colaboradora foi encaminhada ao ambulatório médico local, onde foi atendida, realizada limpeza do local, compressa de água gelada, sendo liberada sem restrições. 
2. Comunicação aos gestores, saúde e área de segurança da MS Florestal. </t>
  </si>
  <si>
    <t>Colaborador estava na fazenda Limeira aguadando carregamento,quando foi surpreendido por um enxame de abelhas, que estava em uma pilha de madeira e foi picado. O mesmo foi socorrido pelo técnico de campo da Bracell .</t>
  </si>
  <si>
    <t>Faz. Santa Neuza</t>
  </si>
  <si>
    <t>Segundo relato do colaborador, ele estava  trafegando em via não pavimentada, entre os talhões. Em determinado momento, veio a colidir com o trator que estava saindo da linha, onde realizava atividade de aplicação mecanizada, causando avarias no veículo (caminhonete) e na máquina.</t>
  </si>
  <si>
    <t>Marcos Vinícius Pereira Santos</t>
  </si>
  <si>
    <t>Encarregado de campo</t>
  </si>
  <si>
    <t>1.  Comunicação aos gestores e área de segurança MS Florestal e EPS Inovesa.</t>
  </si>
  <si>
    <t xml:space="preserve">DIAS DE AFASTAMENTO </t>
  </si>
  <si>
    <t>Paloma Vitória de Lima - 37011872</t>
  </si>
  <si>
    <t>No descarregamento do caminhão, um fardo contendo 5 bandejas de aproximadamente 3kg, caiu sobre o pé do colaborador.</t>
  </si>
  <si>
    <t>Barracão de estaqueamento</t>
  </si>
  <si>
    <t>1. Encaminhado para o pronto atendimento de Pirajuí; 
2. Realizado raio-x, porém não houve nenhuma lesão</t>
  </si>
  <si>
    <t>Fazenda Bela Vista - Ribas do Rio Pardo MS</t>
  </si>
  <si>
    <t>Nathalia de Lima Costa - 37009479</t>
  </si>
  <si>
    <t>Técnica de Operações Florestais II</t>
  </si>
  <si>
    <t xml:space="preserve">1 - A colaboradora buscou apoio de colegas que trabalhavam próximo para retirar o veículo da cratera, mas sem sucesso.
2 - Comunicação aos gestores e área de segurança da MS Florestal. </t>
  </si>
  <si>
    <t xml:space="preserve"> João Henrique do Nascimento de Carvalho</t>
  </si>
  <si>
    <t>Odalio Alexandre da Silva - 37012603</t>
  </si>
  <si>
    <t>Operador de Máquinas Equipamentos</t>
  </si>
  <si>
    <t>1 - Comunicação aos gestores e área de segurança da MS Florestal.</t>
  </si>
  <si>
    <t>Irineu Fernando Rodrigues</t>
  </si>
  <si>
    <t>João Henrique Marques da Silva -  90001452</t>
  </si>
  <si>
    <t>1. Direcionado o colaborador até o Pronto Atendimento do Hospital da Unimed para avaliação e realização de exames radiológicos.
2. Não foi identificada nenhuma fratura, o colaborador foi medicado e liberado.
3. O colaborador será avaliado pelo Médico do Trabalho no dia 21/02/2024.</t>
  </si>
  <si>
    <t>Fazenda Tibiriçá</t>
  </si>
  <si>
    <t>Operador de Máquinas e Equipamentos</t>
  </si>
  <si>
    <t>1. Foi comunicado de imediato ao Supervisor, manutenção mecânica e ao técnico operacional.
2. Foi comunicado a Técnica de segurança somente no dia 21/02/2024.</t>
  </si>
  <si>
    <t>Clóvis Félix</t>
  </si>
  <si>
    <t xml:space="preserve">A colaboradora estava realizando uma rodada de campo, buscando uma rota alternativa para o baldeio de adubo, foi então que entre os talhões 008 e 010, ela passou por uma lombada e não avistou uma cratera aberta por processo erosivo e veio a cair com a caminhonete no local, causando avarias na parte frontal do veículo. </t>
  </si>
  <si>
    <t>O Técnico em mecânica estava próximo a uma máquina no talhão, realizando suas atividades, quando foi picado por uma abelha na região do pescoço, próximo a nuca.</t>
  </si>
  <si>
    <t>O colaborador, estava dando um apoio a equipe de topografia na limpeza com a máquina pá carregadeira, para marcação das estruturas de contenção.  Em determinado momento, ao realizar uma manobra de marcha ré, a máquina veio a colidir no capô da caminhonete da equipe de topografia, que por sua vez estava estacionada próxima da máquina em operação, causando danos materiais na caminhonete.</t>
  </si>
  <si>
    <t>O colaborador estava realizando a movimentação/ organização de algumas camisas do giro que estavam em cima do palete de madeira em frente ao módulo, quando em um dado momento, bateu seu dedo anelar da mão esquerda contra a peça, causando um desconforto.</t>
  </si>
  <si>
    <t>MÓDULO 02</t>
  </si>
  <si>
    <t>Lençois Paulista</t>
  </si>
  <si>
    <t>Estaqueamento - CV8</t>
  </si>
  <si>
    <t>1. O colaborador foi encaminhado para o ambulatório da linha 01, o mesmo foi medicado e posteriormente liberado para as atividades.</t>
  </si>
  <si>
    <t>Nathane Alves</t>
  </si>
  <si>
    <t>Fazenda Paineiras</t>
  </si>
  <si>
    <t>Operador de máquinas se deslocava com harvester até determinado ponto, para embarcar a máquina sobre caminhão prancha, porém antes de chegar até o local, atingiu uma rede elétrica com a lança da máquina, rompendo os cabos e quebrando um poste.</t>
  </si>
  <si>
    <t>Leandro Aparecido Fiomani Bonfim</t>
  </si>
  <si>
    <t>Operador de Máquinas Florestais</t>
  </si>
  <si>
    <t>1. Acionamento da CPFL para reparos</t>
  </si>
  <si>
    <t>Antônio Gabriel Braga Ribeiro</t>
  </si>
  <si>
    <t>Ao voltar do almoço o colaborador desceu a rampa próximo da área de vivência e escorregou nas pedras do jardim.</t>
  </si>
  <si>
    <t>LP01 - Área de vivência</t>
  </si>
  <si>
    <t>1. O colaborador foi encaminhado para o ambulatório da linha 02, após avaliação médica o colaboraor foi liberado para retorno ás atividades.</t>
  </si>
  <si>
    <t>Pirajuí</t>
  </si>
  <si>
    <t>Colaboradora realizava atividade de roçada manual e ao lançar a foice sobre o broto foi surpreendida por um foco de marimbondo, onde veio a ser picada prómixo ao olho esquerdo.</t>
  </si>
  <si>
    <t>Faveiro l</t>
  </si>
  <si>
    <t>37477 - Viviane de Lima da Silva</t>
  </si>
  <si>
    <t>Ajudante Rural</t>
  </si>
  <si>
    <t>1. O colaborasor foi encaminhado a Santa Casa de Reginópolis de imediato e comunicado TST Bracell</t>
  </si>
  <si>
    <t>Fazenda São Gabriel</t>
  </si>
  <si>
    <t>Equipe Obra de Arte 2</t>
  </si>
  <si>
    <t>André Luis Storio</t>
  </si>
  <si>
    <t>1. Colocação do capuz de fuga, uso dos inseticidas e encaminhado ao hospital mais próximo para atendimento médico.                                                                                                        2. Comunicado imediato aos responsáveis da Agroroque e Bracell</t>
  </si>
  <si>
    <t>Gustavo Bighetti</t>
  </si>
  <si>
    <t>MÓDULO 07</t>
  </si>
  <si>
    <t>Acácio Damazio</t>
  </si>
  <si>
    <t>1. Comunicado a gestão e a segurança do trabalho.</t>
  </si>
  <si>
    <t>Ricardo Monzani</t>
  </si>
  <si>
    <t>Paraiso III Talhão 059</t>
  </si>
  <si>
    <t>Eduardo Alexandre Prisco. 26470</t>
  </si>
  <si>
    <t>1. Comunicado ao setor de segurança da EPS, e supervisor Bracell. Parada imediada da máquina e solicitado apoio para manutenção.</t>
  </si>
  <si>
    <t>Larissa Carlos Ferreira</t>
  </si>
  <si>
    <t>Marcos Domingues - Técnico Transporte BTF-2</t>
  </si>
  <si>
    <t xml:space="preserve">1. O supervisor de comunicado;                                                                       2. A manutenção foi acionada.                                                                                                                                                                                                                                                       </t>
  </si>
  <si>
    <t>Anderson José Bertoncin</t>
  </si>
  <si>
    <t>Rodovia João Baptista Cabral Rennó - SP 225</t>
  </si>
  <si>
    <t>Fazenda Canchin</t>
  </si>
  <si>
    <t>O colaborador realiza atividade de nivelamento com o equipamento MN, onde escorregou com a máquina em um eucalipto, na hora de sair com a máquina não se atentou que o escarificador estava preso na árvore, vindo a derrubar a mesma na máquina, danificando a mangueira do sistema DAFO e causando pequena avaria na parte traseira da máquina.</t>
  </si>
  <si>
    <t>BRC - 02</t>
  </si>
  <si>
    <t>Operador de Máquinas e Equipamentos lll</t>
  </si>
  <si>
    <t xml:space="preserve">1. Foi comunicado de imediato ao Supervisor, manutenção mecânica e Segurança do trabalho;                                           2. Foi repassado a Coordenação de Estradas;                             3. Solicitado a Sotreq a manutenção do sistema DaFO.                                   </t>
  </si>
  <si>
    <t>Kayi Sanchez</t>
  </si>
  <si>
    <t xml:space="preserve"> 23/02/2024</t>
  </si>
  <si>
    <t>Fazenda São Francisco</t>
  </si>
  <si>
    <t>Captação de Água para Irrigação</t>
  </si>
  <si>
    <t>Fábio Amorim Caldas</t>
  </si>
  <si>
    <t xml:space="preserve">1. Comunicação aos gestores e área de segurança da MS Florestal e EPS Teca. </t>
  </si>
  <si>
    <t>Tiago Henrique dos Santos Batista</t>
  </si>
  <si>
    <t xml:space="preserve">1. O colaborador foi encaminhado para o Hospital Municipal de Água Clara MS, onde foi atendido, medicado e liberado sem restrições. </t>
  </si>
  <si>
    <t>Paulo Roberto</t>
  </si>
  <si>
    <t>209l071/ Joanderson Lopes da Conceição</t>
  </si>
  <si>
    <t>Desbrota</t>
  </si>
  <si>
    <t>O colaborador informou que estava realizando a atividade de desbrota no talhão 06, onde estava limpando uma beca e ao terminar, ele foi se afastar do motopoda, com o machado em mãos. Nesse momento ele se embaraçou em um galho de eucalipto e acabou pisando no machado, ocasionando assim um corte no pé esquerdo.</t>
  </si>
  <si>
    <t xml:space="preserve"> Fazenda Prosperidade - Água Clara/MS</t>
  </si>
  <si>
    <t>Bataguassu-MS</t>
  </si>
  <si>
    <t>Gabriel Gomes Concone</t>
  </si>
  <si>
    <t>Técnico de Operações Florestais</t>
  </si>
  <si>
    <t>1 - Comunicação aos gestores e área de segurança da MS Florestal.
2 - Após o evento foram coletadas todas as informações, dados do condutor do caminhão e proprietário da empresa MetalSul, realizado registro fotográfico e vídeos. Em seguida foi realizado  B.O no site da polícia civil.</t>
  </si>
  <si>
    <t xml:space="preserve"> Gabriel Gomes Concone</t>
  </si>
  <si>
    <t xml:space="preserve">O colaborador informou que ao retornar da fazenda Recanto do Lontra sentido fazenda São Francisco, foi passar na estrada principal onde se encontra o motobomba e também estava um caminhão parado para fazer o abastecimento de água.
Ao passar na lateral, o caminhão munck veio a deslizar a parte traseira, vindo a colidir no caminhão pipa causando avarias. </t>
  </si>
  <si>
    <t>Preparo de Solo</t>
  </si>
  <si>
    <t>Matheus Freitas</t>
  </si>
  <si>
    <t>Faz. Cachoeirão</t>
  </si>
  <si>
    <t>Fabio da Silva Correa</t>
  </si>
  <si>
    <t>Trabalhador florestal</t>
  </si>
  <si>
    <t>1. O colaborador passou por atendimento médico em Nova Casa Verde MS e por medidas preventivas ele foi encaminhado para realização de um exame de raio X no hospital em nova Andradina, não sendo constatada nenhuma fratura, o mesmo foi liberado sem restrições.      2. Comunicação aos gestores e área de segurança MS Florestal e Inovesa.</t>
  </si>
  <si>
    <t>Joseana A. Veiga</t>
  </si>
  <si>
    <t>Plator 4/ Pleno sol</t>
  </si>
  <si>
    <t>37012936/ Richard Pereira</t>
  </si>
  <si>
    <t xml:space="preserve"> Auxiliar de Viveiro</t>
  </si>
  <si>
    <t xml:space="preserve">1. Comunicou aos gestores, saúde e área de segurança da MS Florestal. 
2. O colaborador foi encaminhado para o hospital municipal Nossa Senhora Aparecida em Água Clara-MS, onde foi atendido, medicado e liberado posteriormente. </t>
  </si>
  <si>
    <t>Módulo 01</t>
  </si>
  <si>
    <t>Wesley Gustavo Barbosa de Souza - 37010218</t>
  </si>
  <si>
    <t>Operador máquinas florestais I</t>
  </si>
  <si>
    <t>1. Tomou antialérgico;
2. Encaminhado para ambulatório Bracell.</t>
  </si>
  <si>
    <t xml:space="preserve">Fazenda Olinda, talhão 09 </t>
  </si>
  <si>
    <t>O funcionário efetuava a capina química manual,  quando pisou em um toco com o pé direito. No decorrer da atividade sentiu um desconforto.</t>
  </si>
  <si>
    <t>Capão Bonito/SP.</t>
  </si>
  <si>
    <t>Jhonatan Naoki Hirata dos Santos - 219346</t>
  </si>
  <si>
    <t xml:space="preserve"> Funcionario foi levado para o hospital de Paranapanema, passou pelo médico de plantão, foi feito radiografia. Foi liberado para a atividade.</t>
  </si>
  <si>
    <t>Cláudio Aparecido</t>
  </si>
  <si>
    <t>O colaborador estava realizando atividade de fechamento de jazida, quando puxou uma tora de eucalipto encoberta pela vegetação e a mesma veio a colidir na parte Frontal do equipamento EH, causando apenas Avarias.</t>
  </si>
  <si>
    <t>Ao levar bandejões com mudas para casa de vegetação, o colaborador escorregou e caiu batendo o joelho esquedo e a cabeça no chão.</t>
  </si>
  <si>
    <t>Equipe executava atividade de limpeza de cercas com muita vegetação, quando um colaborador com a ferramenta foice cortando os cipós foi atacado por um enxame de abelhas, os colaboradores saíram do local, colocaram o capuz de fuga e dispensaram nas abelhas o inseticidas do kit abelha, em seguida levaram o colaborador na Santa Casa Pirajuí, onde foi atendido e medicado. Ficou em observação por 1h30 minutos e liberado em seguida.</t>
  </si>
  <si>
    <t>Colaborador trafegava pelo interior da fazenda, e ao realizar manobra em marcha ré para retornar, colidiu em um veículo da empresa Telenergy que transitava no carreador.</t>
  </si>
  <si>
    <t>Operador trabalhava na atividade de Adubação Mecanizada de cobertura, quando um resíduo de madeira atingiu o vidro dianteiro inferior da máquina causando a quebra do vidro.</t>
  </si>
  <si>
    <t>O motorista conduzia o caminhão tri-trem carregado na rodovia SP 225, quando no km 257 veio a estourar um pneu 24H lado esquerdo do semi reboque, soltando a ressolagem e atingindo dois veículos que transitavam no mesmo sentido.</t>
  </si>
  <si>
    <t xml:space="preserve">Segundo relato do motorista, ele realizava captação de água com o caminhão pipa, seguindo os procedimentos de segurança. Foi então que veio um outro motorista de uma outra empresa com um caminhão munck e ao seguir viagem não se atentou ao distanciamento seguro e acabou escorregando, vindo a colidir na lateral da cabine do caminhão pipa, causando avarias. </t>
  </si>
  <si>
    <t>O colaborador relatou que um caminhão do terceiro, ao realizar uma conversão invadiu a calçada, vindo a colidir na traseira do veículo da MS Florestal que estava estacionado em frente a sua residência, causando danos materiais. Não houve nenhuma lesão e sim danos materiais.</t>
  </si>
  <si>
    <t>O colaborador estava realizando a atividade de irrigação no talhão 14 na  Fazenda Cachoeirão. Em certo momento, ele  tropeçou em uma vegetação (cipó) e caiu sobre o braço esquerdo, causando um pequeno desconforto (não foi constatada nenhuma fratura).</t>
  </si>
  <si>
    <t>Os colaboradores estavam realizando a atividade de carregamento de bandejas no caminhão. Foi então que um dos colaboradores pegou uma pilha de bandeja e colocou em cima do caminhão. Ao pegar a próxima pilha, avistou o animal peçonhento (cobra coral falsa), foi quando o colaborador (02) desceu do caminhão e foi tentar pegar a cobra e acabou sendo atingido (picado) na mão direita. Logo após ser picado, matou a cobra com canivete e em seguida deu continuidade na atividade. Cerca de 30 minutos depois do ocorrido, o mesmo comunicou a gestão.</t>
  </si>
  <si>
    <t>Fazenda Turvinho V Talhão 006 - MÓD 01</t>
  </si>
  <si>
    <t>Fazenda JFI - MÓD 2</t>
  </si>
  <si>
    <t>Fazenda Bom Retiro</t>
  </si>
  <si>
    <t>Fazenda Querencia IV</t>
  </si>
  <si>
    <t>Colaborador parou o veículo automático com o câmbio na posição N, e não acionou corretamente o freio de mão. O veículo desceu e colidiu no veículo Ponsse que estava a sua frente.</t>
  </si>
  <si>
    <t>MODÚLO 05</t>
  </si>
  <si>
    <t>Jose Henrique De Souza Da Silva - 37011459</t>
  </si>
  <si>
    <t>Marciano</t>
  </si>
  <si>
    <t>Fazenda Santa Rita de Cassia</t>
  </si>
  <si>
    <t>37011095/Anderson Santos de Oliveira</t>
  </si>
  <si>
    <t>Operador Máquinas e Equipamentos</t>
  </si>
  <si>
    <t xml:space="preserve">1. A atividade foi paralisada e o colaborador foi encaminhado para o hospital de Bataguassu MS, onde passou por atendimento médico e logo em seguida foi liberado sem restrições. </t>
  </si>
  <si>
    <t>Júlio César Novais Dias</t>
  </si>
  <si>
    <t>Fazenda Nossa Senhora Aparecida ll</t>
  </si>
  <si>
    <t xml:space="preserve">O colaborador realizava manutenção de engate das mangueiras hidráulicas do implemento próximo a estrada principal da fazenda. Ao terminar a manutenção, foi surpreendido por um enxame de abelhas e foi picado por algumas. Ele então correu para caminhonete de apoio que estava próximo para se refugiar e se proteger das abelhas. </t>
  </si>
  <si>
    <t>Manutenção Automotiva</t>
  </si>
  <si>
    <t>37014542/ Weveton Roberto Alves</t>
  </si>
  <si>
    <t>Mecânico lll</t>
  </si>
  <si>
    <t xml:space="preserve">1 - O colaborador foi encaminhado para o hospital em Água Clara-MS, onde foi atendido e liberado posteriormente sem restrições. 
2 - Comunicação aos gestores, saúde e área de segurança da MS Florestal. </t>
  </si>
  <si>
    <t>Vagner Fogaça</t>
  </si>
  <si>
    <t>O operadorador do Forwarder, parou a máquina para verificar um possível vazamento de óleo hidráulico na torre, ao sair da máquina, não notou a falta do degrau  de acesso a cabine, vindo a cair entre a plataforma e o pneu traseiro.</t>
  </si>
  <si>
    <t xml:space="preserve"> Faz. duas Pontes - Talhão 28. - MÓD 14</t>
  </si>
  <si>
    <t>Módulo 14</t>
  </si>
  <si>
    <t>Juan Carlos dos Santos</t>
  </si>
  <si>
    <t>Operador de máquinas florestais 1</t>
  </si>
  <si>
    <t>1 - O operador foi levado ao pronto socorro de Duartina para avaliação médica, onde passou a noite em observação. Recebeu dois dias de atestado médico.
2 - No dia 27/02/2024 foi avaliado pela médica do trabalho da Bracell, Dra. Raquel, que não constatou nenhuma lesão e o liberou para sua atividade normalmente.
3 - Máquina foi paralisada até adequação.
4 - Foi realizada inspeção mecânica nas máquinas do módulo e outro equipamento foi identificado com falta do degrau da cabine, também paralisada até adequação.</t>
  </si>
  <si>
    <t>Felipe Manuel Valesi</t>
  </si>
  <si>
    <t>Fazenda Santa Terezinha VII</t>
  </si>
  <si>
    <t>Ânderson Tiburtino</t>
  </si>
  <si>
    <t>Comunicado aos superiores imediato. Trator paralisado das atividades</t>
  </si>
  <si>
    <t>Escritório Florestal</t>
  </si>
  <si>
    <t>O colaborador estava  trabalhando no escritório, quando sentiu uma picada indolor. No momento não houve sinais de inchaço ou vermelhidão, somente no dia seguinte.</t>
  </si>
  <si>
    <t>Geoprocessamento</t>
  </si>
  <si>
    <t>Analista de Geoprocessamento</t>
  </si>
  <si>
    <t>Não foi tomada nenhuma ação imediata. No dia seguinte o colaborador tomou antialérgico e foi ao ambulatório.</t>
  </si>
  <si>
    <t>Ivy Sanches</t>
  </si>
  <si>
    <t>Wellington Adriano Costa de Camargo</t>
  </si>
  <si>
    <t>1 - Trator parado para troca do parabrisa</t>
  </si>
  <si>
    <t xml:space="preserve"> Fazenda Icatu</t>
  </si>
  <si>
    <t>Daniel Costa Marcelino</t>
  </si>
  <si>
    <t>Leonardo</t>
  </si>
  <si>
    <t>Fazenda Chapadão A / Talhão 011  - Mód 13</t>
  </si>
  <si>
    <t>Módulo 13</t>
  </si>
  <si>
    <t>Milton Junior Gomes da Silva  - 13912</t>
  </si>
  <si>
    <t>• Comunicado a Gestão</t>
  </si>
  <si>
    <t>Francisco da Conceição Sousa</t>
  </si>
  <si>
    <t>Fazenda Água Santa - Estrada Principal</t>
  </si>
  <si>
    <t>Módulo 08</t>
  </si>
  <si>
    <t>Jonatas Saturnino de Jesus</t>
  </si>
  <si>
    <t>O operador estava no banheiro do módulo e ao sair percebeu algo em seu pescoço, ao passar a mão no pescoço sentiu uma picada  de abelha na mão direita no indicador.</t>
  </si>
  <si>
    <t>O colaborador estava realizando atividade de link no Talhão 04 e ao descer da máquina para verificar a corrente do link, foi picado por duas abelhas na mão esquerda, o que causou um pequeno inchaço no local.</t>
  </si>
  <si>
    <t>O trator frota 463 realizava a atividade de irrigação e ao passar por sobre um resíduo com o pneu traseiro, fez levantar o resíduo  projetando contra o vidro lateral direito, vindo a trincá-lo.</t>
  </si>
  <si>
    <t>O colaborador estava realizando a aplicação de herbicida mecanizada com o trator TL, quando, ao passar com o pneu  por um resíduo de madeira, este veio a se levantar e quebrar o vidro do lado direito.</t>
  </si>
  <si>
    <t>Enquanto  realizava  sua atividade de combate a formiga, o colaborador foi surpreendido por abelhas, levando três ferroadas no braço direito e uma na mão esquerda.</t>
  </si>
  <si>
    <t>Ao manobrar o Ônibus no patio do Módulo, não se atentou com o retrovisor do lado esquerdo, vindo a colidir com o poste de madeira, arrancando o mesmo. OBS: O poste não era de energia e sim um balizador para as carretas de carvão.</t>
  </si>
  <si>
    <t>Motorista relata que ao parar o conjunto na estrada principal (canaleta de escoamento de água) para a troca de turno, o solo cedeu e a carreta inclinou para o lado direito com risco de tombamento.</t>
  </si>
  <si>
    <t>Fazenda Nossa Senhora Aparecida II</t>
  </si>
  <si>
    <t>1. Isolamento de área e deslocamento do funcionário que foi picado para a Santa Casa de Garanta onde foi avaliado e liberado .</t>
  </si>
  <si>
    <t>Preparo de solo</t>
  </si>
  <si>
    <t>37013291/Evair Freitas Xavier</t>
  </si>
  <si>
    <t>Operador de Máquinas e Equipamentos I</t>
  </si>
  <si>
    <t xml:space="preserve"> 1. O colaboradoro foi encaminhado para o hospital em Água Clara-MS,  onde foi atendido, medicado e liberado sem restrições.                                                                                     2. Comunicação aos gestores e área de segurança da MS Florestal. </t>
  </si>
  <si>
    <t>O colaborador estava realizando a atividade de embarque de máquina e ao descer foi picado por uma abelha. O colaborador relatou ser alérgico.</t>
  </si>
  <si>
    <t>Valdir Gonçalves Júnior</t>
  </si>
  <si>
    <t>Segundo relato do colaborador, ele foi dar apoio ao caminhão prancha e ao entrar na máquina e fechar a porta, o vidro veio a trincar e consequentemente quebrou.</t>
  </si>
  <si>
    <t>37008069/ Rogério Queluz Durand</t>
  </si>
  <si>
    <t>Raylson Rocha</t>
  </si>
  <si>
    <t>BR 262/Km12</t>
  </si>
  <si>
    <t>Tiago Ferreiro Alves</t>
  </si>
  <si>
    <t xml:space="preserve">1 - Comunicação a equipe Bracell, MS Florestal e PRF.
2 - Por medidas preventivas, o motorista foi encaminhado para o Hospital de Água Clara MS, onde foi atendido, realizado exames de raio X,  não sendo constatada nenhuma lesão. Sendo assim,  o mesmo foi liberado sem restrições. </t>
  </si>
  <si>
    <t xml:space="preserve"> Gustavo Alencar</t>
  </si>
  <si>
    <t>Durante o manuseio de bandejas vazias, as mesmas escorregaram sobre o braço direito da colaboradora.</t>
  </si>
  <si>
    <t>Linha 2 - Mesa de descarga</t>
  </si>
  <si>
    <t>Carlos Antonio Pedro da Silva</t>
  </si>
  <si>
    <t>Motorista Carreta</t>
  </si>
  <si>
    <t>1 - O analista de plantão da EPS foi até o local e sinalizou o local.
2 - Material para absorção do diesel foi jogado sobre o solo a via está com um faixa sinalizada até que os risco seja seguramente minimizado</t>
  </si>
  <si>
    <t>Thiago Augusto Gonçalves da Silva</t>
  </si>
  <si>
    <t>O colaborador estava realizando a retirada de mudas da área de seleção com auxílio de um carrinho transportador. Ao fazer o descarregamento do bandejão no pátio de crescimento, acabou ferindo sua mão esquerda ao acionar a alavanca que estava travada.</t>
  </si>
  <si>
    <t>37016683 / Nicolas Santos</t>
  </si>
  <si>
    <t xml:space="preserve">1. O colaborador foi encaminhado para o ambulatório médico local, onde foi atendido e liberado posteriormente sem restrições. 
2. Comunicação aos gestores, saúde e área de segurança da MS Florestal. </t>
  </si>
  <si>
    <t>1. Encaminhada para o pronto atendimento de Avaí.
2. Realizado curativo, não houve necessidade de ponto.</t>
  </si>
  <si>
    <t>Fazenda São Francisco I</t>
  </si>
  <si>
    <t>O condutor após descarregar o conjunto tritrem,  percebeu que o tanque direito foi perfurado por ponta de madeira que estava no solo próximo às mesas, comunicou de imediato a EPS,  um mecânico próprio compareceu no local e fez um estancamento paliativo na perfuração para que o veículo pudesse chegar na garagem e ser consertado. Quando passava pela rotatória da Lwart o material paliativo usado soltou-se causando novo derramamento.</t>
  </si>
  <si>
    <t>Oficina Automativa - Linha 01</t>
  </si>
  <si>
    <t>37015892 / João Marcos Viera Martins</t>
  </si>
  <si>
    <t>Eletricista l</t>
  </si>
  <si>
    <t>1. O Colaborador não quis atendimento no momento e quando chegou em casa começou a sentir dores intensas, retornou hoje ao trabalho onde foi encaminhado para o ambulatório e posteriormente ao ortopedista onde realizou raio x e não foi constatada nenhuma fratura ou lesão contundente, sendo o mesmo liberado para atividades administrativas.                                                          2. Não foi classificado nem pelo ambulatório nem pelo ortopedista como acidente de trabalho, não gerando uma CAT.                                                                                                         3. Comunicação ao Gestor</t>
  </si>
  <si>
    <t>Jader Nogueira</t>
  </si>
  <si>
    <t>Oficina Manutenção</t>
  </si>
  <si>
    <t xml:space="preserve">O colaborador estava realizando a atividade de irrigação no talhão 14 na  Faz. Cachoeirão. Em determinado momento, ele pisou em um desnível e acabou caindo, causando dor no seu joelho direito. O colaborador foi encaminhado para o pronto atendimento, onde foi atendido e liberado posteriormente sem restrições. </t>
  </si>
  <si>
    <t>Irrigação</t>
  </si>
  <si>
    <t>Ronilson Melo Medeiros</t>
  </si>
  <si>
    <t>1. Comunicação aos gestores e área de segurança MS Florestal e Inovesa.</t>
  </si>
  <si>
    <t>Fazenda Furnas</t>
  </si>
  <si>
    <t>Segundo relato do colaborador, durante o deslocamento de um talhão para o outro, o vidro do ônibus, veio a estourar sozinho. Não houve nenhuma lesão aos ocupantes do veículo (ônibus).</t>
  </si>
  <si>
    <t>Gilmar Cardin</t>
  </si>
  <si>
    <t>Joandir Leite Ifran</t>
  </si>
  <si>
    <t>Oficina Automotiva Bracell</t>
  </si>
  <si>
    <t>Risso</t>
  </si>
  <si>
    <t>Jose Roberto de Lima</t>
  </si>
  <si>
    <t xml:space="preserve">Motorista Transporte Cargas </t>
  </si>
  <si>
    <t>1. Motorista informou time de gestão</t>
  </si>
  <si>
    <t>Danieli Tenorio</t>
  </si>
  <si>
    <t>Faz. Barra da Lagoa</t>
  </si>
  <si>
    <t xml:space="preserve"> 37012603 / Odalio Alexandre da Silva</t>
  </si>
  <si>
    <t>1. Comunicação aos gestores e área de segurança MS Florestal.</t>
  </si>
  <si>
    <t>Fazenda Santo Antônio do Alambari - Talhão III.</t>
  </si>
  <si>
    <t>Colaborador estava realizando a atividade de calcário mecanizado, quando o pneu traseiro da máquina lado esquerdo passou por cima da ponta de um resíduo de eucalipto, levantando o mesmo na altura do vidro traseiro, vindo a colidir com o vidro causando a quebra.</t>
  </si>
  <si>
    <t>José Mateus de Lima Clementino</t>
  </si>
  <si>
    <t>1.Comunicado os responsáveis da bracell, setores segurança e operacional Silvicultura, e paralisado a máquina de imediato.</t>
  </si>
  <si>
    <t>João Henrique  Vital Gomes</t>
  </si>
  <si>
    <t>Estacionamento externo Bracell</t>
  </si>
  <si>
    <t>Colaboradora teve uma leve "torção" do tornozelo no estacionamento externo da Bracell.</t>
  </si>
  <si>
    <t>colheita</t>
  </si>
  <si>
    <t>Valeria Paula Martins</t>
  </si>
  <si>
    <t>1. Encaminhada ao ambulatório onde foi avaliada pela médica do trabalho.</t>
  </si>
  <si>
    <t>João Pedro Zillo Santa Bárbara</t>
  </si>
  <si>
    <t>Galpão de estaqueamento</t>
  </si>
  <si>
    <t xml:space="preserve">O colaborador estava realizando a retirada de bandejas de mudas do estaqueamento para o carro de transporte. Em determinado momento, ele sentiu um corpo estranho (cisco) no olho direito, causando desconforto. </t>
  </si>
  <si>
    <t>Meuquizayd de Leres - 3701354</t>
  </si>
  <si>
    <t>1. Comunicação aos gestores, saúde e área de segurança da MS Florestal. 
2. O colaborador foi encaminhado ao ambulatório médico local, onde foi atendido, retirado o corpo estranho e liberado sem restrições.</t>
  </si>
  <si>
    <t>Loana Proença</t>
  </si>
  <si>
    <t xml:space="preserve"> BR262, aproximadamente 10Km p/ chegar em Ribas do Rio Pardo</t>
  </si>
  <si>
    <t>O colaborador relatou que durante o deslocamento de Campo Grande sentido Ribas do Rio Pardo, houve um engavetamento em uma subida a 10km de distância para chegar em Ribas. A caminhonete L200 que ele estava dirigindo (placa RTK4G20) sofreu uma batida na parte traseira.</t>
  </si>
  <si>
    <t>Extensão</t>
  </si>
  <si>
    <t>Engenheiro de Extensão</t>
  </si>
  <si>
    <t>1.Comunicação aos gestores e área de segurança da MS Florestal</t>
  </si>
  <si>
    <t>Fernando Montezano Fernandes</t>
  </si>
  <si>
    <t xml:space="preserve"> Fazenda Nova aliança</t>
  </si>
  <si>
    <t>Carla Ferreira dos Santos.</t>
  </si>
  <si>
    <t>1. Comunicação aos gestores e área de segurança da MS Florestal e EPS Emflora II.</t>
  </si>
  <si>
    <t xml:space="preserve">O Colaborador estava realizando atividade embaixo da mini grua Liebherr 935, o mesmo se encontrava sobre uma lona de contenção de fluídos, quando ao sair debaixo do equipamento ficou de pé e devido ao terreno acidentado e juntamente com o óleo caído na lona, veio escorregar e torcer o tornozelo esquerdo.
</t>
  </si>
  <si>
    <t>Motorista engatou as carretas dentro do box de manutenção para retirá-las e ao sair, a ponta da Carreta pegou na fechadura de um caminhão terceiro que estava em seu ponto cego.</t>
  </si>
  <si>
    <t>O colaborador relatou que estava realizando a atividade de  *manutenção e aceiros* com pá carregadeira nas estruturas de contenção. Ao dar marcha ré com a máquina, ela veio a colidir com uma árvore, causando danos materiais na proteção da máquina.</t>
  </si>
  <si>
    <t>João Pinheiro</t>
  </si>
  <si>
    <t>Urbano</t>
  </si>
  <si>
    <t>Marcio Giovani (Motorista)
Rodrigo Nery (Motorista)
Alessandro Donegatti (Motorista)
Alex Martins (Motorista)</t>
  </si>
  <si>
    <t>Motoristas</t>
  </si>
  <si>
    <t>1. Comunicado gerenciamento de Risco e SSMA
2. Realizado contato policial</t>
  </si>
  <si>
    <t>Braian Zamoro</t>
  </si>
  <si>
    <t>Fazenda São Pedro</t>
  </si>
  <si>
    <t>Manutenção Colheira Full Tree</t>
  </si>
  <si>
    <t>1. Comunicação ao Gestão;                                                                                                                                                                                2. Comunicação á Segurança do Trabalho.</t>
  </si>
  <si>
    <t>Junio Fernando Oliveira Souza</t>
  </si>
  <si>
    <t>Pátio L1</t>
  </si>
  <si>
    <t>Jose Bernardes</t>
  </si>
  <si>
    <t xml:space="preserve">Motorista </t>
  </si>
  <si>
    <t>1. Registro com fotos;
2. Empurramos a ultima carreta com a pá carregadeira
3. Motorista orientado</t>
  </si>
  <si>
    <t>Bianca Cândido</t>
  </si>
  <si>
    <t>Não houve vitimas</t>
  </si>
  <si>
    <t>Linha 1</t>
  </si>
  <si>
    <t xml:space="preserve">A colaboradora relatou que foi guardar a mangueira do dosador e o mesmo bateu contra o cotovelo. No momento, ela sentiu o desconforto, mas seguiu realizando a atividade. Após uns 30 minutos parou a atividade, pois o desconforto começou a intensificar.  </t>
  </si>
  <si>
    <t>4 colaboradores estavam indo em direção ao restaurante buscar refeição, quando ao passar por um cruzamento um veículo leve infringiu a placa PARE, vindo a colidir contra o veículo da Garbuio que dar apoio aos motoristas hospedados na cidade. Todos os ocupantes do veículo faziam o uso do cinto de seguranca e não houve feridos.</t>
  </si>
  <si>
    <t>Após realiar um socorro na fazenda, o colaborador retornou a área de vivência no módulo e percebeu que no local tinha vários galhos de árvore caídos no caminhão munck, causando danos materias.</t>
  </si>
  <si>
    <t>O motorista saiu com veículo pela rua de acesso entre a biomassa e celulose.  O mesmo relatou que ao descarregar o caminhão na pilha de energia, saiu pela rua, pois tinha um caminhão impedindo sua saída da pilha. A manobra realizada veio a danificar uma placa e peça de sinalização. Ao ser questionado por utilizar a via, informou que não informaram a ele que não poderia usar a rua em questão.</t>
  </si>
  <si>
    <t>Motorista trafegava pela rodovia, quando um animal (cavalo) atravessou na frente do veículo, por não ter tempo hábil, motorista não conseguiu frear e acabou colidindo com o animal.</t>
  </si>
  <si>
    <t>Rodovia Marechal Rondon Km 343 - Bauru</t>
  </si>
  <si>
    <t>Maurílio J. ferreira - 0830830</t>
  </si>
  <si>
    <t xml:space="preserve"> 1. Comunicado ao controle de tráfego
2. Comunicado ao time de segurança</t>
  </si>
  <si>
    <t>Francisco Sousa</t>
  </si>
  <si>
    <t>Fazenda Nova aliança</t>
  </si>
  <si>
    <t>Segundo relato da colaboradora, a mesma realizava a atividade de irrigação manual e percebeu que uma das mudas precisava de mais água. Foi então que ela tentou voltar para fazer a atividade e o trator seguiu e a mangueira que é conectada  entre o implemento e dosador, puxou a mão da colaboradora, fazendo com que a mesma sentisse um desconforto no tronco/ombro.</t>
  </si>
  <si>
    <t>Natalia Carolina Mendes dos Reis</t>
  </si>
  <si>
    <t xml:space="preserve">1.  Comunicação aos gestores, saúde e área de segurança da MS Florestal e EPS Emflora II.  A colaboradora foi encaminhada para o hospital de Santa Rita do Pardo-MS, onde foi atendida medicada e liberada, sem restrições. </t>
  </si>
  <si>
    <t>Marcello Saldanha</t>
  </si>
  <si>
    <t>Fazenda Bela VISTA</t>
  </si>
  <si>
    <t>Segundo relato do colaborador, ele foi dar apoio ao operador para engatar uma adubadeira e após engatar uma parte, solicitou que o operador movimentasse o hidráulico da máquina. Foi então que ao realizar este movimento tocou no engate da adubadeira que veio a tombar prensando a mão do colaborador no implemento (adubadeira).</t>
  </si>
  <si>
    <t>Adubação</t>
  </si>
  <si>
    <t>Roberto Rodrigues Fernandes</t>
  </si>
  <si>
    <t>Motorista I</t>
  </si>
  <si>
    <t>1. A líder da frente solicitou apoio ao supervisor que socorreu o colaborador, o  encaminhando de imediato para o hospital municipal Nossa Senhora Aparecida em Água Clara-MS.</t>
  </si>
  <si>
    <t>Antônio de Sousa</t>
  </si>
  <si>
    <t xml:space="preserve">A colaboradora relatou que estava realizando a manutenção das cepas no mini jardim clonal e em determinado momento veio a cortar a mão com a tesoura.  A colaboradora foi encaminhada para o ambulatório médico local, onde foi atendida, realizada assepsia do local e liberada sem restrições. </t>
  </si>
  <si>
    <t>Beatriz Garcia Campos</t>
  </si>
  <si>
    <t xml:space="preserve"> Auxiliar de Serviços gerais</t>
  </si>
  <si>
    <t xml:space="preserve"> Lidiana Ralph</t>
  </si>
  <si>
    <t xml:space="preserve"> Fazenda Pontal</t>
  </si>
  <si>
    <t>A colaboradora estava realizando a atividade de Combate a Formiga Manual e em determinado momento pisou em um buraco coberto por vegetação e consequentemente acabou sentindo um desconforto em seu pé direito.</t>
  </si>
  <si>
    <t>Combate a Formiga Manual</t>
  </si>
  <si>
    <t>Ana Júlia Aparecida Cardoso</t>
  </si>
  <si>
    <t>1. Paralisação da atividade para atendimento a colaboradora.
2. Comunicação aos gestores, saúde e área da segurança da MS Florestal e EPS Carpelo.</t>
  </si>
  <si>
    <t>Thaise</t>
  </si>
  <si>
    <t xml:space="preserve">A operadora relatou que ao adentrar na linha do talhão, se deparou com uma caixa seca onde a terra cedeu, vindo a ocasionar o tombamento da máquina por completo. </t>
  </si>
  <si>
    <t>Rolo Faca</t>
  </si>
  <si>
    <t>Kamila Lion Klesiowicz De Paula</t>
  </si>
  <si>
    <t>Operador (a) de Trator Pneu</t>
  </si>
  <si>
    <t xml:space="preserve">1.  Solicitado ao setor de manutenção, a retirada do equipamento.
2. Comunicação aos gestores e área de segurança da MS Florestal. </t>
  </si>
  <si>
    <t>Juliani Silva</t>
  </si>
  <si>
    <t>Fazenda: Portal do Sul</t>
  </si>
  <si>
    <t xml:space="preserve">Segundo relato do colaborador, ele estava realizando a atividade de carregamento de  insumos com o  caminhão munck (o motorista estava realizando a operação em cima do caminhão munck). Ao realizar a movimentação, ele veio a acionar uma alavanca errada, o que ocasionou o prensamento da perna direita entre bag e a carroceria do munck, causando uma lesão. </t>
  </si>
  <si>
    <t xml:space="preserve"> Preparo de Solo</t>
  </si>
  <si>
    <t>37007217 / Rosimar Nunes</t>
  </si>
  <si>
    <t xml:space="preserve">1. Foram realizados os primeiros socorros ao colaborador e posteriormente ele foi  encaminhado para o Hopital municipal de Água Clara/MS.
2. Comunicação aos gestores, saúde e área de segurança da MS Florestal. </t>
  </si>
  <si>
    <t>Jose Roberto Brito</t>
  </si>
  <si>
    <t>O colaborador (operador)  relatou que ao entrar na máquina sentiu uma picada de abelha no braço direito. O colaborador tomou uma medicação de Prednisolona e em seguida retornou as atividades laborais.</t>
  </si>
  <si>
    <t>Baldeio</t>
  </si>
  <si>
    <t xml:space="preserve"> 37011650 / Vitor Henrique</t>
  </si>
  <si>
    <t>Operador Máquinas Florestais II</t>
  </si>
  <si>
    <t>Alexandre Queiroz</t>
  </si>
  <si>
    <t xml:space="preserve">Segundo relato do colaborador, ele estava  utilizando a caminhonete para ir até o talhão 31 dar apoio para um outro colaborador na máquina. Foi então que ele parou em uma distância de segurança e informou ao operador via rádio que estava se aproximando da máquina. Ao observar que o operador da máquina parou de efetuar movimento, ele então desceu da caminhonete e caminhou até o equipamento. No meio do caminho o operador voltou a movimentar a máquina e foi em direção a caminhonete, causando colisão entre a traseira da caminhonete e o tanque de combustível frontal, causando pequenas avarias. </t>
  </si>
  <si>
    <t>1. Comunicação aos gestores e área de segurança da Bracell.</t>
  </si>
  <si>
    <t>Sidney Andre Camara</t>
  </si>
  <si>
    <t>LP01 - Mini Jardim</t>
  </si>
  <si>
    <t>37002937 - Estela Saranholi</t>
  </si>
  <si>
    <t>1. Encaminhada para ambulatório linha 02 e conforme solicitação médica, a colaboradora foi levada ao CMU para realizar o raio-x;
2. Não houve fratura, o médico informou que ocorreu um leve desvio no joelho, onde o mesmo relatou em torno de 5 dias (período do atestado) volta naturalmente, tbm houve inchaço e um pequeno hematoma, devido a mesma ter apoiado o joelho direito no chão.
3. O local do evento não possui desnível.
4.  A tia da colaboradora, argumentou que o joelho da colaboradora desloca com certa frequência.</t>
  </si>
  <si>
    <t>Rod.255.  Km 265</t>
  </si>
  <si>
    <t>Logística</t>
  </si>
  <si>
    <t>4010 - Aguinaldo Francisco deAssis</t>
  </si>
  <si>
    <t>Motorista carreteiro</t>
  </si>
  <si>
    <t>1. Comunicado ao controle de tráfego;                           2.Comunicado ao time de segurança</t>
  </si>
  <si>
    <t>Adalberto Franco - TST</t>
  </si>
  <si>
    <t>Pátio de expedição (estacionamento de ônibus).</t>
  </si>
  <si>
    <t>Durante o translado em direção ao ônibus, colaboradora pisou em falso, vindo a desequilibrar e cair, ocasionando o deslocamento do joelho direito. *A colaboradora já havia registrado o ponto.*</t>
  </si>
  <si>
    <t>Fazenda Europa Talhão 31 - MS</t>
  </si>
  <si>
    <t>Veículo carregado saiu da via de terra, onde ao acessar a via pavimentada, após 500 metros, fez parada de emergência devido o rompimento da estrutura de um fueiro, na 1 composição.</t>
  </si>
  <si>
    <t>Talhão 015, Fazenda São Paulo</t>
  </si>
  <si>
    <t>Fazenda Serrinha</t>
  </si>
  <si>
    <t>Talhão 11</t>
  </si>
  <si>
    <t>592/ Guilherme da Silva Batista Ribeiro</t>
  </si>
  <si>
    <t>Operador de Trator Florestal</t>
  </si>
  <si>
    <t>1. Paralisada a máquina imediatamente até que a substituição seja realizada.
2. Manutenção foi acionada para substituição do vidro.</t>
  </si>
  <si>
    <t>Carlos Damião</t>
  </si>
  <si>
    <t>Pirapora - em frente ao Hotel  Cariris - MÓD 13</t>
  </si>
  <si>
    <t xml:space="preserve">13911 / Isaías Ferreira de Assunção </t>
  </si>
  <si>
    <t>Rodovia Marechal Rondon, KM309, entrada ao acesso rural no posto Chapadão.</t>
  </si>
  <si>
    <t>José Donizette Luiz</t>
  </si>
  <si>
    <t>Técnico de Operações Florestais II</t>
  </si>
  <si>
    <t>1. Comunicado o gestor imediato;
2. Comunicado a área de Segurança do Trabalho;
3. Aberto o chamado no 0800 da Movida;
4. Boletim de Ocorrência.</t>
  </si>
  <si>
    <t>Mario Fraiz Coelho Maia de Andrade</t>
  </si>
  <si>
    <t>1. Comunicado a Gestão</t>
  </si>
  <si>
    <t>Durante  a atividade de desseca em área total, ao passar por cima de raízes de eucalipto encoberta pela vegetação, veio a levantar o implemento, causando a quebra do vidro da saída de emergência.</t>
  </si>
  <si>
    <t>Após o desembarque dos colaboradores no Hotel, o motorista saiu com o ônibus e esbarrar a traseira de seu veículo em um carro da empresa Zelo que estava parado do seu lado esquerdo, causando danos de pequena monta na lateral de ambos, não houve vítimas apenas danos materiais.</t>
  </si>
  <si>
    <t>Colaborador trafegava pela estrada rural em direção a sua casa (aproximadamente 1km da sua casa) após a jornada de trabalho. Em uma curva fechada com presença de vegetação que dificultava a visibilidade das vias, um carro da comunidade fez a curva em alta velocidade e acabou colidindo frontalmente com o carro do Técnico Bracell.</t>
  </si>
  <si>
    <t xml:space="preserve">O motorista relatou que saiu da fazenda Porteira com a frota tritrem (Placa GGU6B12), sentido Fábrica de Lençóis Paulista- SP, e ao chegar próximo da rotatória de acesso a  cidade de Três Lagoas MS, ele saiu da pista de rolamento tombando o conjunto por completo para o lado direito da pista.
Durante entrevista junto ao condutor, ele alegou ter dormido durante a condução do veiculo. Ao acordar não teve tempo hábil para retornar a faixa de rolamento. </t>
  </si>
  <si>
    <t xml:space="preserve">Motorista seguia com caminhão tritrem de placa GFL5E52, sentido Fábrica Lençois Paulista – SP, pela BR 262, quando próximo ao km12, após ter passado pela cidade de Água Clara – MS, saiu da pista de rolamento tombando o conjunto completo nas margens da rodovia lado direito da pista.
Durante entrevista junto condutor, ele alegou não ter cochilado ao volante, mas houve a distração em permanecer o olhar fixo ao painel do veículo, afim de controlar a velocidade do mesmo.
A camera de fadiga não apontou nenhum desvio do condutor durante a condução.
</t>
  </si>
  <si>
    <t>Segundo relato do motorista, ele seguia com frota tritrem (placa RWN1D64), sentido Fábrica Lençóis Paulista-SP. Ao realizar a rotatória de acesso à rodovia Rondon na divisa de estado MS/SP, tombou a 2° e 3° composição, obstruindo o fluxo no sentido contrário da via.
Após análise do disco de tacógrafo, foi constatado que a velocidade da frota no momento do tombamento era de 45km\h, sendo uma rotatória de 20km\h conforme rotograma da empresa.</t>
  </si>
  <si>
    <t xml:space="preserve">CÉLULA DE COMBUSTÍVEL </t>
  </si>
  <si>
    <t>Não mexer, somente atualizar.</t>
  </si>
  <si>
    <t>Marília -SP</t>
  </si>
  <si>
    <t>Durante a Realização da Rota na cidade de Marília, o ônibus da empresa Piracicabana ao passar próximo ao meio fio, com o balanço de amortecimento da suspensão, veio a atingir um poste de energia que estava instalado próximo ao asfalto, ocasionando a quebra de dois vidros do veículo.</t>
  </si>
  <si>
    <t>Módulo 10</t>
  </si>
  <si>
    <t>45184 - Reginaldo da Silva</t>
  </si>
  <si>
    <t>1. Averiguação dos danos.</t>
  </si>
  <si>
    <t>Erivellynton Almeida Santos</t>
  </si>
  <si>
    <t>Santa Rita do Pardo MS</t>
  </si>
  <si>
    <t>O colaborador relatou que ao descer uma peça do caminhão oficina (proteção traseira da pá carregadeira), utilizando a talha elétrica do caminhão, a mesma acabou realizando um movimento involuntário, onde iria bater contra a estrutura do caminhão baú. Para evitar a batida da peça, o colaborador fez um movimento com o corpo, onde veio a sentir um desconforto na região lombar.</t>
  </si>
  <si>
    <t>Manutenção Malha Viária</t>
  </si>
  <si>
    <t>João Pedro de Andrade Scavassa</t>
  </si>
  <si>
    <t>1.  O colaborador foi direcionado para o hospital, onde realizou atendimento e foi liberado.</t>
  </si>
  <si>
    <t xml:space="preserve">O colaborador realizava atividade de colocar o bandejão sobre os trilhos dentro da área de seleção com auxílio do elevador pneumático.  Ao acionar a alavanca, o sistema desceu apertando sua mão esquerda contra os ferros. </t>
  </si>
  <si>
    <t>Eduardo Henrique Dias da Silva</t>
  </si>
  <si>
    <t>1. O colaborador foi encaminhado ao ambulatório imediatamente.</t>
  </si>
  <si>
    <t>Faz São Pedro.</t>
  </si>
  <si>
    <t xml:space="preserve">Segundo relato do colaborador, o equipamento estava em manutenção de aceiro na estrada secundária. Foi então que o técnico foi passar para ir no próximo talhão e chamou o operador no rádio para dar passagem. O operador parou, porém só parou para beber água e deu continuidade na sua atividade e nesse tempo o técnico achou que ele tinha parado para ele passar. Nesse momento, a máquina veio a colidir com o veículo leve, causando danos materiais. </t>
  </si>
  <si>
    <t>Técnico de Estradas II e
Operador Máquinas Florestais II</t>
  </si>
  <si>
    <t>Talhão 009</t>
  </si>
  <si>
    <t>Fazenda: serrinha</t>
  </si>
  <si>
    <t>1124/ Darlan Rodrigues</t>
  </si>
  <si>
    <t xml:space="preserve">Operador </t>
  </si>
  <si>
    <t>1. Máquina paralisada imediatamente para a substituição do vidro.                                                                                                               2. Equipe de manutenção acionada para substituição do vidro.</t>
  </si>
  <si>
    <t>Técnico de Manutenção</t>
  </si>
  <si>
    <t>1. Averiguação do ocorrido e solicitação de apoio.</t>
  </si>
  <si>
    <t>Pleno Sol</t>
  </si>
  <si>
    <t xml:space="preserve"> Viveiro de Mudas</t>
  </si>
  <si>
    <t xml:space="preserve">1. O colaborador foi encaminhado ao ambulatório médico local e logo após foi encaminhado para realização de exame de raio X, onde não foi constatada nenhuma fratura. Sendo assim,  ele foi liberado para suas atividades laborais sem restrições. </t>
  </si>
  <si>
    <t>710 / Daniel da Silva</t>
  </si>
  <si>
    <t xml:space="preserve">1. Houve o acionamento da PRF para apoio no fluxo;                      2. Comunicação aos gestores da Bracell e EPS VDA.                     </t>
  </si>
  <si>
    <t>Danilo</t>
  </si>
  <si>
    <t>Estrada Vicinal Hanibal Haman</t>
  </si>
  <si>
    <t>Módulo 09</t>
  </si>
  <si>
    <t>Claiton de Lima Rocha</t>
  </si>
  <si>
    <t>1. Solicitado socorro médico;
2. Acionado políciamento pata registro do boletim de ocorrência;
3. Solicitado a Piracicabana outro veículo para transporte dos trabalhadores até Garça;                                                      4. Acionado apoio da Patrimonial Bracell.</t>
  </si>
  <si>
    <t>Fagner Tirubio</t>
  </si>
  <si>
    <t xml:space="preserve"> Fazenda Santo Expedito III</t>
  </si>
  <si>
    <t>30115902/Veridiano Mendes Amaral.</t>
  </si>
  <si>
    <t>Motorista de tritrem.</t>
  </si>
  <si>
    <t>1. Verificado o caminhão.                                                                                                  2 . Informado a operação JSL.
3. Informado ao setor segurança JSL                                         3. Iniciado a coleta de dados para análise.</t>
  </si>
  <si>
    <t>Willian Ribeiro de Souza Rodrigues</t>
  </si>
  <si>
    <t>Talhão 013</t>
  </si>
  <si>
    <t>O colaborador relatou que ao subir no equipamento para iniciar a operação, foi surpreendido com uma picada de Maribondo no lábio inferior, ocasionando inchaço e formigamento no local. Ele informou não ter identificado o maribondo próximo ao equipamento na inspeção visual realizada no mesmo.</t>
  </si>
  <si>
    <t>Operador de Máquina Florestal II</t>
  </si>
  <si>
    <t xml:space="preserve">1. O colaborador foi encaminhado para o hospital em Ribas do Rio Pardo MS,  onde foi atendido,  medicado e liberado posteriormente. </t>
  </si>
  <si>
    <t>Silas Gregório</t>
  </si>
  <si>
    <t>O colaborador (motorista) relatou que estava estacionado com o ônibus, quando os passageiros embarcaram. Ao tentar sair, a traseira do lado direito do ônibus atingiu uma árvore ao lado da calçada, causando a quebra de uma das janelas do veículo.</t>
  </si>
  <si>
    <t>Módulo 16</t>
  </si>
  <si>
    <t>10045687 / Luis Vicente da Silva</t>
  </si>
  <si>
    <t xml:space="preserve">1. Comunicação aos gestores e área de segurança da Bracell.  </t>
  </si>
  <si>
    <t>André Luis Caminski</t>
  </si>
  <si>
    <t>Fazenda Betel</t>
  </si>
  <si>
    <t xml:space="preserve">O  colaborador estava com a bandeja cheia de mudas realizando plantio. Em determinado momento, sentiu um inseto subindo pelo seu corpo por dentro da blusa. O mesmo relatou que sentiu o inseto andar na sua nuca e  ao passar a mão acabou sendo picado por uma lacraia, causando irritação no local. </t>
  </si>
  <si>
    <t>21976/James Mendes Lima</t>
  </si>
  <si>
    <t xml:space="preserve">1 - Comunicação aos gestores,  saúde e área de segurança da MS Florestal e EPS JSF.
2 -  O colaborador foi encaminhado ao Hospital Municipal de Água Clara-MS, onde foi atendido e liberado sem restrições. </t>
  </si>
  <si>
    <t>Ana Marcia</t>
  </si>
  <si>
    <t>Três Lagoas</t>
  </si>
  <si>
    <t>Manutenção</t>
  </si>
  <si>
    <t>Elder Luis Ferrari</t>
  </si>
  <si>
    <t>Supervisor de Manutenção Automitiva</t>
  </si>
  <si>
    <t>1 - Comunicação aos gestores e área de segurança da MS Florestal. 
2 - Abertura do Boletim de ocorrência policial.</t>
  </si>
  <si>
    <t>Sao Paulo - santa cruz do rio pardo</t>
  </si>
  <si>
    <t xml:space="preserve">Fabio Vicente Pereira  </t>
  </si>
  <si>
    <t>1.  comunicado aos gestores Bracell e Placidos                      2. Comunicado ao time de segurança</t>
  </si>
  <si>
    <t>Adalbertob Franco</t>
  </si>
  <si>
    <t>Balança Linha II</t>
  </si>
  <si>
    <t>Cleber Aparecido Queiroz</t>
  </si>
  <si>
    <t>1. Avisado o Supervisor da área.</t>
  </si>
  <si>
    <t>Edison Francisco  Leite</t>
  </si>
  <si>
    <t>Durante a realização  da atividade de desseca em área total, ao passar por cima de raízes de eucalipto solta na área e encoberta por vegetação, levantou o implemento que ao ser erguido quebrou o vidro da saída de emergência.</t>
  </si>
  <si>
    <t>Mecânico finalizou a manutenção na máquina HV 100 e se deslocava para módulo com a caminhonete. Ao realizar uma curva o veículo escorregou na estrada (estava corregadio devido forte chuva), o trabalhador reagiu freiando o veículo que continuou escorregando na estrada não pavimentada até colidir lateralmente com uma árvore de eucalipto.</t>
  </si>
  <si>
    <t>Fazenda São Cristovão - MÓD 10</t>
  </si>
  <si>
    <t>Colaborador estava realizando a movimentação de bandejão. Ao colocar sobre a mesa, a mesma caiu sobre o terceiro e o quarto dedo da mão esquerda, causando desconforto e dor no local.</t>
  </si>
  <si>
    <t>O  condutor seguia com a frota tritrem sentido Três Lagoas MS, quando um caminhão de gado tentou forçar uma ultrapassagem em local proibido (terceira faixa). O condutor do caminhão de gado ao perceber que não teria tempo hábil para completar a ultrapassagem e que no sentido contrário vinha outro caminhão (Caçamba), o mesmo tentou passar entre os dois caminhões (Madeira/Caçamba), atingindo o protetor lateral, último fueiro da segunda composição e o pneu do sexto eixo do lado esquerdo.</t>
  </si>
  <si>
    <t>BR 262, Km 73 - MS</t>
  </si>
  <si>
    <t>Motorista do micro ônibus Piracicabana conduzia o veículo a 28km/h pela estrada, sentido Fazenda Paraíso em Pirajuí a Garça, após final do segundo turno. Quando o mesmo colidiu com o veículo (Mercedes) parado no meio da via,  prensando um dos dois ocupante do veículo Mercedes C180. Os ocupantes do micro ônibus e o motorista do mesmo nada sofreram. Não há informações sobre ocupantes da Mercedes.</t>
  </si>
  <si>
    <t>O Motorista após realizar o check list no caminhão vazio às 02h:43min no pátio de Água Clara-MS, assumiu este e seguiu sentido a Fazenda Santo Expedito III, ao chegar no carregamento por volta das 05h:00min percebeu que estava faltando  um conjunto de rodas do cubo 24horas lado esquerdo da 01° composição.</t>
  </si>
  <si>
    <t>Serranopolis -GO- MÓD 16</t>
  </si>
  <si>
    <t xml:space="preserve"> O colaborador relatou que conduzia o veículo pela Av. Clodoaldo Garcia, quando ao passar no  cruzamento entre a rua Maria Q. Moreira, acabou não percebendo que o sinal estava fechado. Dessa forma, ele veio a colidir em um veículo de terceiro, que estava cruzando a via, causando avarias em ambos os veículos. </t>
  </si>
  <si>
    <t>Veículo carregado Placidos, desengatou a quinta roda na faz.Carretão 1.</t>
  </si>
  <si>
    <t>Colaborador estava retornando para seu veículo e por falta de iluminação veio a tropeçar no meio fio do estacionamento da balança da linha 2 vindo a cair ao chão. (Torceu o pé  e bateu o joelhos ao solo).</t>
  </si>
  <si>
    <t>Fazenda Ronda</t>
  </si>
  <si>
    <t>A colaboradora relatou que estava realizando a atividade de irrigação e ao posicionar a válvula de irrigação no suporte do tanque a mesma caiu sobre seu ombro esquerdo, causando leve desconforto. A colaboradora foi encaminhada para o hospital, onde foi atendida e após avaliação médica foi liberada sem restrições.</t>
  </si>
  <si>
    <t>1. Comunicado aos gestores, saúde e área da segurança  da MS Florestal e EPS Carpelo.
2. A colaboradora foi encaminhada para o hospital de Santa Rita do Pardo-MS, onde foi atendida e após avaliação médica foi liberada sem restrições.</t>
  </si>
  <si>
    <t>Thaise Santos Martins</t>
  </si>
  <si>
    <t>Operador realizava colheita com harvester, quando abateu um eucalipto e este durante a queda, veio a atingir outra árvore que foi quebrada com impacto e essa segunda caiu sobre a rede elétrica ("Efeito dominó").</t>
  </si>
  <si>
    <t>Fazenda Laranjal, ID 0406, talhão 003 - MÓD 12</t>
  </si>
  <si>
    <t>Módulo 12</t>
  </si>
  <si>
    <t>1. Isolamento do Local;
2. Diálogo com moradores da proximidade, sobre o ocorrido;
3. Abertura de chamado para CPFL realizar reparos.</t>
  </si>
  <si>
    <t>Fazenda Água Fria - Getulina -SP</t>
  </si>
  <si>
    <t xml:space="preserve"> BRC 05</t>
  </si>
  <si>
    <t>Marcelo Francisco de Assis / 37013023</t>
  </si>
  <si>
    <t>Técnico de operações Florestais</t>
  </si>
  <si>
    <t xml:space="preserve"> 1. Colaborador comunicou a  supervisão;
 2. Tomou a medicação disponível no kit de primeiros socorros  a área de vivência;
3. Seguiu para atendimento no Pronto socorro da cidade de Getulina - SP e recebeu medicação.</t>
  </si>
  <si>
    <t xml:space="preserve"> Evandro Willian Ioris</t>
  </si>
  <si>
    <t>Fazenda Santa marta</t>
  </si>
  <si>
    <t>Aplicação de Herbicida Mecanizada</t>
  </si>
  <si>
    <t>992/ Maycon Silveira Leal</t>
  </si>
  <si>
    <t>Mecanico</t>
  </si>
  <si>
    <t xml:space="preserve"> Rodrigo José Couto</t>
  </si>
  <si>
    <t>37012334 / Akianne da Silva</t>
  </si>
  <si>
    <t xml:space="preserve">A colaboradora estava realizando atividade de expedição de mudas e ao colocar a caixa no trilho, este veio a escorregar e acabou colidindo no joelho. A colaboradora foi encaminhada para o ambulatório médico local e em seguida realizou o exame de raio X, em que não foi constatada nenhuma lesão. Após atendimento, a colaboradora foi liberada sem restrições. </t>
  </si>
  <si>
    <t>Fazenda São Bento - Mod 05</t>
  </si>
  <si>
    <t>90001042 | Emerson Carvalho Silvano</t>
  </si>
  <si>
    <t>1. Veículo foi liberado para que possa passar por manutenção. A avaria não compromete a segurança.</t>
  </si>
  <si>
    <t>Mateus Duarte de Oliveira</t>
  </si>
  <si>
    <t>Fazenda Côco Doce</t>
  </si>
  <si>
    <t>Luiz Gustavo de Oliveira</t>
  </si>
  <si>
    <t>1. Comunicado aos superiores imediato. Trator paralisado das atividades</t>
  </si>
  <si>
    <t>Água Clara-MS x Três Lagoas-MS BR 262 KM 99</t>
  </si>
  <si>
    <t>Ponsse base</t>
  </si>
  <si>
    <t>Patrimonial</t>
  </si>
  <si>
    <t>37015275/ Renato Menezes dos Santos</t>
  </si>
  <si>
    <t>Supervisor Patrimonial</t>
  </si>
  <si>
    <t>Renato Menezes dos Santos</t>
  </si>
  <si>
    <t xml:space="preserve">1. Comunicação aos gestores,  saúde e área de segurança da MS Florestal. </t>
  </si>
  <si>
    <t>Rua Colômbia próximo ao nº 875 – Jardim Nações - Lençóis Paulista SP</t>
  </si>
  <si>
    <t>Luiz Fernando Santos</t>
  </si>
  <si>
    <t>1. Comunicado ao time VDA e Bracell
2. Comunicado ao time de segurança</t>
  </si>
  <si>
    <t>Danilo Rodrigues</t>
  </si>
  <si>
    <t>Técnico de operações estava mostrando um trecho da estrada a ser feito para o operador de máquina, e ao descer do carro, levou duas picadas de abelha.
Colaborador relatou que as abelhas vieram de uma plantação de laranja vizinha ao talhão em operação, não encontrando nenhum enxame no talhão que está em operação.</t>
  </si>
  <si>
    <t xml:space="preserve">O colaborador relata que foi acionado para realizar  uma manutenção e em determinado momento momento o veículo veio a deslizar e acabou atingindo um outro outro veículo que estava parado na via, causando danos materiais. </t>
  </si>
  <si>
    <t>O colaborador estava conduzindo o veículo Argo, quando em um dado momento, veio a sair do eixo central da estrada e colidiu contra um palanque de madeira, causando danos materiais no veículo. O condutor não sofreu ferimentos.</t>
  </si>
  <si>
    <t>Trator realizava a atividade de adubação e ao encavalar a adubadeira fez com que a mesma viesse a ser  projetada contra o vidro traseiro do trator vindo a trincá-lo.</t>
  </si>
  <si>
    <t>O colaborador relatou que conduzia o  veículo pela BR 262 sentido a cidade de Três Lagoas/MS. Ao passar pela ponte próxima ao bar do pombo, perto ao KM 99, ele tentou freiar devido a redução de velocidade do veículo que estava a sua frente. Foi então que a caminhonete aquaplanou sobre a pista, atingindo a  traseira do veículo que estava a sua frente, causando danos materiais. Não houve lesão aos envolvidos.</t>
  </si>
  <si>
    <t xml:space="preserve">O colaborador estava realizando atividade de movimentação de mudas na primeira seleção quando veio a bater o joelho direito em um dos trilhos de suporte de mudas. O colaborador foi encaminhado para o ambulatório médico local e em seguida realizou o exame de raio X, em que não foi constatada nenhuma fratura.  Sendo assim,  após o atendimento ele foi liberado sem restrições. </t>
  </si>
  <si>
    <t>Caminhão estava carregado com fueiro levemente aberto, próximo a chegada da base da VDA Logística, enquanto se posicionava para fazer o estacionamento do veículo para finalizar a jornada  teve um fueiro colidindo levemente com um poste da via pública causando avaria na estrutura do poste. CPFL  estava presente no local, isolou a área e solicitou apoio de outro time responsável da CPFL para atendimento da ocorrência.</t>
  </si>
  <si>
    <t>A colaboradora realizava atividade de irrigação, quando a mangueira enroscou em um resíduo no meio do talhão e na tentativa de realizar o movimento de puxa-lá para desenrosca-lá, ela veio a sentir um desconforto no ombro direito e na  região das costas.</t>
  </si>
  <si>
    <t>Ingret Paola da Silva dos Santos</t>
  </si>
  <si>
    <t xml:space="preserve">1 - Comunicação aos gestores e área de segurança da MS Florestal e EPS Emflora II.
2 - A colaboradora foi encaminhada para o hospital de Santa Rita do Pardo-MS, para avaliação médica, onde foi atendida e liberada sem restrições. </t>
  </si>
  <si>
    <t xml:space="preserve"> Fazenda São Sebastião</t>
  </si>
  <si>
    <t>Max William de Lins</t>
  </si>
  <si>
    <t>1. Comunicação aos gestores, saúde e área de segurança da MS Florestal, EPS Parcetec. e time de Segurança da MS Florestal</t>
  </si>
  <si>
    <t>Fazenda Terra Nova</t>
  </si>
  <si>
    <t>O colaborador relatou que ao descer do carro, uma abelha entrou na manga da sua camisa e acabou picando o seu antebraço.</t>
  </si>
  <si>
    <t>Luan Alexandre kuzniewski</t>
  </si>
  <si>
    <t>Operdor de Máquinas e Equipamentos II</t>
  </si>
  <si>
    <t>1. O colaborador foi encaminhado ao pronto atendimento em Ribas do Rio Pardo-MS,  onde foi avaliado pelo médico e liberado posteriormente.</t>
  </si>
  <si>
    <t>(vazio)</t>
  </si>
  <si>
    <t>jan/24</t>
  </si>
  <si>
    <t>fev/24</t>
  </si>
  <si>
    <t>mar/24</t>
  </si>
  <si>
    <t>jan/23</t>
  </si>
  <si>
    <t>fev/23</t>
  </si>
  <si>
    <t>mar/23</t>
  </si>
  <si>
    <t>Duque de Caxias, 559 - Bauru/SP</t>
  </si>
  <si>
    <t>Módulo 05</t>
  </si>
  <si>
    <t>Felipe Artur dos Santos Rodrigues</t>
  </si>
  <si>
    <t>1.Comunicado a gestão;
2. Comunicado a segurança do trabalho;
3. Comunicado a gestão de frotas;
4. Abertura do Boletim de Ocorrência.</t>
  </si>
  <si>
    <t>Cássio Thomas</t>
  </si>
  <si>
    <t xml:space="preserve"> Fazenda União / Agua Clara MS</t>
  </si>
  <si>
    <t>A colaboradora relatou que estava no viveiro realizando suas atividades. Em determinado momento, veio uma abelha e adentrou no seu uniforme (camisa), vindo a picar seu braço esquerdo.</t>
  </si>
  <si>
    <t>20097 / Ellen Raissa Pereira da Silva Queiroz</t>
  </si>
  <si>
    <t xml:space="preserve"> 1. A colaboradora tomou dois comprimidos de Prednisolona e em seguida foi encaminhada ao Hospital Municipal de Água Clara-MS, onde passou por avaliação médica e foi liberada sem restrições. </t>
  </si>
  <si>
    <t xml:space="preserve"> Charles Costa</t>
  </si>
  <si>
    <t>O colaborador estava removendo as mudas do jardim clonal e acabou formando umas bolhas (calos)  no terceiro, quarto e quinto dedo da mão direita.</t>
  </si>
  <si>
    <t>37011916/Anderson Gomes dos Santos</t>
  </si>
  <si>
    <t xml:space="preserve">1. O colaborador foi encaminhado ao ambulatório médico local, onde passou por  atendimento médico, foi realizada limpeza, curativo e analgesia. Logo após foi liberado sem restrições. </t>
  </si>
  <si>
    <t>Durante atividade colaboradora sofreu 01 picada de abelha no pescoço.</t>
  </si>
  <si>
    <t>37016498-Maria Aparecida Freitas da Silva</t>
  </si>
  <si>
    <t>1. Colaboradora tomou antialérgico e posteriormente
foi encaminhada para o pronto atendimento de Avaí.
2. Após o médico avaliar e medicar, liberou a colaboradora para retorno às atividades.</t>
  </si>
  <si>
    <t>Durante a coleta no minijardim, colaboradora cortou o dedo mínimo da mão esquerda com a tesoura.</t>
  </si>
  <si>
    <t>1. A colaboradora foi encaminhada para o pronto atendimento em Avaí.
2. Foi realizado curativo, a médica receitou cetoprofeno 150 mg (1 cápsula 1x ao dia durante 5 dias) e liberou a colaboradora retornou à atividade.</t>
  </si>
  <si>
    <t>Maria Avelar</t>
  </si>
  <si>
    <t>Talhão 037</t>
  </si>
  <si>
    <t>1208/ Clayton Aparecido Candido</t>
  </si>
  <si>
    <t>1° Foi acionado a seguradora para remoção do carro.</t>
  </si>
  <si>
    <t>Alailton dos Santos</t>
  </si>
  <si>
    <t>Rod. João  Melão KM 233</t>
  </si>
  <si>
    <t xml:space="preserve">37003527 / Marcelo  Lopes     </t>
  </si>
  <si>
    <t>1. Comunicado o gestor Bracell João Paulo De Assis.
2. Comunicado ao time de segurança.
3. Avaliação dos danos.</t>
  </si>
  <si>
    <t>Rogério  Batista</t>
  </si>
  <si>
    <t>Fazenda Lagoa II - Timburi SP</t>
  </si>
  <si>
    <t>Inventário Florestal</t>
  </si>
  <si>
    <t>Preparo de solo - LP01.</t>
  </si>
  <si>
    <t>Fazenda: Querência IV</t>
  </si>
  <si>
    <t>Barracão da 1°seleção</t>
  </si>
  <si>
    <t>Gilberto Augusto Lourenço</t>
  </si>
  <si>
    <t>Mensurador Florestal III</t>
  </si>
  <si>
    <t>1. Colaborador foi encaminhado ao PS de Timburi.
2. Tomou antialérgico no PS.</t>
  </si>
  <si>
    <t xml:space="preserve">Dayane </t>
  </si>
  <si>
    <t>Segunda Irrigação</t>
  </si>
  <si>
    <t>951/Simone Pereira</t>
  </si>
  <si>
    <t>1. Comunicação aos gestores e área de segurança da MS Florestal e EPS Teca.
2. Isolamento e avaliação  do cenário e destombamento.</t>
  </si>
  <si>
    <t>Júnior Dias da Silva</t>
  </si>
  <si>
    <t>Oficina Florestal - Três Lagoas</t>
  </si>
  <si>
    <t>37014759 /Alison Willian Lima Antunes</t>
  </si>
  <si>
    <t>Mecânico  Automotivo I</t>
  </si>
  <si>
    <t xml:space="preserve">1. Informado ao superior imediato, área de saúde e segurança.
2. Encaminhamento do colaborador ao hospital para avaliação médica. </t>
  </si>
  <si>
    <t xml:space="preserve"> Elder Luis Ferrari</t>
  </si>
  <si>
    <t>DATE</t>
  </si>
  <si>
    <t>#</t>
  </si>
  <si>
    <t>EMPLOYESS</t>
  </si>
  <si>
    <t>AREA</t>
  </si>
  <si>
    <t>SEVERITY</t>
  </si>
  <si>
    <t>OCCURRENCE</t>
  </si>
  <si>
    <t>DAYS WAY</t>
  </si>
  <si>
    <t>AWAY</t>
  </si>
  <si>
    <t>BACK TO WORK</t>
  </si>
  <si>
    <t>high</t>
  </si>
  <si>
    <t>medium</t>
  </si>
  <si>
    <t>ACCIDENTS WITH LOST TIME FEBRUARY 2024</t>
  </si>
  <si>
    <t xml:space="preserve"> COMPANIES</t>
  </si>
  <si>
    <r>
      <rPr>
        <sz val="11"/>
        <color rgb="FFFF0000"/>
        <rFont val="Calibri"/>
        <family val="2"/>
      </rPr>
      <t>Farm</t>
    </r>
    <r>
      <rPr>
        <sz val="11"/>
        <color rgb="FF000000"/>
        <rFont val="Calibri"/>
        <family val="2"/>
      </rPr>
      <t xml:space="preserve"> Santa Helena - Talhão 005</t>
    </r>
  </si>
  <si>
    <r>
      <rPr>
        <sz val="11"/>
        <color rgb="FFFF0000"/>
        <rFont val="Calibri"/>
        <family val="2"/>
      </rPr>
      <t>Farm</t>
    </r>
    <r>
      <rPr>
        <sz val="11"/>
        <color rgb="FF000000"/>
        <rFont val="Calibri"/>
        <family val="2"/>
      </rPr>
      <t xml:space="preserve"> São Sebastião III</t>
    </r>
  </si>
  <si>
    <r>
      <t xml:space="preserve">Murillo Mattos
 </t>
    </r>
    <r>
      <rPr>
        <sz val="11"/>
        <color rgb="FFFF0000"/>
        <rFont val="Calibri"/>
        <family val="2"/>
      </rPr>
      <t>(Module</t>
    </r>
    <r>
      <rPr>
        <sz val="11"/>
        <color rgb="FF000000"/>
        <rFont val="Calibri"/>
        <family val="2"/>
      </rPr>
      <t xml:space="preserve"> </t>
    </r>
    <r>
      <rPr>
        <sz val="11"/>
        <color rgb="FFFF0000"/>
        <rFont val="Calibri"/>
        <family val="2"/>
      </rPr>
      <t>12)</t>
    </r>
  </si>
  <si>
    <t>HARVESTING</t>
  </si>
  <si>
    <t>Harvesting</t>
  </si>
  <si>
    <t>Wood Transport</t>
  </si>
  <si>
    <t>The driver went to collect some wood from the 1st train without informing the operator, who was loading the 2nd train. When the driver went to remove this wood, he had one of his hands on another piece of wood in the cargo box, which slipped and trapped his hand.</t>
  </si>
  <si>
    <t>When the operator returned to the machine cabin after changing the cutting chain, he held on to the machine's support points and when he removed his right foot from the ground to take it to the stirrup, his left foot, which was on a stump in a state of biodegradation and covered by harvest residue, it sank, causing a fracture in the calcaneus of the left foot.</t>
  </si>
  <si>
    <t>Estrada Municipal/ Fazenda Santa Maria/ atrás fabrica Tissue Bracell.</t>
  </si>
  <si>
    <t>Motorista realizava atividade de aterramento de erosões na estrada municipal, ao bascular o caminhão com o material, veio a tombar o caminhão.</t>
  </si>
  <si>
    <t>Frente 5</t>
  </si>
  <si>
    <t>Gledson Antunes de Souza</t>
  </si>
  <si>
    <t>Motorista Truck Caçamba</t>
  </si>
  <si>
    <t>1.* Acionado Supervisor Bracell Eliezer Prado e Segurança Bracell Gláucia Covre juntamente com equipe Agroroque Segurança.                                                                                         2.* Encaminhado motorista ao atendimento médico.                                                                         3.* Feito a operação de destombamento assistida com a Segurança e Liderança Bracell e Agroroque.</t>
  </si>
  <si>
    <t xml:space="preserve"> Gustavo Dal Medico Bighetti</t>
  </si>
  <si>
    <t xml:space="preserve">Pátio de acesso a balanças </t>
  </si>
  <si>
    <t xml:space="preserve"> Portaria 1</t>
  </si>
  <si>
    <t xml:space="preserve"> Marcenio Vieira  </t>
  </si>
  <si>
    <t>• Comunicado aos gestores Bracell e Placidos                             • Comunicado ao time de segurança</t>
  </si>
  <si>
    <t xml:space="preserve"> Adalberto Franco - TST</t>
  </si>
  <si>
    <t>Acesso fazenda Querencia IV</t>
  </si>
  <si>
    <t>37014499/ Eder Bernardes da Silva</t>
  </si>
  <si>
    <t xml:space="preserve"> Assistente Operador de Grua</t>
  </si>
  <si>
    <t xml:space="preserve"> Cássio Thomas</t>
  </si>
  <si>
    <t>Fazenda Santa Iza - Veríssimo/MG</t>
  </si>
  <si>
    <t xml:space="preserve"> 5299 - Aguinaldo  Gomes Macedo</t>
  </si>
  <si>
    <t xml:space="preserve"> Francisco da  Conceição Sousa</t>
  </si>
  <si>
    <t>Diego Nascimento</t>
  </si>
  <si>
    <t>Aguinaldo Israel Pela</t>
  </si>
  <si>
    <t>Motorista Transporte  Florestal</t>
  </si>
  <si>
    <t>Edison Francisco Leite</t>
  </si>
  <si>
    <t>Fazenda 0271 Ipê II, Talhão 02, Cidade Borebi</t>
  </si>
  <si>
    <t>Elivelton Pedro da Cruz Cunha</t>
  </si>
  <si>
    <t>Técnico de Planejamento e Controle Florestal</t>
  </si>
  <si>
    <t>1. Veículo foi encaminhado imediato para reparo.</t>
  </si>
  <si>
    <t>Borebi</t>
  </si>
  <si>
    <t>Colaborador estava dirigindo e ao apanhar o capacete do quadriciclo que estava atrás do banco, perdeu o controle do veículo, vindo a colidir com o eucalipto que estava a frente.
Obs.: Houve somente danos materiais no carro.</t>
  </si>
  <si>
    <t xml:space="preserve"> TURVINHO2 Id:0014</t>
  </si>
  <si>
    <t xml:space="preserve"> Ivan Aparecido Martins 1736.                                                       Marlon Cabrini Marini 3250</t>
  </si>
  <si>
    <t xml:space="preserve">Técnico Florestal </t>
  </si>
  <si>
    <t>1. Informado ao Supervisor, TST Coordenação Equilíbrio e Bracell</t>
  </si>
  <si>
    <t>Alex Luciano Pereia</t>
  </si>
  <si>
    <t>A colaboradora estava caminhando pelo barracão de estaqueamento, quando tropeçou na grade de dreno e caiu, batendo o rosto e os joelhos no chão.</t>
  </si>
  <si>
    <t>Eliana Barbosa de Oliveira Pereira</t>
  </si>
  <si>
    <t>1. A colaboradora foi encaminhada para a Santa Casa de Pirajuí.
2. Fez raio-x e não houve fratura.</t>
  </si>
  <si>
    <t>Operador máquinas florestais II</t>
  </si>
  <si>
    <t xml:space="preserve"> 1. Operador utilizou o extintor de incêndio.
 2. Solicitou a manutenção Ponsse, para utilizar o Pipa, para resfriar a peça (local).
 3. Comunicou a gestão.</t>
  </si>
  <si>
    <t>Alex Dos Santos</t>
  </si>
  <si>
    <t>Módulo 07</t>
  </si>
  <si>
    <t>João Henrique Nascimento - 90001144</t>
  </si>
  <si>
    <t>1. Evidenciado que os envolvidos não sofreram ferimentos.
2. A camionete não sofreu avarias.
3. O veículo Gol teve avarias no radiador e quebra parcial do para-choque dianteiro.</t>
  </si>
  <si>
    <t>37011256/Ana Maria Lescano</t>
  </si>
  <si>
    <t>Ajudante de Viveiro</t>
  </si>
  <si>
    <t xml:space="preserve">De imediato, a colaboradora foi encaminhada ao ambulatório médico local e logo após foi  encaminhado para realização de exame de raio X e não foi constatada nenhuma lesão. Sendo assim, ela foi liberada sem restrições. </t>
  </si>
  <si>
    <t>Cristiano silva</t>
  </si>
  <si>
    <t>A colaboradora estava concluindo suas atividades de identificação de mudas no plator 01. Em determinado momento, ela pisou em falso, causando um incômodo no seu pé direito.</t>
  </si>
  <si>
    <t xml:space="preserve"> A colaboradora foi encaminhada ao hospital e em seguida foi direcionada a UPA para realizar o raio X, não sendo constatada nenhuma lesão.  Após atendimento, ela foi liberada sem restrições. </t>
  </si>
  <si>
    <t>Catiara/MG</t>
  </si>
  <si>
    <t>Rodovia 146 - MG</t>
  </si>
  <si>
    <t>Aloisio Silva Marinho</t>
  </si>
  <si>
    <t>1. Primeiros socorros e sinalização da área
2. Comunicado gerenciamento de Risco e SSMA
 3. Comunicação TST Garbuio x TST Bracell</t>
  </si>
  <si>
    <t>Ao terminar o check list do equipamento, o operador sentiu um incomodo no pescoço, logo percebeu que tinha sido picado por algo, sentindo dor no local.</t>
  </si>
  <si>
    <t>37007275  / Rogério Pereira Benites</t>
  </si>
  <si>
    <t>O colaborador tomou dois anti-alergicos e foi levado ao pronto atendimento na cidade de Verissimo. Após avaliação médica foi liberado para suas atividades sem restrições.</t>
  </si>
  <si>
    <t>Pátio de madeira</t>
  </si>
  <si>
    <t xml:space="preserve"> Luis Paulo Aparecido Ribeiro - 37007493</t>
  </si>
  <si>
    <t>1. Apagar o fogo;
2. ⁠Acionamento da supervisão;
3. ⁠Acionamento dos bombeiros;
4. ⁠Lavagem do local pelos bombeiros;
5. ⁠Limpeza do caminhão e diagnóstico na oficina automotiva.</t>
  </si>
  <si>
    <t xml:space="preserve">O colaborador (operador) estava realizando a atividade de adubação e em determinado momento parou a máquina para fazer a manutenção no equipamento fertsisyem da adubadeira. Após verificar o problema no dispositivo, ele optou por improvisar um pedaço de madeira para realizar o reparo\desobstrução. Foi então que o pedaço de madeira acabou escorregando e atingindo seu olho esquerdo, causando um desconforto.  O colaborador passou por avaliação de um oftalmologista e em seguida foi liberado sem restrições. </t>
  </si>
  <si>
    <t>Colaborador se deslocava pela avenida Duque de Caxias com o veículo leve, momento que o veículo que estava a frente freou bruscamente, e o colaborador colidiu na traseira.</t>
  </si>
  <si>
    <t>Ao deslocar o veículo leve do Talhão 37 para a área de vivência, o condutor bateu o para choque em um toco fazendo com que o airbag fosse acionado.</t>
  </si>
  <si>
    <t>Durante deslocamento com caminhão Muck Frota: 3005 da Fazenda Macedônia sentido Lençóis Pta pela rodovia João Melão, veio a colidir o retrovisor do lado direito com o retrovisor do veículo da  empresa Arteris que se encontrava parado no acostamento e estava evadindo a via de rodagem, causando a quebra do retrovisor e o vidro da porta do lado direito.</t>
  </si>
  <si>
    <t>Colaborador estava fazendo medição das árvores para averiguar altura, quando foi atacado por abelhas, sendo picado na perna, braço, costa e cabeça. No susto o mesmo saiu correndo vindo a sentir dores na perna esquerda.</t>
  </si>
  <si>
    <t>A colaboradora relatou que ao realizar uma manobra de macha ré para abastecer o implemento (tanque de irrigação), este veio a lateralizar lentamente.</t>
  </si>
  <si>
    <t xml:space="preserve">O colaborador estava realizando atividade de manutenção no implemento (Subsolador) e durante a tentativa de destravar  uma das peças (unha), utilizando um cabo de força improvisado, a peça cedeu devido o peso. Dessa forma, a mesma acabou prensando a mão esquerda do colaborador entre a alavanca e a estrutura do subsolador, causando um pequeno desconforto na sua mão. </t>
  </si>
  <si>
    <t>No pátio de acesso as balanças, veículo carregado Placidos, manobrou de ré e acabou atingindo caminhão Bracell, que estava atrás (em fila).</t>
  </si>
  <si>
    <t>Colaborador se deslocava na estrada de acesso a fazenda, momento que identificou um veículo com 01 dos faróis queimados indo em sua direção. Colaborador tirou o carro para a direita, a fim de evitar a colisão frontal e colidiu lateralmente em um galho seco na margem da estrada.</t>
  </si>
  <si>
    <t>Ao deslocar pelo carreador para abastecer as máquinas, a tampa do compartimento de óleo do comboio abriu, pegando no eucalipto e vindo danificar a mesma.</t>
  </si>
  <si>
    <t>Fazenda Chapadão A - MÓD 13</t>
  </si>
  <si>
    <t>Ao sair da fazenda sentido a cidade Pirapora - MG na Br 365 próximo a Guaicuí, passou por uma carreta que estava no sentido contrário, quando a mesma veio a projetar uma pedra contra o parabrisa, trincando o mesmo.</t>
  </si>
  <si>
    <t>Ao engatar a carreta no pátio da linha 1, o motorista não verificou se realmente estava travado o gavião da quinta roda e ao movimentar o caminhão, houve o desengate da carreta.</t>
  </si>
  <si>
    <t>Fábrica linha 01</t>
  </si>
  <si>
    <t>Ao trafegar pelo carreador, passou sobre desnível, onde ocasionou dano no para-choque traseiro do veículo.</t>
  </si>
  <si>
    <t>O operador  ao deslocar com HV 10007 para troca de talhão, percebeu uma fumaça saindo da esteira, parou para verificar e notou que um dos roletes se soltou e devido ao  atrito,  causou um princípio de incêndio.</t>
  </si>
  <si>
    <t>O colaborador ao realizar manobra em marcha ré com a caminhonete Hillux, veio a colidir com o veículo Gol que se encontrava logo atrás (ponto cego), causando danos materiais no veículo Gol.</t>
  </si>
  <si>
    <t>Fazenda Buritis - MÓD 07</t>
  </si>
  <si>
    <t>A colaboradora relatou que caminhava pela área de expedição, seguindo para área de reagrupamento. Foi então que ela pisou em um buraco sem proteção, vindo a afundar seu pé esquerdo, causando a torção no tornozelo e joelho.</t>
  </si>
  <si>
    <t>Colaborador conduzia o veículo tritrem carregado sentido Uberaba, quando no KM 69 da BR 146 um veículo leve foi ultrapassar um veículo que estava na sua frente, não se atentou que vinha o caminhão da Garbuio, vindo colidir frontalmente.</t>
  </si>
  <si>
    <t>Talhão 033 Fazenda Santa Iza 5009 - MÓD 13</t>
  </si>
  <si>
    <t>Motorista ao sair da mesa e encostar o caminhão, percebeu que estava fumaçando próximo a turbina. Ao buscar pelo extintor, o mesmo estava vazio. Sendo assim, o mesmo utilizou uma garrafa de água (realizar o rescaldo). Bombeiros identificaram um acúmulo de casca no local e devido a alta temperatura, houve ignição.</t>
  </si>
  <si>
    <t>Hellerson Aparecido Soares</t>
  </si>
  <si>
    <t>Raquel Maria Benedito Bacellar</t>
  </si>
  <si>
    <t>Willian Kisiel de Matos</t>
  </si>
  <si>
    <t>Douradinha</t>
  </si>
  <si>
    <t>O colaborador relatou que foi realizar uma manobra de marcha ré com o caminhão pipa para estacionar, porém não viu que o motorista do ônibus também estava executando a manobra de ré e acabou colidindo a traseira do caminhão pipa com a traseira do ônibus, causando avarias na lanterna do ônibus.</t>
  </si>
  <si>
    <t>Manutenção de Florestal</t>
  </si>
  <si>
    <t>37013094/Rodrigo Luciano Bento</t>
  </si>
  <si>
    <t>Willian Sanches Cunha</t>
  </si>
  <si>
    <t>Fazenda Guarujá I - T011</t>
  </si>
  <si>
    <t>O operador relatou que ao realizar uma manobra em marcha ré, o pino da ponteira veio a se soltar do engate de forma que o Implemento projetou-se contra o vidro traseiro da máquina, causando a quebra do mesmo.</t>
  </si>
  <si>
    <t>Preparo Solo</t>
  </si>
  <si>
    <t xml:space="preserve"> Operador Maquinas e Equipamentos</t>
  </si>
  <si>
    <t>Paulo Alvarenga</t>
  </si>
  <si>
    <t>Fazenda Santa Rita - Ribas do Rio Pardo MS</t>
  </si>
  <si>
    <t xml:space="preserve">O colaborador se deslocava com veículo pertencente a MS Florestal no banco traseiro. Foi então que o técnico de Operações Florestais (MS Florestal) que conduzia o veículo parou para realizar algumas orientações. Nesse momento, o colaborador abriu a porta traseira do lado direito e desceu. Porém, o condutor não percebeu a movimentação do colaborador da EPS e seguiu com o veículo e acabou passando por cima do pé esquerdo do colaborador, causando uma lesão. </t>
  </si>
  <si>
    <t>Coviamento</t>
  </si>
  <si>
    <t>Edvaldo Souza dos Santos</t>
  </si>
  <si>
    <t>1. Comunicação aos gestores,  saúde e área de segurança da MS Florestal e EPS Emflora I.
2. O colaborador foi direcionado ao hospital municipal de Água Clara MS.</t>
  </si>
  <si>
    <t>Samuel Brasil</t>
  </si>
  <si>
    <t>Talhão 002</t>
  </si>
  <si>
    <t>Fazenda Maria Cristina</t>
  </si>
  <si>
    <t>1317/ Henrique da Silva</t>
  </si>
  <si>
    <t>1° Máquina paralisada imediatamente.
2° Equipe de manutenção acionada para substituição do vidro.</t>
  </si>
  <si>
    <t xml:space="preserve"> Willian Santos Ribeiro</t>
  </si>
  <si>
    <t>Faz. Macedônia</t>
  </si>
  <si>
    <t>Preparo de Solo - LP01</t>
  </si>
  <si>
    <t>1. Comunicado o gestor Bracell.
2. Avaliação dos danos no tanque (houve amassado na lateral do tanque  e dano no cabeçalho).
3. Realizar DIGAS sobre os cuidados com movimentação de implemento e riscos ao realizar manobras.</t>
  </si>
  <si>
    <t>Talhão 38</t>
  </si>
  <si>
    <t>Nossa Senhora Aparecida III</t>
  </si>
  <si>
    <t>Sérgio Rodrigues - 24652</t>
  </si>
  <si>
    <t>Comunicado ao setor de segurança da EPS, e supervisor Bracell, Parada imediata da máquina. logo após o ocorrido foi solicitado, apoio pra fazer manutenção.</t>
  </si>
  <si>
    <t>Horsama Soares dos Santos</t>
  </si>
  <si>
    <t>Fazenda Querência IV</t>
  </si>
  <si>
    <t>496 - André Luiz Monteiro</t>
  </si>
  <si>
    <t>Wagner Zanelato</t>
  </si>
  <si>
    <t>Talhão 008</t>
  </si>
  <si>
    <t>Durante a realização da atividade de barra protegida, ao passar por um resíduo de madeira com o pneu traseiro do lado esquerdo, o resíduo se levantou e quebrou o vidro traseiro.</t>
  </si>
  <si>
    <t xml:space="preserve"> Fazenda santo Inácio</t>
  </si>
  <si>
    <t>1254-Jonas Jacinto de Souza</t>
  </si>
  <si>
    <t>Gilberto Jacinto de Souzamaico</t>
  </si>
  <si>
    <t>Fazenda II Corações</t>
  </si>
  <si>
    <t>Carla Ferreira dos Santos</t>
  </si>
  <si>
    <t xml:space="preserve">Comunicação aos gestores, saúde e área de segurança da MS Florestal e EPS Emflora II. A colaboradora foi encaminhada para o hospital de Santa Rita do Pardo - MS, onde foi atendida,  medicada e liberada sem restrições. </t>
  </si>
  <si>
    <t>Durante a realização da atividade de barra protegida, passou com o pneu  por um resíduo de madeira, que veio a se levantar e quebrar o vidro do lado esquerdo do trator.</t>
  </si>
  <si>
    <t>Durante apoio para movimentação  do tanque de água (Frota 3028) usando o caminhão pipa como reboque (Frota 3013), ao manobrar na estrada e sobre uma caixa de contenção, veio a causar  o tombamento do tanque.</t>
  </si>
  <si>
    <t>Após passar sobre um resíduo de matéria com o trator, o  operador identificou imediatamente, a quebra do vidro pequeno dianteiro.</t>
  </si>
  <si>
    <t>Durante a realização da atividade de Desseca em área total, passou com o pneu traseiro em um toco alto. O trator veio a se inclinar, com isso bateu o vidro do lado esquerdo em uma árvore, vindo a quebrar o mesmo.</t>
  </si>
  <si>
    <t>Segundo relato da colaboradora, após realizar a atividade de irrigação manual, ela foi em direção ao tanque pipa para pegar a garrafa d'agua dentro do suporte. Foi então que ao pegar a garrafa, a tampa do suporte bateu contra sua mão direita, causando um pequeno desconforto.</t>
  </si>
  <si>
    <t>Fazenda Santa Antônia - Getulina -SP</t>
  </si>
  <si>
    <t>BRC 05</t>
  </si>
  <si>
    <t>Manoel Gomes de Souza.</t>
  </si>
  <si>
    <t>Operador de Máquinas III</t>
  </si>
  <si>
    <t>1.  Técnico responsável da operação comunicou a  supervisão que comunicou a Segurança do trabalho.</t>
  </si>
  <si>
    <t>Fazenda Cachoeirão</t>
  </si>
  <si>
    <t>José Carlos</t>
  </si>
  <si>
    <t xml:space="preserve">1. Comunicação aos gestores e área de segurança da MS Florestal e EPS Emflors. </t>
  </si>
  <si>
    <t>Jeferson Brito</t>
  </si>
  <si>
    <t xml:space="preserve"> Nossa Senhora Aparecida - Viveiro</t>
  </si>
  <si>
    <t>O colaborador relatou que ao realizar o reboque de um caminhão caçamba, utilizando uma escavadeira hidráulica, ele utilizou a concha da escavadeira sobre o material a ser transportado. Após  o movimento de saída do caminhão, a concha esbarrou  na tampa da caçamba do caminhão, causando avarias.</t>
  </si>
  <si>
    <t>Operador de Máquinas e Equipamentos II</t>
  </si>
  <si>
    <t>1. Comunicação aos gestores e área de segurança da MS Florestal e EPS.</t>
  </si>
  <si>
    <t>Município de Água Clara</t>
  </si>
  <si>
    <t>Transporte Coletivo</t>
  </si>
  <si>
    <t xml:space="preserve"> 10045226 - Marco Antônio Squizato</t>
  </si>
  <si>
    <t>1. Comunicado aos gestores e área de segurança da MS Florestal.</t>
  </si>
  <si>
    <t>Amilton Tomé</t>
  </si>
  <si>
    <t>Fazenda São Manoel - MOD 09</t>
  </si>
  <si>
    <t xml:space="preserve">Operador da Colheita </t>
  </si>
  <si>
    <t>1. Avaliado dano</t>
  </si>
  <si>
    <t>Viveiro - LP 2</t>
  </si>
  <si>
    <t>1. Encaminhado o colaborador para ambulatório linha 01;                           2. Após avaliação médica, o colaborador foi liberado para retorno ao trabalho.</t>
  </si>
  <si>
    <t>Misaeli Alves</t>
  </si>
  <si>
    <t xml:space="preserve">90001018 - Tiago Pereira </t>
  </si>
  <si>
    <t>1. Paralização do veículo para avaliação da area de manutenção de autos.</t>
  </si>
  <si>
    <t>Everton Moreira e Carlos Locay</t>
  </si>
  <si>
    <t>Devido a chuva que ocorreu no final de turno da operação, a Van que faz a troca de turno veio a atolar. Sendo assim, foi utilizado  a motoniveladora da operação para rebocar a mesma. Após puxar a Van, a motoniveladora parou, mas devido a estrada estar escorregadia, a van continuou e colidiu na motoniveladora que estava dando apoio para desatolar a mesma.</t>
  </si>
  <si>
    <t xml:space="preserve">A colaboradora (motorista) relatou que ao fazer uma manobra com um caminhão prancha/munck na sede, acabou encostando no fio de energia elétrica (rede elétrica doméstica), causando a quebra do mesmo. </t>
  </si>
  <si>
    <t>Segundo relato do colaborador, ele seguia por uma via preferencial da cidade e, em determinado momento, ao cruzar a rua Abelo Ferreira Oliveira, foi atingido lateralmente por um veículo leve (modelo Fiat Strada), causando pequenas avarias.</t>
  </si>
  <si>
    <t>Conforme procedimento o módulo chegou rebocado por um caminhão até a fazenda, porém não foi possível prosseguir até um ponto já preparado para receber a carreta vivência, devido as condições da estrada para o deslocamento desse conjunto. O módulo foi estacionado próximo a eucaliptos não colhidos, dessa forma foi preciso criar a área de segurança em torno do módulo, colhendo essas árvores. Para isso a área de vivência foi isolada (retirado as pessoas para distância segura), porém durante a derrubada com HV 100086, os galhos de uma árvore atingiram a antena de internet da Komatsu, que fica lateralmente sobre o módulo.</t>
  </si>
  <si>
    <t xml:space="preserve">Colaborador estava descendo do caminhão, quando enroscou o pé direito no último degrau da escada, vindo a cair e bater as costas no chão. </t>
  </si>
  <si>
    <t>Durante o deslocamento com o veículo modelo Strada, o condutor passou por um banco de areia, vindo a causar danos no para-choque dianteiro.</t>
  </si>
  <si>
    <t>Fazenda Turvinho - MÓD 01</t>
  </si>
  <si>
    <t>Fazenda São Manoel - MÓD 09</t>
  </si>
  <si>
    <t>Operador ao descer do equipamento HV para fazer a troca da corrente de corte, pisou sobre um pedaço de tora encoberto pela vegetação, fazendo seu pé se movimentar involuntáriamente, causando desconforto.</t>
  </si>
  <si>
    <t>Gabriel Brisola da costa</t>
  </si>
  <si>
    <t>Operador de Máquina colheita</t>
  </si>
  <si>
    <t>1. Encaminhado para atendimento médico na cidade mais próxima;
2. No dia 21/03/2024 passou por avaliação da médica do trabalho da Bracell, Dra. Raquel, liberando o trabalhador para suas atividades.</t>
  </si>
  <si>
    <t xml:space="preserve"> Tcharles Queiros</t>
  </si>
  <si>
    <t>Bauru - SP</t>
  </si>
  <si>
    <t>Durante deslocamento para o trabalho linha 01-LP, houve colisão entre veículo Bracell com veículo terceiro que estava estacionado. Não houve lesão com a colaboradora, apenas danos materiais em ambos os veículos.</t>
  </si>
  <si>
    <t>Qualidade</t>
  </si>
  <si>
    <t>Analista de qualidade</t>
  </si>
  <si>
    <t>1. Colaboradora foi ao pronto atendimento para certificar se estava tudo bem, logo após avaliação médica foi liberada.
2. Conforme fluxo passou na medicina do Trabalho linha 01 em 21/03/24 para a devida avaliação, não identificado nenhuma lesão a colaboradora foi liberada.</t>
  </si>
  <si>
    <t>Adriana de Souza Rosa de Oliveira</t>
  </si>
  <si>
    <t>Fazenda São Domingos</t>
  </si>
  <si>
    <t>Durante a verificação de local para decolar o drone, o veículo deslizou para o lado direito encostando no eucalipto, devido o acesso está escorregadio. Houve avarias no retrovisor, vidro dianteiro e lateral da porta.</t>
  </si>
  <si>
    <t>37012958/Luis Fernando Melo de Araújo</t>
  </si>
  <si>
    <t>Técnico de planejamento e controle</t>
  </si>
  <si>
    <t>1. Colaborador ligou para o supervisor e relatou o ocorrido.
2. Colaborador está providenciando o B.O.</t>
  </si>
  <si>
    <t>Luis Fernando Melo  de Araújo</t>
  </si>
  <si>
    <t>Fazenda São João IV</t>
  </si>
  <si>
    <t>Ao sair do talhão, o colaborador foi atacado por abelhas levando quatro ferroadas, duas no ombro esquerdo e duas no braço direito.</t>
  </si>
  <si>
    <t>Evandro Rogerio Alves</t>
  </si>
  <si>
    <t>1. Encaminhado o colaborador  ao pronto atendimento e isolamento da área</t>
  </si>
  <si>
    <t xml:space="preserve">O colaborador relatou que ao realizar uma manobra no estacionamento da área de vivência, ele acabou colidindo com o caminhão pipa que passava próximo do ônibus sem efetuar a comunicação, causando pequenas avarias. </t>
  </si>
  <si>
    <t>Ronywon Pereira Dias</t>
  </si>
  <si>
    <t xml:space="preserve"> O colaborador relatou que a máquina estava parada e em determinado momento o vidro traseiro da mesma veio a estourar.</t>
  </si>
  <si>
    <t>vemflors</t>
  </si>
  <si>
    <t xml:space="preserve">Replantio </t>
  </si>
  <si>
    <t xml:space="preserve">Renildo </t>
  </si>
  <si>
    <t>Operador de máquinas</t>
  </si>
  <si>
    <t>Joandir L. Ifran</t>
  </si>
  <si>
    <t xml:space="preserve">Fazenda Betel/Água Clara </t>
  </si>
  <si>
    <t xml:space="preserve">O colaborador estava conduzindo o caminhão pipa por um carreador na fazenda Betel. Foi então que um outro veículo (ônibus da piracicabana) transitava no sentido contrário e nisso o motorista do caminhão pipa parou para dar passagem ao ônibus, porém o mesmo não aguardou que o ônibus fizesse a passagem completa e seguiu com o caminhão. Dessa forma, os dois veículos encostaram um no outro lateralmente, causando pequenas avarias. </t>
  </si>
  <si>
    <t xml:space="preserve">Plantio </t>
  </si>
  <si>
    <t>João Pedro de Jesus Lima/17369</t>
  </si>
  <si>
    <t xml:space="preserve">Operador de trator de pneus </t>
  </si>
  <si>
    <t>1. Comunicação aos gestores e área de segurança da MS Florestal e EPS Emflors</t>
  </si>
  <si>
    <t>Jean Santos</t>
  </si>
  <si>
    <t>A colaboradora estava separando as bandejas para máquina de tubete. Durante o deslocamento, ela tropeçou no chão e derrubou as bandejas nos dedos da mão esquerda. Ela sentiu um leve desconforto no terceiro dedo da mão esquerda.</t>
  </si>
  <si>
    <t xml:space="preserve">1. A colaboradora foi encaminhada ao ambulatório para atendimento com o time da saúde, onde foi atendida e liberada sem restrições. </t>
  </si>
  <si>
    <t>Lidiana Ralph</t>
  </si>
  <si>
    <t>Fazenda São Domingos - Talhão 020</t>
  </si>
  <si>
    <t>O colaborador estava realizando atividade de demarcação de experimento, quando tomou uma picada de abelha na mão direita.</t>
  </si>
  <si>
    <t>Claudemir Dias - 37004571</t>
  </si>
  <si>
    <t xml:space="preserve">Auxiliar de pesquisa campo </t>
  </si>
  <si>
    <t>1. Foi comunicado imediatamente Amarildo da Silva (SUPERVISOR), Diego Anconi (TÉCNICO DA ÁREA) e a Karine (TST), o colaborador foi encaminhado para o UPA mais próximo (AVAÍ).</t>
  </si>
  <si>
    <t>Diego Felipe Anconi</t>
  </si>
  <si>
    <t>Fazenda Rio Verde</t>
  </si>
  <si>
    <t>Lucinéia da Silva 38002. Antoni Amadeu. Talia Aparecida 38022. Uti do Espírito Santos 37955. Sônia Batista dos Santos 37478. Jeferson lima 30621. Edna de Fátima 37488</t>
  </si>
  <si>
    <t>Trabalhadores ágricolas</t>
  </si>
  <si>
    <t>1. Encaminhados  ao pronto atendimento Santa casa de Pirajuí SP</t>
  </si>
  <si>
    <t>Monte Libano l e ll- Paulistania -SP</t>
  </si>
  <si>
    <t>Estradas Próprio - BRC 02</t>
  </si>
  <si>
    <t xml:space="preserve">37013047/José Aparecido de Araújo                           </t>
  </si>
  <si>
    <t>1.  A tratativa da ocorrência foi resultada em advertência administrativa e posteriormente demissão  por outros motivos de falhas comportamentais.</t>
  </si>
  <si>
    <t xml:space="preserve">Leonardo Santos </t>
  </si>
  <si>
    <t>Fazenda Turvinho I - MÓD 01</t>
  </si>
  <si>
    <t>Sandro Augusto Vieira/ 37001012</t>
  </si>
  <si>
    <t>1. Na data de 24/03, passou pelo médicina da Bracell, sendo liberado para a atividade normalmente</t>
  </si>
  <si>
    <t>Pátio Linha 2</t>
  </si>
  <si>
    <t>Paulo Henrique de Oliveira - 37001213</t>
  </si>
  <si>
    <t xml:space="preserve">Operador Florestal </t>
  </si>
  <si>
    <t>1. Acionado supervisor pátio;
2. Operador descansou um pouco e foi encaminhado ao ambulatório Bracell, Não ouve vítimas, somente danos materiais
3. Informado a manutenção sobre o ocorrido para que ajustem o volante novamente;</t>
  </si>
  <si>
    <t xml:space="preserve">Fazenda Jesus Maria </t>
  </si>
  <si>
    <t xml:space="preserve">1. O colaborador recebeu o medicamento de Prednisolona ainda em campo e em seguida foi encaminhado ao hospital municipal de Água Clara-MS, onde foi atendido e liberado posteriormente sem restrições. </t>
  </si>
  <si>
    <t>Barracão de Estaqueamento</t>
  </si>
  <si>
    <t>37011884/Valter Batista dos Santos</t>
  </si>
  <si>
    <t>Líder de Operações</t>
  </si>
  <si>
    <t>1. O colaborador foi encaminhado ao ambulatório para atendimento com o time da saúde, onde foi atendido e liberado posteriormente sem restrições.</t>
  </si>
  <si>
    <t>Fazenda Água Limpa</t>
  </si>
  <si>
    <t>O operador estava realizando o reaperto da corrente do implemento (roçadeira mecanizada), e em determinado momento, o implemento veio baixar repentinamente, atingindo seu pé direito, causando lesão no dedo. O colaborador foi encaminhado para o hospital municipal em Santa Rita do Pardo-MS,  onde foi atendido e liberado posteriormente sem restrições.</t>
  </si>
  <si>
    <t>Roçada Mecanizada</t>
  </si>
  <si>
    <t>1912/ Sérgio Paulo da Silva</t>
  </si>
  <si>
    <t xml:space="preserve">ALR Serviços Florestais </t>
  </si>
  <si>
    <t xml:space="preserve">1. Comunicação aos gestores, saúde e área de segurança da MS Florestal e EPS Larsil. </t>
  </si>
  <si>
    <t>Aline</t>
  </si>
  <si>
    <t>BR 262 KM14</t>
  </si>
  <si>
    <t>Ewerton dos Santos Silva</t>
  </si>
  <si>
    <t>1 - Verificação do estado do condutor Fiat uno;
2 - Sinalização da via;
3 - Acionamento da ambulância e PRF;
4 - Comunicação aos gestores e área de segurança da MS Florestal.</t>
  </si>
  <si>
    <t>Fazenda Santa da Silva</t>
  </si>
  <si>
    <t>Diego Alves</t>
  </si>
  <si>
    <t>1. Encaminhado o colaborador ao pronto atendimento.</t>
  </si>
  <si>
    <t>Durante deslocamento dentro da fazenda  colaborador tentou espantar uma abelha, onde foi  ferroado próximo ao olho direito.</t>
  </si>
  <si>
    <t>O colaborador seguia com caminhão baú pela BR 262 sentido Três Lagoas-MS. Chegando próximo ao KM 14, um veículo Fiat Uno invadiu a pista contrária colidindo frontalmente.</t>
  </si>
  <si>
    <t>O colaborador estava realizando o descarregamento de substrato no barracão de estaqueamento. Em determinado momento, ele sentiu um incômodo no ombro direito.</t>
  </si>
  <si>
    <t>O colaborador realizava o desembarque de uma máquina de cima do caminhão prancha e ao finalizar a tarefa, desceu da máquina. Nesse momento, ele foi surpreendido por uma picada de abelha na altura da mão direita.</t>
  </si>
  <si>
    <t>Operador estava fazendo limpeza do pátio com a Pá Carregadeira 889 e entre as quadras 3 e 4 a lâmina acabou pegando em uma tampa de bueiro resultando em um impacto, onde o operador relatou que foi pra cima do volante da máquina que bateu no seu peito. Com o impacto quebrou o local de regulagem do volante.</t>
  </si>
  <si>
    <t>O operador relata que ao caminhar da máquina até o cabeçote para retirado do kit material de corte, pisou em um desnível no talhão, onde sentiu um desconforto em sua perna direita.</t>
  </si>
  <si>
    <t>Motorista estava realizando atividade de selamento, e ao dar ré para passagem de outro caminhão que vinha no sentido contrário, não olhou o retrovisor, onde veio a colidir com uma árvore seca próximo a cerca viva.</t>
  </si>
  <si>
    <t>Colaboradores realizavam atividade quando foram surpreendidos por um enxame de abelhas que passavam pelo local, 7 colaboradores levaram ferroadas.</t>
  </si>
  <si>
    <t>Rodovia MG365</t>
  </si>
  <si>
    <t>Logística Florestal</t>
  </si>
  <si>
    <t>Ezequiel Miranda dos Santos
37014463</t>
  </si>
  <si>
    <t>Motorista de Transporte de Cargas</t>
  </si>
  <si>
    <t>1. Motorista encaminhado ao CMU
2. Técnico BTF5 direcionado ao local
3. Avisado lideranças
4. Acionando Concessionária
5. PRF esteve no local
6. Não houve interdição da via</t>
  </si>
  <si>
    <t>Jefferson Coelho</t>
  </si>
  <si>
    <t>Fazenda Canada</t>
  </si>
  <si>
    <t>1. O colaborador foi direcionado a área de vivência onde fez o uso de 2 compridos do Prednisolona de 20 mg, e em seguida foi encaminhado ao hospital municipal de Água Clara-MS, onde foi atendido e liberado posteriormente sem restrições.</t>
  </si>
  <si>
    <t>Teldomiro Lima Ferreira</t>
  </si>
  <si>
    <t xml:space="preserve"> O colaborador relatou que realizava a limpeza na saída de adubo do implemento e em determinado momento, foi atacado por uma abelha na altura do  pescoço. Não houve reações alérgicas.</t>
  </si>
  <si>
    <t>UNIDADE</t>
  </si>
  <si>
    <t>Motorista conduzia o caminhão carregado sentido Patos de Minas MG, quando em um declive após o município de Varjão de Minas, a última carreta saiu da rodovia para o acostamento L.D ocasionando o tombamento completo do cavalo e carretas</t>
  </si>
  <si>
    <t>Rodovia Marechal Rondon -Km 299</t>
  </si>
  <si>
    <t>O colaborador conduzia o veículo Gol, pela rodovia marechal Rondon , no km 299 , o mesmo alega que por volta das 22:35 veio a estourar o pneu traseiro do lado direito vindo a colidir no barranco. O motorista estava conduzido o veículo da empresa na troca de  turno para iniciar a jornada de trabalho. Foi feito avaliação de etilometro no colaborador e constatado que não houve ingestão de bebida alcólica. Não houve vitimas , somente danos materias.</t>
  </si>
  <si>
    <t xml:space="preserve">Rodovia </t>
  </si>
  <si>
    <t>000212/ Sivaldo Barbosa de Freitas</t>
  </si>
  <si>
    <t>1. O colaborador foi direcionado para UPA de lençóis Paulista foi avaliado pelos médicos e nada foi constatado , o mesmo foi liberado logo em seguida .</t>
  </si>
  <si>
    <t>Fazenda Coruja</t>
  </si>
  <si>
    <t>Aplicação de Herbicida</t>
  </si>
  <si>
    <t>23440 / Evanildo da Silva Pereira</t>
  </si>
  <si>
    <t xml:space="preserve">1. Trator paralisado imediatamente para realizar a substituição.
2. Comunicação aos gestores e área de segurança da MS Florestal e EPS JSF. </t>
  </si>
  <si>
    <t xml:space="preserve">Diego de Jesus Santos </t>
  </si>
  <si>
    <t>Estrada de Acesso a Fazenda Betel</t>
  </si>
  <si>
    <t xml:space="preserve"> 22319/ Dalton Gonçalves Caetano</t>
  </si>
  <si>
    <t xml:space="preserve"> Coordenador de Operações Florestais</t>
  </si>
  <si>
    <t>1. Comunicação aos gestores e área de segurança da MS Florestal e EPS JSF</t>
  </si>
  <si>
    <t>Dilton Gonçalves Caetano</t>
  </si>
  <si>
    <t>Fazenda Santa Helena ll</t>
  </si>
  <si>
    <t>Reginaldo Alves Cardos , 594</t>
  </si>
  <si>
    <t>Marcio Rodrigo Silva dos Santos</t>
  </si>
  <si>
    <t>Fazenda Alvorada VII- ID: 2404</t>
  </si>
  <si>
    <t>Colaborador foi descer do trator e acabou escorregando no degrau ocasionando um impacto da sua mão direita na parte posterior.</t>
  </si>
  <si>
    <t>Preparo de solo - G02</t>
  </si>
  <si>
    <t>Luiz Eduardo dos Santos</t>
  </si>
  <si>
    <t>Operador de Máquinas I</t>
  </si>
  <si>
    <t>1. Encaminhado o colaborador ao pronto atendimento ( Capão Bonito).</t>
  </si>
  <si>
    <t>Robson Souza</t>
  </si>
  <si>
    <t>Talhão 028 Fazenda Santa Iza 5009</t>
  </si>
  <si>
    <t>Ao descer do equipamento para trocar material de corte, sentiu um incomodo na mão, logo percebeu que tinha sido picado por maribondo, sentindo dor no local.</t>
  </si>
  <si>
    <t>37005503  / Jhones da Silva Pereira</t>
  </si>
  <si>
    <t xml:space="preserve"> 1. O colaborador tomou dois anti-alergicos e foi levado ao pronto atendimento na cidade de Verissimo. Após avaliação médica foi liberado para suas atividades sem restrições.</t>
  </si>
  <si>
    <t>R.A.E FINALIZADA DENTRO DO PRAZO</t>
  </si>
  <si>
    <t xml:space="preserve">Avaí </t>
  </si>
  <si>
    <t>Colaboradora ao efetuar coleta de estaca no jardim clonal, cortou a ponta do dedo com a tesoura de coleta.</t>
  </si>
  <si>
    <t>Maria Eduarda de Freitas Balbino</t>
  </si>
  <si>
    <t>1. Foi encaminhado para o pronto atendimento de Avaí, para realização de curativo.</t>
  </si>
  <si>
    <t>Beatriz Landy</t>
  </si>
  <si>
    <t>Fazenda Carretao Talhão 01</t>
  </si>
  <si>
    <t>Região Noroeste</t>
  </si>
  <si>
    <t>Paulo Sérgio Eugênio 25808</t>
  </si>
  <si>
    <t>Operador de trator</t>
  </si>
  <si>
    <t>1.  Comunicado ao setor de segurança da EPS e Supervisão e a área de segurança Bracell.</t>
  </si>
  <si>
    <t>João Izaias</t>
  </si>
  <si>
    <t>O colaborador relatou que o veículo estava estacionado em local apropriado. Em determinado momento, apareceu um motorista conduzindo um caminhão que estava fugindo da polícia. O caminhão atravessou o canteiro da avenida e acabou atingindo o  veículo (MS Florestal), causando avarias na lanterna direita traseira e na lataria do veículo.</t>
  </si>
  <si>
    <t>Técnico de Topografia</t>
  </si>
  <si>
    <t xml:space="preserve">1. Comunicação ao gestor imediato e segurança do trabalho;
2. Foi conversado com a Polícia Militar, em que verificou que o caminhão estava em fuga da polícia (polícia passou foto do caminhão);
3. Foi realizado Boletim de ocorrência. </t>
  </si>
  <si>
    <t>Eduardo Barbosa Martoni</t>
  </si>
  <si>
    <t>Faxenda Carretao Talhão 02</t>
  </si>
  <si>
    <t>1.  Comunicado ao setor de segurança da EPS SP Supervisão. Encaminhado o operador para atendimento médico na cidade de Bauru e posteriormente será encaminhado ao médico  do trabalho.</t>
  </si>
  <si>
    <t>Talhão 22 Fazenda  novo horizonte  ID 0692</t>
  </si>
  <si>
    <t>Módulo 02</t>
  </si>
  <si>
    <t>37005862 Marcelo Mendes Martins .</t>
  </si>
  <si>
    <t>Operador de Máquina</t>
  </si>
  <si>
    <t>1. Comunicado Gestor
2. Levado o colaborador para o pronto socorro passar pelo médico.</t>
  </si>
  <si>
    <t>José Rodrigues  de Almeida</t>
  </si>
  <si>
    <t>Cristiane Emídio Elias - 37007801</t>
  </si>
  <si>
    <t>Operador de Grua de Patio Madeira II</t>
  </si>
  <si>
    <t>1. Acionado supervisor pátio.</t>
  </si>
  <si>
    <t>Thiago Augusto Batistela Pietro Sanches</t>
  </si>
  <si>
    <t>Operador estava realizando limpeza do pátio com a Pa Carregadeira 889, quando ao realizar um manobra em marcha ré, veio a colidir com uma tora de madeira despontada do alinhamento da pilha 301. Somente danos materiais.</t>
  </si>
  <si>
    <t>O Operador da HV 507, parou o equipamento para fazer a troca de material de corte, no momento que foi chegar no cabeçote, foi atacado por abelhas, levando duas picada no rosto.</t>
  </si>
  <si>
    <t>Durante a  atividade, o engate do  pipa de arraste de irrigação  quebrou, atingindo o vidro traseiro, causando a quebra do mesmo. Ao quebrar o vidro, o engate do pipa de arraste bateu na cadeira do operador, causando desconforto no colaborador.</t>
  </si>
  <si>
    <t>Durante a atividade de irrigação, o trator passou por cima de um pedaço de eucalipto, levando contra o vidro do trator, causando a quebra do vidro dianteiro.</t>
  </si>
  <si>
    <t>Durante atividade de roçada na fazenda,  colaborador foi atacado por maribondo nas costas</t>
  </si>
  <si>
    <t>O colaborador realizava o deslocamento com o veículo (caminhonete modelo Hillux). Ao passar por um ponto de atoleiro, identificou alguns veículos atolados. Foi então que ele se prontificou a ir buscar uma cinta de arraste para auxiliar no reboque dos demais veículos. Neste momento, ele realizou a manobra de marcha ré e não se atentou ao veículo MS Florestal que chegou pouco tempo depois e estava logo atrás, causando pequenas avarias em ambos os veículos.</t>
  </si>
  <si>
    <t>O colaborador relatou que após realizar o abastecimento de defensivo no tanque pulverizador, este se colocou no posto de trabalho (poltrona) e ao passar o cinto de segurança, realizou um movimento involuntário esbarrando na alavanca de comando do braço hidraúlico, causando o efeito rebote, projetando parte do implemento contra o vidro traseiro (saída de emergência) do trator, causando um trincado.</t>
  </si>
  <si>
    <t>Rodovia Marechal Rondon , KM, 265 + 200 mtrs</t>
  </si>
  <si>
    <t xml:space="preserve">Vanderlei Aparecido Gasparelli/matrícula 2792  </t>
  </si>
  <si>
    <t>Auto Posto</t>
  </si>
  <si>
    <t>Célula de Combustível</t>
  </si>
  <si>
    <t>37008929/Lourival Gomes</t>
  </si>
  <si>
    <t>1. Comunicação ao Gestor e segurança do trabalho</t>
  </si>
  <si>
    <t>Sávio Rodrigues de Lima</t>
  </si>
  <si>
    <t>Fazenda Novo Horizonte</t>
  </si>
  <si>
    <t>Operador de Grua</t>
  </si>
  <si>
    <t>1. Comunicado a gestão;
2. Comunicado a segurança do trabalho.
3. Descarregamento do veículo e solicitado manutenção.</t>
  </si>
  <si>
    <t>Jhon Felipe Senoski</t>
  </si>
  <si>
    <t>Fazenda Promissão/ ID 0102</t>
  </si>
  <si>
    <t>Rodrigo Aprigio Vilarins Neto</t>
  </si>
  <si>
    <t>1. Comunicado Gestor da área.
2. Levado o colaborador para o pronto socorro Unimed Bauru.
3. Encaminhado ambulatório médico Bracell.</t>
  </si>
  <si>
    <t>Módulo 6</t>
  </si>
  <si>
    <t>Operador de Máquina florestal</t>
  </si>
  <si>
    <t>1. Feito comunicação com a Gestão.
2. Colaborador encaminhado para o ambulatório da fábrica.</t>
  </si>
  <si>
    <t>Wesley Oliveira</t>
  </si>
  <si>
    <t>Fazenda Queixada</t>
  </si>
  <si>
    <t>Conforme o relato do colaborador (motorista), o ônibus estava  retornando da fazenda Queixada,  e em determinado momento o  ônibus veio a atolar e na tentativa de remover o veículo do atoleiro com  máquina (Motoniveladora),  um caminhão prancha veio  forçar a passagem e acabou deslizando, vindo a colidir na lateral traseira do ônibus, causando danos materiais.</t>
  </si>
  <si>
    <t>Transporte de Pessoas</t>
  </si>
  <si>
    <t>José Henrique</t>
  </si>
  <si>
    <t xml:space="preserve">1. Comunicação aos gestores e área de segurança da Bracell e EPS Piracicabana. </t>
  </si>
  <si>
    <t xml:space="preserve"> Hamilton Tomé</t>
  </si>
  <si>
    <t>O colaborador (motorista) relatou que estava conduzindo o veículo ônibus e ao realizar uma manobra de marcha ré para dar passagem a outros veículos, acabou encostando num galho de árvore, causando a quebra do vidro lateral esquerdo do ônibus.</t>
  </si>
  <si>
    <t>Silvana Viveiro Alves</t>
  </si>
  <si>
    <t>Joseana A. veiga</t>
  </si>
  <si>
    <t xml:space="preserve"> Fazenda Asas</t>
  </si>
  <si>
    <t>O colaborador estava conduzindo o veículo ônibus (EPS Piracicabana) e durante uma manobra de marcha ré acabou encostando em um galho de árvore, causando a quebra do vidro traseiro do ônibus.</t>
  </si>
  <si>
    <t>Israel Brandão</t>
  </si>
  <si>
    <t xml:space="preserve">1. Comunicação aos gestores e área de segurança da MS Florestal e EPS Parcetec. </t>
  </si>
  <si>
    <t>Robson Santos</t>
  </si>
  <si>
    <t>Trajeto Fazenda Represa  Gleba A e B</t>
  </si>
  <si>
    <t>37007617 Vilson Roberto Pires</t>
  </si>
  <si>
    <t>1. Avisado o Supervisor da área</t>
  </si>
  <si>
    <t>Rodovia Marechal Rondon -Km 304(Rotatória saída do distrito acesso a marechal)</t>
  </si>
  <si>
    <t>000199/ José Severino da Silva</t>
  </si>
  <si>
    <t xml:space="preserve">
1. Iniciou  sua jornada às 16:10 na base.
2. O motorista estava conduzido o veículo da empresa para a fazenda Novo Horizonte.
3. Feito  avaliação de etilometro no colaborador e constatado que não houve ingestão de bebida alcólica.</t>
  </si>
  <si>
    <t>SP 300 km (Bauru - SP)</t>
  </si>
  <si>
    <t>Elisson Stevanato</t>
  </si>
  <si>
    <t>Eletricista II</t>
  </si>
  <si>
    <t>1. Troca de pneu dianteiro direito, deslocando até a passe da policia rodoviaria,                                                                      2. Rigistro do B.O</t>
  </si>
  <si>
    <t>Fazenda  Quilombo II talhão 03</t>
  </si>
  <si>
    <t>Elias Constantino Cazassolla 38015</t>
  </si>
  <si>
    <t>Operador agrícola</t>
  </si>
  <si>
    <t>1. Máquina Paralisada</t>
  </si>
  <si>
    <t>O operador ao caminhar pela estrada interna da fazenda, para acessar o ônibus, escorregou. Com o escorregão houve estiramento do pé esquerdo. Não houve queda do trabalhador.</t>
  </si>
  <si>
    <t>1. Colaborador foi encaminhado para o hospital de Garça, onde foi constatado ausência de fratura.
2. No dia 01/04/2024 as 16:30 o operador passou por avaliação da médica do trabalho na Bracell, Dra. Raquel.</t>
  </si>
  <si>
    <t>Fernando Aparecido</t>
  </si>
  <si>
    <t>Pátio de madeiras - Linha 1</t>
  </si>
  <si>
    <t>Motorista Transporte Madeiras</t>
  </si>
  <si>
    <t>1. Comunicação ao time do pátio e atendimento no ambulatorio da empresa.</t>
  </si>
  <si>
    <t xml:space="preserve"> Uedslei Cunha</t>
  </si>
  <si>
    <t xml:space="preserve">O colaborador (operador) relatou que ao fechar a porta da máquina, o vidro lateral veio a estourar. </t>
  </si>
  <si>
    <t>Replantio</t>
  </si>
  <si>
    <t>Jean Carlos</t>
  </si>
  <si>
    <t xml:space="preserve"> Joandir L. Ifran</t>
  </si>
  <si>
    <t>Colaborador estava atuando na operação de transferência de madeira da Linha 1 para a Linha 2. Quando desceu do caminhão para que o mesmo fosse carregado,  foi atacado por um enxame de abelhas e tomou aproximadamente 20 picadas de abelha. A ocorrência aconteceu no pátio alternativo 3. O colaborador foi atendido de imediato e não teve nenhuma reação negativa às picadas.</t>
  </si>
  <si>
    <t>Colaborador realizava atividade de aplicação de herbicida mecanizada, quando a roda do trator passou por cima de resíduos de madeira, este levantou e causou a quebra do vidro.</t>
  </si>
  <si>
    <t>Durante deslocamento pela rodovia, sentido Lençóis Paulista, estava seguindo pela faixa da esquerda de ultrapassagem, quando o veículo Gol G3 cortou a frente do colaborador e colidiu na parte dianteira do veículo.</t>
  </si>
  <si>
    <t>O colaborador estava conduzindo o caminhão, e ao acessar a rotatória da Lwart, um veículo modelo Gol ultrapassou pela direita, não dando visão para o motorista, onde o mesmo veio a colidir na traseira do veículo terceiro. Não houve vítimas, somente danos materiais.</t>
  </si>
  <si>
    <t>Motorista estava trafegando sentido a fazenda Represa Gleba A e B com o caminhão vazio, quando um segundo motorista que vinha em outro caminhão carregado, informou que estava faltando um jogo completo do fueiro da terceira composição. O mesmo veio a cair na estrada de terra.</t>
  </si>
  <si>
    <t>Fazenda Conquista II - MÓD 6</t>
  </si>
  <si>
    <t>Fazenda São Manoel - MÓD 9</t>
  </si>
  <si>
    <t>Durante atividade de manutenção o colaborador foi completar o líquido de arrefecimento do trator frota 941, entretanto após abrir e travar o capô o mesmo se desprendeu e veio a acertar a parte frontal da cabeça do colaborador, causando um pequeno corte na testa do colaborador.</t>
  </si>
  <si>
    <t>Foi informado pelo colaborador que ao chegar no Auto posto para estacionar o veículo (cavalo+tanque), este veio a colidir com um outro veículo que estava parado.</t>
  </si>
  <si>
    <t>Colaborador realizava o carregamento da segunda carreta do caminhão  (Transpes), momento que o segundo fueiro da carreta abriu. Foi realizado o descarregamento e identificado a quebra do mesmo.</t>
  </si>
  <si>
    <t xml:space="preserve">Veículo carregado Plácidos, seguia sentido Botucatu/Bauru, na faixa da direita, pela Rodovia Marechal Rondon, quando o veículo terceiro Santana, atingiu a traseira da 3ª composição do veículo Plácidos, com suspeita de que motorista terceiro dormiu ao volante. O  veículo terceiro estava em velocidade de 80 km/h, na faixa da direita. Motorista e passageiros terceiros tiveram os primeiros socorros, aparentemente com escoriações, atendidos pelo resgate Samu e encaminhados para melhor avaliação na Unesp Botucatu. </t>
  </si>
  <si>
    <t>1. Comunicado aos gestores Bracell,  Placidos e ao time de segurança
2. Deslocamento ao local do evento;
3. Isolado e sinalizado local e Retirado veículo batido da 2ª faixa, após avaliação policial. Liberado a via às 20:30 hrs. Veículo Plácidos foi liberado e seguiu para descarregamento e posteriormente, foi para a base para trocar as 3 carretas composição e deixar o conjunto danificado para correção.</t>
  </si>
  <si>
    <t>Fazenda Madre Cléia</t>
  </si>
  <si>
    <t>Frente 4</t>
  </si>
  <si>
    <t>Valdemir Gonçalves</t>
  </si>
  <si>
    <t>1. Comunicado supervisor bracell e técnico;                                      2. Comunicado Tst e supervisor Agroroque;                                       3. Caminhão destombado;</t>
  </si>
  <si>
    <t xml:space="preserve"> Gustavo Bighetti</t>
  </si>
  <si>
    <t>Regional Noroeste</t>
  </si>
  <si>
    <t>705 - João Paulo Eugênio Rodrigues</t>
  </si>
  <si>
    <t xml:space="preserve"> Tratorista</t>
  </si>
  <si>
    <t>1. Comunicado os responsáveis da bracell, setores segurança e operacional Silvicultura, e paralisado a máquina de imediato.</t>
  </si>
  <si>
    <t xml:space="preserve"> José Aparecido Volfe Junior</t>
  </si>
  <si>
    <t>Ônibus parou próximo ao caminhão comboio para aguardar o desembarque de maquinas do prancha, comboista foi dar ré para retirar o caminhão e informou que não viu o ônibus no retrovisor, vindo a colidir com a traseira do ônibus.</t>
  </si>
  <si>
    <t>Módulo 7</t>
  </si>
  <si>
    <t>1391 - Tiego Evandro Lopes Siqueira</t>
  </si>
  <si>
    <t>Comboista</t>
  </si>
  <si>
    <t>1, Colaborador foi orientado a sempre verificar mais de uma vez em todos os retrovisores antes de realizar qualquer manobra com o veículo.</t>
  </si>
  <si>
    <t>Matheus Henrique Cruz de Oliveira</t>
  </si>
  <si>
    <t>Fazenda Buritis - MÓD 7</t>
  </si>
  <si>
    <t>1240 / Misael Amansio</t>
  </si>
  <si>
    <t>1. O colaborador foi encaminhado ao pronto socorro de Borebi. Já foi atendido e amanhã passará pelo médico do trabalho.</t>
  </si>
  <si>
    <t xml:space="preserve"> Antônio Carlos</t>
  </si>
  <si>
    <t>Fazenda Serrinha - Talhão 024</t>
  </si>
  <si>
    <t xml:space="preserve"> Talhão 024</t>
  </si>
  <si>
    <t>Fazenda Carretão I - Talhão 30</t>
  </si>
  <si>
    <t>Motorista estava basculando o caminhão caçamba em terreno acidentado, ao perceber que o caminhão saiu fora da estrada, onde estava sendo depositada a argila, com a caçamba meia abaixada, deu ré, onde pegou no monte que o mesmo depositou, perdendo a estabilidade do caminhão,  vindo a tombar. Não houve vítimas, apenas danos materiais.</t>
  </si>
  <si>
    <t>Colaborador estava realizando a atividade de desseca (área total) mecanizada, quando o pneu traseiro do lado esquerdo da máquina passou por cima de um resíduo de eucalipto, este levantou na altura da porta de acesso a cabine, ocasionando a quebra do vidro.</t>
  </si>
  <si>
    <t>EVENTO RIV</t>
  </si>
  <si>
    <t>OPÇÕES RIV</t>
  </si>
  <si>
    <t>Veículo Leve</t>
  </si>
  <si>
    <t>Veículo Pesado</t>
  </si>
  <si>
    <t>Caminhão Transporte de Madeira</t>
  </si>
  <si>
    <t>Bauru SP - Avenida Duque de Caxias</t>
  </si>
  <si>
    <t>37010565/ Geneilson da Cruz Mesquita</t>
  </si>
  <si>
    <t>Oficina Automotiva - Malha Viária</t>
  </si>
  <si>
    <t>Líder de Manutenção</t>
  </si>
  <si>
    <t>Junio</t>
  </si>
  <si>
    <t>Fazenda 5009 - Santa Iza  Talhão 16 - MÓD 13</t>
  </si>
  <si>
    <t>Diogo Aparecido Paulino</t>
  </si>
  <si>
    <t>Instrutor Operações Florestais</t>
  </si>
  <si>
    <t>1. Informou ao técnico de campo e foi encaminhado para o Hospital Municipal de Veríssimo MG. Após avaliação médica onde não se constatou nenhuma lesão, o colaborador foi liberado para retornar as suas atividades.</t>
  </si>
  <si>
    <t>Claudinei Augusto Albuquerque</t>
  </si>
  <si>
    <t xml:space="preserve">1. O Próprio motorista acionou 0800 da Rodovia, fizeram a retirada do Galho.
2. Colaborador retornou para base, foi enviado outro motorista para assumir caminhão e fazer a descarga </t>
  </si>
  <si>
    <t>Onesio Jorge Vizzotto</t>
  </si>
  <si>
    <t>Fazenda Canchin, talhão 05 - MÓD 12</t>
  </si>
  <si>
    <t xml:space="preserve"> Raldiney Oliveira da Conceição
Herink da Silva Aguiar</t>
  </si>
  <si>
    <t>1. Os trabalhadores tiveram náuseas, vômito e foram encaminhados para atendimento medico;
2. Isolamento do local.</t>
  </si>
  <si>
    <t>Mônica Silva</t>
  </si>
  <si>
    <t>Fazenda Santa Mariana II – Pompeia - SP</t>
  </si>
  <si>
    <t>Durante horário do almoço 3 colaboradores foram atacados por um enxame de abelhas, no momento os mesmos adentraram no veículo e tomaram o antialérgico alérgico.</t>
  </si>
  <si>
    <t>Lebatec</t>
  </si>
  <si>
    <t>1 -  Mensurador Florestal III                                                     2 - Ajudante Florestal I                                                           3 - Ajudante Florestal I</t>
  </si>
  <si>
    <t xml:space="preserve">1 – Helton Emilio Scroeder dos Santos 
2 – Lucas Ramos 
3 – Paulo Magno Garcia Filho </t>
  </si>
  <si>
    <t>1. Colaboradores se abrigaram, tomaram o antialérgico conforme procedimento, e seguiram ao pronto socorro mais próximo. Após avaliação médica os mesmos foram liberados.
2. Obs:  No dia 05/04/24 as 9h está agendado a consulta do médico do trabalho para os 3 colaboradores.</t>
  </si>
  <si>
    <t>Felipe Carvalho</t>
  </si>
  <si>
    <t>Senai</t>
  </si>
  <si>
    <t>Ao terminar de estaquear, a colaboradora foi retirar a bandeja de sua mesa para colocar no trilho ao lado, porém o piso estava molhado, e ela acabou escorregando. Após a queda, levantou-se e percebeu que havia cortado a base do polegar da mão direita.</t>
  </si>
  <si>
    <t>1. A colaboradora foi encaminhada para o pronto-atendimento em Avaí. Foi feito um curativo e posteriormente a mesma foi liberada.</t>
  </si>
  <si>
    <t>O motorista estava basculando o caminhão caçamba em terreno plano, quando percebeu que o caminhão pendeu para o lado e na tentativa de evitar o tombamento, começou a  baixar a caçamba. Quando percebeu que não teria êxito na tentativa, o motorista pulou do caminhão que em seguida tombou por completo, causando apenas danos materiais.</t>
  </si>
  <si>
    <t>Ferraz Log</t>
  </si>
  <si>
    <t>Módulo 8 - MG</t>
  </si>
  <si>
    <t>Fazenda Santo Antônio - MG - MÓD 8</t>
  </si>
  <si>
    <t>1.  Comunicado Supervisor Bracell e ao TST Bracell</t>
  </si>
  <si>
    <t>Gilliard Lepinsck</t>
  </si>
  <si>
    <t>Fazenda Canchim - talhão 12 - MÓD 12</t>
  </si>
  <si>
    <t xml:space="preserve"> Aguinaldo Gomes</t>
  </si>
  <si>
    <t>Operador de máquina II</t>
  </si>
  <si>
    <t>1. Operador solocitou auxilio via rádio;
2. A saída de emergência do teto foi aberta para saída do operador;
3. O operador foi levado para atendimento médico na cidade de São Pedro, recebeu um calmante e atestado de 01 dia. Em seguida foi liberado.</t>
  </si>
  <si>
    <t>Antonio Gabriel Braga Ribeiro</t>
  </si>
  <si>
    <t>Módulo 9</t>
  </si>
  <si>
    <t>37011482/ Heliton Ribeiro da silva</t>
  </si>
  <si>
    <t>1. Colaborador foi encaminhado ao atendimento médico na cidade de pirajui, onde recebeu soro antiescorpiônico e foi liberado.</t>
  </si>
  <si>
    <t>Douradinha l</t>
  </si>
  <si>
    <t>Adubação/ Herbicida Mecanizado</t>
  </si>
  <si>
    <t>37016966/Flavio Justino da Silva</t>
  </si>
  <si>
    <t xml:space="preserve"> Nova Alvorada do Sul</t>
  </si>
  <si>
    <t>37009114/Gustavo de Souza Tolardo</t>
  </si>
  <si>
    <t>Tecnico de Viveiro II</t>
  </si>
  <si>
    <t> Gustavo de Souza Tolardo</t>
  </si>
  <si>
    <t>Fazenda São Manoel Gleba C</t>
  </si>
  <si>
    <t>O colaborador (operador) relatou que após o abastecimento da máquina (EH 02), se deslocou internamente no talhão 02 para retornar as suas atividades . Ao passar por cima de uma árvore de eucalipto (área realizada operação de link), o mesmo veio a dar rebote, atingindo e quebrando o vidro lateral direito.</t>
  </si>
  <si>
    <t>Estradas MV05</t>
  </si>
  <si>
    <t>37013429 / Luiz Carlos Gabriel Gil</t>
  </si>
  <si>
    <t>Operador de Maquinas e Equipamentos II</t>
  </si>
  <si>
    <t>Lavador de Tubetes.</t>
  </si>
  <si>
    <t xml:space="preserve">O colaborador  estava descarregando caixas com resíduos que estavam no caminhão e ao pegar uma das caixas sentiu um desconforto na coluna. O colaborador foi encaminhado ao hospital em Água Clara-MS,  onde foi atendido e liberado posteriormente sem restrições. </t>
  </si>
  <si>
    <t xml:space="preserve">1.  Comunicação aos gestores e área de segurança da MS Florestal. </t>
  </si>
  <si>
    <t>Adubação Manual</t>
  </si>
  <si>
    <t xml:space="preserve"> Pedro Henrique Almeida Pulcena</t>
  </si>
  <si>
    <t>Operador Trator Agrícola</t>
  </si>
  <si>
    <t>1 - Paralisação da atividade e encaminhamento do colaborador ao hospital de Santa Rita do Pardo - MS;
2 - Comunicação aos Gestores e  área de segurança da MS Florestal e EPS Emflora II.</t>
  </si>
  <si>
    <t xml:space="preserve"> Kely Coura</t>
  </si>
  <si>
    <t>Supressão SI</t>
  </si>
  <si>
    <t>5988/ Eldo Da Conceição dos Santos</t>
  </si>
  <si>
    <t xml:space="preserve">1. Comunicação aos gestores e área de segurança da MS Florestal e EPS Planaterra. </t>
  </si>
  <si>
    <t xml:space="preserve"> Alexsandro Santos</t>
  </si>
  <si>
    <t>Rodovia Marechal Rondon Km 291</t>
  </si>
  <si>
    <t xml:space="preserve"> João Francisco Alves de Souza</t>
  </si>
  <si>
    <t>1. Motorista acionou o monitoramento da Transpes;
2. Monitoramento acionou a gestão e SSMA da Transpes;
3. Tecnico de Segurança,  Supervisor Operacional e Instrutor da Transpes foi até o local fazer análise do ocorrido.</t>
  </si>
  <si>
    <t>Victor Kauan Ribeiro</t>
  </si>
  <si>
    <t xml:space="preserve">1. Comunicação aos gestores e área de segurança da MS Florestal e EPS JSF. </t>
  </si>
  <si>
    <t xml:space="preserve"> José Alex</t>
  </si>
  <si>
    <t>Fazenda Olinda, talhão 01</t>
  </si>
  <si>
    <t>Edson de Lima (tratorista)</t>
  </si>
  <si>
    <t>Edson de Lima / 205118</t>
  </si>
  <si>
    <t>1. Foi paralisado o trator para a troca do vidro.</t>
  </si>
  <si>
    <t>O tratorista efetuava atividade de barra protegida, quando o pneu dianteiro do trator passou por um resíduo de madeira que projetou em direção do vidro vigia lado esquerdo, causando a quebra (estilhaço). O vidro possuía película.</t>
  </si>
  <si>
    <t>O motorista que dirigia CM e Composições (vazio), sentido Lençóis Paulista-SP, relata que próximo ao Km 291 da Rodovia Marechal Rondon a direção puxou para a esquerda, não conseguindo segurar o equipamento que invadiu o canteiro central da Rodovia.
Causa raiz ainda não identificada.</t>
  </si>
  <si>
    <t xml:space="preserve"> Fazenda Primavera II - Talhão 12</t>
  </si>
  <si>
    <t>Segundo relato do colaborador, ele estava realizando a sua atividade de supressão com a  máquina, onde uma das mangueiras do hidráulico veio a se soltar. Foi então, que o operador chamou a equipe de manutenção e encostou no carreador fazendo o desligamento da máquina para iniciar a manutenção. Em determinado momento, o operador avistou uma chama saindo debaixo da máquina, próximo da turbina do motor. O operador comunicou ao mecânico que estava no lado oposto, onde eles tentaram realizar o combate ao princípio de incêndio com o extintor, porém sem sucesso. Eles então se afastaram da máquina, realizando o isolamento por completo de toda área.</t>
  </si>
  <si>
    <t>Estrada de Acesso ao refeitório</t>
  </si>
  <si>
    <t>O colaborador relatou que ao transitar com o veículo  leve na rustificação II, sentido para refeitório, ele foi impedido de acessar, pois havia um caminhão Baú da Empresa Gaúchinho parado no mesmo sentido. O motorista do caminhão estava  conversando com um outro técnico operacional que estava no sentido contrário no Veículo Argo,  impedindo a passagem.  Foi então que o colaborador que estava seguindo para o refeitório  parou o veículo e ficou  aguardando o fluxo ficar livre para prosseguir. De repente, o motorista do caminhão Baú acionou a marcha ré, vindo a colidir com o veículo que estava parado aguardando o fluxo ser liberado. O técnico operacional tentou advertir o motorista acionando a Buzina, porém não obteve sucesso.</t>
  </si>
  <si>
    <t>Colaboradora relatou que ao descer do ônibus em frente a sua residência, acabou escorregando na escada e consequentemente acabou pisando em falso com o pé esquerdo, causando um desconforto. A colaboradora passou por atendimento médico e realizou exame de raio-x, onde não foi constatada lesão, sendo liberada sem restrições.</t>
  </si>
  <si>
    <t>O operador relatou que ao sair de dentro do talhão olhou para trás para manobrar e reparou uma fumaça subindo do implemento. Foi então que ele tirou a máquina de dentro do talhão e parou no carreador para verificar. Posteriormente, identificou chama na parte traseira do implemento próximo da válvula elétrica do bloco hidráulico. O operador utilizou o extintor interno da máquina e conseguiu obter êxito no combate ao princípio de incêndio.</t>
  </si>
  <si>
    <t>O operador aguardava equipe de manutenção. Estava com a máquina fora de operação, porta aberta, sentado no assento localizado no interior da cabine do harvester, quando foi picado por um escorpião marrom.</t>
  </si>
  <si>
    <t xml:space="preserve"> Fazenda São Manoel - MÓD 9</t>
  </si>
  <si>
    <t>O operador realizava a colheita de árvores com harvester, quando a máquina tombou lateralmente. No dia 06/04/2024 foi utilizado um harvester para elevar a lança e outro para puxar o HV tombado. A cinta que ligava o HV tombado ao HV que puxava se rompeu durante o processo, fazendo a máquina retornar ao solo, atingindo o cabeçote do HV que levantava a lança, sacando o mesmo.</t>
  </si>
  <si>
    <t>Os técnicos em mecânica finalizavam a fixação do pino na esteira da máquina, quando foram atacados por abelhas, recebendo em torno de 13 ferroadas pelo corpo, até o deslocamento para o carro, onde se abrigaram.</t>
  </si>
  <si>
    <t>Rodovia Marechal Rondon - Km 311</t>
  </si>
  <si>
    <t>Trânsito com o caminhão carregado, ao parar no acostamento para realizar seu horário de Refeição, atingiu a cabine do caminhão com um galho de árvore. Não houve vítimas, somente danos materiais. Colaborador iniciou  a jornada às 04:40h na base.</t>
  </si>
  <si>
    <t>O colaborador se deslocava pelo talhão, quando prendeu o pé esquerdo em um galho, tendo um desconforto local.</t>
  </si>
  <si>
    <t>O colaborador estava trabalhando, saindo da cidade de Bauru na avenida Duque de Caxias, quando estava parado no semáforo, um terceiro carro que estava atrás colidiu com o segundo carro que estava atrás do veículo e consequentemente foi empurrado, e este colidiu com o veículo da frente, o infrator do terceiro veículo estava em alta velocidade. Foram 5 veículos envolvidos. Obs. Danos materiais.</t>
  </si>
  <si>
    <t>O colaborador realizava a atividade de irrigação manual, quando veio a torcer  o tornozelo.</t>
  </si>
  <si>
    <t>O colaborador ao sair da automotiva em direção a sua residência com sua moto (saindo do estacionamento), veio a escorregar nas britas que estavam dispersas da pilha e caiu. Obs: Fratura na clavícula esquerda.</t>
  </si>
  <si>
    <t xml:space="preserve">Próximo ao skid da automotiva </t>
  </si>
  <si>
    <t>Borracharia</t>
  </si>
  <si>
    <t>Op. de manutenção II</t>
  </si>
  <si>
    <t xml:space="preserve">1. Acionado a emergência para o primeiro atendimento bracell, encaminhado para UPA de Lençóis Paulista.
Comunicação aos gestores e segurança do trabalho 
Passou pelo ambulatório Bracell hoje pela manhã para avaliação e encaminhado para o ortopedista </t>
  </si>
  <si>
    <t>Ronivaldo Ramos Rodrigues</t>
  </si>
  <si>
    <t>Colaborador se deslocava com o veiculo, momento que perdeu o controle do veículo e colidiu em uma árvore, vindo a causar danos materiais.</t>
  </si>
  <si>
    <t>Fazenda Macedonia - MÓD 3</t>
  </si>
  <si>
    <t>Luiz Braian Modesto</t>
  </si>
  <si>
    <t>1. Comunicado Supervisor e área de segurança Ponsse e Bracell;
2. Avaliação das condições físicas do colaborador, (não sofreu lesão);
3. Avaliação das condições do veículo;
Solicitado informações do sistema de telemetria.</t>
  </si>
  <si>
    <t>Carlos Locay</t>
  </si>
  <si>
    <t>O colaborador relatou que ao desacoplar o implemento  (carretinha) do trator, o engate acabou escorregando para o lado esquerdo, vindo a cair sobre seu pé (esquerdo), causando uma lesão.</t>
  </si>
  <si>
    <t>No embarque do equipamento, na hora de posicionar o cabeçote entre as esteiras, a esteira direita veio a escorregar, ficando a metade para fora do prancha. Outro operador com mais experiência assumiu o equipamento para tentar corrigir o posicionamento, e no momento da manobra a máquina veio a escorregar e cair do prancha. Operador saiu pela saída de emergência sem ferimentos, o mesmo foi levado para área médica e liberado para trabalho.</t>
  </si>
  <si>
    <t>DATA R.A.E ASSINADA</t>
  </si>
  <si>
    <t>Manut. Estradas Próprio Silvicultura</t>
  </si>
  <si>
    <t>Manut. Estradas Terceiro Silvicultura</t>
  </si>
  <si>
    <t xml:space="preserve"> O colaborador relatou que estava na área de vivência e em determinado momento foi surpreendido por uma abelha na altura da face. O colaborador tomou dois comprimidos de prednisolona e por medidas preventivas foi encaminhado para o hospital municipal em Água Clara-MS, onde foi atendido e liberado sem restrições. </t>
  </si>
  <si>
    <t>20307  / Anderson Santos Barbosa de Andrade</t>
  </si>
  <si>
    <t xml:space="preserve"> Trabalhador Florestal</t>
  </si>
  <si>
    <t>1. Comunicação aos gestores e área de segurança da MS Florestal e EPS JSF.</t>
  </si>
  <si>
    <t>Charles Costa</t>
  </si>
  <si>
    <t xml:space="preserve"> Rustificação I</t>
  </si>
  <si>
    <t>A colaboradora estava realizando a atividade de expedição de mudas na área de rustificação I e por um descuido acabou pisando em um buraco, causando um leve incômodo no seu pé direito.</t>
  </si>
  <si>
    <t xml:space="preserve">1.  A colaboradora foi encaminhada ao ambulatório, e em seguida a labormed para realização do exame de raio-x,  onde não foi constatada nenhuma lesão.  Sendo assim, a colaboradora foi liberada sem restrições. </t>
  </si>
  <si>
    <t xml:space="preserve"> Rodrigo Fonseca</t>
  </si>
  <si>
    <t>Colaborador foi dar apoio na entubetadora para permitir um melhor fluxo de tubetes e bateu a cabeça em uma quina da máquina (parte superior), ocasionando corte.</t>
  </si>
  <si>
    <t>37015219/Jair Antônio da Silva</t>
  </si>
  <si>
    <t>1. Colaborador foi encaminhado para o pronto-atendimento em Avaí, para avaliação médica.
2. No pronto-atendimento de Avaí realizado apenas curativo, encaminhado o colaborador para hospital de Pirajuí para efetuar os pontos, foram realizados 4 pontos na cabeça. Em seguida o colaborador foi direcionado para a Medicina linha 01, sendo avaliado e liberado para retorno às atividades.</t>
  </si>
  <si>
    <t>Operador ll</t>
  </si>
  <si>
    <t>1. Foi afastado equipamento, isolado area e acionado a concessionária de energia elétrica CPFL.</t>
  </si>
  <si>
    <t>Wesllen Dutra Malaquias</t>
  </si>
  <si>
    <t xml:space="preserve">Cleyton Dacio Garcia </t>
  </si>
  <si>
    <t>Estrada interna da  Fazenda São João da Lapa - MÓD 12</t>
  </si>
  <si>
    <t>Adriel De Souza Laranjeira</t>
  </si>
  <si>
    <t>1. Troca de veículo, e apoio ao motorista.</t>
  </si>
  <si>
    <t xml:space="preserve"> Adriel De Souza Laranjeira</t>
  </si>
  <si>
    <t>O colaborador relatou que estava realizando a atividade de irrigação e ao caminhar pelo talhão, veio a pisar em resíduos florestais (operações anteriores), o que lhe causou um leve desconforto na altura do tornozelo direito.</t>
  </si>
  <si>
    <t>Colaborador trabalhava com o equipamento Feller dentro do talhão com distância de segurança da rede, porém ao finalizar o talhão não observou que estava mais próximo da rede, quando derrubou uma árvore e atingiu com a copa na rede de energia! Não ocorreu nenhum princípio de incêndio e nem faíscamento, acreditando ter sido desligada no ato do rompimento do fio. Apenas danos materiais (Rompimento de fios).</t>
  </si>
  <si>
    <t>Fazenda São Pedro - Talhão 13 - MÓD 11</t>
  </si>
  <si>
    <t>Veículo Transporte de Pessoas</t>
  </si>
  <si>
    <t xml:space="preserve"> Mesa 2</t>
  </si>
  <si>
    <t xml:space="preserve"> Linha II</t>
  </si>
  <si>
    <t xml:space="preserve"> 37004391 Mateus Henrique Gomes</t>
  </si>
  <si>
    <t>Operador de grua Florestal</t>
  </si>
  <si>
    <t>1. Motorista acionou a supervisora de Pátio e registrou a ocorrência, logo em seguida o mesmo acionou sua empresa.
2. Comunicado a segurança e coordenação de Pátio que de imediato solicitou imagens para verificar se houve erro operacional.</t>
  </si>
  <si>
    <t>Camila leite</t>
  </si>
  <si>
    <t>Avenida Prestes Maia - Sa-SP</t>
  </si>
  <si>
    <t>Aviação</t>
  </si>
  <si>
    <t>Giovani Simoni</t>
  </si>
  <si>
    <t>Mecanico de Helicóptero</t>
  </si>
  <si>
    <t>1. Contactei a movida para saber o procedimento, fomos orientados fazer o boletim de ocorrência e após isso levar o veículo para fazer o reparo e assim foi efetuado</t>
  </si>
  <si>
    <t>Pátio de Madeira L 2</t>
  </si>
  <si>
    <t>Colaborador no momento em que desamarrava a carga para o descarregamento, uma tora de madeira caiu e atingiu o mesmo na cabeça.</t>
  </si>
  <si>
    <t>0830834 - Cristiano Rodrigo da Silva</t>
  </si>
  <si>
    <t>1. Comunicado a brigada de emergência e bombeiros Bracell
2. Comunicado ao time de segurança</t>
  </si>
  <si>
    <t xml:space="preserve"> Francisco  Sousa</t>
  </si>
  <si>
    <t>Bataguassu/MS</t>
  </si>
  <si>
    <t>37016715/ Jaques Tornisielo</t>
  </si>
  <si>
    <t>Técnico de Logística Florestal</t>
  </si>
  <si>
    <t>Jaques Tornisielo</t>
  </si>
  <si>
    <t>Esdre Macena da Silva</t>
  </si>
  <si>
    <t>1. Comunicado aos gestores e área de segurança do MS Florestal e EPS Piracicabana</t>
  </si>
  <si>
    <t xml:space="preserve">Segundo relato do colaborador, o veículo (Ônibus) estava atolado aguardando socorro na estrada acesso a Fazenda Quixada - Goiás. Foi quando um trator reboque que trafegava no mesmo sentido passou pelo veículo (ônibus), e acabou escorregando e consequentemente esbarrando o pneu contra a porta do ônibus, causando a quebra do vidro. Não houve nenhuma lesão e sim danos materiais. </t>
  </si>
  <si>
    <t xml:space="preserve">Hamilton </t>
  </si>
  <si>
    <t xml:space="preserve">O colaborador estava entre dois carrinhos de transporte de mudas e em certo momento veio a prensar a sua perna entre os carrinhos, causando um desconforto na sua perna direita. </t>
  </si>
  <si>
    <t>Fazenda Novo Horizonte  - São Miguel Arcanjo -SP</t>
  </si>
  <si>
    <t>1. Motorista acionou o monitoramento da Transpes;
2. Motorista acionou o Pipa que estava na fazenda que chegou logo em seguida controlando o princípio de incêndio.
3.Monitoramento acionou agestão SSMA e gerente da Transpes.
4. Comunicado gestão Bracell.</t>
  </si>
  <si>
    <t>Fazenda Santa Iza - Veríssimo - MG - MÓD 13</t>
  </si>
  <si>
    <t>37015235 / Vilane Humberto dos Reis Noronha</t>
  </si>
  <si>
    <t>1. O colaborador foi encaminhado ao hospital onde passou por exame de RX e não foi contatado nenhuma lesão. Após analise o colaborador foi liberado para retornar suas atividades readaptado</t>
  </si>
  <si>
    <t xml:space="preserve"> Fazenda Dois Corações</t>
  </si>
  <si>
    <t>7497 /Walter Espedito Barbosa da Silva</t>
  </si>
  <si>
    <t>Mecânico Mantenedor</t>
  </si>
  <si>
    <t xml:space="preserve">1. Comunicação aos gestores e área de segurança da MS Florestal e EPS Emflora II.  </t>
  </si>
  <si>
    <t>Kely Coura</t>
  </si>
  <si>
    <t>Fazenda Barro Branco</t>
  </si>
  <si>
    <t xml:space="preserve"> O colaborador estava realizando a atividade de irrigação e em determinado momento pisou em um buraco de tatu e sentiu uma leve torção no seu joelho do lado direito. O colaborador foi encaminhado para o hospital em Santa Rita do Pardo-MS,  onde foi atendido, realizado exame de raio-x,  onde não foi constatada nenhuma lesão.  Após atendimento, ele foi liberado sem restrições. </t>
  </si>
  <si>
    <t xml:space="preserve"> Irrigação</t>
  </si>
  <si>
    <t>2291/ Jefersom Penalio Martins</t>
  </si>
  <si>
    <t>1. Comunicação aos gestores, saúde e área de segurança da MS Florestal.</t>
  </si>
  <si>
    <t>Lilian</t>
  </si>
  <si>
    <t>José Antônio Santos Silva</t>
  </si>
  <si>
    <t xml:space="preserve">Caminhão ao chegar no carregamento próximo a grua, soltou o conjunto de roda da 1° composição (eixo 24h). </t>
  </si>
  <si>
    <t xml:space="preserve"> Roberto Reis Luzia</t>
  </si>
  <si>
    <t>1. Motorista acionou o monitoramento da Transpes;- Monitoramento acionou a gestão SSMA e gerente da Transpes.
2. Comunicado gestão Bracell.
3. Emcaminhado socorro mecânico ao local.</t>
  </si>
  <si>
    <t xml:space="preserve"> Danyllo Oliveira Barbosa</t>
  </si>
  <si>
    <t>37006246 / Sergio Carvalho de Souza</t>
  </si>
  <si>
    <t>1. Lavrado ocorrência na polícia rodoviária estadual de Botucatu</t>
  </si>
  <si>
    <t>Sergio Carvalho de Souza</t>
  </si>
  <si>
    <t>O colaborador estava realizando manutenção no conjunto de corte do cabeçote no HV 19059, ao utilizar a espátula para ajuste do componente, a ferramenta escapou e atingiu a região de seu lábio, causando um ferimento.</t>
  </si>
  <si>
    <t>Fazenda Palmeiras | São Miguel Arcanjo SP \ Módulo 02</t>
  </si>
  <si>
    <t>Jairo Calixto de Souza/9000649</t>
  </si>
  <si>
    <t>1. Direcionado o colaborador até o Pronto Atendimento na cidade e Itapeva para avaliação Médica.</t>
  </si>
  <si>
    <t>Fabricio Alves de Souza</t>
  </si>
  <si>
    <t>Leonardo Castro Gomes Cardoso.</t>
  </si>
  <si>
    <t>Operador de Máquinas Harvester</t>
  </si>
  <si>
    <t>1. Levar a operadora para o hospital mais próximo.</t>
  </si>
  <si>
    <t>Edgar da Silva Gois</t>
  </si>
  <si>
    <t>Isabelle Mariano Fernandes</t>
  </si>
  <si>
    <t>Operadora de Máquinas Harvester</t>
  </si>
  <si>
    <t>Manutenção Silvicultuta</t>
  </si>
  <si>
    <t>Auxiliar Mecânico</t>
  </si>
  <si>
    <t>1. Foi encaminhado para o Ambulatório onde foi constatado a luxação.
2. O mesmo foi encaminhado e levado para uma consulta com especialista.</t>
  </si>
  <si>
    <t>Leonardo Ribeiro</t>
  </si>
  <si>
    <t>Colaborador estava no banheiro da linha 1, quando escorregou e acabou torcendo o joelho, o mesmo conseguiu levantar com apoio de outro colaborador.</t>
  </si>
  <si>
    <t>A colaboradora ao subir na máquina para adentrar a cabine, escorregou e bateu com o joelho na esteira da máquina, onde veio a machucar.</t>
  </si>
  <si>
    <t>O colaborador,  estava fora da máquina procurando seu material de corte sabre e corrente, quando pisou em um buraco onde veio a cair e torceu o tornozelo.</t>
  </si>
  <si>
    <t>Um caminhão baú ao fazer a ultrapassagem veio a colidir lateralmente contra a cabine do veículo do lado esquerdo da frota 44014,  vindo a quebrar o espelho retrovisor e o para lama (lado esquerdo).</t>
  </si>
  <si>
    <t xml:space="preserve">O colaborador relatou que ao se deslocar com o veículo (Fiat Uno) para ir de encontro com o caminhão prancha que havia apresentado falhas no motor, sentiu cheiro de queimado e fumaça saindo do capô do veículo. Ao parar o veículo, ele identificou o princípio de incêndio proveniente do motor. O colaborador  fez uso do extintor, porém não obteve êxito no combate ao incêndio. Sendo assim,  o veículo queimou por completo. Não houve nenhuma lesão ao motorista e sim danos materiais.  </t>
  </si>
  <si>
    <t>Após realizado a manutenção no cabeçote do HV 10125, o colaborador foi acessar a cabine da máquina para iniciar suas atividades e ao fechar a porta prensou sua mão entre a porta e cabine.</t>
  </si>
  <si>
    <t>O motorista dirigia caminhão tritrem (Carregado), após sair do carregamento notou fumaça na lateral do equipamento, ao parar o caminhão identificou que tinha pego fogo no pneu da última composição (lado do passageiro) e estava iniciando princípio de incêndio na última composição. Motorista relata que houve travamento da roda.</t>
  </si>
  <si>
    <t>O colaborador relatou que conduzia o veículo pela  rodovia BR395, entre Bataguassu x Brasilândia próximo do km 73. Foi então que ele foi surpreendido por animal silvestre (uma ave seriema) que atravessou a rodovia e colidiu com o veículo, atingindo o farol esquerdo, causando avarias no mesmo. No momento do ocorrido estava com neblina. Não houve nenhuma lesão ao condutor do veículo e nem à terceiros.  Houve apenas danos materiais.</t>
  </si>
  <si>
    <t>Mecânico de Helicóptero estava em direção a HBR (Oficina Homologada de Manutenção) para acompanhamento técnico, quando foi fechado pela motocicleta,  desviou e veio a colidir com o automóvel a frente. Acidente de trânsito sem vítimas somente danos materiais</t>
  </si>
  <si>
    <t>Durante o descarregamento do veículo Trans Olsen no pátio de madeira linha 2, um pedaço de madeira soltou- se, vindo a cair  sobre a cabine, não houve vitimas somente danos materiais.</t>
  </si>
  <si>
    <t>O motorista trafegava com o ônibus prefixo 5177 no interior da fazenda, quando em uma determinada curva havia um lamaçal (lama gerada devido a precipitação de chuva que ocorreu no mesmo dia),  onde o ônibus deslizou a 14km/h e bateu em uma árvore de eucalipto na bordadura do talhão, a 18km/h.
Nenhum dos ocupantes do ônibes se feriu. Houve danos materiais resultando em uma trinca no parachoque e parabrisa.</t>
  </si>
  <si>
    <t>Durante operação de colheita o operador observou fumaça e labaredas de fogo saindo próximo do Lexan lateral LD da HV 10046, desligou a máquina e acionou o sistema Dafo manualmente. Utilizou os extintores (interno e externo) para combater o princípio de incêndio. Os operadores que estavam operando no mesmo talhão, informaram a gestão e a manutenção Ponsse. *Danos ocasionados:* Chicotes elétricos.</t>
  </si>
  <si>
    <t>Fazenda Turvinho II - Módulo 01</t>
  </si>
  <si>
    <t>1. Combate ao principio de incêndio.
2. Máquina paralizada para a avaliação e consequentemente a manunteção corretiva.</t>
  </si>
  <si>
    <t xml:space="preserve">Márcio Pires </t>
  </si>
  <si>
    <t xml:space="preserve">Fazenda Promissão </t>
  </si>
  <si>
    <t>Trator  realizava a atividade de irrigação e ao descer beirando uma caixa seca,  o pneu do tanque de irrigação veio a escorregar, tombando o tanque de irrigação.</t>
  </si>
  <si>
    <t>Paulo Sérgio da Silva</t>
  </si>
  <si>
    <t xml:space="preserve">Tratorista </t>
  </si>
  <si>
    <t>1. Comunicado aos superiores imediato. Trator paralisado das atividades.</t>
  </si>
  <si>
    <t>Josielson</t>
  </si>
  <si>
    <t>Pátio Linha 1</t>
  </si>
  <si>
    <t>Luis Antonio Avelino - 37000093</t>
  </si>
  <si>
    <t>Operador Grua Patio</t>
  </si>
  <si>
    <t>1. Acionado Supervisor do Pátio, imediatamente. Também estiverem presentes in loco minutos apos a ocorrência o supervisor e tecnico do motorista Marcelo de Sousa Cardoso</t>
  </si>
  <si>
    <t xml:space="preserve">Operador da grua 31002 estava carregando transferência no alternativo 2, quando o caminhão Bracell frota 44153 veio ao seu encontro carregado, porém ele estava carregando outro caminhão e alega que não viu o 44153 chegando perto e não copiou ele no rádio. No momento a garra da máquina acabou acertando a parte de cima da cabine do caminhão, causando dano material.
Motorista do caminhão tinha carregado nesta mesma máquina e alega que retornou na máquina para que o operador tirasse uma madeira que ficou pra fora da carga, por isso foi pra frente da máquina.
</t>
  </si>
  <si>
    <t>Geanderson Pereira Siqueira</t>
  </si>
  <si>
    <t>Encarregado de Operações Florestais</t>
  </si>
  <si>
    <t>1. Comunicação aos gestores, saúde e área de segurança da MS Florestal e EPS JSF.</t>
  </si>
  <si>
    <t>Faz. Douradinha</t>
  </si>
  <si>
    <t xml:space="preserve"> Adubação/Conceição</t>
  </si>
  <si>
    <t>37013293/Murilo Antunes Belchor</t>
  </si>
  <si>
    <t>1. Comunicação aos gestores e área de Segurança da MS Florestal.</t>
  </si>
  <si>
    <t xml:space="preserve"> Adriel de Oliveira Pereira</t>
  </si>
  <si>
    <t xml:space="preserve"> Fazenda Queixada</t>
  </si>
  <si>
    <t>Wallis de  oliveira de souza</t>
  </si>
  <si>
    <t xml:space="preserve">1. Comunicação aos gestores e área de segurança da MS Florestal e EPS Piracicabana. </t>
  </si>
  <si>
    <t xml:space="preserve"> Hamilton Altoe</t>
  </si>
  <si>
    <t>Estradas MV07</t>
  </si>
  <si>
    <t>1. O colaborador foi encaminhado ao pronto socorro da cidade de Serranópolis, onde foi atendido, realizado exame de raio-x e não foi constatada nenhuma fratura.
2. Comunicação aos gestores, saúde e área de segurança da MS Florestal</t>
  </si>
  <si>
    <t>Rogério Cabrini</t>
  </si>
  <si>
    <t>Próximo Usina, acesso Fazenda Duas Pontes</t>
  </si>
  <si>
    <t>BTF 05</t>
  </si>
  <si>
    <t>Sidnei Carmo Oliveira</t>
  </si>
  <si>
    <t>1. Paralisado a atividade no local.
2. Informado lideranças
3. Solicitado retirada das filmagens dos CMs</t>
  </si>
  <si>
    <t xml:space="preserve">Ary Lelis </t>
  </si>
  <si>
    <t xml:space="preserve">Segundo relato do colaborador, ele estava executando a atividade de irrigação e em certo momento, veio a pisar em falso em um desnível no talhão, o que lhe causou um pequeno desconforto no pé direito. O colaborador foi encaminhado para o hospital municipal em Água Clara-MS, onde foi atendido, realizado exame de raio-x,  não sendo constatada nenhuma lesão. Dessa forma , ele foi liberado sem restrições. </t>
  </si>
  <si>
    <t>O colaborador relatou que ao realizar manobra com a máquina (TP16) acoplada no implemento (25029), este veio a bater na parte frontal do caminhão munck, causando pequenas avarias na grade frontal.</t>
  </si>
  <si>
    <t xml:space="preserve">O colaborador relatou que seguia para Fazenda Queixada com o veículo (ônibus prefixo) e ao passar por um determinado trecho da estrada, o pneu traseiro veio a deslizar na lama, encostando a traseira contra uma árvore, causando assim a quebra de um vidro traseiro da janela. Não houve nenhuma lesão e sim danos materiais. </t>
  </si>
  <si>
    <t xml:space="preserve">O colaborador relatou que após realizar a operação de arraste do equipamento e tentativa de retirar a cinta da máquina (Pá Carregadeira), a mesma estava com um nó cego que dificultou a sua retirada. Foi então que o operador improvisou uma barra chata de ferro e um parafuso para rebater o pino da máquina. Em determinado momento, ao bater a barra de ferro no parafuso, veio a espirrar e atingiu o dedo mínimo da mão direita dele, causando uma lesão. </t>
  </si>
  <si>
    <t>Segundo motorista do caminhão de madeira Plácido, disse  que havia uma tora de madeira fora da carga da primeira composição do caminhão de madeira Bracell, este veio a colidir no seu retrovisor (quebrado o mesmo) e também na parte inferior do parabrisa ao lado do motorista. O motorista da Bracell também relatou que não viu essa madeira para o lado de fora, sendo que o carregamento com a CF 15022 foi do lado do motorista. O motorista Bracell parou o CM na saída do projeto e via rádio chamou o assistente para seguir com os procedimentos.</t>
  </si>
  <si>
    <t>SP</t>
  </si>
  <si>
    <t>Marcelo Santana</t>
  </si>
  <si>
    <t>1. Comunicação da ocorrência com o líder imediato. Inicio da investigação da ocorrência pela Komatsu.</t>
  </si>
  <si>
    <t>Fazenda Flecha Azul. Talhão 75</t>
  </si>
  <si>
    <t>O tratorista efetuava a atividade de aplicação de calcário, quando o parafuso da barra de tração do cabeçalho da carreta quebrou, fazendo com que o implemento se deslocasse um pouco para frente e atingisse o vidro traseiro. Houve apenas danos materiais.</t>
  </si>
  <si>
    <t>Região centro</t>
  </si>
  <si>
    <t>453/ José AP. Ribeiro</t>
  </si>
  <si>
    <t>José AP.  Ribeiro de Campos</t>
  </si>
  <si>
    <t>37015130 /  Valdir Gonçalves dos Reis</t>
  </si>
  <si>
    <t>Operador Treine</t>
  </si>
  <si>
    <t>1. Colaborador encaminhando ao Pronto Atendimento de Veríssimo e após atendimento médico foi liberado para voltar as suas atividades.</t>
  </si>
  <si>
    <t xml:space="preserve">O colaborador relatou que ao finalizar o atendimento de manutenção na máquina, o supervisor de manutenção (empresa Komatsu) se deslocou em marcha ré com a caminhonete e sem perceber que havia um colaborador no carreador, acabou colidindo levemente com o operador.  O colaborador foi encaminhado para o hospital em Serranópolis- GO, onde foi atendido, medicado e realizou exames. Após isso, não foi constatada nenhuma lesão. Sendo assim,  ele foi liberado sem restrições. </t>
  </si>
  <si>
    <t xml:space="preserve"> Módulo 16</t>
  </si>
  <si>
    <t>Fazenda Queixada - MÓD 16</t>
  </si>
  <si>
    <t>Fazenda Santa Iza em Veríssimo - MG - MÓD 13</t>
  </si>
  <si>
    <t>Fazenda Radiante do São Luiz - MÓD 14</t>
  </si>
  <si>
    <t>37014183/ Cleudivan Mesquita Sousa</t>
  </si>
  <si>
    <t>Operador de Máquinas Florestais II</t>
  </si>
  <si>
    <t xml:space="preserve">1. Comunicação aos gestores, saúde e área de segurança da Bracell. </t>
  </si>
  <si>
    <t>Anderson Medrado</t>
  </si>
  <si>
    <t xml:space="preserve"> Fazenda Havai</t>
  </si>
  <si>
    <t xml:space="preserve">O colaborador (motorista) relatou que conduzia o caminhão prancha. Em certo momento, ele percebeu um princípio de incêndio na roda do lado direito da frota. Foi então que eles desembarcaram a máquina prancha e utilizaram os extintores de incêndio. Dessa forma, eles conseguiram conter o princípio de incêndio. </t>
  </si>
  <si>
    <t>Líder Transporte</t>
  </si>
  <si>
    <t>Claudinei Alvino da Silva</t>
  </si>
  <si>
    <t>Motorista Caminhão Prancha</t>
  </si>
  <si>
    <t xml:space="preserve">1. Comunicação aos gestores, área de segurança da MS Florestal e EPS Líder Transportes. </t>
  </si>
  <si>
    <t>Wagner Luiz</t>
  </si>
  <si>
    <t>Equipe Multi Tarefa</t>
  </si>
  <si>
    <t>Sandro  Costa</t>
  </si>
  <si>
    <t xml:space="preserve">1. Comunicação imediata a gerência, segurança da MS Florestal e a gestão e segurança da EPS Emflors. </t>
  </si>
  <si>
    <t>Jonathan Henrique</t>
  </si>
  <si>
    <t>Faz. Betel - Água Clara/MS</t>
  </si>
  <si>
    <t xml:space="preserve">Segundo relato do colaborador, ele estava realizando o check list da máquina e ao realizar o desembarque foi surpreendido por uma abelha na altura da sua mão esquerda. O colaborador tomou dois comprimidos de prednisolona e por medidas preventivas foi encaminhado para o hospital municipal em Água Clara-MS, onde foi atendido e liberado sem restrições. </t>
  </si>
  <si>
    <t>Operador Máquinas e Equipamentos I</t>
  </si>
  <si>
    <t>1. Comunicação aos gestores,  saúde e área de segurança da MS Florestal e EPS JSF.</t>
  </si>
  <si>
    <t>Valdir de Jesus Gonçalves Júnior</t>
  </si>
  <si>
    <t xml:space="preserve"> Rodovia SP300</t>
  </si>
  <si>
    <t xml:space="preserve"> Sidnei Cesário</t>
  </si>
  <si>
    <t>Motorista Rodotrem</t>
  </si>
  <si>
    <t>1. Parado o veículo e solicitado apoio para empresa Olsen.
2. Feito o reparo na roda do veículo antes de seguir viagem.</t>
  </si>
  <si>
    <t>Raniele Raulino dos Santos</t>
  </si>
  <si>
    <t>Rio do Sul</t>
  </si>
  <si>
    <t>Supressão</t>
  </si>
  <si>
    <t>Danilo Fernandes Soares de Lima</t>
  </si>
  <si>
    <t xml:space="preserve">1. Comunicação aos gestores, saúde e área de segurança da MS Florestal e EPS RDS.
2. A comunicação não foi realizada de forma imediata. </t>
  </si>
  <si>
    <t>Wagner Dias</t>
  </si>
  <si>
    <t xml:space="preserve"> 37014248/José Jamerson da Silva Batista</t>
  </si>
  <si>
    <t xml:space="preserve">O condutor do veículo parou na borda  do talhão para avaliar a qualidade da subsolagem, as máquinas 24069 e 24000 estavam paradas a cerca de aproximadamente 10 metros do veículo leve, quando o operador realizou manobra em marcha ré com a máquina 24000 para retornar a operação, não visualizou o veículo em função do implemento estar suspenso, vindo a colidir no veículo, causando danos no para brisa e capo.
</t>
  </si>
  <si>
    <t>Preparo de solo - Savannah</t>
  </si>
  <si>
    <t>Operador Maq. II
Técn. Op Flo I</t>
  </si>
  <si>
    <t>1. Informado supervisor
2. Avaliação dos danos.</t>
  </si>
  <si>
    <t>Guilherme Barbosa</t>
  </si>
  <si>
    <t xml:space="preserve">Filial Expresso </t>
  </si>
  <si>
    <t xml:space="preserve">Colaborador ao realizar o retorno da rodovia Juliano Lorenzetti com a frota CUA2B53, no momento em que ia entrar no portão da filial Expresso, não fez o movimento de abertura necessária para entrada e acabou colidindo com a 3⁰ composição no poste localizado na entrada da empresa, causando degradação de parte do poste.
</t>
  </si>
  <si>
    <t xml:space="preserve">Mauro Santana Lira </t>
  </si>
  <si>
    <t xml:space="preserve">1. Comunicado com a liderança imediata 
2.Comunicado ao time de segurança 
3. Sinalização da rodovia 
4. Solicitação de reparo junto a CPFL </t>
  </si>
  <si>
    <t>Francisco  Sousa</t>
  </si>
  <si>
    <t>O colaborador estava realizando a atividade de preenchimento de substrato na máquina e ao puxar a bandeja ele veio a prensar o terceiro dedo da mão direita, causando um pequeno ferimento. O colaborador foi encaminhado ao ambulatório médico local onde foi atendido,  realizada a assepsia/curativo e liberado posteriormente.</t>
  </si>
  <si>
    <t>Faz. Santa Luzia - Sta Rita do Pardo-MS</t>
  </si>
  <si>
    <t>Durante condução do caminhão, ao realizar a rotatória embaixo do viaduto SP300, percebeu  que havia algo errado no primeiro compartimento, então  parou o caminhão e foi conferir, ao fazer a verificação percebeu que faltava alguns parafusos da roda e a mesma estava prestes a soltar os últimos dois que estavam prendendo.</t>
  </si>
  <si>
    <t xml:space="preserve">O colaborador relatou que estava saindo da fazenda e em determinado momento, o veículo acabou escorregando devido a chuva e solo arenoso. Dessa forma, acabou resvalando na cerca, causando avarias. </t>
  </si>
  <si>
    <t>Operador ao fazer o procedimento de medição de Toras, a trena veio a se soltar e fez um leve corte na ponta do seu dedo.</t>
  </si>
  <si>
    <t>Enquanto o mecânico se deslocava pela estrada interna da fazenda, com a caminhonete Hilux, o mesmo foi tentar desviar do caminhão comboio que estava estacionado,  os pneus da caminhonete escorregaram na lama, causando o toque  da caminhonete no para-choque do caminhão comboio de placa. Ocorreu apenas danos materiais no veículo (Hilux).</t>
  </si>
  <si>
    <t>Marechal Rondon.</t>
  </si>
  <si>
    <t>BTF 03</t>
  </si>
  <si>
    <t xml:space="preserve"> 37013463 - Cristiano José da Silva</t>
  </si>
  <si>
    <t>1. Avisado o supervisor, foi levado e encaminho para o Ambulatório Médico da Bracell.</t>
  </si>
  <si>
    <t>Marcos Aurélio Montesso</t>
  </si>
  <si>
    <t>FOI COMUNICADO?</t>
  </si>
  <si>
    <t>Fazenda carretão I</t>
  </si>
  <si>
    <t>No deslocamento com o veículo pela Fazenda Carretão I, a empresa FAIDIGA trabalhava com corte  de árvores, quando um galho caiu no veículo da Bracell, que passava pelo local. Somente danos materiais.</t>
  </si>
  <si>
    <t>37014869 / Francisco Duarte</t>
  </si>
  <si>
    <t>1. Avaliação das pessoas presentes no veículo e após avaliação do veículo Bracell</t>
  </si>
  <si>
    <t xml:space="preserve"> Francisco Duarte</t>
  </si>
  <si>
    <t>Sim</t>
  </si>
  <si>
    <t>LPIII</t>
  </si>
  <si>
    <t>Colaboradora foi retirar bandeja na carretinha e tropeçou no braço de acoplamento da carretinha ao bug. Ela caiu e ao apoiar as mãos no chão, ocasionou arranhões no pulso da mão direita.</t>
  </si>
  <si>
    <t>Viveiro de mudas</t>
  </si>
  <si>
    <t>1. Colaboradora levada na linha 1 para receber atendimento. A equipe foi parada e orientada sobre a forma correta de descarregamento.
2. Após avaliação da médica do trabalho, a colaboradora foi liberada para retorno às atividades.</t>
  </si>
  <si>
    <t>Nathane Imperatori</t>
  </si>
  <si>
    <t>Talhão 11 Fazenda  Palmeiras 0694 - MÓD 02</t>
  </si>
  <si>
    <t>Operador de Máquinas.</t>
  </si>
  <si>
    <t>1. Comunicado Gestor e Sinalizado o local.</t>
  </si>
  <si>
    <t>Capão Bonito - MÓD 02</t>
  </si>
  <si>
    <t>37009320/ Laércio dos Santos Camargo</t>
  </si>
  <si>
    <t>1. Comunicado a Gestão imediata;
2. Comunicado a Segurança do Trabalho;
3. Solicitado abertura do boletim de ocorrência.</t>
  </si>
  <si>
    <t>Laércio dos Santos Camargo</t>
  </si>
  <si>
    <t>Colaborador conduzia o caminhão comboio para abastecer o módulo em Avaí, quando ao deslocar para o acostamento, um caminhão baú colidiu com a traseira do mesmo.
Obs: Danos materiais</t>
  </si>
  <si>
    <t>Rodovia CMD João Ribeiro de Barros - MÓD 09</t>
  </si>
  <si>
    <t>Joel de Oliveira Augusto / 37015378</t>
  </si>
  <si>
    <t>Motorista comboio</t>
  </si>
  <si>
    <t xml:space="preserve"> Weslen Teixeira</t>
  </si>
  <si>
    <t>Faz. Santo Antônio</t>
  </si>
  <si>
    <t>Pesquisa</t>
  </si>
  <si>
    <t>Flávio dos Santos</t>
  </si>
  <si>
    <t>Auxiliar de pesquisa</t>
  </si>
  <si>
    <t>1. O colaborador saindo do talhão, foi orientado pelo encarregado a tomar o antialérgico e em seguida encaminhado ao hospital.</t>
  </si>
  <si>
    <t>1.  Comunicado a Gestão.
2. Colaboradoradora encaminhanda ao pronto atendimento de Veríssimo e após atendimento médico foi liberada para voltar as suas atividades.</t>
  </si>
  <si>
    <t>Técnico de campo ao buscar os pertences da operadora no equipamento, foi atacado por abelhas, sendo picado por uma no seu rosto.</t>
  </si>
  <si>
    <t>37015093  /  Enila Pereira da Cruz Lima</t>
  </si>
  <si>
    <t>Operador Trainne</t>
  </si>
  <si>
    <t>37006086 / Francisco da Conceição Sousa</t>
  </si>
  <si>
    <t>Técnico Operacional</t>
  </si>
  <si>
    <t>1. Comunicado a Gestão.
2. Técnico de Campo encaminhando ao pronto atendimento de Veríssimo e após atendimento médico foi liberado para voltar as suas atividades.</t>
  </si>
  <si>
    <t xml:space="preserve">Fazenda São Pedro da Mata </t>
  </si>
  <si>
    <t>Fazenda Três  Corações - Talhão 04</t>
  </si>
  <si>
    <t xml:space="preserve">Rotatória Entrada de Bataguassu-MS </t>
  </si>
  <si>
    <t xml:space="preserve">Santa Cecilia </t>
  </si>
  <si>
    <t xml:space="preserve">Segundo relato do colaborador (motorista), ele já estava de saída da fazenda com o veículo (ônibus 4365). Em certo momento, ele veio a  deslizar perdendo a estabilidade e colidindo em um galho de árvore próximo a estrada, causando a quebra do vidro lateral do lado direito. </t>
  </si>
  <si>
    <t>O colaborador relatou que estava realizando a sua atividade de limpeza de área com a máquina (trator/link), e no decorrer percebeu uma fumaça saindo debaixo da máquina.  Foi então que rapidamente ele parou a máquina e desceu com o extintor para conter o princípio de incêndio, mas não obteve êxito. O colaborador (tratorista) solicitou apoio da MS Florestal para realização do aceiro próximo da máquina, distanciamento e isolamento da área.</t>
  </si>
  <si>
    <t xml:space="preserve">O colaborador estava realizando suas atividades de rotina na primeira seleção, onde está sendo realizada na área do pleno sol. Em certo momento, ele prendeu o dedo polegar da mão direita entre a mesa e a bandeja de mudas. O colaborador foi encaminhado ao ambulatório médico local onde foi atendido, realizada assepsia, curativo e liberado sem restrições. </t>
  </si>
  <si>
    <t xml:space="preserve">Piracicabana </t>
  </si>
  <si>
    <t>AMADEO</t>
  </si>
  <si>
    <t>Rodrigo Barbosa de Almeida</t>
  </si>
  <si>
    <t xml:space="preserve">Alexandre da Silva </t>
  </si>
  <si>
    <t>Auxiliar de Serviços Gerais Viveiro</t>
  </si>
  <si>
    <t xml:space="preserve">Técnico de Pesquisa Florestal </t>
  </si>
  <si>
    <t xml:space="preserve">Ajudante Florestal  </t>
  </si>
  <si>
    <t>MÉDIO</t>
  </si>
  <si>
    <t xml:space="preserve">Comunicação aos gestores e área de segurança da MS Florestal e EPS Piracicabana.  </t>
  </si>
  <si>
    <t xml:space="preserve">Amilton Tomé </t>
  </si>
  <si>
    <t xml:space="preserve">Comunicação aos gestores e área de segurança da MS Florestal e EPS Amadeo.  </t>
  </si>
  <si>
    <t>Amadeo Neto</t>
  </si>
  <si>
    <t xml:space="preserve">Comunicação aos gestores,  saúde e área de segurança da MS Florestal.  </t>
  </si>
  <si>
    <t xml:space="preserve">Loana Proença </t>
  </si>
  <si>
    <t xml:space="preserve">Jean Rodrigues de Oliveira </t>
  </si>
  <si>
    <t>O colaborador acionou o mecânico que possui um  estabelecimento na rotatória e este o auxiliou a instalar a roda novamente no local, realizou o aperto dos parafusos</t>
  </si>
  <si>
    <t xml:space="preserve">Gustavo Henrique  </t>
  </si>
  <si>
    <t xml:space="preserve">Comunicação aos gestores, saúde e área de segurança da MS Florestal e EPS Ambient.  </t>
  </si>
  <si>
    <t>10048126/Carlos Emanuel Batista da Silva</t>
  </si>
  <si>
    <t xml:space="preserve">37916683/ Nicolas Santos </t>
  </si>
  <si>
    <t xml:space="preserve">37014733 / Alexandre Rodrigues Dos Santos </t>
  </si>
  <si>
    <t xml:space="preserve">O  colaborador relatou que  estava realizando a lavagem dos bicos do autopropelido e em determinado momento, acabou prensando o seu dedo polegar direito, causando um pequeno ferimento. Foi realizado o procedimento de primeiros socorros (limpeza,  assepsia e curativo), retornando depois às atividades laborais.  </t>
  </si>
  <si>
    <t>O colaborador relatou que estava realizando a manutenção no pino da esteira e ao bater com a marreta para recolocar o pino este veio a quebrar a ponta, projetando um estilhaço na sua perna direita, causando um ferimento. Foi realizado o procedimento de primeiros socorros na frente de trabalho e em seguida, o colaborador foi encaminhado para o hospital municipal em Santa Rita do Pardo-MS,  onde foi atendido, medicado e liberado posteriormente sem restrições.</t>
  </si>
  <si>
    <t>Ao descer da máquina para ir almoçar foi picada por uma abelha, logo foi socorrida e ministrado o anti alérgico e levada ao pronto atendimento mais próximo.</t>
  </si>
  <si>
    <t>Durante atividade da aplicação de herbicida, logo no período da manhã o colaborador ao adentrar no início do talhão, veio a pisar sobre galhos com sujidade, em seguida subiu várias abelhas, onde 2 das mesmas veio a picar o colaborador. Colaborador é alérgico.</t>
  </si>
  <si>
    <t>Colaborador se deslocava com o veículo Logan na cidade de Capão Bonito, momento que foi fechado por um veículo terceiro, colidindo a lateral direita.</t>
  </si>
  <si>
    <t>Durante o deslocamento entre talhão 005 para o talhão 012 com o  HV Drota 11502, operador veio a colidir com uma casa abondonada a beira da estrada.</t>
  </si>
  <si>
    <t>O motorista conduzia o caminhão frota  44107 na Marechal Rondon, quando escutou um barulho na carreta, parou para verificar e identificou que o pino da sapata estava caindo, ao tentar repor o pino, prensou o dedo minimo da mão direita.</t>
  </si>
  <si>
    <t>Estrada Municipal sem nome, Paulistânia - SP, Boa Vista do Alambari II</t>
  </si>
  <si>
    <t>Malha Viária Silvicultura e Silvicultura Noroeste</t>
  </si>
  <si>
    <t>702 - Carlos Eduardo do Carmo Soares - Geração Florestal Ltda                   37009086 Lucas Zanetti - Bracell - SP</t>
  </si>
  <si>
    <t>Tratorista - Geração Florestal Ltda                                 Técnico Operações Florestais I - Bracell - SP</t>
  </si>
  <si>
    <t>1. Comunicado os responsáveis da Geração e Bracell - SP, setores de  Segurança e Operacional Silvicultura.</t>
  </si>
  <si>
    <t>Reinaldo Donizete M. De Campos</t>
  </si>
  <si>
    <t>Colaboradora torceu o pé esquerdo, ao pisar em um desnível (solo com brita).</t>
  </si>
  <si>
    <t>Minijardim</t>
  </si>
  <si>
    <t>Estaqueamento</t>
  </si>
  <si>
    <t>37012616/Silzi Kiche</t>
  </si>
  <si>
    <t>1. A mesma foi encaminhada para a Santa Casa de Pirajuí. O médico avaliou o pé da colaboradora, não estava inchado e não achou necessário fazer raio-x. Tomou uma injeção para dor e retornou às atividades no viveiro.</t>
  </si>
  <si>
    <t>Fzd Ilha -  Júlio Mesquita SP</t>
  </si>
  <si>
    <t>Norte</t>
  </si>
  <si>
    <t>Rubens Augustino Balbino</t>
  </si>
  <si>
    <t>1. Conduzido colaborador ao pronto atendimento</t>
  </si>
  <si>
    <t>Modulo Drone</t>
  </si>
  <si>
    <t>Piloto de Drone</t>
  </si>
  <si>
    <t>1. Comunicação aos gestores e área de segurança .</t>
  </si>
  <si>
    <t xml:space="preserve"> Bruno Martins</t>
  </si>
  <si>
    <t>Escritório Pesquisa</t>
  </si>
  <si>
    <t>Jean Carlos Monzani</t>
  </si>
  <si>
    <t>1. Colaborador foi atendido pelo time da Pesquisa, mas disse que estava bem e não foi levado ao médico do trabalho. Após o colaborador informar a gestão (final do dia), ele foi levado no dia seguinte para passar com médico na Linha II.
2. Recebeu atendimento e foi liberado.</t>
  </si>
  <si>
    <t xml:space="preserve"> Atny Saito</t>
  </si>
  <si>
    <t>Uarly Santos de Abreu</t>
  </si>
  <si>
    <t>Motorista Madeira</t>
  </si>
  <si>
    <t>1. Divilgação evento/acionamento segurança patrimonial Pátio Linha 1</t>
  </si>
  <si>
    <t>Adilson Rodrigues basto</t>
  </si>
  <si>
    <t>Garça/SP</t>
  </si>
  <si>
    <t>Veículo de terceiro (fiat strada) colidiu com o carro S10 da Bracell que estava estacionado.</t>
  </si>
  <si>
    <t>Preparo de Solo G02</t>
  </si>
  <si>
    <t>37015513/Robson da Silva Souza</t>
  </si>
  <si>
    <t>Técnico De operações Florestais</t>
  </si>
  <si>
    <t>1. Realizar abertura do Boletin de ocorrência.</t>
  </si>
  <si>
    <t>Robson da Silva Souza</t>
  </si>
  <si>
    <t>Faz. Sto Antônio do Alambari, Gleba C, Talhão 10.</t>
  </si>
  <si>
    <t xml:space="preserve"> Noroeste</t>
  </si>
  <si>
    <t>111 Edison Dias dos Santos</t>
  </si>
  <si>
    <t>1. Comunicado os responsáveis da Bracell - SP, setores de  Segurança e Operacional Silvicultura.</t>
  </si>
  <si>
    <t>Célio José de Carvalho</t>
  </si>
  <si>
    <t>Assistente de Auditoria Florestal</t>
  </si>
  <si>
    <t>Valdir Venancio De Moraes</t>
  </si>
  <si>
    <t>Cláudio Pereira de Almeida Junior</t>
  </si>
  <si>
    <t>Elton Carlos de Moura Rocha</t>
  </si>
  <si>
    <t>Juan Bruno Eduardo de Moura</t>
  </si>
  <si>
    <t>Antônio Luis Paiao</t>
  </si>
  <si>
    <t>Paulo Alves de Lima</t>
  </si>
  <si>
    <t>Maylon Fernando Venancio Lopes</t>
  </si>
  <si>
    <t>Operador Maquina Colheita II</t>
  </si>
  <si>
    <t>Ronaldo Domingues de Oliveira</t>
  </si>
  <si>
    <t>Maria Lopes Martins Avelar - 37013707</t>
  </si>
  <si>
    <t>Aguinaldo Ferraz da Silva - 37006323</t>
  </si>
  <si>
    <t>Leandro Lopes Arruda - 37005169</t>
  </si>
  <si>
    <t>Murillo Mattos Milanezi - 37014089</t>
  </si>
  <si>
    <t>Rafael de Souza Martimiano - 37010839</t>
  </si>
  <si>
    <t>Urubatan Amaral - 37013902</t>
  </si>
  <si>
    <t>37015262 Maicon Douglas Aparecido Antônio.
Mateus Buona Matrícula: 37005699</t>
  </si>
  <si>
    <t>37015096 / Felipe dos Santos Lima</t>
  </si>
  <si>
    <t>37006670 - Fabiano Rosa Mazetto</t>
  </si>
  <si>
    <t>37010060/ Marcos Ribeiro Freire</t>
  </si>
  <si>
    <t>LEONARDO FERRAZ DA SILVA - 37012233</t>
  </si>
  <si>
    <t>37015568 / Matheus dos Santos de Souza</t>
  </si>
  <si>
    <t>Otávio Castro Moreira Junior. - 37013543</t>
  </si>
  <si>
    <t>Victor Donizete Rosa dos Santos - 37016454</t>
  </si>
  <si>
    <t>Diego Leonardo Joaquim Tiozzo</t>
  </si>
  <si>
    <t>Fernando Lopes Henriques</t>
  </si>
  <si>
    <t>37016132 - Alex Lemes de Almeida</t>
  </si>
  <si>
    <t xml:space="preserve"> Nicolas Pereira de Souza</t>
  </si>
  <si>
    <t>37016509- Maria Cleusa Marques</t>
  </si>
  <si>
    <t>37013365 Gabriel Mendonça dos Santos/ 37015568 Matheus dos Santos de Sousa</t>
  </si>
  <si>
    <t>37014183- Cleudivan Mesquita Souza</t>
  </si>
  <si>
    <t>Leandro Biato Miranda</t>
  </si>
  <si>
    <t>37016443 - Raira Stefany Vieira dos Santos</t>
  </si>
  <si>
    <t>Diego dos Santos Nascimento 37005929</t>
  </si>
  <si>
    <t>Luiz Gonzaga de Carvalho Júnior - 37005302</t>
  </si>
  <si>
    <t>37011302 / Eliezer Lima Campos</t>
  </si>
  <si>
    <t>30009922 - Matheus Phelyp de Jesus Martins</t>
  </si>
  <si>
    <t>37012509 - Jeremias Alves Andreosi</t>
  </si>
  <si>
    <t>Adriana de Souza Rosa de Oliveira - 37009435</t>
  </si>
  <si>
    <t>37007390 / Valdiney dos Reis</t>
  </si>
  <si>
    <t>Elisson Stevanato Vilhalva</t>
  </si>
  <si>
    <t>37011482/ Robson de Campos de Oliveira Marques</t>
  </si>
  <si>
    <t>37014998 / Fernando Bregadioli</t>
  </si>
  <si>
    <t>37014657 - Cleusa de Godoy Picolotto</t>
  </si>
  <si>
    <t>Jose Roberto Alves Dos Santos</t>
  </si>
  <si>
    <t>37013502/ Júlio César Oliveira Santos</t>
  </si>
  <si>
    <t>Edicleudo Pedroso de Araujo</t>
  </si>
  <si>
    <t>José Micaellyson Marques de Medeiros/ 37016952</t>
  </si>
  <si>
    <t>Bruno Malagi Campanholi / Mat. 37005291</t>
  </si>
  <si>
    <t>Guilherme Aparecido Barbosa-37011429/Jefferson lima campos-37014798</t>
  </si>
  <si>
    <t>Ana Lucia Machado de Abreu</t>
  </si>
  <si>
    <t>Samuel Duarte Guimarães</t>
  </si>
  <si>
    <t>37009635/Bruno Martins Barbosa</t>
  </si>
  <si>
    <t>Rodrigo de Souza Monteiro</t>
  </si>
  <si>
    <t>Lelia Alcântara Ribeiro</t>
  </si>
  <si>
    <t>Jeferson Luiz Amaro de Mattos</t>
  </si>
  <si>
    <t>Alexandro Lima da Silva</t>
  </si>
  <si>
    <t>Renan Pedro de Aquino Leite Marques</t>
  </si>
  <si>
    <t>Katia Santos de Almeida</t>
  </si>
  <si>
    <t>Aguinaldo Garcia Ricales</t>
  </si>
  <si>
    <t>Jociane da Silva Penha</t>
  </si>
  <si>
    <t>01 - Emerson Pereira de Oliveira Amorins
02 - Daniele Paszko Monteiro
03 - Marcos Félix Cirilo
04 -Edson Severo Barbosa
05 - Johnatas do Nascimento Moltocaro
06 - Marcus Vinicius Trivizoli Pereira</t>
  </si>
  <si>
    <t>Ellen Cristina Montesso Durante</t>
  </si>
  <si>
    <t>Eduardo José Ferreira de Arantes Oliveira. Matrícula 37013668</t>
  </si>
  <si>
    <t>Moizés De Moura Junior</t>
  </si>
  <si>
    <t>Fernando Fernandes - 37013350</t>
  </si>
  <si>
    <t>37014520/Felipe da Silva de Sousa</t>
  </si>
  <si>
    <t>37013288 Carlos Willian Guedes de Souza.
37013734 José Vitor David de Barros</t>
  </si>
  <si>
    <t>37016690/Carlos Luiz Santos</t>
  </si>
  <si>
    <t>37015385/Geisse Kelly Rodrigues Cazuzal</t>
  </si>
  <si>
    <t>Mateus Jesus de Souza</t>
  </si>
  <si>
    <t>37012034/ Felipe Dornelles Rodrigues</t>
  </si>
  <si>
    <t>Karina Daniele de Almeida Souza - 37016696</t>
  </si>
  <si>
    <t>37012991/Celso Gonzalez Franco</t>
  </si>
  <si>
    <t>37009795 / Adilan Rodrigues da Silva</t>
  </si>
  <si>
    <t>Jefferson Mendes</t>
  </si>
  <si>
    <t>37016963/ Joyce Paula Duchine de Oliveira</t>
  </si>
  <si>
    <t>37012647/ Mykayo Gabriel Carlos Lins Almeida dos Santos</t>
  </si>
  <si>
    <t>37016857/ Anderson Rodrígues Maia</t>
  </si>
  <si>
    <t>37009173/ Lucas Aparecido da Silva Moraz</t>
  </si>
  <si>
    <t>Pátio Bracell L1</t>
  </si>
  <si>
    <t xml:space="preserve"> BTF 03</t>
  </si>
  <si>
    <t>7007283 / Roberto Pereira de Souza</t>
  </si>
  <si>
    <t>1. Comunicação Gestor da Operação e Equipe de Apoio da Automotiva.
2. Feito a divulgação para Segurança do Trabalho.</t>
  </si>
  <si>
    <t>Matheus Henrique Da Silva</t>
  </si>
  <si>
    <t>BTF - MS 08</t>
  </si>
  <si>
    <t>37014927 / Wellington Amaral de Jesus</t>
  </si>
  <si>
    <t>1. Divulgação evento/acionamento segurança patrimonial pátio L2</t>
  </si>
  <si>
    <t>Fazenda Santa Iza talhão em 107. Veríssimo - MG            MÓD 13</t>
  </si>
  <si>
    <t>37015132  /  Wemerson Silvano dos Santos</t>
  </si>
  <si>
    <t>1. Comunicado a Gestão.
2. Colaborador foi encaminhando ao pronto atendimento de Veríssimo. Após atendimento médico foi liberado para voltar as suas atividades.</t>
  </si>
  <si>
    <t>Fazenda coco doce</t>
  </si>
  <si>
    <t>Flaviano</t>
  </si>
  <si>
    <t>Dener</t>
  </si>
  <si>
    <t xml:space="preserve"> Fazenda Cabreuva - MÓD 01</t>
  </si>
  <si>
    <t xml:space="preserve"> 37005308/ Valnei Aparecido dos Santos</t>
  </si>
  <si>
    <t>Operador de Máquinas II</t>
  </si>
  <si>
    <t>1. Levado até o módulo (Área de vivência) tomou dois comprimidos de antialérgico e levado para a medicina Bracell.</t>
  </si>
  <si>
    <t>Marcio Pires</t>
  </si>
  <si>
    <t>Felipe dos Santos Lima</t>
  </si>
  <si>
    <t>1. Acionamento segurança patrimonial Patio L1</t>
  </si>
  <si>
    <t>Fabiana Oliveira</t>
  </si>
  <si>
    <t>Faz. Boa Esperança III</t>
  </si>
  <si>
    <t xml:space="preserve"> Itatinga</t>
  </si>
  <si>
    <t>Juliano Tadeu</t>
  </si>
  <si>
    <t>1. Veículo leve foi parado de imediato e enviado a manutenção.</t>
  </si>
  <si>
    <t>Colaborador prensou a mão esquerda no bandejão, durante a movimentação com o carrinho.</t>
  </si>
  <si>
    <t>2° seleção</t>
  </si>
  <si>
    <t>37016121/Ademir Moreira Santos</t>
  </si>
  <si>
    <t>1.Colaborador foi encaminhado de imediato para o hospital de Pirajuí.
2. Realizado o raio-x, e após avaliação médica não foi identificado fratura</t>
  </si>
  <si>
    <t>Izabela Carvalho/Beatriz</t>
  </si>
  <si>
    <t>Fazenda Canchim - MÓD 03</t>
  </si>
  <si>
    <t>Após finalizar a manutenção no motor da FW, foi verificar se havia deixado alguma ferramenta sobre o local e teve sua mão esquerda prensada pela cabine da máquina.</t>
  </si>
  <si>
    <t>Módulo 3</t>
  </si>
  <si>
    <t>Diana Aparecida Queiroz</t>
  </si>
  <si>
    <t>Mecânica.</t>
  </si>
  <si>
    <t>1. Encaminhado ao pronto atendimento Hospital São Lucas na cidade São Pedro, passou pelo médico de plantão, realizado exame se raio X e foi liberada.</t>
  </si>
  <si>
    <t>Marcos Damasceno</t>
  </si>
  <si>
    <t>Talhão 001</t>
  </si>
  <si>
    <t>Fazenda Corvo Branco</t>
  </si>
  <si>
    <t>1014 - Julio da Silva Dias</t>
  </si>
  <si>
    <t>Trabalhor Florestal</t>
  </si>
  <si>
    <t>1. O colaborador foi encaminho para o UPA de Lençóis.</t>
  </si>
  <si>
    <t xml:space="preserve"> Jose Roberto Porcino de Melo Junior</t>
  </si>
  <si>
    <t xml:space="preserve">Agua Clara/ Patio de devolução de embalagens </t>
  </si>
  <si>
    <t xml:space="preserve">Fazenda Furnas </t>
  </si>
  <si>
    <t xml:space="preserve">Faz. Aruanda </t>
  </si>
  <si>
    <t>Fazenda Cana Brava - Água Clara/MS</t>
  </si>
  <si>
    <t>O colaborador estava realizando a atividade de pré emergente e ao abrir a porta da máquina (Trator Massey Ferguson C - 107),  o pistão da porta quebrou. Sendo assim, a porta bateu contra o pneu da máquina, causando a quebra do vidro.</t>
  </si>
  <si>
    <t>O colaborador realizava a operação de adubação + aplicação de herbicida mecanizada. Ao sair no carreador, realizou a manobra de retorno em cima de uma lombada e não reduziu a velocidade da máquina. Mediante a isso, houve a lateralização do implemento.</t>
  </si>
  <si>
    <t>Rogerio Aparecido da Silva</t>
  </si>
  <si>
    <t>Edvan  Santos</t>
  </si>
  <si>
    <t>Horacildo Alencar Maciel/ Fabio Teófilo da Silva / Wesley Cardoso de Campos</t>
  </si>
  <si>
    <t xml:space="preserve">Luis de Souza Brito </t>
  </si>
  <si>
    <t>Gabriel Braune da Silva</t>
  </si>
  <si>
    <t xml:space="preserve">Edvan Santos </t>
  </si>
  <si>
    <t xml:space="preserve">Tratorista / Mecânico / Auxiliar de mecânica </t>
  </si>
  <si>
    <t xml:space="preserve">Operador de Máquinas Equipamentos II </t>
  </si>
  <si>
    <t>BTF 07</t>
  </si>
  <si>
    <t xml:space="preserve">José Fernando Freitas </t>
  </si>
  <si>
    <t>Varrição linha 02</t>
  </si>
  <si>
    <t>O colaborador deixou o veículo vazio de placa SWZ8D90 estacionado na lateral do alambrado na área de varrição, ao retornar no veículo, constatou o retrovisor quebrado.</t>
  </si>
  <si>
    <t>RICARDO ALESSANDRO DA SILVA</t>
  </si>
  <si>
    <t xml:space="preserve">Oficina Automotiva </t>
  </si>
  <si>
    <t>Mario Tellis Neto</t>
  </si>
  <si>
    <t>Bruno Servilhano</t>
  </si>
  <si>
    <t xml:space="preserve">Auxiliar de Lubrificação </t>
  </si>
  <si>
    <t>Rua Anibal Haman, Pirajui</t>
  </si>
  <si>
    <t>Supervisor</t>
  </si>
  <si>
    <t>Fazenda Santa Iza Talhão 043</t>
  </si>
  <si>
    <t>Cleidimar da Fonseca  Silva</t>
  </si>
  <si>
    <t>Fazenda Cabreúva II</t>
  </si>
  <si>
    <t>Igor Teles</t>
  </si>
  <si>
    <t>O colaborador relatou que ao chegar na rotatória da MS-040, próximo da entrada para Bataguassu MS, ele constatou que o veículo no qual estava conduzindo apresentou mudança na estabilidade. Foi então que o mesmo procurou um local seguro para estacionar e verificar o motivo e ao parar o veículo a roda traseira esquerda do mesmo acabou se soltando (após parada do veículo).</t>
  </si>
  <si>
    <t>Condutor do veículo pick-up strada estava em deslocamento sentido a fazenda lambari, ao realizar a curva em frente a fazenda aquarius (laranja), próximo a fazenda Boa Vista do Alambari II foi surpreendido por um veículo (modelo argo) no sentido contrário, onde os mesmos vieram a se tocar, devido a dificuldade da visibilidade da estrada para ambas as partes.</t>
  </si>
  <si>
    <t>Funcionário em atividade de combate a formiga manual veio a pisar em um buraco coberto pela vegetação rasteira, causando  torção no pé direito.</t>
  </si>
  <si>
    <t>Segundo relato do colaborador, antes de iniciar as operações, realizou uma manobra com a caminhonete e veio a colidir com um eucalipto,  causando amassamento no paralama do lado esquerdo. Não houve lesão ao colaborador.</t>
  </si>
  <si>
    <t>Colaborador do Inventário estava prestando apoio para o time da Pesquisa Florestal. Quando o colaborador foi movimentar-se para cumprimentar um colega e escorregou. O mesmo caiu e bateu o joelho direito no chão.</t>
  </si>
  <si>
    <t>Operador estava executando atividade barra aberta, quando a máquina deslizou, bateu a coluna do lado esquerdo no pé de eucalipto, forçando a chapa da proteção da estrutura da máquina, ocasionando a quebra do parabrisa dianteiro.</t>
  </si>
  <si>
    <t>Ao realizar manobra com o caminhão tritrem 44115 BTF 03 para estacionar no Pátio da L1, veio o colidir a  segunda carreta lado direito contra estrutura da carreta que estava estacionada no pátio. Houve apenas danos materiais  (quebra do fueiro da carreta que estava estacionada). Motorista informou que  estava estacionando o veículo para aguardar a troca de turno.</t>
  </si>
  <si>
    <t>O CM BTF-MS 8 44146 foi realizar manobra no pátio e o mesmo veio a colidir com o CM BTF-SP 7 que estava parado, provocando danos materiais no cavalo mecânico.</t>
  </si>
  <si>
    <t xml:space="preserve">O CM BTF-MS 8 44170 após passar pela Balança da L2, entrou em fila em curva. O CM da JSL após passar pela Balança L2 entrou em fila em curva.  Dessa forma, os CM's ficaram parados aguardando movimentação da mesma. Quando a fila se movimentou, o CM Bracell seguiu primeiro, JSL movimentou e entrou no ponto cego do CM próprio, vindo a ocorrer a colisão do malhal traseiro do caminhão Bracell com o retrovisor lado direito do CM da JSL                                                                                                                                 (Colisão lateral).                                                                                       </t>
  </si>
  <si>
    <t>Operador ao descer do equipamento (estava fazendo a hora de janta), sentiu um incomodo na nuca, passou a mão no local e não encontrou nada, porém sentiu dor no local e percebeu que tinha sido picado por algo, informou o instrutor e ao técnico de campo, em seguida, foi medicado com um  anti-alérgico e levado ao pronto atendimento mais próximo.</t>
  </si>
  <si>
    <t>Durante a  atividade de Adubação mecanizada trator passou sobre  um galho de eucalipto que estava debaixo da vegetação, elevando o eucalipto e o mesmo colidiu na proteção, pegando no vidro causando a quebra do mesmo.</t>
  </si>
  <si>
    <t>Operador ao descer da máquina para verificar o comprimento das toras, foi ferroado por abelhas (o mesmo não identificou as abelhas no momento da verificação).</t>
  </si>
  <si>
    <t>O motorista conduzia o caminhão carregado de madeira tritrem e ao acessar o pátio da linha 1 (portaria 9), bateu contra o alambrado localizado do lado direito, vindo a derrubá-lo, assim como o portão.</t>
  </si>
  <si>
    <t>O colaborador estava se deslocando com o veículo leve, quando ao passar pelo talhão não observou que o  trator estava saindo do talhão, vindo a ser atingido no paralama do lado direito. Não houve lesão.</t>
  </si>
  <si>
    <t>O colaborador realizava a atividade de Roçada manual, quando foi picado por uma abelha.</t>
  </si>
  <si>
    <t>Segundo relato do colaborador, ele estava saindo do pátio de entrega de embalagens da Bracell e na passagem do portão de acesso, ao tentar evitar o bloqueio da via, visando minimizar o impedimento do fluxo de trânsito no local, ele abriu a curva para sair a direita para seguir sua rota. Foi então que nesse momento a carroceria do caminhão pegou no portão, causando a quebra de parte do muro e da coluna de sustentação do portão.</t>
  </si>
  <si>
    <t>O colaborador relatou que estava em deslocamento no corredor do talhão 12 (sentido Nova Casa Verde) já no final do expediente. Foi então que um galho pegou no vidro e acabou trincando o mesmo.</t>
  </si>
  <si>
    <t xml:space="preserve">Os colaboradores relataram que estavam trafegando e em determinado momento numa curva de acesso entre as fazendas Aruanda e Santa Cecilia, houve uma baixa visibilidade, causando uma colisão entre a caminhonete D40 e o Trator John Deere, tendo como consequências avarias no veículo.  </t>
  </si>
  <si>
    <t>O colaborador ao assumir o caminhão vazio de placa SSR4L23, constatou que o retrovisor  do lado esquerdo estava com o  espelho quebrado.</t>
  </si>
  <si>
    <t>O colaborador estava na oficina central tentando retirar gasolina de um tambor  para colocar num galão de 2 litros para abastecer a frota que parou por falta de combustível, quando ao sugar pela mangueira veio a ingerir pequena quantidade de gasolina.</t>
  </si>
  <si>
    <t>O motorista da caminhonete parou para atender o rádio de comunicação e, ao retornar em marcha ré, não percebeu o veículo de lubrificação logo atrás, resultando em uma colisão causando danos no para-choque.</t>
  </si>
  <si>
    <t>O veículo Strada estava estacionado, quando veículo terceiro colidiu em sua traseira.</t>
  </si>
  <si>
    <t>Durante o deslocamento do HV10099 para mudar de talhão, operador  não conseguiu enxergar a carretinha da Komatsu que estava estacionada na borda do talhão, vindo a encostar com a esteira no engate, provando avarias.</t>
  </si>
  <si>
    <t>Rodovia Municipal Tibiriça  SP</t>
  </si>
  <si>
    <t>Célula de combustível</t>
  </si>
  <si>
    <t>Natalino Da Silva</t>
  </si>
  <si>
    <t>Motorista de Comboio</t>
  </si>
  <si>
    <t>1. Comunicação a Gestão imediata
2. Comunicação a segurança do trabalho
3. Colaborador foi encaminhado ao hospital Beneficência Portuguesa Bauru SP
3. Colaborador irá passar pelo médico do trabalho na quinta dia 02/05/2024.</t>
  </si>
  <si>
    <t>Eduardo Vargas Carlos</t>
  </si>
  <si>
    <t xml:space="preserve">Trajeto Faz Turvinho V </t>
  </si>
  <si>
    <t>Logística Florestal - BTF 08</t>
  </si>
  <si>
    <t>José Roberto Ferreira Rocha</t>
  </si>
  <si>
    <t>1. Contido o princípio de incêndio com uso de 02 extintores.
2. Solicitado apoio da equipe de Manutenção.
3. Feito a divulgação do evento.</t>
  </si>
  <si>
    <t>Pátio de madeiras Linha 2</t>
  </si>
  <si>
    <t>Linha ll</t>
  </si>
  <si>
    <t>37016120  Jéssica Maria Barbosa</t>
  </si>
  <si>
    <t xml:space="preserve"> Motorista Transporte de madeira </t>
  </si>
  <si>
    <t>1. Se deslocou até o ambulatorio médico da linha 1 onde foi atendida e liberada para continuar trabalhando.</t>
  </si>
  <si>
    <t>Uedslei Luiz da Cunha</t>
  </si>
  <si>
    <t>Bauru</t>
  </si>
  <si>
    <t>Diego Rodrigues da Silva</t>
  </si>
  <si>
    <t>1.  Comunicado a Liderança</t>
  </si>
  <si>
    <t>Pátio de madeiras Linha 1</t>
  </si>
  <si>
    <t>BTF 06</t>
  </si>
  <si>
    <t>Wanderson Rafael Américo</t>
  </si>
  <si>
    <t xml:space="preserve"> Motorista Transporte de madeiras</t>
  </si>
  <si>
    <t>1. Comunicando a Supervisão</t>
  </si>
  <si>
    <t>Eliseu Aparecido Da Silva</t>
  </si>
  <si>
    <t>1. Comunicado a Liderança</t>
  </si>
  <si>
    <t>Ulysses Antonio da Silva Neto</t>
  </si>
  <si>
    <t>1. Comunicação a Gestão imediata
2. Comunicação a segurança do trabalho
3. Colaborador foi encaminhado ao ambulatorio e passado pela medica, encaminhado ao posto de saúde.</t>
  </si>
  <si>
    <t>Everton Moreno</t>
  </si>
  <si>
    <t>1. Informado a gestão e sinalizado o local                                         2. Veículo paralisado para a manutenção</t>
  </si>
  <si>
    <t>1. Colaborador acionou imediatamente a polícia, a locadora do veículo e gestores.                                                             2. Devido ao impacto a condutora do Veículo Prisma, sentiu dor no joelho e o esposo da mesma a levou para o hospital.                                                                                                   3. Colaborador Bracell registrou o B.O</t>
  </si>
  <si>
    <t>Victor Hugo Ferreira Silva</t>
  </si>
  <si>
    <t xml:space="preserve">         </t>
  </si>
  <si>
    <t>1. Comunicado a gestão Bracell e Komatsu;                                       2. Providenciado sinalização do local da carretinha até a remoção para o módulo.</t>
  </si>
  <si>
    <t>Rodovia Eng João Batista Cabral Km 369
Rodovia Bauru / Ipaussu</t>
  </si>
  <si>
    <t>Manutenção Colheita</t>
  </si>
  <si>
    <t>Flávio Duarte</t>
  </si>
  <si>
    <t>Motorista I Comboio</t>
  </si>
  <si>
    <t>1.Utilizando 1 extintor de incêndio para combater o fogo,
2. Isolado o veículo para análise das causas.
3. Comunicado Supervisor e área de segurança Ponsse e Bracell</t>
  </si>
  <si>
    <t>Gedeon Miranda</t>
  </si>
  <si>
    <t>Área de Vivência</t>
  </si>
  <si>
    <t>1149 - Amanda de Cássia Fernandes</t>
  </si>
  <si>
    <t>1. Colaboradora recebeu os primeiros socorros e encaminhada para o pronto socorro de Lençóis Paulista</t>
  </si>
  <si>
    <t>Antônio Carlos Evangelista</t>
  </si>
  <si>
    <t xml:space="preserve"> Minijardim</t>
  </si>
  <si>
    <t>Colaboradora estava coletando em seu canalete, e ao deslocar lateralmente sentiu um mau jeito no joelho direito.</t>
  </si>
  <si>
    <t>37016470/Cristiane Cássia de Oliveira</t>
  </si>
  <si>
    <t>1. A colaboradora foi encaminhada para a Santa Casa de Pirajuí, fez raio-x e conforme avaliação do Dr. não houve lesão. O médico deu uma injeção para a dor e receitou remédios para ela tomar em casa.</t>
  </si>
  <si>
    <t>Fazenda Santa Mariana ll</t>
  </si>
  <si>
    <t>Eduardo Alexandre Prisco</t>
  </si>
  <si>
    <t>Oprador de Trator Agrícola</t>
  </si>
  <si>
    <t>1. Comunicado ao setor de segurança da EPS,  maquina e paralisada imediatamente.
Informado posteriormente a operação e segurança da Bracell.</t>
  </si>
  <si>
    <t>Alexandre da Silva </t>
  </si>
  <si>
    <t>Fazenda Nossa Senhora de Guadalupe</t>
  </si>
  <si>
    <t>Preparo de Solo - P01</t>
  </si>
  <si>
    <t>Ronaldo Da Costa Fernandes/ 37012527</t>
  </si>
  <si>
    <t>1. Colaborador foi encaminhado para uma unidade de saúde mais próximo em Lins.</t>
  </si>
  <si>
    <t>Ronaldo Da Costa Fernandes</t>
  </si>
  <si>
    <t xml:space="preserve">Inocência-MS </t>
  </si>
  <si>
    <t xml:space="preserve">O colaborador relatou que ao transitar pela Fazenda Dois Irmãos, conduzindo o veículo Caminhão Oficina, acabou colidindo o para-choque do mesmo contra uma árvore de eucalipto, causando pequenas avarias no veículo.  </t>
  </si>
  <si>
    <t xml:space="preserve">Técnico em Operações Florestais I </t>
  </si>
  <si>
    <t xml:space="preserve">1 - Comunicação aos gestores e área de segurança da MS Florestal no dia 29/04/24. 
2 - Medidas administrativas serão tomadas mediante a atitude do colaborador.  </t>
  </si>
  <si>
    <t xml:space="preserve">Samuel Nogueira Pereira </t>
  </si>
  <si>
    <t xml:space="preserve">Aplicação de Herbicida Mecanizada </t>
  </si>
  <si>
    <t>Klebson Reis Leite</t>
  </si>
  <si>
    <t xml:space="preserve">Operador de trator </t>
  </si>
  <si>
    <t>Comunicação aos gestores e área de segurança MS Florestal e Inovesa.</t>
  </si>
  <si>
    <t>Joseana Veiga</t>
  </si>
  <si>
    <t>Nathalia de Lima Costa.</t>
  </si>
  <si>
    <t xml:space="preserve">Comunicação aos gestores e área de segurança da MS Florestal. </t>
  </si>
  <si>
    <t xml:space="preserve">João Henrique do Nascimento de Carvalho </t>
  </si>
  <si>
    <t>Estrada Municipal para Fazenda Betel</t>
  </si>
  <si>
    <t>O colaborador estava conduzindo o caminhão comboio, indo em direção ao Módulo de Colheita e para evitar uma colisão frontal com um carro menor, deslocou a direção para a direita onde havia um desnível e veio a tombar.</t>
  </si>
  <si>
    <t>O colaborador relatou que estava realizando a atividade de pulverização em bicos (fim do talhão). Ao sair com o trator em ré, não observou a  sua volta e veio a colidir contra a porta do outro trator que havia acabado de realizar a manobra, causando a quebra do vidro da porta do trator do lado esquerdo.</t>
  </si>
  <si>
    <t>Colaborador ao descer da cabine do equipamento (Frota 5024) veio a pisar em um buraco próximo do equipamento, vindo a torcer o pé esquerdo, causando um desconforto no tornozelo esquerdo.</t>
  </si>
  <si>
    <t>Durante  atividade na capina química mecanizada, ao fazer a passagem com  máquina sobre uma árvore caída,  a mesma veio a quebrar (ocasionando o chicoteio), bateu na proteção, ocasionando a quebra do vidro dianteiro. </t>
  </si>
  <si>
    <t>A colaboradora estava realizando a montagem da área de vivência, quando torceu o pé em um desnível do solo.</t>
  </si>
  <si>
    <t>Durante o deslocamento com o caminhão Comboio (placa JAP5H84), houve um princípio de incêndio no diferencial.</t>
  </si>
  <si>
    <t>O motorista no 2º dia da escala 4x2, ao iniciar seu turno, foi sair com a Frota 44159 e colidiu a 3ª composição na 3ª composição da frota 44013, que era conduzida por outro motorista (4º dia da escala 4x2), danificando a lanterna traseira do lado esquerdo e parte do Malhal traseiro no mesmo lado. Não houve lesão com nenhum dos colaboradores, somente danos materiais.</t>
  </si>
  <si>
    <t>O motorista estava retornando o caminhão carregado da fazenda São João do Rio do Peixe (conduzia o veículo próximo a Bauru), pegou errado a primeira entrada imaginando ser sentido Lençóis Paulista. A estrada foi afunilando e sem possibilidade de retorno, no posto Shell pediu ao frentista para fazer o contorno, porém na manobra a última carreta passou por cima da mureta, vindo a quebrá-la. Informou que não conseguiu parar, pois fecharia o trânsito.</t>
  </si>
  <si>
    <t>A  colaboradora estava trabalhando na operação de transferência de madeira da linha 1 para a linha 2. Após descarregar na mesa 1, parou no ponto de descarte de toretes para retirar uma tora que ficou em cima do caminhão. No momento em que foi retirar a madeira, bateu com o braço no parachoque do caminhão, causando uma lesão no braço esquerdo. A colaboradora seguiu até o ambulatorio da linha 1, onde fez um curativo e foi liberada para continuar trabalhando.</t>
  </si>
  <si>
    <t>O CM BTF-MS 8 44164  transitava carregado, quando as rodas da primeira composição da carreta travaram e houve um princípio de incêndio que logo foi controlado com auxílio do extintor de incêndio.</t>
  </si>
  <si>
    <t>Operador ao descer do equipamento e seguir para o veículo de apoio, foi surpreendido por enxame de Marimbo, vindo a ser picado. O colaborador foi encaminhado ao pronto atendimento de Veríssimo. Após atendimento médico, foi liberado para voltar as suas atividades.</t>
  </si>
  <si>
    <t>Módulo 03</t>
  </si>
  <si>
    <t xml:space="preserve"> Alisson Rezende/37010743</t>
  </si>
  <si>
    <t>Operador de grua</t>
  </si>
  <si>
    <t>1. Verificado as condições dos condutores do veículo;
2. Acionado a polícia militar;
3. Comunicado a gestão imediata e Segurança do trabalho</t>
  </si>
  <si>
    <t>Guilherme Massagli</t>
  </si>
  <si>
    <t>Lençóis Paulista</t>
  </si>
  <si>
    <t>Durante atividade de poda em canalete, colaboradora  foi surpreendida por uma picada de abelha na nuca. No momento estava com o chapéu e não percebeu a abelha andando por dentro do mesmo.</t>
  </si>
  <si>
    <t xml:space="preserve"> 37004589/Albertina Camargo Rezende da Silva</t>
  </si>
  <si>
    <t>Auxiliar de Pesquisa</t>
  </si>
  <si>
    <t>1. A colaboradora comunicou a assistente da área, onde a mesma perguntou se a funcionária estava bem, se era alérgica e a mesma foi encaminhada ao ambulatório, para avaliação.</t>
  </si>
  <si>
    <t>Éder Vinicio Silva</t>
  </si>
  <si>
    <t>Ponto de amarração na fazenda Turvinho</t>
  </si>
  <si>
    <t>BTF 02</t>
  </si>
  <si>
    <t>Ronaldo Paulino dos Santos</t>
  </si>
  <si>
    <t>Motorista Transporte de madeiras</t>
  </si>
  <si>
    <t>1. Comunicado a coordenação de transporte.</t>
  </si>
  <si>
    <t>Fazenda Santa Iza talhão em 019
Veríssimo - MG - MÓD 13</t>
  </si>
  <si>
    <t>Rua São Roque próximo ao número 226 , Itatinga/SP - MÓD 03</t>
  </si>
  <si>
    <t xml:space="preserve"> Emanuel Teixeira Miranda</t>
  </si>
  <si>
    <t xml:space="preserve">Faz. Santa Maria </t>
  </si>
  <si>
    <t xml:space="preserve">37655/ Meirilaine Leite das Neves </t>
  </si>
  <si>
    <t xml:space="preserve">1. O evento não foi comunicado pela liderança de campo;
2. A colaboradora relatou sentir fortes dores no local no período noturno;
3. Ela foi encaminhada ao hospital no dia seguinte, para avaliação médica,  onde foi atendida, realizado exame de raio-x e não foi constatada nenhuma lesão.  </t>
  </si>
  <si>
    <t xml:space="preserve">Antonio de Sousa </t>
  </si>
  <si>
    <t>Fazenda Peleja</t>
  </si>
  <si>
    <t>17742 / Givaldo Cruz Dos Santos</t>
  </si>
  <si>
    <t xml:space="preserve">Comunicação aos gestores e área de segurança da MS Florestal e EPS Emflors I. </t>
  </si>
  <si>
    <t>Emerson Moura</t>
  </si>
  <si>
    <t xml:space="preserve">O colaborador estava realizando a atividade de adubação de cobertura mecanizada no interior do talhão. Ao se aproximar do carreador, ele relatou que reduziu a velocidade para realizar a manobra na base da caixa seca. Neste momento, a base começou a ceder, fazendo com que o trator lateralizasse, causando apenas danos materiais. </t>
  </si>
  <si>
    <t xml:space="preserve">Manutenção Florestal </t>
  </si>
  <si>
    <t>Edmilson Oliveira</t>
  </si>
  <si>
    <t xml:space="preserve">Comunicação aos gestores e área de segurança da MS Florestal e EPS Ambient I. </t>
  </si>
  <si>
    <t>Tiago Santos</t>
  </si>
  <si>
    <t>Fazenda ID6368 Santa Helena II -  Talhão 004.</t>
  </si>
  <si>
    <t xml:space="preserve">Preparo de Solo </t>
  </si>
  <si>
    <t xml:space="preserve">   Matrícula 37015507
José Edson da Silva </t>
  </si>
  <si>
    <t xml:space="preserve">Operador Maquinas e Equipamentos </t>
  </si>
  <si>
    <t xml:space="preserve">Comunicação aos gestores e área de segurança da MS Florestal.  </t>
  </si>
  <si>
    <t xml:space="preserve">Cidade: Rio Claro 
Rodovia Washington Luiz
Km 374 </t>
  </si>
  <si>
    <t>Logística Florestal ( Insumos)</t>
  </si>
  <si>
    <t>Motoristas: 
            Marcos Andre Mariano,    
            Osmair Augusto Garcia 
           Cláudio Cool</t>
  </si>
  <si>
    <t xml:space="preserve">Gleison Rodrigues Martinez </t>
  </si>
  <si>
    <t xml:space="preserve">Santa Luzia </t>
  </si>
  <si>
    <t>estradas</t>
  </si>
  <si>
    <t xml:space="preserve">37012161/Eduardo Andrade Monteiro Garcia </t>
  </si>
  <si>
    <t xml:space="preserve">Danilo Pinheiro Souza </t>
  </si>
  <si>
    <t>O colaborador relatou que estava realizando a atividade de multi tarefa com uma caixa d'água de 1000 litros em cima da caminhonete. Foi então que o condutor da caminhonete passou por um buraco e a água balançou, forçando a cinta, onde a mesma se soltou e com isso a caixa caiu em cima da tampa do veículo.</t>
  </si>
  <si>
    <t>Multi Tarefa</t>
  </si>
  <si>
    <t xml:space="preserve">Sandro Costa </t>
  </si>
  <si>
    <t xml:space="preserve">Encarregado Operacional </t>
  </si>
  <si>
    <t xml:space="preserve">Comunicação aos gestores e área de segurança da MS Florestal e EPS Emflors.  </t>
  </si>
  <si>
    <t xml:space="preserve">Jonathan Henrique </t>
  </si>
  <si>
    <t xml:space="preserve">Fazenda Recanto do lontra </t>
  </si>
  <si>
    <t xml:space="preserve">Transporte de Peças </t>
  </si>
  <si>
    <t xml:space="preserve">37007351/ Vagner Lopes Fogaça Da Silva </t>
  </si>
  <si>
    <t xml:space="preserve">Técnico de Manutenção Automotiva </t>
  </si>
  <si>
    <t xml:space="preserve">Vagner Lopes Fogaça Da Silva </t>
  </si>
  <si>
    <t>Fazenda Recanto do Lontra</t>
  </si>
  <si>
    <t xml:space="preserve">Abastecimento de Máquinas </t>
  </si>
  <si>
    <t>37017266/ Elizeo Alves de Lima</t>
  </si>
  <si>
    <t xml:space="preserve">Admilson Coutinho </t>
  </si>
  <si>
    <t xml:space="preserve">Faz Dois Irmãos </t>
  </si>
  <si>
    <t xml:space="preserve">37012026 Patrícia Lourenço de Lima </t>
  </si>
  <si>
    <t>Operadora de Máquinas e Equipamentos II</t>
  </si>
  <si>
    <t xml:space="preserve">Eliton Casemiro Alves </t>
  </si>
  <si>
    <t xml:space="preserve">O colaborador (motorista) estava  realizando o deslocamento em estrada não pavimentada e ao tentar realizar uma ultrapassagem perigosa, ele veio a bater na traseira da calcalhadeira de outra empresa, causando danos materiais tanto no ônibus quanto no implemento. </t>
  </si>
  <si>
    <t>Fazenda Turvo</t>
  </si>
  <si>
    <t>Jonas Daniel Fernandes</t>
  </si>
  <si>
    <t>1. Comunicado a coordenação de transporte e supervisão.
2. Por segurança, esperamos o amanhecer pra iniciar a operação de descarga.</t>
  </si>
  <si>
    <t>Talhão 049</t>
  </si>
  <si>
    <t>Fazenda Querência 4</t>
  </si>
  <si>
    <t>Letícia Cristina da Silva</t>
  </si>
  <si>
    <t>1. A colaboradora foi encaminhada para o UPA de Lençóis Paulista.</t>
  </si>
  <si>
    <t>Willians Torres</t>
  </si>
  <si>
    <t>Israel da Silva Morais</t>
  </si>
  <si>
    <t>1. Foi parada a atividade imediatamente para fazer  a manutenção no trator.</t>
  </si>
  <si>
    <t>Willian Santos Ribeiro</t>
  </si>
  <si>
    <t>Entrada da balança linha 2</t>
  </si>
  <si>
    <t>Carlos Alberto de Jesus Roque</t>
  </si>
  <si>
    <t>1. Comunicado Supervisor</t>
  </si>
  <si>
    <t>Francisco Antonio Franco</t>
  </si>
  <si>
    <t>Fazenda Nossa Senhora de Fátima</t>
  </si>
  <si>
    <t>Preparo de Solo - SV1</t>
  </si>
  <si>
    <t>Diego Aparecido de Souza/ 37015000</t>
  </si>
  <si>
    <t>Mecânico ll</t>
  </si>
  <si>
    <t>1. Colaborador comunicou o supervisor e foi até a Unimed de Lençóis Paulista.</t>
  </si>
  <si>
    <t>Rafael Silva</t>
  </si>
  <si>
    <t>Fazenda Queixada - GO / Proximidades da usina</t>
  </si>
  <si>
    <t>Luciano do Prado Viudes</t>
  </si>
  <si>
    <t xml:space="preserve"> Motorista de carretas</t>
  </si>
  <si>
    <t>1 - O condutor comunicou o GR e o ponto de apoio.
2 -Outro condutor em início de jornada asusmiu o caminhão em Aporé e retornou para o carregamento para descarga da composição e reparo dos fueiros.
3 - O conjunto está no carregamento para descarga e aguarda manutenção para retornar com segurança na operção</t>
  </si>
  <si>
    <t>Fazenda Liberdade III - MÓD 04</t>
  </si>
  <si>
    <t>Módulo 04</t>
  </si>
  <si>
    <t>37013499/ Milandia Vicente Costa</t>
  </si>
  <si>
    <t>1. Comunicado a gestão imediata;
2. Comunicado a Segurança do Trabalho;
3. Encaminhado o colaborador para o P.S de Pirajuí.</t>
  </si>
  <si>
    <t xml:space="preserve"> Márcio Aparecido Cavalheiro</t>
  </si>
  <si>
    <t xml:space="preserve"> Skid linha 02</t>
  </si>
  <si>
    <t xml:space="preserve"> Fernanda de Oliveira Souza/37008921</t>
  </si>
  <si>
    <t>1. Comunicação a Gestão imediata
2. Comunicação a segurança do trabalho
3. Colaboradora foi encaminhado ao CMU                                    4. Colaboradora foi liberada, mas irá passar na medicina Bracell dia 06/05/2024</t>
  </si>
  <si>
    <t>Savio Rodrigues</t>
  </si>
  <si>
    <t>37009802 / Roberto Carlos Ribeiro</t>
  </si>
  <si>
    <t>1. Avisado o Supervisor da área e logístico.</t>
  </si>
  <si>
    <t>Carlos Alberto Ferreira dos Santos</t>
  </si>
  <si>
    <t>1. O colaborador foi direcionado para UPA de Agudos, foi avaliado e realizado exame e houve um fratura na costela , o mesmo passará por tomografia e ficará em observação.</t>
  </si>
  <si>
    <t>Pátio das carretas linha 01</t>
  </si>
  <si>
    <t>Jose Vicente Cardoso</t>
  </si>
  <si>
    <t>1. Comunicado a coordenação de transporte e supervisão.</t>
  </si>
  <si>
    <t xml:space="preserve"> Marcos Domingues </t>
  </si>
  <si>
    <t>Estacionamento 45 graus linha 2</t>
  </si>
  <si>
    <t>1. Comunicando imediato à liderança.</t>
  </si>
  <si>
    <t>Cargo Polo</t>
  </si>
  <si>
    <t>Fazenda Santo Antonio - Joao Pinheiro MG - MÓD 08</t>
  </si>
  <si>
    <t>Sergio Carlos de Mendonça</t>
  </si>
  <si>
    <t>Operador de Maquinas</t>
  </si>
  <si>
    <t>1. Comunicado ao setor de segurança, prestador de serviços e supervisão.</t>
  </si>
  <si>
    <t>Denilson Amaral</t>
  </si>
  <si>
    <t>Faz. Ganachi,  talhão 019</t>
  </si>
  <si>
    <t>1. Trator foi destombado e encaminhado a Oficina Mecanica.</t>
  </si>
  <si>
    <t xml:space="preserve"> 37006929/ Patrick Cristian Camargo</t>
  </si>
  <si>
    <t>Técnico de silvicultura</t>
  </si>
  <si>
    <t>1. Comunicação aos gestores e área de segurança  Florestal.</t>
  </si>
  <si>
    <t>Patrick Cristian Camargo</t>
  </si>
  <si>
    <t>Alessandro Barros</t>
  </si>
  <si>
    <t xml:space="preserve">Vitor Ricardo Alves Pereira </t>
  </si>
  <si>
    <t>O colaborador estava realizando atividade de adubação mecanizada,  quando ao chegar no final do talhão não viu a caixa d'água, devido a vegetação alta o trator tombou para o lado direito. Somente danos materias. O plantio foi realizado em cima da borda da caixa d'água. O operador foi encaminhado ao PS de Itatinga para avaliação e foi liberado para suas atividades normais.</t>
  </si>
  <si>
    <t xml:space="preserve"> Ao realizar a troca de turno,  o colaborador estacionou o veículo aproximadamente a 40 metros da Motoniveladora. Sem perceber o veículo estacionado, o operador deu ré na máquina e veio a colidir com o mesmo, causando avarias no capô do veículo.</t>
  </si>
  <si>
    <t>Durante a troca de turno o colaborador relata que seu caminhão desceu e colidiu com outro caminhão que estava atrás na fila de chegada na Fábrica. Houve apenas danos materiais (placa do caminhão que estava parado atrás danificou).</t>
  </si>
  <si>
    <t>O colaborador foi estacionar no Pátio das carretas da linha 1 e ao fazer a manobra, teve sua visibilidade tampada pelo sol, colidindo com a 1⁰ carreta que estava estacionada.</t>
  </si>
  <si>
    <t>O colaboradora tinha acabado de finalizar um abastecimento de Diesel no Skid da linha 02, e ao ir conferir o número na registradora, enrosco o pé na parte de trás da bomba de diesel e veio a cair.</t>
  </si>
  <si>
    <t>Colaborador estava acertando o posicionamento da máquina na pilha para iniciar o carregamento do caminhão. Ao realizar o giro para verificar se estava bem posicionada, percebeu que a máquina gangorrou. Ao realizar o deslocamento em ré para nivelar o terreno, não visualizou a curva de nível, causando o tombamento da CF. Colaborador relatou dores no pescoço. Foi encaminhada ao P.S, realizado exame de raio-X, medicada e liberada. A mesma passará pela medicina do trabalho.</t>
  </si>
  <si>
    <t>Relatou o condutor que durante o trajeto cruzou com um caminhão transbordo/canavieiro da usina que veio em sentido contrário, mas não ouviu barulho de impacto, ao chegar em Aporé-GO realizou parada para refeição verificou que três fueiros estavam tortos. Não houve nenhuma lesão e sim danos materiais .</t>
  </si>
  <si>
    <t>Mecânico da frente SV1 estava se deslocando com o caminhão oficina acompanhando as máquinas para embarcar, pois haviam finalizado a fazenda, quando ao descer para abrir a porteira não viu um buraco no chão, vindo a torcer o seu pé direito. Na hora não sentiu nada,  porém ao chegar em sua residência começou a sentir desconforto devido a essa torção.</t>
  </si>
  <si>
    <t>O motorista estava carregando quando finalizou a pilha de madeira, ao deslocar para continuar o carregamento em outra pilha de madeira, atingiu uma árvore, causando a quebra dos 04 fueiros da 2º composição.</t>
  </si>
  <si>
    <t>Ao assumir o turno, saiu com CM da Linha 2, ao iniciar conversão á esquerda veio colidir com a carreta na parte traseira que estava parada na fila da balança,  onde causou pequenas avarias.</t>
  </si>
  <si>
    <t>Durante a atividade de barra protegida mecanizada, o trator passou por cima de uma árvore caída, onde um galho se levantou, acertando o vidro do lado esquerdo, vindo a quebrar.</t>
  </si>
  <si>
    <t>A colaboradora realizava a atividade de irrigação, quando tropeçou caiu e bateu o joelho.</t>
  </si>
  <si>
    <t>Colaborador seguia carregado no trajeto, quando parou pra avaliar a carga após alguns metros depois da amarração, quando se deparou com um fueiro quebrado do conjunto  (a carga estava sendo segurada pelas cintas). De imediato, acionou o técnico do transporte. Não houve danos físicos.</t>
  </si>
  <si>
    <t>A colaboradora da máquina (Pá Carregadeira), estava  realizando a limpeza de material sedimentado em uma mini curva. Em determinado momento, ela foi realizar uma manobra em marcha ré para sair do carreador. Foi então que ela acabou encostando  (abarroando) no caminhão comboio que estava realizando o abastecimento das máquinas da frente MV-04.</t>
  </si>
  <si>
    <t xml:space="preserve">O colaborador (motorista) relatou que seguia pelo carreador e em determinado momento ao avistar a frente de serviço da MS-02 ele perdeu o controle da direção, vindo a tombar o caminhão comboio por completo em uma caixa seca. </t>
  </si>
  <si>
    <t xml:space="preserve">O colaborador (operador do munck) estava embarcando uma peça (haste) em cima da caminhonete. Ao fazer um movimento com a peça, a mesma veio a escorregar e pegar no vidro traseiro da caminhonete, causando a quebra do mesmo. </t>
  </si>
  <si>
    <t>O colaborador (Operador), relatou que ao realizar a limpeza para construção de uma mini curva, havia uma árvore obstruindo o local de construção e ao realizar a limpeza de um dos galhos, acabou batendo no vidro frontal da máquina, causando a trinca do mesmo.</t>
  </si>
  <si>
    <t xml:space="preserve">Os colaboradores (motoristas) estavam vindo da Cidade de Sumaré SP, sentido a cidade de Três Lagoas-MS,  com os caminhões engatados com os implementos pranchas. Nisso o Motorista 01 conduzindo o caminhão (SLZ 2D82) na rodovia, fez uma frenagem de emergência pra não colidir com o veículo da frente. Em seguida, o motorista 02 conduzindo o caminhão (placa SLZ 2D90), também fez a frenagem de emergência pra não colidir na prancha do motorista 01. Nessa mesma sequência, o motorista 03 conduzindo o caminhão (placa SLZ 2D74), realizou também uma frenagem de emergência e devido o mesmo não está numa  distância segura entre um veículo e outro, ele acabou colidindo na traseira da prancha do motorista 02 empurrando o caminhão na traseira da prancha do motorista 01. </t>
  </si>
  <si>
    <t>O colaborador relatou que estava em deslocamento com a máquina (20027/ 27501) para o talhão 004, numa distância de 50 metros de uma outra máquina que estava à sua frente. Porém, estava com dificuldade da visão, devido a poeira e o horário (estava anoitecendo), o operador veio a passar na lateral de uma mini curva com a calcalhadeira, causando assim o tombamento da mesma.</t>
  </si>
  <si>
    <t xml:space="preserve">O colaborador informou que estava indo para área de vivência e ao passar pela área principal um dos operadores da empresa JSF estava realizando suas atividades. O colaborador saiu de dentro do talhão com o trator e acabou colidindo na lateral do caminhão munck, causando avarias na estrutura frontal do trator. </t>
  </si>
  <si>
    <t xml:space="preserve">A colaboradora realizava o abastecimento de água no implemento pulverizador através de um caminhão pipa. Ao finalizar, ela se posicionou entre o caminhão pipa e a máquina (trator) para realizar o desengate do mangote e registro. Neste momento, a operadora engatou a marcha ré da máquina, não percebendo o posicionamento da colaboradora, vindo então a resvalar o pneu do trator com o toráx da colaboradora que estava entre o caminhão pipa e o trator. </t>
  </si>
  <si>
    <t>Mecânico após efetuar a manutenção no Forwarder seguiu para sua caminhonete, em dado momento, sentiu um incomodo no pescoço, passou a mão no local não encontrou nada, posteriormente percebeu que tinha sido picado por algum inseto.</t>
  </si>
  <si>
    <t>O motorista do BTF2 no 1º dia da escala 4x2, estava na estrada da fazenda entrando no ponto de amarração de carga e ao sair de uma curva e seguir o trajeto, acabou colidindo a 3ª composição no cavalo do BTF6, que era conduzido por outro motorista vindo a danificar o compartimento de ferramentas do caminhão lado esquerdo, causando a quebra de parte do retrovisor e alguns riscados na porta, não houve danos físicos, somente materiais.</t>
  </si>
  <si>
    <t>Colaborador se deslocava pela rua, e ao passar pelo cruzamento foi atingido por um veículo terceiro que não respeitou a sinalização de parada obrigatória. O condutor do veiculo terceiro apresentava sinais de embriaguez, e recusou-se ao teste do bafometro.</t>
  </si>
  <si>
    <t xml:space="preserve">Segundo relato da colaboradora, ela estava conduzindo o veículo leve a caminho da fazenda e ao passar por uma carreta que estava atolada, a caminhonete escorregou, bateu a lateral traseira e lanterna esquerda no para-choque dianteiro do caminhão, causando avarias na caçamba e lanterna da caminhonete.  </t>
  </si>
  <si>
    <t>Rodovia Marechal Rondon -Km 317 (Próximo a Ambev agudos)</t>
  </si>
  <si>
    <t>O colaborador ao deslocar no interior do talhão para fazer atendimento mecânico no FW 14007, sofreu um queda de mesmo nível, atingindo seu punho da mão direito no solo, causando um leve desconforto.</t>
  </si>
  <si>
    <t>Fazenda Buritis  / Cabrália Paulista SP - MÓD 05</t>
  </si>
  <si>
    <t>Genival Lopes Cavalcante</t>
  </si>
  <si>
    <t>1. Dierecionado o colaborador até o Pronto Atendimento na cidade de Bauru para avaliação médica. Após avaliação, não foi identificada nenhuma lesão, foi medicado e liberado.                                                                               2. Será avaliado pelo Médico do Trabalho no dia 08/05/2024.</t>
  </si>
  <si>
    <t>Cristovão Coelho Lopes</t>
  </si>
  <si>
    <t xml:space="preserve">Fazenda Santa Elena </t>
  </si>
  <si>
    <t>Colaborador realizava atividade de aplicação de herbicida manual, quando veio a cair em um buraco coberto pela vegetação alta, causando  desconforto no joelho.</t>
  </si>
  <si>
    <t xml:space="preserve">Região Norte </t>
  </si>
  <si>
    <t xml:space="preserve">Ajudante Rural </t>
  </si>
  <si>
    <t xml:space="preserve">1. Após ocorrência o colaborador foi encaminhado para o pronto socorro de Pirajuí </t>
  </si>
  <si>
    <t xml:space="preserve">Diego Santos </t>
  </si>
  <si>
    <t>Fazenda São Pedro da Mata - Ribas do Rio Pardo - MS</t>
  </si>
  <si>
    <t>Gabriel Rodrigues de Araújo Dias, Mat.37898</t>
  </si>
  <si>
    <t>Alex Santos Campos</t>
  </si>
  <si>
    <t>1. Comunicado aos gestores e áras de segurança da MS Florestal e EPS ASJ</t>
  </si>
  <si>
    <t>Cleber Gois</t>
  </si>
  <si>
    <t xml:space="preserve">Talhão: 001 </t>
  </si>
  <si>
    <t xml:space="preserve">O colaborador estava realizando a atividade de desseca em Barra protegida, ao passar por uma área com resíduo de eucalipto, o galho subiu na roda da máquina e veio a acertar o vidro. </t>
  </si>
  <si>
    <t xml:space="preserve">Fazenda Santa Cruz IV </t>
  </si>
  <si>
    <t xml:space="preserve">1106/ Maurício de Sibia Tovar </t>
  </si>
  <si>
    <t xml:space="preserve">Operador de Trator Florestal </t>
  </si>
  <si>
    <t xml:space="preserve">1. O operador foi orientado a parar a máquina imediatamente e a manutenção foi acionada para realizar a substituição. </t>
  </si>
  <si>
    <t xml:space="preserve">Gilberto Jacinto de Souza </t>
  </si>
  <si>
    <t xml:space="preserve">Bauru-SP </t>
  </si>
  <si>
    <t xml:space="preserve">Estava trafegando pela AV. Duque de Caxias em Bauru, quando um motociclista atingiu o guidão da moto na porta traseira do passageiro do lado direito. </t>
  </si>
  <si>
    <t xml:space="preserve">Felipe Ulian </t>
  </si>
  <si>
    <t xml:space="preserve">Motorista veículo leve </t>
  </si>
  <si>
    <t xml:space="preserve">1. Colaborador acionou o socorro </t>
  </si>
  <si>
    <t xml:space="preserve">Wesley Maruchi </t>
  </si>
  <si>
    <t xml:space="preserve">Fazenda Nossa Senhora de Fátima V </t>
  </si>
  <si>
    <t xml:space="preserve">Duartina </t>
  </si>
  <si>
    <t xml:space="preserve">Marcel Vanin Lellis e Almir Rogério Pereira da costa </t>
  </si>
  <si>
    <t xml:space="preserve"> Encarregado e motorista da VDA </t>
  </si>
  <si>
    <t xml:space="preserve">1. Comunicado aos superiores imediato. O carro foi paralisado. </t>
  </si>
  <si>
    <t xml:space="preserve">Marcel vanin lellis </t>
  </si>
  <si>
    <t xml:space="preserve">Fazenda Havaí </t>
  </si>
  <si>
    <t xml:space="preserve">O colaborador relatou que ao descer da máquina para acompanhar a afiação das facas, foi surpreendido por uma picada de um maribondo na região do rosto. </t>
  </si>
  <si>
    <t xml:space="preserve">Árvores Esparsas </t>
  </si>
  <si>
    <t xml:space="preserve">37013771/Luciano do Santos Soares </t>
  </si>
  <si>
    <t xml:space="preserve">Operador de Máquina Florestal </t>
  </si>
  <si>
    <t xml:space="preserve">Marco Aurélio </t>
  </si>
  <si>
    <t xml:space="preserve">Fazenda União </t>
  </si>
  <si>
    <t xml:space="preserve">O colaborador estava na atividade de capina química entre linha. Ao realizar um movimento involuntário com o braço, veio a bater contra a alavanca de comando do trator, fazendo o implemento pulverizador levantar, batendo contra a janela traseira da máquina, causando avarias na proteção e quebrando o vidro. </t>
  </si>
  <si>
    <t xml:space="preserve">17486 / Willian Silva Santos </t>
  </si>
  <si>
    <t xml:space="preserve">Op. De Trator de Pneus </t>
  </si>
  <si>
    <t xml:space="preserve">1. Comunicação aos gestores e área de segurança da MS Florestal e EPS Emflors I. 
2. Remoção da máquina do local para manutenção. </t>
  </si>
  <si>
    <t xml:space="preserve">Rodrigo Santos </t>
  </si>
  <si>
    <t xml:space="preserve">Wellington Camargo Ignacio </t>
  </si>
  <si>
    <t xml:space="preserve">Motorista Rodotrem </t>
  </si>
  <si>
    <t xml:space="preserve">1. Informado os gestores da operação, Olsen e Bracell. 
</t>
  </si>
  <si>
    <t xml:space="preserve">Fazenda Betel </t>
  </si>
  <si>
    <t xml:space="preserve">Francisco Edinaldo Carvalho Souza </t>
  </si>
  <si>
    <t xml:space="preserve">Operador Trator de Pneu </t>
  </si>
  <si>
    <t xml:space="preserve">1. Comunicação aos gestores e área de segurança da MS Florestal e EPS JSF. 
2. Máquina encaminhada para manutenção. </t>
  </si>
  <si>
    <t xml:space="preserve">José Alex Secundino dos Santos </t>
  </si>
  <si>
    <t xml:space="preserve">Faz. Ganesi, talhão 012 </t>
  </si>
  <si>
    <t xml:space="preserve"> Itatinga </t>
  </si>
  <si>
    <t xml:space="preserve">Manoel da Silva Feitosa </t>
  </si>
  <si>
    <t xml:space="preserve">1. Encaminhado de imediato ao PS de Itatinga-SP. </t>
  </si>
  <si>
    <t xml:space="preserve">Faz. Dimep II, talhão 001 </t>
  </si>
  <si>
    <t xml:space="preserve">Erick Jorge </t>
  </si>
  <si>
    <t xml:space="preserve">Encarregado Florestal </t>
  </si>
  <si>
    <t xml:space="preserve">1. Veículo encaminhado para manutenção. </t>
  </si>
  <si>
    <t xml:space="preserve">Faz. Itamaraty, talhão 005 </t>
  </si>
  <si>
    <t xml:space="preserve">Paulistânia </t>
  </si>
  <si>
    <t xml:space="preserve">Juliana Silva 37017293 </t>
  </si>
  <si>
    <t xml:space="preserve">Auxiliar de serviços gerais </t>
  </si>
  <si>
    <t xml:space="preserve">
1. Encaminhado de imediato ao PS de Paulistânia-SP. 
2. encaminhada medicina Bracell (10/05). </t>
  </si>
  <si>
    <t xml:space="preserve">Preventiva Carretas </t>
  </si>
  <si>
    <t xml:space="preserve">Denis Carlos de Lima - 37014747 </t>
  </si>
  <si>
    <t xml:space="preserve">Mecânico ll </t>
  </si>
  <si>
    <t xml:space="preserve">1. Colaborador comunicou o líder e supervisor imediato, foi encaminhado ao ambulatório e depois encaminhado ao CMU e no dia 10/05/2024 voltou na medicina Bracell 
2. Comunicação à segurança do trabalho </t>
  </si>
  <si>
    <t xml:space="preserve">Dyogenes Santos Lima de Jesus </t>
  </si>
  <si>
    <t xml:space="preserve">Alça de acesso Balança de recebimento de madeira - Portaria 01 </t>
  </si>
  <si>
    <t xml:space="preserve">Fernando Barbui </t>
  </si>
  <si>
    <t xml:space="preserve">Motorista Transporte de madeiras </t>
  </si>
  <si>
    <t xml:space="preserve">1. Comunicando imediato à liderança. </t>
  </si>
  <si>
    <t xml:space="preserve">Uedslei Cunha </t>
  </si>
  <si>
    <t xml:space="preserve"> Fazenda Água Limpa </t>
  </si>
  <si>
    <t xml:space="preserve">O colaborador estava realizando a atividade de roçada mecanizada e ao passar por cima de um pedaço de resíduo, o mesmo veio a atingir o vidro dianteiro do lado esquerdo da máquina. </t>
  </si>
  <si>
    <t xml:space="preserve">Roçada Mecanizada </t>
  </si>
  <si>
    <t xml:space="preserve">2292/ Alex Alves Rodrigues Martinez </t>
  </si>
  <si>
    <t xml:space="preserve">Operador de Máquinas </t>
  </si>
  <si>
    <t xml:space="preserve">1. Comunicação aos gestores e área de segurança da MS Florestal e EPS Larsil. 
2. Máquina paralisada para manutenção. </t>
  </si>
  <si>
    <t xml:space="preserve">Leonardo </t>
  </si>
  <si>
    <t xml:space="preserve">Rodovia Marechal Rondon, km 286 - Próximo ao pedágio </t>
  </si>
  <si>
    <t xml:space="preserve">Vanderlei Costa Ribeiro </t>
  </si>
  <si>
    <t xml:space="preserve">Motorista tritrem </t>
  </si>
  <si>
    <t xml:space="preserve">1. Motorista acionou o monitoramento da Transpes; 
2. Monitoramento acionou a gestão SSMA e gerente da Transpes; 
3. Comunicado gestão Bracell. 
4. TST Transpes foi até o local fazer o acompanhamento; 
5. Polícia Rodoviária foi acionada e abriu o boletim de ocorrência; 
6. Foi realizada a troca do motorista para dar sequência no carregamento. </t>
  </si>
  <si>
    <t xml:space="preserve">Danyllo Oliveira Barbosa </t>
  </si>
  <si>
    <t xml:space="preserve">Fazenda Santa Maria II </t>
  </si>
  <si>
    <t xml:space="preserve">Colaborador ao descarregar uma roda guia em campo, danificou a tampa traseira da strada. Ao tentar fechar, sem a utilização da luva o mesmo sofreu um pequeno corte em sua mão esquerda. </t>
  </si>
  <si>
    <t xml:space="preserve">Almoxarifado </t>
  </si>
  <si>
    <t xml:space="preserve">37007422 Aislan Rafael Cavalari </t>
  </si>
  <si>
    <t xml:space="preserve">Almoxarife </t>
  </si>
  <si>
    <t xml:space="preserve">1. Comunicação ao gestor e a segurança do trabalho 
2. Colaborador encaminhado no dia 10/05/2024 ao ambulatório Bracell </t>
  </si>
  <si>
    <t xml:space="preserve">Gustavo Romeiro </t>
  </si>
  <si>
    <t xml:space="preserve">Trilho de movimentação </t>
  </si>
  <si>
    <t xml:space="preserve">Jonatas Alves Andreosi [37012497] </t>
  </si>
  <si>
    <t xml:space="preserve">1. Colaborador foi encaminhado na Medicina Bracell, após avaliação Médica o mesmo foi liberado para retorno às atividades. </t>
  </si>
  <si>
    <t xml:space="preserve">Beatriz Aquino </t>
  </si>
  <si>
    <t xml:space="preserve">Operador ao caminhar da máquina até o cabeçote onde estava sendo realizado manutenção, sentiu uma ferroada no rosto próximo ao olho. </t>
  </si>
  <si>
    <t xml:space="preserve">Módulo 1 </t>
  </si>
  <si>
    <t>Fazenda Santa Madalena / Piratininga - SP - MÓD 01</t>
  </si>
  <si>
    <t xml:space="preserve">Everton Pires dallaqua </t>
  </si>
  <si>
    <t xml:space="preserve">Operador máquina florestal II </t>
  </si>
  <si>
    <t xml:space="preserve">1.  Colaborador encaminhado para o módulo tomou antialérgico. 
2. Encaminhado ambulatório Bracell, atendido e liberado para a atividade. </t>
  </si>
  <si>
    <t>1. Comunicado a liderança e encaminhado ao ambulatório/ hospital</t>
  </si>
  <si>
    <t xml:space="preserve">Rodovia Marechal Rondon, km 439 + 200m, Lins-SP. </t>
  </si>
  <si>
    <t xml:space="preserve">José Claudinir Alves Carneiro </t>
  </si>
  <si>
    <t xml:space="preserve">1. Motorista acionou o monitoramento da Transpes; 
2. Monitoramento acionou a gestão SSMA e gerente da Transpes; 
3. Comunicado gestão Bracell; 
4. Acionado o corpo de bombeiro até o local para conter princípio de incêndio; 
5. Supervisor de manutenção Transpes foi até o local fazer o acompanhamento; 
6. Polícia Rodoviária abriu o boletim de ocorrência; </t>
  </si>
  <si>
    <t xml:space="preserve">Pátio da linha 01 </t>
  </si>
  <si>
    <t xml:space="preserve">Logística Florestal </t>
  </si>
  <si>
    <t xml:space="preserve">37012441 Valdenil da Silva </t>
  </si>
  <si>
    <t xml:space="preserve">1. Avisado o Supervisor da área e logístico. </t>
  </si>
  <si>
    <t xml:space="preserve">Marcos Aurélio Montesso </t>
  </si>
  <si>
    <t xml:space="preserve">Motorista Transporte Florestal </t>
  </si>
  <si>
    <t xml:space="preserve">Fazenda São Pedro da Mata - Ribas do Rio Pardo-MS </t>
  </si>
  <si>
    <t xml:space="preserve">Plantio/Irrigação </t>
  </si>
  <si>
    <t xml:space="preserve">Edilson Cândido Bezerra </t>
  </si>
  <si>
    <t xml:space="preserve">1. Comunicação aos gestores e área de segurança da MS Florestal e EPS ASJ. </t>
  </si>
  <si>
    <t xml:space="preserve">Cleber Gois </t>
  </si>
  <si>
    <t xml:space="preserve">Fazenda Betel Gleba B </t>
  </si>
  <si>
    <t xml:space="preserve">O colaborador informou que o veículo (ônibus da empresa Piracicabana) que presta serviço para EPS Emflors atolou. Foi então que o motorista do ônibus solicitou o apoio do operador para desatolar o ônibus com apoio da máquina e eles (motorista e operador) utilizaram uma corrente para realizar essa ação. No momento da realização do desatolamento, o pino de segurança se soltou, indo diretamente no para-brisa do ônibus, causando a trinca do vidro. </t>
  </si>
  <si>
    <t xml:space="preserve">17606 / Rodrigo Santos </t>
  </si>
  <si>
    <t>1. Comunicação aos gestores e área de segurança da MS Florestal e EPS Emflors I</t>
  </si>
  <si>
    <t xml:space="preserve">Charles Costa dos Santos </t>
  </si>
  <si>
    <t xml:space="preserve">Módulo 15 </t>
  </si>
  <si>
    <t>Fazenda Pinheiro III / Botucatu- SP - MÓD 15</t>
  </si>
  <si>
    <t xml:space="preserve">1. Colaborador encaminhado para a Unimed em Botucatu. 
2. Na data de 13/05, será levado a medicina Bracell. </t>
  </si>
  <si>
    <t xml:space="preserve">Ramon Camargo </t>
  </si>
  <si>
    <t>O motorista do caminhão pipa (frota CP-02) relatou que devido a um problema mecânico na embreagem, o veículo veio a ter atritos com os rolamentos, gerando faíscas de fogo e posteriormente um princípio de incêndio que foi controlado com a utilização do extintor de incêndio.</t>
  </si>
  <si>
    <t xml:space="preserve">Estava saindo com o caminhão, quando colidiu a carreta na cabine lado direito de outro caminhão que estava parado, causando pequena avaria. </t>
  </si>
  <si>
    <t xml:space="preserve">O motorista conduzia o CM RDN4J44 (Carregado na fazenda Ômega em Getulina-SP) na Rodovia Marechal Rondon KM 439 +200 metros próximo ao posto de combustível (sentido Lins a Bauru) e relata que ouviu o estouro do pneu do cavalo mecânico (Pneu da primeira tração lado do motorista) e ao parar o equipamento começou o princípio de incêndio, tentou conter com o extintor do equipamento, porém sem sucesso. Um veículo com policiais militares passava no momento e acionou o corpo de bombeiros que chegou de imediato e interviu para evitar maiores danos. </t>
  </si>
  <si>
    <t xml:space="preserve">O motorista estava parado no pátio de madeira e no momento em que ajudava outro motorista a retirar a ponta da madeira da composição, a mesma voltou e prensou seu antebraço no suporte do paralama, causando trauma superficial. O mesmo foi direcionado ao ambulatório e posteriormente para o hospital da Unimed. </t>
  </si>
  <si>
    <t xml:space="preserve">Colaborador estava utilizando o carrinho de movimentação de bandejões, quando o braço do carrinho abriu, bateu no ferro do trilho e consequentemente atingiu o joelho direito colaborador. </t>
  </si>
  <si>
    <t xml:space="preserve">Motorista estava conduzindo o CM RTE8A26 (Carregado), quando um Caminhão Baú, colidiu na traseira do tritrem. Houve apenas danos materiais. </t>
  </si>
  <si>
    <t xml:space="preserve">Caminhão frota 44160 que estava na operação de transferência de madeira entre a L1 e L2, estava com uma madeira para fora da caixa de carga. Ao adentrar na alça de acesso da balança de recebimento, bateu com a madeira no portão, causando avarias no mesmo. Houve apenas danos materiais (Portão da entrada da balança amassado). </t>
  </si>
  <si>
    <t xml:space="preserve">Colaborador da preventiva de 60k carretas, veio a resvalar com a marreta de 3kg em sua mão esquerda na atividade de abaixar o eixo para troca da bucha trifuncional. </t>
  </si>
  <si>
    <t xml:space="preserve">O colaborador estava realizando a higienização da cabine da máquina e ao fechar a janela traseira, essa veio a bater com força despropocional, causando a trinca do vidro. </t>
  </si>
  <si>
    <t>O colaborador relatou que realizou o estacionamento da máquina/implemento para realização do abastecimento com auxílio do caminhão pipa. Foi então que o operador abriu a porta da máquina e passou informações para o motorista e em seguida fechou a porta. Nesse momento, o vidro da máquina do lado esquedo veio a estourar espontâneamente.</t>
  </si>
  <si>
    <t xml:space="preserve">Rotatória Viveiro sentido saída do distrito </t>
  </si>
  <si>
    <t xml:space="preserve">Logística Transporte </t>
  </si>
  <si>
    <t xml:space="preserve">1. Informado a coordenação e a Segurança </t>
  </si>
  <si>
    <t xml:space="preserve">Elder Paulo dos Santos </t>
  </si>
  <si>
    <t xml:space="preserve">Elder Paulo dos Santos / 37007400 </t>
  </si>
  <si>
    <t xml:space="preserve">Lucas Almeida </t>
  </si>
  <si>
    <t xml:space="preserve">Itatinga </t>
  </si>
  <si>
    <t xml:space="preserve">Durante trajeto na divisa da fazenda 0475 ipe III, colaborador estava com atenção voltada para o outro lado do talhão e não visualizou a madeira que estava virada para estrada, onde ao passar com o veículo, ocasionou a quebra vidro do passageiro e avaria na lateral da porta lado esquerdo. </t>
  </si>
  <si>
    <t xml:space="preserve">Planejamento </t>
  </si>
  <si>
    <t xml:space="preserve">Paulo Henrique Micadei 37002940 </t>
  </si>
  <si>
    <t xml:space="preserve">Técnico de Planejamento e controle II </t>
  </si>
  <si>
    <t xml:space="preserve">1. Relatado o ocorrido a supervisão </t>
  </si>
  <si>
    <t xml:space="preserve">Paulo Henrique Micadei </t>
  </si>
  <si>
    <t xml:space="preserve">Fazenda Nossa Senhora Aparecida IV. </t>
  </si>
  <si>
    <t xml:space="preserve">BRC-04 </t>
  </si>
  <si>
    <t xml:space="preserve">Rafael Ramos de Oliveira. </t>
  </si>
  <si>
    <t xml:space="preserve">Técnico Operações Florestais II </t>
  </si>
  <si>
    <t xml:space="preserve">1. Comunicado todos os responsáveis, verificação das condições dos condutores, acionamento do guincho e seguradora. </t>
  </si>
  <si>
    <t xml:space="preserve">Rafael Ramos de Oliveira </t>
  </si>
  <si>
    <t xml:space="preserve">Faz. Santa Maria talhão 004 </t>
  </si>
  <si>
    <t xml:space="preserve">A Colaborador estava realizando a atividade de desentubetamento no talhão 004, quando colocou a mão na caixa de mudas e foi picado por uma abelha na mão. </t>
  </si>
  <si>
    <t xml:space="preserve">Marcelo Rodrigues </t>
  </si>
  <si>
    <t xml:space="preserve">1. Encaminhado de imediato ao PS de Paulistânia-SP. </t>
  </si>
  <si>
    <t xml:space="preserve">Antonio Bruno Filho </t>
  </si>
  <si>
    <t xml:space="preserve">Rua em frente o refeitorio </t>
  </si>
  <si>
    <t xml:space="preserve">Colaboradora estava indo almoçar e torceu o pé esquerdo. </t>
  </si>
  <si>
    <t xml:space="preserve">Valdineia Fernanda Barbosa - 37016472 </t>
  </si>
  <si>
    <t xml:space="preserve">1. Colaboradora foi encaminhada na Medicina Bracell (linha 2), posteriormente direcionada para o CMU para realizar raio-x. 
2. Em 14.05.24 retorna na medicina para avaliação e classificação da ocorrência. 
Obs.: Colaboradora argumentou que o ocorrido foi as 12:00, porém só comunicou a liderança as 16:45. </t>
  </si>
  <si>
    <t xml:space="preserve">Nathane </t>
  </si>
  <si>
    <t xml:space="preserve">Módulo 13 </t>
  </si>
  <si>
    <t xml:space="preserve">Daniel José Pedro </t>
  </si>
  <si>
    <t xml:space="preserve">1. Comunicado a Gestão </t>
  </si>
  <si>
    <t xml:space="preserve">Francisco da Conceição Sousa </t>
  </si>
  <si>
    <t>Fazenda Água Fria, Talhão 012 - Getulina-SP - MÓD 06</t>
  </si>
  <si>
    <t xml:space="preserve">Módulo 06 </t>
  </si>
  <si>
    <t xml:space="preserve">37015289 Leonardo de Azevedo </t>
  </si>
  <si>
    <t xml:space="preserve">Operador de máquina florestal </t>
  </si>
  <si>
    <t xml:space="preserve">1. Comunicado a Gestão. 
2. Colaborador foi encaminhando ao pronto socorro em Lins. </t>
  </si>
  <si>
    <t xml:space="preserve">Fabiano Lee Van </t>
  </si>
  <si>
    <t xml:space="preserve"> Duartina </t>
  </si>
  <si>
    <t xml:space="preserve">Danilo Basso Claro </t>
  </si>
  <si>
    <t xml:space="preserve"> Operador de Máquinas agrícolas </t>
  </si>
  <si>
    <t xml:space="preserve">1. Comunicado aos superior imediato. Referente a quebra do vidro e parando trato 465 </t>
  </si>
  <si>
    <t xml:space="preserve">Dener </t>
  </si>
  <si>
    <t xml:space="preserve">Fazenda Sossego I </t>
  </si>
  <si>
    <t xml:space="preserve">Regional Norte </t>
  </si>
  <si>
    <t xml:space="preserve">Lineker dos Santos Magnago – Matricula - 1753 </t>
  </si>
  <si>
    <t xml:space="preserve">Operador de Maquinas Pesadas II </t>
  </si>
  <si>
    <t xml:space="preserve">1. Equipamento paralisado, comunicação imediata aos responsáveis. </t>
  </si>
  <si>
    <t xml:space="preserve">Helen Beatriz </t>
  </si>
  <si>
    <t xml:space="preserve">Fazenda Santo Antônio do Palmares </t>
  </si>
  <si>
    <t xml:space="preserve">Veículo Caminhonete S10 ao realizar manobra veio a colidir na porta lateral do lado esquerdo do veículo Mobi da empresa Suína. </t>
  </si>
  <si>
    <t xml:space="preserve">Preparo de solo - LP01 </t>
  </si>
  <si>
    <t xml:space="preserve">37000996 / Rogério Batista </t>
  </si>
  <si>
    <t xml:space="preserve">Técnico Operações Florestais </t>
  </si>
  <si>
    <t xml:space="preserve">1. Comunicado o gestor Bracell Richard Santos. 
2. Comunicado ao time de segurança </t>
  </si>
  <si>
    <t xml:space="preserve">Rogério Batista </t>
  </si>
  <si>
    <t xml:space="preserve">Pirajui </t>
  </si>
  <si>
    <t xml:space="preserve">O colaborador relatou que no trajeto ao ponto para esperar o transporte veio a pisar na tampa de fossa e a mesma veio a quebrar afundando seu pé no buraco e lhe causando uma lesão no pé esquerdo. </t>
  </si>
  <si>
    <t xml:space="preserve">BRC 05 </t>
  </si>
  <si>
    <t xml:space="preserve">37016916 Roger Gustavo Moreno Rosalino </t>
  </si>
  <si>
    <t xml:space="preserve">Mecanico </t>
  </si>
  <si>
    <t xml:space="preserve">1. Comunicação aos gestores e segurança do trabalho 
2. Colaborador foi encaminhado ao pronto atendimento da Cidade de Pirajui 
3. Colaborador passou no ambulatório dia 13 e 14/05/2024 para classificação </t>
  </si>
  <si>
    <t xml:space="preserve">Junio Fernando Oliveira Souza </t>
  </si>
  <si>
    <t xml:space="preserve">Oficina central </t>
  </si>
  <si>
    <t xml:space="preserve">O colaborador relatou que ao descer do caminhão onde realizava lubrificação, veio a escorregar e sofrer uma queda. No momento em que apoiou a mão no chão sentiu dor no dedo minimo esquerdo. </t>
  </si>
  <si>
    <t xml:space="preserve">Oficina Central </t>
  </si>
  <si>
    <t xml:space="preserve">37900733 Mateus Felipe S. Dos Santos </t>
  </si>
  <si>
    <t xml:space="preserve">Aprendiz </t>
  </si>
  <si>
    <t xml:space="preserve">1. Colaborador foi encaminhado ao Ambulatório da L2 onde recebu o primeiro atendimento e em seguida encaminhado pra Unimed pra tirar Raio -x 
2. Comunicação ao gestor e segurança do trabalho </t>
  </si>
  <si>
    <t xml:space="preserve"> Marcio Julio </t>
  </si>
  <si>
    <t>LP II</t>
  </si>
  <si>
    <t xml:space="preserve">Talhão: 002 </t>
  </si>
  <si>
    <t xml:space="preserve">Fazenda São Marcelo II </t>
  </si>
  <si>
    <t xml:space="preserve">336/ Antônio Carlos Campos </t>
  </si>
  <si>
    <t xml:space="preserve">1. máquina paralisada imediatamente para reparos </t>
  </si>
  <si>
    <t xml:space="preserve">Willian Santos Ribeiro </t>
  </si>
  <si>
    <t xml:space="preserve">Fazenda Pedra Preta </t>
  </si>
  <si>
    <t xml:space="preserve">Motorista conduzia o caminhão tri-trem na estrada de terra para a fazenda Pedra Preta, quando ao chegar no carregamento identificou que havia caído um fueiro da primeira composição. </t>
  </si>
  <si>
    <t xml:space="preserve">37011396 Luiz Marcos de Lima </t>
  </si>
  <si>
    <t xml:space="preserve">Mini jardim Clonal 1 </t>
  </si>
  <si>
    <t xml:space="preserve">37016501/Danielly Valéria de Oliveira </t>
  </si>
  <si>
    <t xml:space="preserve">Auxiliar de Serviços Gerais Viveiro </t>
  </si>
  <si>
    <t xml:space="preserve">Lidiana Ralph </t>
  </si>
  <si>
    <t xml:space="preserve">Fazenda Conquista - Talhão 08 </t>
  </si>
  <si>
    <t xml:space="preserve">O colaborador relatou que estava realizando soldagem do braço do retrovisor do trator/link 06. Após uns 10 minutos do término da manutenção, ele escutou um estalo e quando foi até a máquina, constatou que o vidro havia trincado. </t>
  </si>
  <si>
    <t xml:space="preserve">Limpeza de Área com Link </t>
  </si>
  <si>
    <t xml:space="preserve">Aparecido Souza dos Santos </t>
  </si>
  <si>
    <t xml:space="preserve">Mecânico </t>
  </si>
  <si>
    <t xml:space="preserve">1. Comunicação aos gestores e área de segurança da MS Florestal e EPS Amadeo. </t>
  </si>
  <si>
    <t xml:space="preserve">Amadeo Neto </t>
  </si>
  <si>
    <t xml:space="preserve">Fazenda Recanto do Lontra </t>
  </si>
  <si>
    <t xml:space="preserve">Limpeza de área (rolo faca) </t>
  </si>
  <si>
    <t xml:space="preserve">Rian Augusto Garcia Ximenes </t>
  </si>
  <si>
    <t xml:space="preserve">1- Comunicação aos gestores Operacionais e área de segurança da MS Florestal e EPS Teca. 
2 - Isolamento da área e acionamento da empresa Energisa para manutenção da rede. </t>
  </si>
  <si>
    <t xml:space="preserve">Carolina Martins </t>
  </si>
  <si>
    <t xml:space="preserve">Módulo 10 </t>
  </si>
  <si>
    <t>Fazenda Nossa Senhora Aparecida IV - MÓD 10</t>
  </si>
  <si>
    <t xml:space="preserve">37006854/ Fábio Silva Marques </t>
  </si>
  <si>
    <t xml:space="preserve">1.  Colaborador relatou antes do final do turno! Apenas danos materiais. 
2. Orientação aos operadores sobre devido aperto nas regulagens de banco da máquina. </t>
  </si>
  <si>
    <t xml:space="preserve">Éverton Gomes da Silva </t>
  </si>
  <si>
    <t xml:space="preserve">Faz. DIMEP 2, talhão 007 </t>
  </si>
  <si>
    <t xml:space="preserve">Durante a operação de aplicação química mecanizada com o implemento Budget, o braço hidráulico do implemento veio a se quebrar, dando um solavanco no trator, o qual bateu em um galho de árvore, vindo a quebrar o vidro. </t>
  </si>
  <si>
    <t xml:space="preserve">Paulo Sergio </t>
  </si>
  <si>
    <t xml:space="preserve">Tratorista. </t>
  </si>
  <si>
    <t xml:space="preserve">1. Trator parado para manutenção </t>
  </si>
  <si>
    <t xml:space="preserve">Alessandro Dias Domingues </t>
  </si>
  <si>
    <t xml:space="preserve">O colaborador estava com o equipamento em manutenção, quando ao subir na máquina foi ferruado por uma abelha na região do rosto, causando inchaço. Colaborador foi medicado com antialérgico e direcionado para área médica. </t>
  </si>
  <si>
    <t>Fazenda Água Fria - MÓD 06</t>
  </si>
  <si>
    <t xml:space="preserve">Valdiney dos Reis </t>
  </si>
  <si>
    <t xml:space="preserve">1. • Comunicado a Gestão </t>
  </si>
  <si>
    <t xml:space="preserve">Ariosmar Damaceno </t>
  </si>
  <si>
    <t xml:space="preserve">Picador de biomassa </t>
  </si>
  <si>
    <t xml:space="preserve">Houve um princípio de incêndio na máquina 658 que estava operando na mesa de Biomassa na Linha 1. Operador viu a fumaça e desceu da máquina com extintor, acionou o sistema de alarme de incêndio e de imediato se afastou da máquina. </t>
  </si>
  <si>
    <t xml:space="preserve">Antônio Aparecido de Brito - 37007964 </t>
  </si>
  <si>
    <t xml:space="preserve">Operador de Grua Florestal - Pátio de Madeira </t>
  </si>
  <si>
    <t xml:space="preserve">1. Foi comunicado os bombeiros pelo Preparo de Cavacos da linha 1, acionado Supervisão de Fábrica da Linha 1 e do Pátio de Madeiras. </t>
  </si>
  <si>
    <t xml:space="preserve">Matthews Vergílio Gomes de Medeiros </t>
  </si>
  <si>
    <t xml:space="preserve">Viveiro - Água Clara </t>
  </si>
  <si>
    <t xml:space="preserve">O colaborador relatou que estava realizando atividade no descarregamento de caixas no viveiro. Ao subir no caminhão, ele acabou batendo o joelho direito na lateral da carroceria, causando um pequeno corte em sua perna. </t>
  </si>
  <si>
    <t>DN Florestal</t>
  </si>
  <si>
    <t xml:space="preserve">Laércio Santos Souza Filho </t>
  </si>
  <si>
    <t xml:space="preserve">Ajudante Florestal </t>
  </si>
  <si>
    <t xml:space="preserve">1. O colaborador foi atendido no local e realizado assepsia. Em seguida, ele foi encaminhado para ambulatório médico local, onde foi atendido e liberado sem restrições.  
2. Comunicação aos gestores e área de segurança da MS Florestal e EPS DN Florestal.  </t>
  </si>
  <si>
    <t xml:space="preserve">Eduardo Diego Oliveira </t>
  </si>
  <si>
    <t>Fazenda DIMEP 2 -  Talhão 009</t>
  </si>
  <si>
    <t>Durante a atividade de aplicação de calcário mecanizado, o trator passou por cima de um resíduo, o qual levantou e atingiu o vidro, vindo a quebrar.</t>
  </si>
  <si>
    <t>1. Trator parado para troca do vidro e instalação da proteção.
2. Instalação de proteção em todos os Tratores TL 100.</t>
  </si>
  <si>
    <t>O colaborador estava indo sentido Presidente Alves e Pirajuí, para fazenda Santo Antônio V, quando um veículo terceiro fechou o colaborador bracell, vindo a colidir com o guardireio e ocasionando avaria no veículo bracell.</t>
  </si>
  <si>
    <t xml:space="preserve">O carro parou no carreador ao lado do ônibus que faz o transporte dos colaboradores. O motorista do ônibus ao dar ré bateu no carro, vindo a quebrar o retrovisor e amassar a porta. </t>
  </si>
  <si>
    <t xml:space="preserve">Durante manobra de engate de carretaca no pátio PA Olsen, o motorista não se atentou a trava do gavião da Quinta roda e ao deslocar com o veículo, a carreta desengatou vindo a cair no chão. </t>
  </si>
  <si>
    <t xml:space="preserve">O Colaborar estava realizando a atividade de Capina Química Manual, quando caiu em um buraco de Tatu. O buraco estava encoberto pela vegetação. </t>
  </si>
  <si>
    <t xml:space="preserve">O encarregado, ao realizar manobra de ré com o veículo leve Fiat Strada, acabou colidindo com o implemento (Bujet) em um ponto cego de visão. O implemento estava parado em um local seguro e afastado da operação. Havia placas de sinalização na área. </t>
  </si>
  <si>
    <t>Conforme afirmação do operador, durante operação no HV 10094, o apoio de braço que não estava devidamente fixado, após regulagem se movimentou involuntáriamente, ocasionando o acionamento do joystick e assim toque do cabeçote contra o Lexan.</t>
  </si>
  <si>
    <t xml:space="preserve">O colaborador (operador) relatou que durante o deslocamento com o trator (TTP-48) com rolo faca entre as fazendas (São Francisco x Recanto do Lontra), mesmo estando com boa visibilidade, o operador se distraiu e acabou atingindo um poste de rede de energia elétrica (doméstica) que se encontrava do lado esquerdo da máquina. </t>
  </si>
  <si>
    <t xml:space="preserve">A colaboradora estava realizando atividade de coleta de broto e em determinado momento, veio a cortar o dedo médio da mão direita. Foi realizada assepsia, curativo no local e liberada sem restrições. </t>
  </si>
  <si>
    <t xml:space="preserve">O colaborador realizava a atividade de Adubação e ao passar por uma área com resíduo de eucalipto, o galho subiu, pegando no vidro do trator que veio a trincar. </t>
  </si>
  <si>
    <t xml:space="preserve">Ao realizar a limpeza de caixa d’agua, uma madeira no solo veio a subir na concha (chicoteando), atingindo o para brisa, causando a quebra do mesmo. </t>
  </si>
  <si>
    <t xml:space="preserve">Fazenda Santa América (ID: 0162) </t>
  </si>
  <si>
    <t xml:space="preserve">O trator Frota 465 estava realizando a atividade de limpeza de área dentro do talhão 026, quando o trator deslizou vindo a bater na árvore de eucalipto, causando a trinca do vidro do lado direito. </t>
  </si>
  <si>
    <t xml:space="preserve">O colaborador ao descer do equipamento, veio a prender o dedo entre o ponto de apoio com o suporte da cortina da porta do harvester. </t>
  </si>
  <si>
    <t xml:space="preserve">Motorista ao sair com o ônibus do módulo sentido a cidade, ainda na estrada principal próximo à fazenda, ao passar por uma caçamba lado a lado, por à estrada ser estreita, antes de terminar de passar, a ponta do pino na lateral da caçamba veio a pegar na janela lateral do ônibus, vindo a quebrar. </t>
  </si>
  <si>
    <t xml:space="preserve">Estava a caminho da Fazenda Nossa Senhora Aparecida IV pela estrada municipal da cidade de Vera Cruz com a pick-up estrada , chegando para adentrar a fazenda, houve colisão com uma Hilux da KOMATSU em uma curva fechada e de pouca visibilidade (devido a uma mata nativa). </t>
  </si>
  <si>
    <t xml:space="preserve">Operador ao fazer o check list do esquipamento no inicio do turno , pisou em um buraco que estava com galhada, vindo a sentir dor no tornozelo . </t>
  </si>
  <si>
    <t xml:space="preserve">O motorista estava em trânsito na rotatória do Viveiro Bracell e veio a colidir na traseira de outro veículo  Bracell. </t>
  </si>
  <si>
    <t xml:space="preserve">Acesso a Fazenda Turvinho </t>
  </si>
  <si>
    <t>Durante o deslocamento com S10 estando entre 30 a 40 metros de distância do veÍculo Fiat strada que ia a sua frente,  quando o veículo Fiat strada veio a parar por causa de um veículo de terceiro que estava  vindo sentindo contrário em sua direção e o trecho da estrada rural estava apertado.O motorista da S10 veio a freiar, porém havia muita areia solta, não conseguiu parar o veículo, vindo a colidir na traseira da Fiat strada.</t>
  </si>
  <si>
    <t>Operação com drone</t>
  </si>
  <si>
    <t xml:space="preserve">37009854/Henrique Ortigosa Rodrigues Garcia </t>
  </si>
  <si>
    <t xml:space="preserve">Piloto de Drone </t>
  </si>
  <si>
    <t>1. Avaliação dos danos (ambos veículos da área de operações com drone).2. informado gestor e segurança do trabalho. 3. Dia 20/05/24 será realizado levantamento de velocidades dos veículos com frotas.</t>
  </si>
  <si>
    <t>Denilson J. Fernandes</t>
  </si>
  <si>
    <t>Fazenda Dois Meninos</t>
  </si>
  <si>
    <t>Ao colocar a luva de vaqueta, o colaborador sentiu uma picada na mão direita. Pressionou por cima da luva para matar o inseto, guardou a luva novamente e seguiu para o módulo pensando se tratar de uma picada de abelha. As 14hrs, ao retornar para sua casa, verificou que havia um escorpiãoo esmagado dentro da luva. Obs: A luva estava guardada dentro da mochila do colaborador.</t>
  </si>
  <si>
    <t>Lindemberg Hermogenes Santana</t>
  </si>
  <si>
    <t>1. Colaborador parou a atividade;
2. Comunicado a gestãoo imediata;
3. Comunicado a segurança do trabalho;
4. Comunicado a área de saúde.</t>
  </si>
  <si>
    <t>Cassio Thomas</t>
  </si>
  <si>
    <t>Fazenda Ideal</t>
  </si>
  <si>
    <t>A colaboradora durante atividade de roçada manual, sentiu uma picada de abelha no rosto.</t>
  </si>
  <si>
    <t>Região Centro</t>
  </si>
  <si>
    <t>Lucilene Cipriano Modesto</t>
  </si>
  <si>
    <t>Trabalhadora  Agricola</t>
  </si>
  <si>
    <t>1. Encaminhada para o hospital de Areiópolis  aonde passou pelo pronto atendimento e foi liberada sem restrição.</t>
  </si>
  <si>
    <t>Edson Ernesto Aleixo do Prado</t>
  </si>
  <si>
    <t>Pátio do posto de combustível Pirapatos - Luislândia MG</t>
  </si>
  <si>
    <t>Motorista ao realizar a manobra para sair  do pátio do posto de combustível, veio a colidir a terceira composição em uma frota da empresa Garbuio que estava parada ao lado. Houve apenas danos materiais.</t>
  </si>
  <si>
    <t>Paulo De Castro Miranda - 0830976</t>
  </si>
  <si>
    <t xml:space="preserve">Motorista Tritrem </t>
  </si>
  <si>
    <t>1. Informado a liderança Expresso de imediato.</t>
  </si>
  <si>
    <t>Sandro Lopez Santos</t>
  </si>
  <si>
    <t xml:space="preserve">Técnico em Manutenção </t>
  </si>
  <si>
    <t xml:space="preserve">1. Comunicado a Gestão. 2. Colaborador foi encaminhando ao pronto atendimento de Veríssimo.  </t>
  </si>
  <si>
    <t>José Augusto Couto</t>
  </si>
  <si>
    <t>Fazenda Santa Iza - Talhão 065 Veríssimo MG - MÓD 13</t>
  </si>
  <si>
    <t>Fazenda Santa Iza - Veríssimo MG - MÓD 13</t>
  </si>
  <si>
    <t xml:space="preserve">Durante o deslocamento no interior do talhão 064 para atendimento ao chamado da HV 31, o colaborador relatou ter pisado de forma irregular, sentindo seu tornozelo direito ficar dolorido horas mais tarde. </t>
  </si>
  <si>
    <t xml:space="preserve">Voltando do almoço para a operação, não pecebeu a presença de abelhas ao redor da máquina. Ao chegar mais próximo, veio ser atacado por duas abelhas, onde uma picou seu rosto e outra a mão direita. </t>
  </si>
  <si>
    <t>37014601 / Rogério dos Santos Barbosa</t>
  </si>
  <si>
    <t>1. Comunicado a Gestão. 2.Colaborador foi encaminhando ao pronto atendimento de Veríssimo e, após passar por atendimento médico foi liberado para suas atividades.</t>
  </si>
  <si>
    <t>Eduardo Ribeiro Da Cunha</t>
  </si>
  <si>
    <t>Fazenda Santa Iza talhão 065 - Veríssimo - MG</t>
  </si>
  <si>
    <t>Ao se deslocar para substituir a mangueira do cabeçote da HV 10132, ao terminar o serviço veio uma abelha e picou seu rosto.</t>
  </si>
  <si>
    <t xml:space="preserve"> Antônio Mailson Ferreira de Santana Ramos</t>
  </si>
  <si>
    <t xml:space="preserve">Técnico em manutenção </t>
  </si>
  <si>
    <t>1. Comunicado a Gestão. 2. Colaborador foi encaminhando ao pronto atendimento de Veríssimo e, após passar por atendimento médico foi liberado para suas atividades.</t>
  </si>
  <si>
    <t>Massapê</t>
  </si>
  <si>
    <t xml:space="preserve">Durante atividade de calcário, o operador de trator agrícola passou por cima de um tronco, que levantou e bateu no trator,  causando a quebra do vidro inferior dianteiro. </t>
  </si>
  <si>
    <t xml:space="preserve">Cícero Galdino de lima </t>
  </si>
  <si>
    <t xml:space="preserve">Operador de Trator Agrícola </t>
  </si>
  <si>
    <t xml:space="preserve">1. Comunicado ao setor de segurança da EPS. 2. máquina paralisada imediatamente. 3. Informado posteriormente a operação e segurança da Bracell. </t>
  </si>
  <si>
    <t>Dalgiza Mira</t>
  </si>
  <si>
    <t>O colaborador estava fazendo a montagem do pneu single no chão com a alavanca, ao pisar na borda para ajudar a encaixar a roda escorregou o pé direito e teve uma torção no joelho .</t>
  </si>
  <si>
    <t>Daniel Ricardo dos Santos /37015445</t>
  </si>
  <si>
    <t xml:space="preserve">1. Colaborador comunicou o líder e supervisor imediato 2. Colaborador foi encaminhado ao ambulatório Bracell e depois ao CMU.3. Comunicação q segurança do trabalho OBS: Colaborador irá retornar 20/05/2024 ao ortopedista para avaliação </t>
  </si>
  <si>
    <t xml:space="preserve">Reginaldo Batista dos Santos </t>
  </si>
  <si>
    <t>Rodovia Marechal Rondon, Araçatuba - SP</t>
  </si>
  <si>
    <t>Rodolfo Valentim Feliciano</t>
  </si>
  <si>
    <t>1. Motorista acionou o monitoramento da VDALog; 2. Monitoramento acionou a gestão SSMA e gerente da VDALog. 3. Comunicado gestão Bracell. 4. Encaminhado apoio ao local.</t>
  </si>
  <si>
    <t>Edmar Bursi</t>
  </si>
  <si>
    <t>Motorista iniciou a jornada com o caminhão em Santa fé do Sul às 12:30, seguia carregado pela Rod. Marechal Rondon (próximo a cidade de Araçatuba), contudo perdeu o controle do conjunto e veio a tombar a 2ª e 3ª carreta, jogando a madeira para o lado do acostamento. O caminhão ficou parado no acostamento da rodovia, não houve interdição da via. Houve apenas danos materiais. Causas estão sendo investigadas.</t>
  </si>
  <si>
    <t xml:space="preserve">Ao manobrar a caminhonete em marcha ré, para dar passagem na estrada a outra caminhonete, não viu árvore que estava no ponto "cego" do retrovisor, encostando a  traseira do veículo em um eucalipto. </t>
  </si>
  <si>
    <t>Fazenda Sete Marias, Cidade de Vera Cruz - MÓD 10</t>
  </si>
  <si>
    <t>Técnico de Operação Colheita</t>
  </si>
  <si>
    <t>1. Avaliação dos riscos para operação.</t>
  </si>
  <si>
    <t>Rotatória próximo a Lwart</t>
  </si>
  <si>
    <t>Motorista estava se deslocando sentido a fábrica, quando após fazer a rotatória da lwart um pneu veio a estourar e lascas do pneu acertaram um veículo leve que passava no momento. O condutor do carro não aguardou no local.</t>
  </si>
  <si>
    <t>Jose Augusto Correia</t>
  </si>
  <si>
    <t>Fazenda Betel Gleba B</t>
  </si>
  <si>
    <t>O colaborador estava realizando a atividade de irrigação e em determinado momento, o pneu do tanque do  implemento de irrigação passou por cima de um resíduo, vindo a arremessar o resíduo na parte superior da sua coxa esquerda, causando escoriações. Por medidas preventivas, o colaborador foi encaminhado ao hospital em Água Clara-MS,  onde foi atendido e liberado sem restrições.</t>
  </si>
  <si>
    <t>Anderson Santos Barbosa de Andrade</t>
  </si>
  <si>
    <t>1. Comunicação aos gestores,  saúde e área de segurança da MS Florestal e EPS Emflors I.</t>
  </si>
  <si>
    <t>Charles Costa dos Santos</t>
  </si>
  <si>
    <t>Acesso a Fazenda Santa Rita 3</t>
  </si>
  <si>
    <t>Durante o deslocamento com o caminhão comboio em estrada rural próximo à Gália, após uma curva, no sentido contrário, o comboio encontrou um caminhão de terceiro, vindo a colidir lateralmente com este.</t>
  </si>
  <si>
    <t xml:space="preserve">37004901/ Gabriel Fogo Vitor </t>
  </si>
  <si>
    <t>Auxiliar de comboio</t>
  </si>
  <si>
    <t>1. Avaliação dos danos.2. informado gestor e segurança do trabalho. 3. Caminhão foi guinchado para reparos.</t>
  </si>
  <si>
    <t>Paulo Henrique Santos</t>
  </si>
  <si>
    <t xml:space="preserve">Faz. Machado - Água Clara </t>
  </si>
  <si>
    <t xml:space="preserve">Adubação Mecanizada </t>
  </si>
  <si>
    <t xml:space="preserve">38271 - Gabriela de Souza Vieira </t>
  </si>
  <si>
    <t xml:space="preserve">Operadora de Trator Agrícola I </t>
  </si>
  <si>
    <t xml:space="preserve">1. Comunicação aos gestores e área de segurança da MS Florestal e EPS Emflora I. 
2. Máquina paralisada para manutenção . </t>
  </si>
  <si>
    <t xml:space="preserve">A Colaboradora estava realizando a atividade de irrigação no talhão 004, quando tropeçou em um resíduo de madeira, vindo a pisar de mau jeito e torcer o tornozelo. </t>
  </si>
  <si>
    <t xml:space="preserve">Primarização </t>
  </si>
  <si>
    <t xml:space="preserve">Joice dos martires Martins </t>
  </si>
  <si>
    <t xml:space="preserve">1. Encaminhado de imediato ao PS de Piratininga-SP. 
2. encaminhada medicina Bracell. </t>
  </si>
  <si>
    <t xml:space="preserve">Faz. Santa Maria talhão 002 </t>
  </si>
  <si>
    <t xml:space="preserve">O Colaborador estava realizando a atividade de irrigação no talhão 002, quando foi picado por abelha, assim que informou foi encaminhado ao atendimento médico. </t>
  </si>
  <si>
    <t xml:space="preserve">Marcus Vinicius Santos ratti </t>
  </si>
  <si>
    <t xml:space="preserve">O colaborador relatou que ao iniciar a atividade de adubação mecanizada, a colaboradora ligou o trator e levantou o implemento para sair em direção ao talhão. Neste momento, a janela traseira da máquina abriu sozinha devido a trepidação do terreno, batendo contra o implemento, causando a quebra do vidro. </t>
  </si>
  <si>
    <t xml:space="preserve">Fazenda São João 5 </t>
  </si>
  <si>
    <t xml:space="preserve">Henrique Gonçalves Parmesane </t>
  </si>
  <si>
    <t xml:space="preserve">Tratorista Agrícola </t>
  </si>
  <si>
    <t xml:space="preserve">1. Paralisado Trator e informado a área de gestão. </t>
  </si>
  <si>
    <t xml:space="preserve">Alan Ferreira </t>
  </si>
  <si>
    <t xml:space="preserve">Rotatoria Rodovia Juliano Lorenzeti </t>
  </si>
  <si>
    <t xml:space="preserve">37006562 Matheus Henrique da Silva </t>
  </si>
  <si>
    <t xml:space="preserve">Supervisor </t>
  </si>
  <si>
    <t xml:space="preserve">1. Comunicação e registro junto a ST </t>
  </si>
  <si>
    <t>Matheus</t>
  </si>
  <si>
    <t xml:space="preserve">Estrada municipal Cabrália Paulista - SP. </t>
  </si>
  <si>
    <t xml:space="preserve">PLantio Primarizado. </t>
  </si>
  <si>
    <t xml:space="preserve">Adilson Francisco/ 37017487 </t>
  </si>
  <si>
    <t xml:space="preserve">1. Informado gestor da área e segurança do trabalho. </t>
  </si>
  <si>
    <t xml:space="preserve">Antônio Bruno Filho </t>
  </si>
  <si>
    <t xml:space="preserve">Fazenda Ponte Alta </t>
  </si>
  <si>
    <t xml:space="preserve">Ao desembarcar o trator da prancha o mesmo veio a escorregar a roda dianteira esquerda pra fora do prancha. </t>
  </si>
  <si>
    <t xml:space="preserve">Limpa trilho </t>
  </si>
  <si>
    <t xml:space="preserve">37017091/ Esmael Sanches </t>
  </si>
  <si>
    <t xml:space="preserve">Operador de máquinas e equipamentos </t>
  </si>
  <si>
    <t xml:space="preserve">1. Comunicado o gestor Bracell Richard Santos. 
2. Comunicado ao time de segurança. 
3. Utilizado caminhão munck para posicionar (centralizar) a dianteira do equipamento. 
4. realizar DIGAS com equipe sobre atencao no embarque e desembarque dos equipamentos. 
5. solicitar apoio do instrutor de treinamento para reciclagem da equipe de limpa trilho (embarque e desembarque). </t>
  </si>
  <si>
    <t xml:space="preserve">Arlindo Lucas </t>
  </si>
  <si>
    <t xml:space="preserve">Rotatória de acesso à linha 2 </t>
  </si>
  <si>
    <t xml:space="preserve">Marcio José Antunes De Lara </t>
  </si>
  <si>
    <t xml:space="preserve">Motorista Bitrem/Tritrem </t>
  </si>
  <si>
    <t xml:space="preserve">
1. Uso do extintor de forma preventiva pelo motorista . 
2. Acionado supervisão do Pátio. 
3. Acionado bombeiros e SPSP. 
4. Sinalização do local e controle de fluxo. </t>
  </si>
  <si>
    <t xml:space="preserve">Luiz Felipe de Almeida </t>
  </si>
  <si>
    <t xml:space="preserve">MS Florestal </t>
  </si>
  <si>
    <t xml:space="preserve">A colaboradora relatou que estava retornando do restaurante onde foi buscar uma marmita para almoçar e em determinado momento em seu trajeto ela acabou escorregando e nisso causou um pequeno corte em seu dedo do pé direito. A colaboradora foi atendida, realizou assepsia e foi liberada sem restrições. </t>
  </si>
  <si>
    <t xml:space="preserve">Lúcia Mara Martinez 37009214 </t>
  </si>
  <si>
    <t xml:space="preserve">Auxiliar de Serviços Gerais </t>
  </si>
  <si>
    <t xml:space="preserve">Karinne Pereira Baron </t>
  </si>
  <si>
    <t xml:space="preserve">Box 32 </t>
  </si>
  <si>
    <t xml:space="preserve">Fábio Rogério Cardoso Mansão / 37013493 </t>
  </si>
  <si>
    <t xml:space="preserve">Borracheiro </t>
  </si>
  <si>
    <t xml:space="preserve">1. Colaborador comunicou o líder e supervisor imediato 
2. Colaborador foi encaminhado ao ambulatório 
3. Comunicação à segurança do trabalho 
4. Colaborador tomou soro </t>
  </si>
  <si>
    <t xml:space="preserve">Jefferson Nunes de Godoi </t>
  </si>
  <si>
    <t xml:space="preserve">Talhão 029 </t>
  </si>
  <si>
    <t xml:space="preserve">A colaboradora foi guardar a garrafa de água no dispenser, e a tampa veio cair na mão esquerda dela, pegando dois dedos da mão esquerda. </t>
  </si>
  <si>
    <t xml:space="preserve">Fazenda Ipiranga lll </t>
  </si>
  <si>
    <t xml:space="preserve">1062 - Estefani Caroline </t>
  </si>
  <si>
    <t xml:space="preserve">Trabalhor Florestal </t>
  </si>
  <si>
    <t xml:space="preserve">1. A  colaboradora foi encaminhada para Unidade de atendimento de Borebi </t>
  </si>
  <si>
    <t xml:space="preserve">Geiciane da Silva </t>
  </si>
  <si>
    <t xml:space="preserve">Promissão </t>
  </si>
  <si>
    <t xml:space="preserve">Pedro Sérgio Domingos </t>
  </si>
  <si>
    <t xml:space="preserve">1. Foi comunicado imediatamente o supervisor da frente e o trator foi paralisado. </t>
  </si>
  <si>
    <t xml:space="preserve">Lençóis Paulista </t>
  </si>
  <si>
    <t xml:space="preserve">Colaboradora ao se deslocar de sua residência até o ponto de ônibus, sofreu uma queda durante o percurso, ocasionando torção no pé esquerdo. </t>
  </si>
  <si>
    <t xml:space="preserve">Plataforma </t>
  </si>
  <si>
    <t xml:space="preserve">37000751/ Maria Cláudia de Oliveira </t>
  </si>
  <si>
    <t xml:space="preserve">Auxiliar de Pesquisa </t>
  </si>
  <si>
    <t xml:space="preserve">1. Assim que a colaboradora chegou ao Viveiro de pesquisa comunicou a assistente da área,(Clarice Charme) onde a mesma perguntou se a funcionária estava bem, ela comunicou que estava sentindo muita dor e inchaço, rapidamente foi encaminhada para o ambulatório da Linha 01 para os cuidados médicos. </t>
  </si>
  <si>
    <t xml:space="preserve">Éder Vinicio Silva </t>
  </si>
  <si>
    <t xml:space="preserve">Fazenda Massapê </t>
  </si>
  <si>
    <t xml:space="preserve">Colaborador estava se deslocando dentro do talhão, e torceu o pé ao pisar em um buraco. </t>
  </si>
  <si>
    <t xml:space="preserve">Topografia </t>
  </si>
  <si>
    <t xml:space="preserve">Urubatan Amaral </t>
  </si>
  <si>
    <t xml:space="preserve">Auxiliar de topografia </t>
  </si>
  <si>
    <t xml:space="preserve">Aline Vergani </t>
  </si>
  <si>
    <t xml:space="preserve">Colaborador estava movimentando a peça planetária para guardar dentro do almoxarifado do módulo, quando a peça escapou da sua mão e acabou caindo sobre seu pé esquerdo. </t>
  </si>
  <si>
    <t>Fazenda Áurea - MÓD 14</t>
  </si>
  <si>
    <t xml:space="preserve">Felipe Ângelo Guerreiro </t>
  </si>
  <si>
    <t xml:space="preserve">Auxiliar de Almoxarife </t>
  </si>
  <si>
    <t xml:space="preserve">1. Encaminhamento do colaborador para atendimento médico na UPA de Garça - SP e avaliação do médico do trabalho </t>
  </si>
  <si>
    <t xml:space="preserve">Operadora ao descer do carro de apoio na troca de turno, foi picada por um maribondo na região da panturrilha. </t>
  </si>
  <si>
    <t xml:space="preserve">Módulo 14 </t>
  </si>
  <si>
    <t>Fazenda Santa Iza/ Veríssimo - MG - MÓD 13</t>
  </si>
  <si>
    <t xml:space="preserve">Layla Wine de Souza Silva </t>
  </si>
  <si>
    <t xml:space="preserve">Operador máquina florestal Trainee </t>
  </si>
  <si>
    <t xml:space="preserve">1. Comunicado a Gestão. 
2. Colaboradora encaminhada para Pronto Socorro de Veríssimo- MG, passou pelo o médico e foi liberada. </t>
  </si>
  <si>
    <t xml:space="preserve">Diego Nascimento </t>
  </si>
  <si>
    <t xml:space="preserve">Faz. Santa Mariana talhão 004 </t>
  </si>
  <si>
    <t xml:space="preserve">A Colaboradora estava finalizando a operação no T004, quando iria iniciar o deslocamento para o T007, quando veio a levar 2 picadas de abelhas. </t>
  </si>
  <si>
    <t xml:space="preserve">Plantio Primarizado </t>
  </si>
  <si>
    <t xml:space="preserve">Esther Alves Silvestre. </t>
  </si>
  <si>
    <t xml:space="preserve"> Lucas Zanetti </t>
  </si>
  <si>
    <t xml:space="preserve">Meri Neusa Barba </t>
  </si>
  <si>
    <t xml:space="preserve">1. Encaminhado de imediato ao PS de Paulistânia-SP. 
2. Passara hoje na medicina Bracell. </t>
  </si>
  <si>
    <t xml:space="preserve">Lucas Zanetti </t>
  </si>
  <si>
    <t xml:space="preserve">Talhão 006 </t>
  </si>
  <si>
    <t xml:space="preserve">Fazenda Turvo I </t>
  </si>
  <si>
    <t xml:space="preserve">1228 - Gleiciane de Souza Santos </t>
  </si>
  <si>
    <t xml:space="preserve">1. A colaboradora foi encaminhada para a UPA de Lençóis Paulista. </t>
  </si>
  <si>
    <t xml:space="preserve">Adriano dos Santos Blanco </t>
  </si>
  <si>
    <t>Marcelo Gobbi Marciano</t>
  </si>
  <si>
    <t>EMFLORS</t>
  </si>
  <si>
    <t>20088 / Erick de Jesus Santos</t>
  </si>
  <si>
    <t>Op. De Trator de Pneus</t>
  </si>
  <si>
    <t>1 - Comunicação aos gestores e área de segurança da MS Florestal e EPS Emflors I.</t>
  </si>
  <si>
    <t>Lucas Menezes dos Santos</t>
  </si>
  <si>
    <t xml:space="preserve">Santa Cecilia  </t>
  </si>
  <si>
    <t xml:space="preserve">Leonor Meza Amarilla  </t>
  </si>
  <si>
    <t xml:space="preserve">Motorista  </t>
  </si>
  <si>
    <t xml:space="preserve">1 - Comunicação aos gestores e área de segurança da MS Florestal e EPS Ambient II.  
2 - Sinalização do local e retirada do caminhão pipa da caixa seca.  </t>
  </si>
  <si>
    <t xml:space="preserve">Erivaldo Rodrigo  </t>
  </si>
  <si>
    <t>Modulo 16</t>
  </si>
  <si>
    <t>5451/ Neviton Matias de Oliveira</t>
  </si>
  <si>
    <t xml:space="preserve">Tecnico em Manutenção </t>
  </si>
  <si>
    <t xml:space="preserve">Comunicação aos gestores,  saúde e área de segurança da Bracell.  </t>
  </si>
  <si>
    <t>Antonio Marcos Kill</t>
  </si>
  <si>
    <t xml:space="preserve">O colaborador seguia com o caminhão pipa sentido a fazenda Santa Luzia. Em determinado momento, devido ao ônibus (empresa de transporte moderno) que estava vindo no sentido contrário, ele deslocou o caminhão pipa o máximo que conseguiu para o lado direito e parou o veículo. Foi então que o motorista do ônibus decidiu passar e acabou colidindo na lateral do caminhão pipa, causando a quebra do vidro de duas janelas e pequenas avarias no tanque do caminhão pipa.  </t>
  </si>
  <si>
    <t xml:space="preserve">Estrada de de acesso à fazenda Santa Luzia, altura da fazenda Modelo ll </t>
  </si>
  <si>
    <t>7017130/Antônio Erasmo Pereira Junior</t>
  </si>
  <si>
    <t>Operador de Manutenção Automotiva II</t>
  </si>
  <si>
    <t xml:space="preserve">Roberto Araújo da Silva Filho </t>
  </si>
  <si>
    <t>Segundo operador, após sair no carreador desceu do trator e fechou a porta. Quando já estava a uma certa distância do trator, o vidro veio a quebrar devido ao choque de temperatura.</t>
  </si>
  <si>
    <t xml:space="preserve">Ao efetuar a rotatória da Rod Juliano Lorenzeti na altura da Automotiva Bracell (seguia pelo lado esquerdo), quando ao lado direito em alta velocidade um veículo terceiro modelo GOl da empresa Koffre atingiu o retrovisor lado direito, ocasionando a quebra do espelho. </t>
  </si>
  <si>
    <t xml:space="preserve">Durante o abastecimento do caminhão pipa na tomada d'água, veio colidir com a mureta estrutural da ponte durante a realização de manobra, causando pequeno amassado no para choque e chuveiro de irrigação frontal. </t>
  </si>
  <si>
    <t xml:space="preserve">O colaborador conduzia o caminhão carregado de madeira para acesso na portaria 01 da Linha II, teve um problema mecânico (estourou a turbina), houve presença de fumaça em excesso devido o óleo do motor em contato com partes quentes do escapamentos. De imediato o motorista solicitou apoio via rádio faixa 11, os bombeiros e SPSP foram acionados. Para previnir um possível foco de incêndio, devido ao excesso de fumaça, o motorista utilizou o extintor de incêndio . </t>
  </si>
  <si>
    <t>O colaborador estava no DDS e ao se apoiar no chassis da carreta que estava no box 32 sentiu uma picada na mão e não conseguiu identificar qual foi o animal peçonhento.</t>
  </si>
  <si>
    <t xml:space="preserve">Ao realizar uma manobra próximo a caixa seca, a roda direita do implemento escorregou para dentro da caixa seca, vindo tombar o tanque de irrigação. </t>
  </si>
  <si>
    <t xml:space="preserve">A Colaboradora estava realizando a atividade de irrigação no talhão 004, quando tropeçou em um resíduo de madeira, vindo a pisar de mau jeito, torcendo o tornozelo. </t>
  </si>
  <si>
    <t>A colaboradora realizava atividades de irrigação quando tropeçou no resíduo, vindo a bater o joelho direito no toco que estava no chão.</t>
  </si>
  <si>
    <t xml:space="preserve">O  colaborador relatou que durante a atividade de adubação mecanizada, o pino de engate que sustentava o implemento veio a quebrar, projetando o implemento (adubadeira) contra a janela traseira do trator, causando assim avarias na proteção e quebra de vidro. </t>
  </si>
  <si>
    <t xml:space="preserve">Segundo relato do colaborador (motorista), ele seguia no carreador com o caminhão pipa de irrigação. Nesse percurso e em determinado momento no carreador, estava vindo um veículo  caminhonete da MS Florestal no sentido contrário. Foi então que o motorista do caminhão Pipa relatou ter parado e iniciado a manobra em marcha ré para liberar a passagem para a caminhonete. O motorista relatou que mesmo realizando a operação com cuidado, observando os retrovisores, as rodas traseiras deslizaram na caixa seca, causando uma diferença de nível entre o solo. </t>
  </si>
  <si>
    <t xml:space="preserve">O colaborador relatou que durante o deslocamento no interior do talhão 71 para atendimento ao chamado da máquina (FW 14080),  acabou pisando de forma irregular sobre duas madeiras de eucalipto, que rolou, forçando assim o seu tornozelo esquerdo que ficou um pouco dolorido horas depois do ocorrido.  
O colaborador tomou um anti-inflamatório e está se sentindo bem para executar suas atividades. Por medidas preventivas, o colaborador foi encaminhado para o hospital Nossa Senhora de Fátima em Serranopolis-GO, onde foi atendido, realizado exame de raio-x, mas não foi constatada nenhuma lesão. Sendo assim, o mesmo foi liberado sem restrições.  </t>
  </si>
  <si>
    <t xml:space="preserve">Entre Baurú e Agudos. </t>
  </si>
  <si>
    <t xml:space="preserve"> Estaqueamento </t>
  </si>
  <si>
    <t xml:space="preserve">Bruno Pereira dos Santos- 37004744 
Agnaldo Benedito Romano- 37003940 </t>
  </si>
  <si>
    <t xml:space="preserve">Motorista / Supervisor </t>
  </si>
  <si>
    <t xml:space="preserve">1. Comunicação e acionamento da polícia militar, resgate e gestores. 
2. Atendimento aos envolvidos, e encaminhamento a Unimed Bauu com acompanhamentos dos gestores. 
3. Acionamento a locadora para recolhimento do carro. 
4. Comunicação as área de segurança do trabalho e patrimonial. </t>
  </si>
  <si>
    <t xml:space="preserve">Claudilene </t>
  </si>
  <si>
    <t xml:space="preserve">1. Encaminhamento ao hospital mais próximo. 
2. Em 23/05/24 colaborador será encaminhado na Medicina Linha 01. O mesmo foi avaliado e liberado para as atividades (Não houve fratura). </t>
  </si>
  <si>
    <t xml:space="preserve">Casa de vegetação 8 </t>
  </si>
  <si>
    <t xml:space="preserve">Viveiro LP </t>
  </si>
  <si>
    <t xml:space="preserve">Diego Leonardo Joaquim Tiozzo/ 37016525 </t>
  </si>
  <si>
    <t xml:space="preserve">1. Encaminhado o colaborador para ambulatório na linha 1, recebeu atendimento com lavagem com soro fisiológico e colírio anestésico. Posteriormente o mesmo foi levado ao CMU. </t>
  </si>
  <si>
    <t xml:space="preserve">Isabella Alves da Rocha </t>
  </si>
  <si>
    <t xml:space="preserve">Talhão: 017 </t>
  </si>
  <si>
    <t xml:space="preserve">Fazenda Forquilha I </t>
  </si>
  <si>
    <t xml:space="preserve">1338-Brendon Rodrigues / STP-237 </t>
  </si>
  <si>
    <t xml:space="preserve">1. A máquina foi parada e a manutenção foi acionada para realizar a substituição do vidro. </t>
  </si>
  <si>
    <t xml:space="preserve"> José Ricardo </t>
  </si>
  <si>
    <t>Colaboradores estavam deslocando-se de Avaí para Lençóis em veículo Argo, quando foram atingidos por veículo desgovernado de terceiro, provocando acidente com capotamento.</t>
  </si>
  <si>
    <t>Fazenda Ganesi</t>
  </si>
  <si>
    <t>Antônio Natalino</t>
  </si>
  <si>
    <t>1. Colaborador levado ao OS de Itatinga-SP</t>
  </si>
  <si>
    <t xml:space="preserve">O colaborador estava realizando atividade de aplicação de herbicida barra aberta, quando passou por cima de um resíduo de eucalipto com o pneu, onde o resíduo se levantou, passou pela proteção e quebrou o vidro. </t>
  </si>
  <si>
    <t>Fazenda Serraria</t>
  </si>
  <si>
    <t>Talhão 005</t>
  </si>
  <si>
    <t xml:space="preserve">970 - Maurício Ribeiro </t>
  </si>
  <si>
    <t xml:space="preserve">Operador de trator florestal </t>
  </si>
  <si>
    <t>João Paulo Souto</t>
  </si>
  <si>
    <t>Fazenda Ômega - MÓD 06</t>
  </si>
  <si>
    <t xml:space="preserve">Edson Martins </t>
  </si>
  <si>
    <t xml:space="preserve">1. Comunicado a gestão; 
2. Comunicado a segurança do trabalho. </t>
  </si>
  <si>
    <t xml:space="preserve">Cassio Thomas </t>
  </si>
  <si>
    <t xml:space="preserve">Box 33 </t>
  </si>
  <si>
    <t xml:space="preserve">Gilvan José dos Reis / 37007708 </t>
  </si>
  <si>
    <t xml:space="preserve"> Soldador </t>
  </si>
  <si>
    <t xml:space="preserve">1. O funcionário foi encaminhado para o Ambulatório 
2. Comunicado a gestão e segurança do trabalho 
3. Colaborador liberado para o trabalho pelo ambulatório, mas dia 27/05/2024 irá passar pelo médico Bracell </t>
  </si>
  <si>
    <t xml:space="preserve">Fazenda Duas Pontes </t>
  </si>
  <si>
    <t xml:space="preserve">BTF06 </t>
  </si>
  <si>
    <t xml:space="preserve">37013718 - Sidney Munhoz </t>
  </si>
  <si>
    <t xml:space="preserve">1. Acionado o Socorro de manutenção avisado à liderança imediata. </t>
  </si>
  <si>
    <t xml:space="preserve">Uedslei Luiz da Cunha </t>
  </si>
  <si>
    <t xml:space="preserve">Marcelo Romano da Silva - Matricula 37007023 
Mirian Paula Savioli - Matricula 37013986 </t>
  </si>
  <si>
    <t xml:space="preserve">Motoristas Rechego Patio Madeira </t>
  </si>
  <si>
    <t xml:space="preserve">1. Acionado Supervisor Patio, imediatamente. Conversado com a motorista sobre o ocorrido. Apenas danos materiais. </t>
  </si>
  <si>
    <t xml:space="preserve">Matthews Vergilio Gomes de Medeiros </t>
  </si>
  <si>
    <t>Posto Lwart</t>
  </si>
  <si>
    <t xml:space="preserve">BTF-SP 7 </t>
  </si>
  <si>
    <t>Sergio Adicio Ramos de Moraes</t>
  </si>
  <si>
    <t xml:space="preserve">BRC 04 </t>
  </si>
  <si>
    <t xml:space="preserve">Andre de Paula </t>
  </si>
  <si>
    <t xml:space="preserve">Operador de máquina II </t>
  </si>
  <si>
    <t xml:space="preserve">1. Comunicação imediata aos responsáveis. </t>
  </si>
  <si>
    <t xml:space="preserve">Clóvis Felix </t>
  </si>
  <si>
    <t xml:space="preserve">Faz. Nossa Senhora Aparecida XV </t>
  </si>
  <si>
    <t>Oficina de Manutenção Automotiva</t>
  </si>
  <si>
    <t xml:space="preserve">Alison William Lima Antunes </t>
  </si>
  <si>
    <t>Comunicação aos gestores e área de segurança da MS Florestal.</t>
  </si>
  <si>
    <t>Roberto Lima de Almeida</t>
  </si>
  <si>
    <t>1 - Comunicação aos gestores e área de segurança da MS Florestal e EPS Emflors I.
2 - Paralisação da máquina e remoção para manutenção.</t>
  </si>
  <si>
    <t>Fazenda Hawai - Talhão 05</t>
  </si>
  <si>
    <t xml:space="preserve">O colaborador relatou que quando estava realizando a derrubada de árvores no período noturno, não percebeu a distância da árvore que estava derrubando em relação a rede de energia. No momento da queda da árvore, a mesma veio a se chocar com a rede elétrica, vindo assim a gerar um princípio de incêndio no local. Foi então que o operador saiu com a máquina a uma distância segura do local e conseguiu controlar o princípio de incêndio. </t>
  </si>
  <si>
    <t xml:space="preserve">Abertura de Frente - Supressão de Árvores Esparsas </t>
  </si>
  <si>
    <t xml:space="preserve">37016365/Calebe Maico de Souza </t>
  </si>
  <si>
    <t xml:space="preserve">Operador Maquinas e Equipamentos II </t>
  </si>
  <si>
    <t xml:space="preserve">1 - Comunicação aos gestores e área de segurança da MS Florestal. 
2 - Foi acionado o time da Brigada de incêndio para apoio no local.  </t>
  </si>
  <si>
    <t>Edson Santana</t>
  </si>
  <si>
    <t xml:space="preserve">Colaborador estava manuseando o cloro (colocando cloro no balde para fazer diluição), quando uma gota atingiu o olho do colaborador. </t>
  </si>
  <si>
    <t xml:space="preserve">O colaborador estava realizando a atividade de Roçada Química Mecanizada, quando passou por cima de um resíduo de eucalipto com o pneu, onde o resíduo levantou, passou pela proteção e quebrou o vidro. </t>
  </si>
  <si>
    <t>O colaborador estava realizando atividade de combate a formiga, quando pisou em um buraco e passou a sentir desconforto.</t>
  </si>
  <si>
    <t xml:space="preserve">Colaborador se deslocava em um declive com o caminhão Pipa, momento que o caminhão deslizou e colidiu na lateral de um veículo que aguardava sua passagem. O caminhão Pipa estava parado no ponto de módulo e o colaborador da empresa Inovesa solicitou a retirada do mesmo para acessar o monte de calcário que estava próximo. O colaborador da Inovesa encostou o veículo no lado direito do carreador para dar passagem ao caminhao pipa. Ao tentar passar pelo carreador o caminhão Pipa deslizou e colidiu na lateral do veículo. O terreno é argiloso e havia chovido no local. </t>
  </si>
  <si>
    <t>O colaborador relatou que estava conduzindo o veículo e ao realizar uma manobra de marcha ré para retirar o veículo que estava no estacionamento da SOS Mangueira,  o retrovisor esquerdo acabou colidindo com a lanterna traseira direita do veículo de terceiros (MS Brasil), que estava estacionado paralelo a avenida Capitão Olinto Mancini.</t>
  </si>
  <si>
    <t xml:space="preserve">O colaborador estava soldando suporte do vigia da terceira carreta e o gatilho da tocha da máquina de solda travou e o arame entrou por debaixo da máscara de solda, atingindo seu rosto do lado esquerdo, queimando superficialmente </t>
  </si>
  <si>
    <t xml:space="preserve">Motorista seguia sentido ao carregamento na Fazenda, quando estava chegando próximo da placa de pare ouviu no rádio outro Motorista dizendo que tinha um fueiro caído na estrada. Parou para verificar sua carreta e viu que era o fueiro da sua carreta que havia caído. </t>
  </si>
  <si>
    <t xml:space="preserve">Motorista do Caminhao 2667 estava na fila pra entrar na mesa 1 e 2 quando a motorista do caminhão 2668 quê também estava ao lado fez o movimento para adentrar à mesa, porém virou o mesmo um pouco antes do ideal, Esbarrando a traseira do 2668 (lado do malhau) no retrovisor do caminhão 2667. </t>
  </si>
  <si>
    <t xml:space="preserve">O motorista conduzia o CM 44214 e ao manobrar para entrar na primeira baia do posto Lwart, não abriu o suficiente e a carreta encostou no guarda corpo do posto, do lado direito, vindo a amassá-lo. </t>
  </si>
  <si>
    <t xml:space="preserve">Operador estava abrindo um viradouro no talhão 08 para a atividade de Destoca, quando foi puxar o material para dentro da vala, como a máquina estava próxima da borda e como o solo estava escorregadio devido as chuvas, a máquina veio a deslizar para dentro da vala, causando a quebra do vidro lateral. </t>
  </si>
  <si>
    <t>Barracão 1ª seleção</t>
  </si>
  <si>
    <t xml:space="preserve">Colaboradora foi empurrar o bandejão e ao colocar a mão abaixo da bandeja de mudas, encostou na roda do carrinho, ocasionando um corte no dedo médio da mão direita. </t>
  </si>
  <si>
    <t>Viveiro LP2</t>
  </si>
  <si>
    <t>37017601/Daiane Cristina</t>
  </si>
  <si>
    <t xml:space="preserve">Pátio Linha 2 </t>
  </si>
  <si>
    <t>Fazenda Santa Maria 2</t>
  </si>
  <si>
    <t>Adriano Batista da Silva</t>
  </si>
  <si>
    <t>Trablhadora Agrícola</t>
  </si>
  <si>
    <t>Ernesto Aleixo do Prado</t>
  </si>
  <si>
    <t>Fazenda boa vista III</t>
  </si>
  <si>
    <t xml:space="preserve">Trator operando na atividade do conjugado (Adubação e Herbicidas) ao sair da rua havia um desnível entre o carriador de acesso/plantio, no momento da saída o mesmo veio a lateralizar. </t>
  </si>
  <si>
    <t>Operação conjugado</t>
  </si>
  <si>
    <t xml:space="preserve">37014812/Vagner Pereira da Silva </t>
  </si>
  <si>
    <t>Operador de máquinas florestais</t>
  </si>
  <si>
    <t xml:space="preserve">1. Informado de imediato o supervisor da área, tanto do cojuado quanto da mecânica o eventual acidente. </t>
  </si>
  <si>
    <t>Adriano Primiano Franzin</t>
  </si>
  <si>
    <t xml:space="preserve">Fazenda Faxinal </t>
  </si>
  <si>
    <t>Ademir Rosa</t>
  </si>
  <si>
    <t>1. Colaborador enviado de imediato ao PS de Itatinga-SP</t>
  </si>
  <si>
    <t>Alessandro Domingos Dias</t>
  </si>
  <si>
    <t xml:space="preserve">Trajeto da fazenda Europa / Ribas do Rio Pardo - MS </t>
  </si>
  <si>
    <t>Luiz Carlos Silva</t>
  </si>
  <si>
    <t>Motorista de carretas</t>
  </si>
  <si>
    <t xml:space="preserve">1 - Caminhão parado e sinalizado na estrada do trajeto 
2 - Responsáveis pelo carregamento se dirigirão até o local para descarga da terceira composição. 
3 - A oficina credenciada e autorizada em Três Lagoas e está se deslocando para o local. </t>
  </si>
  <si>
    <t xml:space="preserve">Thiago Augusto Gonçalves da Silva </t>
  </si>
  <si>
    <t xml:space="preserve">Rodovia MS 040 </t>
  </si>
  <si>
    <t xml:space="preserve">Base Florestal </t>
  </si>
  <si>
    <t xml:space="preserve">Karoline Candelaria Pulcherio Barbosa </t>
  </si>
  <si>
    <t xml:space="preserve">Técnica Operações Florestais I </t>
  </si>
  <si>
    <t xml:space="preserve">1- Comunicação aos gestores e área de segurança da MS Florestal. 
2- Acionamento da locadora para manutenção do veículo. </t>
  </si>
  <si>
    <t xml:space="preserve">Gustavo Mathias Lopes </t>
  </si>
  <si>
    <t>Danilo dos Santos Aranha</t>
  </si>
  <si>
    <t xml:space="preserve">Motorista de carretas </t>
  </si>
  <si>
    <t xml:space="preserve">1 - O condutor utilizou o extintor do cavalo 
2 - Condutor do caminhão pipa extinguiu o princípio e resfriou o local para impedir retorno das chamas 
2 - Caminhão encontra-se parado na fazenda aguardando reparo, trânsito liberado. </t>
  </si>
  <si>
    <t xml:space="preserve">Ribas do Rio Pardo/MS </t>
  </si>
  <si>
    <t xml:space="preserve">O colaborador relatou que conduzia o caminhão pipa e em determinado momento ele deu passagem para um caminhão carregado de madeira. Foi então, que o caminhão acabou colidindo o para-choque contra um toco na margem da estrada, causando pequenas avarias. </t>
  </si>
  <si>
    <t>Estradas- Logística</t>
  </si>
  <si>
    <t xml:space="preserve"> 37016726/ Rodrigo Oliveira Lima </t>
  </si>
  <si>
    <t xml:space="preserve">Skid Oficina </t>
  </si>
  <si>
    <t xml:space="preserve">O mecânico (1) ao verificar visualmente uma avaria debaixo da carreta, entrou embaixo do equipamento, em seguida o motorista recebeu sinal do mecânico (2) para tocar o caminhão, sem perceber o mecânico (1) debaixo do equipamento. O motorista andou cerca de 5 metros com o caminhão e acabou prensando o mecânico (1) no parachoque da 3° carreta. </t>
  </si>
  <si>
    <t xml:space="preserve">Manutenção rápida - skid </t>
  </si>
  <si>
    <t xml:space="preserve">Marcos de oliveira marquês/ 37015444 </t>
  </si>
  <si>
    <t xml:space="preserve">1. O colaborador encaminhado para o Ambulatório com urgência, depois ao CMU para raio X com luxações, segue bem e consciente, apenas com dores leves. 
2. Comunicação à gestão e segurança do trabalho. </t>
  </si>
  <si>
    <t xml:space="preserve">Andrey Cesar Paccola </t>
  </si>
  <si>
    <t xml:space="preserve">Bracell Fabrica L II </t>
  </si>
  <si>
    <t xml:space="preserve">Rildo Tonholi </t>
  </si>
  <si>
    <t xml:space="preserve">Motorista carreteiro </t>
  </si>
  <si>
    <t xml:space="preserve">1. Encaminhado ao ambulatório Bracell. Comunicado aos gestores Pátio Bracell, Segurança do trabalho e Operação Bracell. 
2. Conduzido ao Upa para exames. 
3. Aguardando resultado do exame. </t>
  </si>
  <si>
    <t xml:space="preserve">Adalberto Franco - TST </t>
  </si>
  <si>
    <t>Faz. Europa - Ribas do Rio Pardo, MS</t>
  </si>
  <si>
    <t xml:space="preserve">Durante deslocamento para o carregamento na fazenda Europa, houve queda do fueiro da 2ª composição. </t>
  </si>
  <si>
    <t xml:space="preserve">37009352 Fabio Cândido da Silva </t>
  </si>
  <si>
    <t xml:space="preserve">1. Bloqueio da Frota, na fazenda Europa, SOS acionado. </t>
  </si>
  <si>
    <t xml:space="preserve">Alexandry Borges Freitas </t>
  </si>
  <si>
    <t xml:space="preserve">Fazenda Aruanda </t>
  </si>
  <si>
    <t xml:space="preserve">Preventiva </t>
  </si>
  <si>
    <t xml:space="preserve">37010629/ Cristofer da Silva </t>
  </si>
  <si>
    <t xml:space="preserve">Mecânico de Manutenção </t>
  </si>
  <si>
    <t xml:space="preserve">José Rodolpho Turíbio de abreu </t>
  </si>
  <si>
    <t xml:space="preserve">37016714 Pedro Humberto Henrique Rebouças </t>
  </si>
  <si>
    <t xml:space="preserve">Motorista transporte de madeiras </t>
  </si>
  <si>
    <t xml:space="preserve">1. Motorista foi levado pela equipe de técnico do carregamento ao hospital de Ribas do Rio Pardo onde passou pelo medico e foi liberado. </t>
  </si>
  <si>
    <t xml:space="preserve">Adilson Rodrigues Basto </t>
  </si>
  <si>
    <t xml:space="preserve">Fabrica linha 2 </t>
  </si>
  <si>
    <t xml:space="preserve">37007623 José Jackson Mendes Brito </t>
  </si>
  <si>
    <t xml:space="preserve">Edison Francisco Leite </t>
  </si>
  <si>
    <t xml:space="preserve">Motorista conduzia o veículo leve pela estrada de terra atrás de um caminhão de transporte de madeira, quando o caminhão sinalizou a intenção de parar e no momento que foi efetuar a ultrapassagem do caminhão, o caminhão retornou para a estrada principal, e para evitar a colisão com o caminhão acabou colidindo em uma estaca de balizamento fixada na margem da estrada. </t>
  </si>
  <si>
    <t xml:space="preserve">37017534 Runi Dias </t>
  </si>
  <si>
    <t xml:space="preserve">1.  Foi comunicado à equipe dos técnicos e não houve lesões em nenhum dos ocupantes do veículo. </t>
  </si>
  <si>
    <t>Lucivaldo Goncalves Brito</t>
  </si>
  <si>
    <t>Almoxarife</t>
  </si>
  <si>
    <t xml:space="preserve">1. Comunicado a Gestão. </t>
  </si>
  <si>
    <t xml:space="preserve">José Couto </t>
  </si>
  <si>
    <t>Lmg 410, Km41 - MÓD 13</t>
  </si>
  <si>
    <t>Marco Antonio dos Santos</t>
  </si>
  <si>
    <t>1. Técnico no local acionou o socorro e comunicado a liderança</t>
  </si>
  <si>
    <t>Fazenda Caribe</t>
  </si>
  <si>
    <t>Irrigação Semi-mecanizada</t>
  </si>
  <si>
    <t>1295/ Jonathan da Silva Alves</t>
  </si>
  <si>
    <t>1. Comunicação aos gestores e área de segurança da MS Florestal e EPS Larsil ll.</t>
  </si>
  <si>
    <t>Rodrigo</t>
  </si>
  <si>
    <t>Fazenda Coqueiral</t>
  </si>
  <si>
    <t>Luíz Antônio Silva Fagundes/37007427</t>
  </si>
  <si>
    <t>1. Avaliação dos danos                                                                                     2. Informado gestor de segurança do trabalho</t>
  </si>
  <si>
    <t>Paulo Henrique dos Santos</t>
  </si>
  <si>
    <t>Avaí - Expedição</t>
  </si>
  <si>
    <t>Colaboradora prensou o dedo ao acondicionar os tubetes dentro da caixa de tubetes</t>
  </si>
  <si>
    <t>Kettelyn Bispo - 370117685</t>
  </si>
  <si>
    <t>1. A médica do trabalho estava no viveiro e fez o atendimento.</t>
  </si>
  <si>
    <t>Fazenda Santa Madalena II - Piratininga SP</t>
  </si>
  <si>
    <t xml:space="preserve">Após a troca de mangueira de pressão da articulação foi movimentar o cabeçote para teste e atingiu a porta do veículo (caminhonete) - manutenção Ponsse. </t>
  </si>
  <si>
    <t>Felipe Augusto Guilherme/ 37014876</t>
  </si>
  <si>
    <t>Operador de máquina florestal II</t>
  </si>
  <si>
    <t xml:space="preserve">1. Comunicado de gestão                                                                              2. Veículo paralisado para manutenção na porta. </t>
  </si>
  <si>
    <t>Fazenda Querencia 4</t>
  </si>
  <si>
    <t>Talhão 043</t>
  </si>
  <si>
    <t>1372-Janaine de Jesus Carvalho de Marins</t>
  </si>
  <si>
    <t xml:space="preserve">Trabalhador Florestal </t>
  </si>
  <si>
    <t>1. A colaboradora foi socorrida e encaminhada ao hospital mais próximo em Cabralia Paulista</t>
  </si>
  <si>
    <t>Elizeu Viana</t>
  </si>
  <si>
    <t>Turvinho V</t>
  </si>
  <si>
    <t>Talhão 003</t>
  </si>
  <si>
    <t>1121 - Vitor Gabriel Rodrigues Leite</t>
  </si>
  <si>
    <t xml:space="preserve">1. O colaborador fo encaminhado a unidade de atendimento de Borebi. </t>
  </si>
  <si>
    <t xml:space="preserve">Agrupamento </t>
  </si>
  <si>
    <t xml:space="preserve">37009852 - Maria do Socorro Carlos Nascimento </t>
  </si>
  <si>
    <t>1. Foi levada ao ambulatório da linha 02, posteriormente encaminhada para o CMU para fazer um raio X</t>
  </si>
  <si>
    <t>Jaqueline Pereira de Oliveira</t>
  </si>
  <si>
    <t xml:space="preserve">Fazenda faxinal, talhão 016 </t>
  </si>
  <si>
    <t xml:space="preserve">Ao dar partida no veículo, o motorista não reparou que a marcha estava engatada. Quando tirou o pé da embreagem, o carro deu um solavanco e acabou acertando o trator que estava estacionado no local. O trator estava estacionado sem estar em operação e não havia motorista no trator. </t>
  </si>
  <si>
    <t>Ivanilton</t>
  </si>
  <si>
    <t xml:space="preserve">1. Véiculo foi parado e enviado para manutenção </t>
  </si>
  <si>
    <t>Fazenda Santa Helena III</t>
  </si>
  <si>
    <t>Sergio Rodrigues</t>
  </si>
  <si>
    <t>Operador de trator agrícola</t>
  </si>
  <si>
    <t xml:space="preserve">1. Comunicado ao setor de segurança da EPS, máquina paralisada imediatamente. </t>
  </si>
  <si>
    <t>José Lucas</t>
  </si>
  <si>
    <t>Módulo 14 - baldeio</t>
  </si>
  <si>
    <t>Izabel Camargo Ricardo</t>
  </si>
  <si>
    <t>Motorista do ônibus</t>
  </si>
  <si>
    <t>1. A motorista parou o ônibus de imediato e prestou todas as informações ao condutor do veículo atingido e ambas as partes entraram em acordo em fazer boletim de ocorrência</t>
  </si>
  <si>
    <t xml:space="preserve">Izabel Camargo Ricardo </t>
  </si>
  <si>
    <t>A colaboradora ao descer do ônibus se desequilibrou e veio a torcer o pé.</t>
  </si>
  <si>
    <t>Operador estava realizando o desengate da adubadeira, quando ao soltar o pino do terceiro ponto, teve um leve prensamento na ponta do dedo indicador da mão esquerda.</t>
  </si>
  <si>
    <t>A colaboradora relatou que conduzia o veículo (FIAT Mobi) pela rodovia MS040 próximo ao KM 30, sentido a fazenda São Pedro da Mata. Em determinado momento, ela foi surpreendida por um animal (porco do mato) que saiu da pista lateral, vindo a colidir com o veículo, causando avarias.</t>
  </si>
  <si>
    <t xml:space="preserve">Durante trajeto (caminhão carregado), condutor ouviu estouro de pneu, parou o conjunto e constatou que o pneu interno 24 horas da primeira composição do lado direito estava em chamas. Após utilizar o extintor do cavalo sem sucesso, um caminhão pipa que passava pelo local prestou socorro e extinguiu o princípio de incêndio. Não houve madeira queimada e ninguém se feriu. </t>
  </si>
  <si>
    <t xml:space="preserve">Colaborador ao soltar cinta de amarração da carga de madeira da 2º composição, uma tora de 2 mtrs caiu da carga e atingiu a região da sua cabeça. O mesmo relata que estava de capacete e a madeira atingiu o mesmo, provocando dor na cabeça. </t>
  </si>
  <si>
    <t xml:space="preserve">O colaborador relatou que durante o deslocamento para fazer manutenção preventiva em uma máquina, ele foi surpreendido por um animal silvestre (Anta), que saiu de forma inesperada e atravessou na frente da caminhonete, vindo a colidir na parte frontal, causando avarias no para-choque. Não houve nenhuma lesão e sim danos materiais na caminhonete. </t>
  </si>
  <si>
    <t xml:space="preserve">Conduzia o caminhão carregado em estrada de terra, quando ao fazer uma curva houve o tombamento do caminhão. </t>
  </si>
  <si>
    <t xml:space="preserve">Durante trajeto com o caminhão carregado, o último eixo da terceira carreta soltou. </t>
  </si>
  <si>
    <t xml:space="preserve">Motorista ao fazer a limpeza da carreta, foi retirar uma madeira de aproximadamente 2,50m que ficou em cima da carreta após a descarga, a madeira veio a bater em sua perna direta. </t>
  </si>
  <si>
    <t xml:space="preserve">Durante o deslocamento com veículo próximo a cidade Presidente Olegario, o colaborador dormiu brevemente durante a direção, perdendo o controle do veículo, causando somente danos materiais. </t>
  </si>
  <si>
    <t xml:space="preserve">O Motorista conduzia o caminhão e ao sair da grua carregado errou o caminho e precisou de apoio da pá carregadeira. Ao ser puxado, o motorista não realizou a manobra corretamente vindo a fazer uma curva fechada. A composição passou por cima do talhão, vindo a ficar em um ângulo próximo de tombamento. </t>
  </si>
  <si>
    <t>O colaborador relatou que estava realizando a atividade de irrigação semi-mecanizada e ao realizar uma manobra para alinhar o trator com a linha de plantio, ele passou muito próximo de uma caixa seca que estava do seu lado esquerdo, onde o implemento acabou escorregando e veio a tombar (somente o implemento). Obs: No momento os colaboradores não estavam próximos do trator. Eles aguardavam o operador realizar a manobra.</t>
  </si>
  <si>
    <t xml:space="preserve">Caminhão comboio passou por um veículo argo que estava parado a margem do talhão, após passar com o caminhão pelo veículo, foi necessário manobrar para abastecer o trator, quando ao manobrar de marcha ré, veio a colidir o parachoque traseiro com a tampa do porta malas do argo. </t>
  </si>
  <si>
    <t>A colaboradora estava realizando a atividade de irrigação manual, quando enroscou o irrigador do trator nos resíduos do talhão, onde o irrigador veio a acertar a mão da colaboradora.</t>
  </si>
  <si>
    <t xml:space="preserve">O colaborador realizava atividade de plantio manual quando se desequilibrou, caindo do lado esquerdo e batendo o braço esquerdo no chão. </t>
  </si>
  <si>
    <t>Colaboradora pegou a caixa de mudas e ao levantar, bateu no joelho direito, travando a caixa entre o joelho e o bandejão.</t>
  </si>
  <si>
    <t xml:space="preserve">Ao fazer a manobra de ré para entrar no talhão, o pneu dianteiro esquerdo levantou a proteção da máquina, encostando no vidro do para-brisa, ocasionando a sua quebra. </t>
  </si>
  <si>
    <t>Fazenda são Manoel - Região Pirajuí-SP - MÓD 14</t>
  </si>
  <si>
    <t xml:space="preserve">Segundo informações da motorista do ônibus, ao chegar até o módulo 14 da fazenda São Manoel, a mesma parou o ônibus em frente ao módulo para descarregar o marmibox (refeições), e ao sair com o ônibus a motorista não observou que a tampa ficou aberta e ao lado do ônibus estava um veículo (uno) estacionado, aconteceu um impacto entre a tampa do bagageiro e o vidro traseiro do uno. </t>
  </si>
  <si>
    <t xml:space="preserve">Posto Vila - Pirapora/MG </t>
  </si>
  <si>
    <t xml:space="preserve">0830819- Alex Aparecido P. Ferrarez </t>
  </si>
  <si>
    <t xml:space="preserve">1. Comunicado com a liderança imediata 
2. Comunicado ao time de segurança 
3. Sinalização da rodovia 
4. Abertura do boletim de ocorrência </t>
  </si>
  <si>
    <t>TST Francisco Sousa</t>
  </si>
  <si>
    <t xml:space="preserve">Fazenda São Joaquim VII </t>
  </si>
  <si>
    <t xml:space="preserve">BRC-03 </t>
  </si>
  <si>
    <t xml:space="preserve">37016659 - Emerson da Silva Carvalho </t>
  </si>
  <si>
    <t xml:space="preserve">1. O colaborador foi encaminhado ao hospital para atendimento médico e realização de exames na cidade do ocorrido, passará no ambulatório Bracell no dia seguinte após liberação. 
2. Foi acionado a segurança do trabalho para comunicação do evento, para acompanhamento das informações Full time e abertura de investigação para identificar a causa raiz do acidente. 
3. Foi feito um DDS com os dois turnos para orientação da equipe sobre o cuidado e atenção nas realizações das atividades. </t>
  </si>
  <si>
    <t xml:space="preserve">Luciano Delmar dos Santos Almeida </t>
  </si>
  <si>
    <t>Durante deslocamento na rodovia veio a colidir na traseira de um caminhão. Iniciou sua jornada às 18:00h na base. O Motorista estava conduzindo o veículo da empresa vindo de um socorro em Bauru. Foi evidenciado que o carro estava na velocidade  94km/h na hora da ocorrência.</t>
  </si>
  <si>
    <t>Buritis</t>
  </si>
  <si>
    <t xml:space="preserve">O colaborador estava realizando atividade de combate manual a formigas, quando tropeçou e bateu a lavanca de bombeamento no joelho direito. </t>
  </si>
  <si>
    <t>Talhão 017</t>
  </si>
  <si>
    <t>912 - Luis Henrique Pereira da Silva</t>
  </si>
  <si>
    <t xml:space="preserve">1. O colaborador foi levado a UPA de Agudos </t>
  </si>
  <si>
    <t>Márcio Peres Rodrigues</t>
  </si>
  <si>
    <t>Paulistânia</t>
  </si>
  <si>
    <t xml:space="preserve">Fazenda Coqueiral </t>
  </si>
  <si>
    <t>37017293 - Juliana Estevo da Silva</t>
  </si>
  <si>
    <t>Piratininga</t>
  </si>
  <si>
    <t>37017311 - Adriana Jeronymo</t>
  </si>
  <si>
    <t xml:space="preserve">1. Encaminhada de emidiato ao PS de Paulistânia-SP                   2. Informada segurança do trabalho e supervisor </t>
  </si>
  <si>
    <t xml:space="preserve">1. Encaminhada de emidiato ao PS de Piratininga-SP                   2. Informada segurança do trabalho e supervisor </t>
  </si>
  <si>
    <t>LP1</t>
  </si>
  <si>
    <t xml:space="preserve">Roçada do viveiro </t>
  </si>
  <si>
    <t>José Alves</t>
  </si>
  <si>
    <t>1. Acionada linderanças;                                                                                            2. Operação interditada até apuração da ocorrência</t>
  </si>
  <si>
    <t>Plantio Primarizado</t>
  </si>
  <si>
    <t>Fazenda Coqueiral  - talhão 008</t>
  </si>
  <si>
    <t xml:space="preserve">37017301 - Leandro Cavalcanti </t>
  </si>
  <si>
    <t xml:space="preserve">Irrigação </t>
  </si>
  <si>
    <t xml:space="preserve">Claudio dos Santos Oliveira </t>
  </si>
  <si>
    <t>1. Comunicação aos gestores e área de segurança da MS Florestal  e EPS Parcetec</t>
  </si>
  <si>
    <t>Gerly Santos Fernandes</t>
  </si>
  <si>
    <t>Rodovia BR 267 - KM55 - Bataguasse/MS</t>
  </si>
  <si>
    <t xml:space="preserve">10048949 - Junior Aparecido da Silva </t>
  </si>
  <si>
    <t xml:space="preserve">1. Comunicação aos gestores e área de segurança da MS Florestal e EPS Piracicabana </t>
  </si>
  <si>
    <t>1. Não houve nenhuma lesão e sim danos materiais                           2. Ônibus Piracicabana transitava em velocidade compatível com a via</t>
  </si>
  <si>
    <t>Alex</t>
  </si>
  <si>
    <t>Estoque LP2</t>
  </si>
  <si>
    <t xml:space="preserve">Colaborador estava realizando movimentação de bandejão, quando desequilibrou e caiu, colidindo a costa na barra de ferro (trilho). </t>
  </si>
  <si>
    <t>LP2</t>
  </si>
  <si>
    <t>Gustavo Beza Rodrigues - 37017397</t>
  </si>
  <si>
    <t xml:space="preserve">1. Acionado lideranças, colaborador foi levado ao ambulatório. Colaborador foi medicado e a médica recomendou atividades leves por 3 dias. </t>
  </si>
  <si>
    <t xml:space="preserve">Faz. Chimarrão </t>
  </si>
  <si>
    <t xml:space="preserve">Luiz Fernando Rodrigues da Silva </t>
  </si>
  <si>
    <t xml:space="preserve">1. Comunicação aos gestores, saúde e área de segurança da MS Florestal e EPS Inovesa. </t>
  </si>
  <si>
    <t xml:space="preserve">Joseana A. Veiga </t>
  </si>
  <si>
    <t xml:space="preserve">Fazenda Betel - Água Clara </t>
  </si>
  <si>
    <t xml:space="preserve">34027 - José Francisco da Silva </t>
  </si>
  <si>
    <t xml:space="preserve">Operador de Trator </t>
  </si>
  <si>
    <t xml:space="preserve">1. Comunicação aos gestores e área de segurança da MS Florestal e EPS Emflora I. </t>
  </si>
  <si>
    <t>RAFAEL PINHEIRO RODRIGUES</t>
  </si>
  <si>
    <t xml:space="preserve">O colaborador relatou que durante a realização da atividade de aplicação de herbicida mecanizada, ele se deparou com um tronco de árvore na linha que realiza a aplicação. Na tentativa de desviar do tronco, o operador realizou uma manobra com a porta da máquina aberta, o que causou uma batida contra e automaticamente a quebra do vidro da porta. Não houve nenhuma lesão e sim danos materiais. </t>
  </si>
  <si>
    <t xml:space="preserve">O colaborador relatou que estava ajudando a montar a área de vivência e em determinado momento, acabou sendo picado por um escorpião no dedão da mão esquerda. O colaborador foi encaminhado para o hospital municipal Francisca Ortega em Nova Alvorada do Sul, onde foi atendido, medicado e liberado posteriormente sem restrições. Segundo relato do colaborador, ele estava utilizando a luva de segurança na realização da atividade. </t>
  </si>
  <si>
    <t xml:space="preserve">Durante percurso com o ônibus, um veículo leve foi realizar uma ultrapassagem. Foi então que o condutor do veículo leve avistou uma carreta vindo no sentido contrário e neste momento tentou retornar a faixa de rolamento correta, não sendo possível ter tempo de frenagem, ele acabou colidindo contra a traseira do ônibus, causando avarias em ambos os veículos. </t>
  </si>
  <si>
    <t>O colaborador relatou que ao realizar uma manobra de ré para estacionar o ônibus próximo ao restaurante, ele veio a colidir contra um veículo leve, causando avarias em ambos os veículos.</t>
  </si>
  <si>
    <t>O colaborador relatou que durante a realização da atividade de irrigação no talhão 09 com a frota C102, ele passou sobre uma curva de nível, onde houve o rompimento da boca de lobo devido o esforço no pino do engate. Após o rompimento, a boca de lobo caiu ao solo, paralisando a atividade.</t>
  </si>
  <si>
    <t>O colaborador estava realizando atividade de plantio no talhão 008, quando foi atacado por 2 abelhas, o mesmo foi medicado e levado ao PS de Paulistânia-SP.</t>
  </si>
  <si>
    <t>Durante manobra do trator, colaborador pisou no freio e o mesmo não funcionou, então acionou o câmbio de marcha para mudar direção ré, nesse momento o equipamento travou e parou em área de declive.</t>
  </si>
  <si>
    <t xml:space="preserve">A colaboradora estava realizando atividade de irrigação  no talhão 008, quando escorregou durante deslocamento, vindo a relatar dores na região do pé. </t>
  </si>
  <si>
    <t>A colaboradora estava realizando atividade de irrigação  no talhão 007, quando acabou enroscando a mangueira do tanque, vindo a esticar e causar incomodo no seu braço</t>
  </si>
  <si>
    <t xml:space="preserve">Ao realizar transporte de argila com caminhão Basculante caminhão saiu da estrada e tombou na lateral da mesma. 
</t>
  </si>
  <si>
    <t xml:space="preserve">Motorista ao realizar a manobra para sair do posto de combustível e acessar a rodovia BR-365, neste momento um veículo Corsa clássic em alta velocidade colidiu no paramoqueiro da 1⁰ composição da frota Expresso. Não houve feridos, apenas danos materiais. </t>
  </si>
  <si>
    <t>Av. Nova Porto XV de novembro, centro, bataguassu-MG</t>
  </si>
  <si>
    <t xml:space="preserve">Fazenda Canabrava </t>
  </si>
  <si>
    <t>O colaborador relatou que estava gradeando próximo a rede de energia, onde havia alguns postes. E em determinado momento, por um descuido, ele girou da máquina um pouco mais, onde a grade foi diretamente em um dos postes, causando a quebra do mesmo. Não houve nenhuma lesão e sim danos materiais</t>
  </si>
  <si>
    <t xml:space="preserve">Preparo Solo ( Grande) </t>
  </si>
  <si>
    <t xml:space="preserve">20055 / Pablo Santos Gomes </t>
  </si>
  <si>
    <t xml:space="preserve">1. Paralisação da atividade e comunicação aos gestores e área de segurança da MS Florestal e EPS Emflors I. </t>
  </si>
  <si>
    <t xml:space="preserve">Luis Carlos dos Santos </t>
  </si>
  <si>
    <t>Água Clara</t>
  </si>
  <si>
    <t>Descarregamento de caixas</t>
  </si>
  <si>
    <t>Marcelo dos Santos Marques</t>
  </si>
  <si>
    <t>1. Comunicação aos gestores e área de segurança MS Florestal e EPS DN Florestal.</t>
  </si>
  <si>
    <t>Eduardo Diego</t>
  </si>
  <si>
    <t xml:space="preserve">O colaborador relatou que ao passar por uma rua com vários carros estaciondos em ambos os lados, ele acabou colidindo na lateral de um dos veículos leves que estava estacionado, causando avarias no veículo e no ônibus. </t>
  </si>
  <si>
    <t xml:space="preserve">Estradas </t>
  </si>
  <si>
    <t>10048991/Helton Martins Rodrigues</t>
  </si>
  <si>
    <t>1. Comunicação aos gestores e área de segurança MS Florestal e EPS Piracicabana.</t>
  </si>
  <si>
    <t xml:space="preserve">Capina Química Mecanizada </t>
  </si>
  <si>
    <t xml:space="preserve">Elvis Costa </t>
  </si>
  <si>
    <t xml:space="preserve">Operador de trator de pneu </t>
  </si>
  <si>
    <t xml:space="preserve">1. Comunicação aos gestores e área de segurança MS Florestal e EPS JSF. </t>
  </si>
  <si>
    <t>O colaborador relatou que estava realizando a atividade no descarregamento de caixas no viveiro. Ao pegar a caixa, a mesma voltou e acabou batendo no rosto, vindo a fazer um corte acima da sobrancelha. O colaborador foi atendido e encaminhado para o hospital municipal Nossa Senhora Aparecida em Água Clara-MS, onde foi atendido, realizada a assepsia e liberado posteriormente.</t>
  </si>
  <si>
    <t xml:space="preserve">O colaborador relatou que abriu a porta da saída de emergência para realizar uma higienização na máquina. Ao fechar a janela traseira, a porta veio a bater com força desproporcional, causando a trinca do vidro. </t>
  </si>
  <si>
    <t xml:space="preserve">Fila da Linha II </t>
  </si>
  <si>
    <t xml:space="preserve"> José Carlos Gomes </t>
  </si>
  <si>
    <t xml:space="preserve">1. Informado os gestores da operação, Olsen e Bracell. </t>
  </si>
  <si>
    <t xml:space="preserve">Raniele Raulino dos Santos </t>
  </si>
  <si>
    <t xml:space="preserve">Viveiro P&amp;D </t>
  </si>
  <si>
    <t xml:space="preserve">Melhoramento Genético e Manejo </t>
  </si>
  <si>
    <t xml:space="preserve">37017058 Bruno Baptistela Guigem (Bracell) e 
Valdenilson Neves da Silva (Terra Fértil) </t>
  </si>
  <si>
    <t xml:space="preserve">Auxiliar de Pesquisa e Líder de campo </t>
  </si>
  <si>
    <t xml:space="preserve">1. Foi comunicado os Técnicos Murilo César Cordeiro e César Augusto Cardoso responsáveis pelas duas equipe envolvidas, e o Técnico Murilo realizou comunicado via WhatsApp com a TST Karine Moraes. </t>
  </si>
  <si>
    <t xml:space="preserve">Murilo César Cordeiro </t>
  </si>
  <si>
    <t xml:space="preserve">Colaborador estava realizando movimentação de bandejão, em dado momento o bandejão saiu do trilho e bateu na mão direita do mesmo. </t>
  </si>
  <si>
    <t xml:space="preserve">Rustificação LP2 </t>
  </si>
  <si>
    <t xml:space="preserve">
Luiz Felipe Severiano / 3701014</t>
  </si>
  <si>
    <t xml:space="preserve">1. Acionado lideranças. 
2. Colaborador foi levado ao ambulatório linha 01, após atendimento o mesmo foi liberado para retorno às atividades. </t>
  </si>
  <si>
    <t xml:space="preserve">Ana Flávia Leoncio </t>
  </si>
  <si>
    <t xml:space="preserve">Colaborador estava fechando caixa fluvial com tampa de concreto, e ao pisar na tampa fixa para posicionar a outra para vedar a caixa, essa veio a ceder com o colaborador, vindo ter uma queda de 1,50m. </t>
  </si>
  <si>
    <t xml:space="preserve">Calçada próximo CV-LP2 </t>
  </si>
  <si>
    <t>Carlos Henrique de Oliveira Alves / 37015450</t>
  </si>
  <si>
    <t xml:space="preserve">1. Acionado lideranças e TST. 
2. Acionado a medicina para encaminhar o colaborador ao CMU. </t>
  </si>
  <si>
    <t xml:space="preserve">Ewerton Sanches </t>
  </si>
  <si>
    <t xml:space="preserve">Trajeto Fazenda Rio Claro </t>
  </si>
  <si>
    <t xml:space="preserve">37007397 Rodrigo Aparecido Pereira de Godoi </t>
  </si>
  <si>
    <t xml:space="preserve">1.  Avisado o Supervisor da área, Matheus. </t>
  </si>
  <si>
    <t xml:space="preserve">Trajeto Da Fazenda Dois Meninos </t>
  </si>
  <si>
    <t xml:space="preserve">BTF - 06 </t>
  </si>
  <si>
    <t xml:space="preserve">BTF - 03 </t>
  </si>
  <si>
    <t xml:space="preserve"> Fernando Barbuí </t>
  </si>
  <si>
    <t xml:space="preserve">Eliseu Aparecido Da Silva </t>
  </si>
  <si>
    <t xml:space="preserve">BTF - 07 </t>
  </si>
  <si>
    <t>Carlos Renato Cavalheiro</t>
  </si>
  <si>
    <t>1. Técnico apoiou no direcionamento para o ambulatório e posterior hospital. 
2. Comunicado a liderança.</t>
  </si>
  <si>
    <t xml:space="preserve">Fazenda Canchin </t>
  </si>
  <si>
    <t xml:space="preserve"> 37015752 / Maicon Fayan </t>
  </si>
  <si>
    <t xml:space="preserve">1. Avisado o Supervisor da operação. </t>
  </si>
  <si>
    <t xml:space="preserve">BTF - 08 </t>
  </si>
  <si>
    <t xml:space="preserve">37017681, Kihorky Mariano dos Santos </t>
  </si>
  <si>
    <t xml:space="preserve">Motorista Transporte Madeira </t>
  </si>
  <si>
    <t xml:space="preserve">Fazenda Santos Antônio V </t>
  </si>
  <si>
    <t xml:space="preserve">Ao entrar na linha de operação a qual era dentro de uma caixa de contenção de água, operador percebeu que iria atolar o trator e decidiu realizar uma manobra para mudar de rua. Ao realizar tal ação passando ao lado da caixa de contenção de água, uma das rodas traseiras escorregou causando o tombamento da máquina dentro da caixa de contenção de água. </t>
  </si>
  <si>
    <t xml:space="preserve">Lucas Farias Balbinos -31228 </t>
  </si>
  <si>
    <t xml:space="preserve">1. Atividade paralisada e posteriormente o colaborador foi encaminhado para atendimento médico para avaliação. </t>
  </si>
  <si>
    <t xml:space="preserve">Fazenda São Sebastião III </t>
  </si>
  <si>
    <t xml:space="preserve">Ricardo Aparecido de Melo </t>
  </si>
  <si>
    <t xml:space="preserve">1. Comunicado ao superior imediato. Trator paralisado na atividade. </t>
  </si>
  <si>
    <t xml:space="preserve">Jackson Santos </t>
  </si>
  <si>
    <t xml:space="preserve">O colaborador relatou que durante a atividade de aplicação de calcário, uma pedra acabou sendo projetada no para brisa frontal da máquina, causando a quebra do vidro dianteiro. </t>
  </si>
  <si>
    <t xml:space="preserve">Aplicação de Calcário </t>
  </si>
  <si>
    <t xml:space="preserve">Julio Cesar </t>
  </si>
  <si>
    <t xml:space="preserve">Operador Máquinas e Equipamentos II </t>
  </si>
  <si>
    <t xml:space="preserve">Paulo Victor de Sá </t>
  </si>
  <si>
    <t xml:space="preserve">Rod Marechal Rondon, entrada do posto Garbrás em frente à Ambev </t>
  </si>
  <si>
    <t>Aparecido Jose Oliveira</t>
  </si>
  <si>
    <t xml:space="preserve">1 - O condutor comunicou o ocorrido ao analista, ao TST e gerenciamento de risco 
2 - Socorro acionado Corpo de Bombeiros </t>
  </si>
  <si>
    <t xml:space="preserve">Prevenção e Combate a Incêndio </t>
  </si>
  <si>
    <t>Valter Melo (Supervisor), Dyllan Souza (Líder), Walter Soares (Líder)</t>
  </si>
  <si>
    <t xml:space="preserve">Supervisor de Segurança Patrimonial/ Líder de Segurança Patrimonial </t>
  </si>
  <si>
    <t xml:space="preserve">Valter Melo Carneiro JR </t>
  </si>
  <si>
    <t xml:space="preserve">Motorista no primeiro dia de escala estava com o caminhão e no momento da descarga na linha 2, quando foi realizar a manobra de ré veio a colidir com o veiculo frota Bracell. Não havendo danos materiais graves. </t>
  </si>
  <si>
    <t>Ao manobrar veículo L200 Triton próximo ao barracão do picador, colaborador não observou veículo Strada que estava estacionado ao lado do barracão, ocasionando a colisão traseira lado esquerdo do veículo L200 no retrovisor direito do veículo Strada.</t>
  </si>
  <si>
    <t xml:space="preserve">Colaborador após realizar o carregamento do caminhão e amarração de carga, identificou que o último fueiro da 3ª composição havia caído. O mesmo alegou que por se tratar de uma carreta com 4 fueiros, nao conseguiu identificar anteriormente. </t>
  </si>
  <si>
    <t xml:space="preserve">Motorista seguia com o caminhão carregado na estrada de terra, quando houve a quebra na base do último fueiro da 2ª composição. </t>
  </si>
  <si>
    <t xml:space="preserve">Durante amarração da carga, uma tora caiu e resvalou na perna esquerda do motorista. </t>
  </si>
  <si>
    <t xml:space="preserve">Motorista estava com o caminhão vazio na entrada da Fazenda e ao manobrar em marcha ré para ceder espaço a um outro caminhão, colidiu com a caminhonete da Plácidos que estava parada atrás do seu caminhão em um ponto cego. </t>
  </si>
  <si>
    <t xml:space="preserve">Durante deslocamento para o carregamento na fazenda, houve queda do fueiro da 2ª composição. </t>
  </si>
  <si>
    <t>GN Empreendimentos</t>
  </si>
  <si>
    <t xml:space="preserve">Condutor estava conduzindo tritrem vazio sentido MS, ao se aproximar do posto Garbras (em frente à Ambev) no município de Agudos, um automóvel saiu do posto pela contramão, colidindo na lateral direita da carreta e lançado para a valeta do acostamento. Haviam dois ocupantes no veículo (Ford Eco Esport) motorista e passageiros sofreram lesões leves e foram levados pelo resgate ao pronto socorro. </t>
  </si>
  <si>
    <t xml:space="preserve">São Francisco II -  do Rio Pardo-MS </t>
  </si>
  <si>
    <t xml:space="preserve">Os colaboradores relataram que após o combate na fazenda, foi realizar a hidratação. Foi então que um dos colegas lhe passou uma garrafa térmica pelos colaboradores da empresa SWG, prestadores de serviço da Suzano. Após o contato do líquido na boca, ele percebeu um sabor estranho e nesse momento o colaborador da SWG gritou: "Meu Deus! você deu a garrafa errada, essa é veneno de formiga (Tuit Florestal)!" Os três colaboradores da equipe de combate foram encaminhados ao hospital em Ribas do Rio Pardo MS, onde passaram por avaliação médica e foram liberados sem restrições. </t>
  </si>
  <si>
    <t>Motorista seguia sentido Fazenda, quando logo após iniciar o trajeto na estrada de terra houve o desengate da carreta.</t>
  </si>
  <si>
    <t>Estradão Borebi / acesso Fazenda Turvinho</t>
  </si>
  <si>
    <t xml:space="preserve">O Motorista ao realizar uma curva colidiu no toldo da área de vivência. </t>
  </si>
  <si>
    <t>Fazenda Turvinho I</t>
  </si>
  <si>
    <t>SKID automotiva </t>
  </si>
  <si>
    <t>Motorista ao manobrar o caminhao, veio a colidir com a carreta no retrovisor de outro caminhão que estava parado.</t>
  </si>
  <si>
    <t xml:space="preserve">Motorista ao passar ao lado do lavador na Oficina Automotiva,  colidiu com o 1° pneu  lado esquerdo da prancha no parachoque de uma segunda carreta que estava parada.
</t>
  </si>
  <si>
    <t>Oficina Automotiva </t>
  </si>
  <si>
    <t>Rua Ásia, S/ Nº, Bairro Distrito Industrial II Luiz Trecenti, Lençóis Paulista SP</t>
  </si>
  <si>
    <t xml:space="preserve">Colaboradora estava em atividade de controle de formiga, quando foi ferroada por 5 abelhas. </t>
  </si>
  <si>
    <t>Camila de Oliveira</t>
  </si>
  <si>
    <t>1.Colaboradora tomou os dois comprimidos antialérgico;              2.Avisaram o supervisor e o técnico da área;
3. Encaminhada a colaboradora para o pronto socorro.</t>
  </si>
  <si>
    <t xml:space="preserve">Marcelo Soares </t>
  </si>
  <si>
    <t>Fazenda Boa Vista 1</t>
  </si>
  <si>
    <t>Lucas Rafael de Oliveira Vieira</t>
  </si>
  <si>
    <t xml:space="preserve">1. Encaminhada para hospital de Areiópolis onde passou pelo pronto atendimento e foi liberada sem restrição. </t>
  </si>
  <si>
    <t>Santa Izabel - Piratininga</t>
  </si>
  <si>
    <t>37009574 - Davi Martins</t>
  </si>
  <si>
    <t>Analista</t>
  </si>
  <si>
    <t>1. Tomar os comprimidos antialérgicos e passar no médico do trabalho.</t>
  </si>
  <si>
    <t>Davi Martins</t>
  </si>
  <si>
    <t xml:space="preserve">Fabrica, portaria 09 </t>
  </si>
  <si>
    <t xml:space="preserve">Motorista ao sair pela portaria 09 colidiu com a cancela. </t>
  </si>
  <si>
    <t>BTF-MS 08</t>
  </si>
  <si>
    <t xml:space="preserve">Luiz Gustavo Boato, matrícula 37014758 </t>
  </si>
  <si>
    <t xml:space="preserve">1. Foi comunicado a Patrimonial que registrou a ocorrência. </t>
  </si>
  <si>
    <t xml:space="preserve">Ao deslocar para outro talhão passando ao lado de uma caixa de contenção  o tanque de irrigação,escorregou vindo a tombar lateralmente. </t>
  </si>
  <si>
    <t>Talhão 07</t>
  </si>
  <si>
    <t xml:space="preserve">Durante atividade de irrigação na saída do talhão, havia um desnível. Ao passar com o trator, o tanque de irrigação passou por cima do toco, onde ocorreu o tambamento somente do tanque. Não havia colaboradores perto na hora do tombamento. </t>
  </si>
  <si>
    <t>Fazenda Tuvinho V</t>
  </si>
  <si>
    <t xml:space="preserve">1318 - Lucas Gabriel Alvarenga Fiel </t>
  </si>
  <si>
    <t xml:space="preserve">1. Verificação se nenhum colaborador foi atingido e todos estavam bem e fazer a remoção do tanque </t>
  </si>
  <si>
    <t>Alexsandro Rodrigues da Silva / 37016355</t>
  </si>
  <si>
    <t>1.  Foi enviado mensagem para o líder comunicando o ocorrido.</t>
  </si>
  <si>
    <t>Carlos André Pereira da Silva</t>
  </si>
  <si>
    <t>1. Avisado o Supervisor da área e logístico. 
2. Solicitado socorro mecânico.</t>
  </si>
  <si>
    <t>BTF - 02</t>
  </si>
  <si>
    <t>Gerson Cordeiro</t>
  </si>
  <si>
    <t>Motorista de Transporte Florestal</t>
  </si>
  <si>
    <t>1. Informado aos supervisores de transporte e carregamento.</t>
  </si>
  <si>
    <t>Anderson Antônio</t>
  </si>
  <si>
    <t>Daniel Pinheiro</t>
  </si>
  <si>
    <t>1. Acionado supervisor e manutenção</t>
  </si>
  <si>
    <t>O colaborador relatou que ao ir buscar o bandejão para realizar a primeira seleção, ele não se atentou ao desnível do chão e acabou pisando em falso, causando um leve desconforto em seu joelho direito. O colaborador foi encaminhado para atendimento especializado, onde foram realizados exames médicos e não foi constatada nenhuma fratura. </t>
  </si>
  <si>
    <t xml:space="preserve">Viveiro de Mudas </t>
  </si>
  <si>
    <t xml:space="preserve">37016713/Adriano Rodrigues de Souza </t>
  </si>
  <si>
    <t xml:space="preserve">1. Comunicação aos gestores,  saúde e área de segurança da MS Florestal.  </t>
  </si>
  <si>
    <t xml:space="preserve">Loana Cristina de Proença </t>
  </si>
  <si>
    <t>Douradinha TL.70</t>
  </si>
  <si>
    <t xml:space="preserve">Segundo relato do colaborador, ele estava realizando a atividade de irrigação próximo de finalizar a beca. Em determinado momento, ele acabou pisando em um buraco de tatu que estava camuflado com vegetação, causando um desconforto em sua perna esquerda. O colaborador foi encaminhado ao hospital em Santa Rita do Pardo-MS,  onde passou por avaliação médica e foi liberado sem restrições.  </t>
  </si>
  <si>
    <t xml:space="preserve">3631/ Cleiton </t>
  </si>
  <si>
    <t>Trabalhador Flotestal</t>
  </si>
  <si>
    <t>1. Comunicação imediata aos gestores,  saúde e área de segurança da MS Florestal e a gestão e segurança da EPS JEMA.</t>
  </si>
  <si>
    <t>Alexander dos S. Lins</t>
  </si>
  <si>
    <t>Fazenda Santa Maria/Três Lagoas -MS</t>
  </si>
  <si>
    <t xml:space="preserve">O colaborador relatou que teve a proatividade de prestar apoio ao motorista do caminhão PIPA na captação d'água. Porém, esse apoio não foi solicitado por nenhuma liderança e/ou colaborador da frente de trabalho e sim uma decisão única do colaborador. Foi então que o mesmo pegou a chave da caminhonete que estava estacionada na frente de trabalho (área de vivência) e se deslocou até o local, onde estava o caminhão PIPA. Realizou o apoio na captação d'água e no deslocamento de volta para a área de vivência ele passou por uma bifurcação e não observou que uma outra caminhonete da mesma empresa (Emflora) aproximava-se do local, vindo então a colidir frontalmente os dois veículos. Não houve nenhuma lesão aos ocupantes dos veículos e sim danos materiais em ambos.  </t>
  </si>
  <si>
    <t xml:space="preserve">36635-Arielson Francisco Santos Amancio / Arnóbio Bispo dos Santos </t>
  </si>
  <si>
    <t xml:space="preserve"> Operador de Trator Agrícola/Mecânico Mantenedor </t>
  </si>
  <si>
    <t xml:space="preserve">1. Comunicação aos gestores e área de segurança da MS Florestal e EPS Emflora AC. </t>
  </si>
  <si>
    <t>Fazenda Juca de Castro - Talhão 005</t>
  </si>
  <si>
    <t xml:space="preserve">Supressão de Árvores Esparsas </t>
  </si>
  <si>
    <t xml:space="preserve">Joelson Jesus dos Santos </t>
  </si>
  <si>
    <t xml:space="preserve">Operador Máquinas </t>
  </si>
  <si>
    <t xml:space="preserve">1. Comunicação aos gestores e área de segurança da MS Florestal e EPS Rio do Sul.  </t>
  </si>
  <si>
    <t>Wagner Dias Mendes</t>
  </si>
  <si>
    <t>Fazenda: São João ll</t>
  </si>
  <si>
    <t xml:space="preserve">O colaborador relatou que estava realizando a atividade de manutenção no cabeçote da máquina (ES03), utilizando uma marreta para fazer o encaixe da ponta do eixo no rolo do cabeçote. Foi então que a marreta resvalou na mão do colaborador, causando um pequeno ferimento.  O colaborador estava utilizando todos os EPI'S necessários para a atividade. </t>
  </si>
  <si>
    <t xml:space="preserve"> 37015129 Bruno Rodrigues Gomes</t>
  </si>
  <si>
    <t xml:space="preserve">Mecânico Manutenção de Máquinas </t>
  </si>
  <si>
    <t xml:space="preserve">1. Comunicação aos gestores e área de segurança da MS Florestal.  </t>
  </si>
  <si>
    <t>Wellison Silva</t>
  </si>
  <si>
    <t>Mesa 2 / L2 - Patio de Madeiras</t>
  </si>
  <si>
    <t>L2</t>
  </si>
  <si>
    <t xml:space="preserve">Marcelo de Souza (37006330) / Motorista: Henrique Ferreira Ambrosio. </t>
  </si>
  <si>
    <t xml:space="preserve">1. Registro com fotos do caminhão;
2. Colhido relato do motorista e operador;
3. Solicitado imagens da operação </t>
  </si>
  <si>
    <t>Rod Marechal Rondon, KM 387 - Valparaíso / SP</t>
  </si>
  <si>
    <t>Cesar Augusto Beltramin</t>
  </si>
  <si>
    <t xml:space="preserve">1 - O colaborador fez o combate inicial do princípio de incêndio 
2 - O condutor comunicou o ocorrido a gestão e SSMA
3 - O condutor acionou VIA Rondon </t>
  </si>
  <si>
    <t xml:space="preserve">Carina Rodrigues Candido </t>
  </si>
  <si>
    <t>motorista de carreta</t>
  </si>
  <si>
    <t>Guarujá I</t>
  </si>
  <si>
    <t xml:space="preserve">37009073/Gabriele Queiroz </t>
  </si>
  <si>
    <t xml:space="preserve">Técnica de Operações Florestais </t>
  </si>
  <si>
    <t>1. Comunicação imediata aos gestores e área de segurança da MS Florestal.</t>
  </si>
  <si>
    <t>João Pequeno</t>
  </si>
  <si>
    <t>Rua Arnaldo Rodrigues Menezes - Bauru SP</t>
  </si>
  <si>
    <t>Henrique Voltolin</t>
  </si>
  <si>
    <t>1. Encaminhado outro ônibus</t>
  </si>
  <si>
    <t>Jobson Xavier</t>
  </si>
  <si>
    <t>SOF</t>
  </si>
  <si>
    <t xml:space="preserve">JFI Duartina </t>
  </si>
  <si>
    <t xml:space="preserve">Dejair David Miranda </t>
  </si>
  <si>
    <t xml:space="preserve">Alessandro Bezerra </t>
  </si>
  <si>
    <t>Fazenda Santa Inácio</t>
  </si>
  <si>
    <t xml:space="preserve">Colaboradores estavam fazendo parcelas de IFQ 6, quando foram atacados por abalhas no talhão. </t>
  </si>
  <si>
    <t>Ronaldo Cesar dos Santos e Lucas Olivas Bacas</t>
  </si>
  <si>
    <t xml:space="preserve">1. Colaboradores tomaram remédio e buscaram atendimento médico no hospital em Duartina. </t>
  </si>
  <si>
    <t xml:space="preserve">Atny Saito </t>
  </si>
  <si>
    <t>Santa Rita ii - Talhão 012</t>
  </si>
  <si>
    <t>Durante a atividade de roçada manual, o colaborador não se atentou ao buraco pequeno que estava a sua frente, onde ele veio a cair e sentir um desconforto nas costas.</t>
  </si>
  <si>
    <t xml:space="preserve">Roçada manual </t>
  </si>
  <si>
    <t>Carlos Eduardo de Souza Silva - 1130</t>
  </si>
  <si>
    <t>1. O colaborador foi encaminhado para o UPA de Agudos e depois de ser atendido foi liberado sem restrições.</t>
  </si>
  <si>
    <t>José Roberto Porcino</t>
  </si>
  <si>
    <t>Fazenda Santa Tereza do Limoeira talhão 004</t>
  </si>
  <si>
    <t xml:space="preserve">Juliana Silva </t>
  </si>
  <si>
    <t>1. Encaminhado de imediato ao PS de Paulistânia - SP</t>
  </si>
  <si>
    <t xml:space="preserve">Lençóis paulista </t>
  </si>
  <si>
    <t>37010139 - Alexsander de Souza Berci</t>
  </si>
  <si>
    <t>1. Acionado a liderança e o colaborador foi levado ao ambulatório da linha 1.</t>
  </si>
  <si>
    <t xml:space="preserve">Flavio Mendes </t>
  </si>
  <si>
    <t>Fazenda Liberdade</t>
  </si>
  <si>
    <t>Adilson Teixeira</t>
  </si>
  <si>
    <t>Trabalhador agrícola</t>
  </si>
  <si>
    <t>1. Levado a Santa casa da misericódia de Pirajuí-SP.</t>
  </si>
  <si>
    <t>Módulo 06 CF</t>
  </si>
  <si>
    <t>BR 153, Km 182 - Lins - MÓD 06</t>
  </si>
  <si>
    <t>1349 Marcelo Henrique Leite</t>
  </si>
  <si>
    <t xml:space="preserve">Motorista I comboio </t>
  </si>
  <si>
    <t xml:space="preserve">1. Comunicado a Gestão e segurança do Trabalho </t>
  </si>
  <si>
    <t xml:space="preserve">Gedeon Miranda </t>
  </si>
  <si>
    <t xml:space="preserve">Linha 1 Em Frente a Balança </t>
  </si>
  <si>
    <t xml:space="preserve">João Batista dos Santos </t>
  </si>
  <si>
    <t>1. Acionado o Supervisorde Pátio Luiz Bispo e a patrimonial.</t>
  </si>
  <si>
    <t>Luiz Carlos Bernine</t>
  </si>
  <si>
    <t xml:space="preserve">Fazenda Liberdade </t>
  </si>
  <si>
    <t xml:space="preserve">Luiz Carlos de Souza </t>
  </si>
  <si>
    <t>1. Passei a situação ao TST Bracell e faremos a reposição da porta a mais rápido possível.</t>
  </si>
  <si>
    <t xml:space="preserve">Luciano Henrique Passaroni </t>
  </si>
  <si>
    <t>Motorista ao sair da linha 1, fez uma curva para direita perdendo a visão e colidindo a lateral direita do cavalo na última composição de outro caminhão que estava parado.</t>
  </si>
  <si>
    <t xml:space="preserve">Segundo informações levantadas no local do incidente, operador  na parte da manhã foi abrir a porta do Trator para começar o expediente e a mesma veio a quebrar, causando a quebra do vidro. </t>
  </si>
  <si>
    <t>Enquanto atravessava a rodovia com o veículo, o condutor relatou que não percebeu a presença do caminhão descendo a via, resultando uma colisão lateral entre os dois veículos.</t>
  </si>
  <si>
    <t xml:space="preserve">O colaborador desceu do caminhão Pipa e foi sinalizar o motorista sobre o abastecimento do tanque do plantio, quando tropeçou na própria botina e veio a cair no solo torcendo a mão. </t>
  </si>
  <si>
    <t>Colaborador estava realizando retirada de caixa do caminhão, quando uma aranha que estava na caixa picou o braço esquerdo.</t>
  </si>
  <si>
    <t>Fazenda Santa Tereza do Limoeira - Talhão 001</t>
  </si>
  <si>
    <t xml:space="preserve">A colaboradora estava realizando a atividade de irrigação no talhão 001, quando a mangueira de irrigação esbarrou em uma brota seca, onde havia uma enxame de abelha, vindo a ser picada por abelhas. </t>
  </si>
  <si>
    <t xml:space="preserve">A colaboradora estava realizando atividade de irrigação no talhão e acabou sendo picada por uma abelha. </t>
  </si>
  <si>
    <t>Durante a atividade de desseca mecanizada o operador ao realizar uma manobra próximo a um eucalipto quebrado para se desviar da galha, veio a colidir com a mesma na lateral oposta do trator, ocasionando a quebra do vidro lateral traseiro.</t>
  </si>
  <si>
    <t xml:space="preserve">O motorista estava conduzindo o micro ônibus sentido rodovia com destino ao módulo 12, entrada para o Jaraguá, quando um outro condutor não respeitou a placa de PARE e colidiu com a lateral esquerda do micro ônibus Viação Piracicabana. </t>
  </si>
  <si>
    <t xml:space="preserve">A colaboradora estava realizando acompanhamento do plantio dentro do talhão, onde a área possui muitos terraços e está com vegetações dessecadas.  Após descer um dos terraços, ela se desequilibrou, vindo a torcer o pé esquerdo. A colaboradora foi encaminhada para o Hospital em Campo Grande-MS, onde foi atendida e liberada posteriormente sem restrições.  </t>
  </si>
  <si>
    <t xml:space="preserve">O colaborador conduzia o veículo  Tritrem vazio sentido MS e ao parar no acostamento para verificações gerais, notou um princípio de incêndio logo abaixo  da gabine (ninguém se feriu). </t>
  </si>
  <si>
    <t>Operador de grua ao descarregar a primeira composição do caminhão da transportadora Garbuio, um pedaço de madeira escorregou da garra, vindo sobre a cabine do veículo. Somente danos materiais (trincou teto solar).</t>
  </si>
  <si>
    <t xml:space="preserve">O colaborador relatou que a máquina (ESC 49) estava parada em manutenção durante o dia sem condições de deslocamento. Durante a operação do turno da noite, o operador realizou a supressão de uma  árvore próximo a máquina parada (ESC 49). Foi então que um resíduo (cavaco) foi projetado e acabou atingindo o vidro da porta da máquina, causando a quebra do mesmo.  </t>
  </si>
  <si>
    <t>JEMA</t>
  </si>
  <si>
    <t>Durante monitoramento ambiental, colaborador levou 1 ferroada de abelha na mão direita.</t>
  </si>
  <si>
    <t>Durante a operação de aplicação mecanizada, ao chegar no final do talhão, o operador não se atentou ao risco de tombamento ao ver a caixa de contenção de chuva, o que resultou na manobra que ocasionou o tombamento do trator.</t>
  </si>
  <si>
    <t>Levantamento de Caixas de Mudas ( Rustificação II)</t>
  </si>
  <si>
    <t xml:space="preserve">A colaboradora estava realizando a atividade de devolução de mudas nas bandejas na área de rustificação II e na oportunidade ela foi movimentar a caixa de muda que estava em cima da mesa e acabou sentindo um incômodo na região dorsal das costas. A colaboradora foi encaminhada para o ambulatório médico local, onde foi atendida, medicada, foi aplicado gelo no local, sendo liberada sem restrições.  </t>
  </si>
  <si>
    <t>37011275/Sandis Ciriaco dos Santos</t>
  </si>
  <si>
    <t>Rodrigo AP Fonseca</t>
  </si>
  <si>
    <t>Fazenda Santa Terezinha Talão 003</t>
  </si>
  <si>
    <t xml:space="preserve">37017672 - Amanda Castanho Albuquerque </t>
  </si>
  <si>
    <t xml:space="preserve">Técnico de Operações Florestais </t>
  </si>
  <si>
    <t xml:space="preserve">1. Verificação de necessidade médicas
2. Acionamento do TST
3. Supervisar foi ao local verificar  o incidente 
4. Acionamento do guincho </t>
  </si>
  <si>
    <t xml:space="preserve">Pedro Bridi </t>
  </si>
  <si>
    <t>Durante deslocamento com o veículo dentro da fazenda, a técnica de operações florestais passou por uma erosão na estrada, batendo o parachoque dianteiro no chão, acionando o Air Bag.</t>
  </si>
  <si>
    <t>Fazenda Furnas Gleba A</t>
  </si>
  <si>
    <t xml:space="preserve">Manutenção  Florestal </t>
  </si>
  <si>
    <t>. Francisco Sinesio Ferreira Junior
Matricula: 37616926
. Cleiton Vicente Ferreira
Matricula: 37016948</t>
  </si>
  <si>
    <t>Fazenda Nossa Senhora Aparecida XV.</t>
  </si>
  <si>
    <t>BRC-04</t>
  </si>
  <si>
    <t>Renato Nunes.</t>
  </si>
  <si>
    <t xml:space="preserve">1. Comunicado todos os responsáveis. </t>
  </si>
  <si>
    <t>Rafael Ramos.</t>
  </si>
  <si>
    <t>Carlos Roberto de Paula</t>
  </si>
  <si>
    <t xml:space="preserve">1. Motorista acionou o monitoramento da Transpes;
2. Monitoramento acionou a gestão SSMA e gerente da Transpes;
3. Comunicado gestão Bracell.  </t>
  </si>
  <si>
    <t xml:space="preserve">O operador derrubou uma árvore sobre a cerca da fazenda vizinha, chamando outro colaborador, que estava auxiliando o supervisor na liderança de seu turno, para ajudá-lo com o ocorrido. No momento em que registrava uma foto onde a árvore abatida pelo harvester caiu sobre a cerca,  uma árvore seca caiu, vindo a atingi-lo lateralmente no capacete de proteção. </t>
  </si>
  <si>
    <t>Módulo 06</t>
  </si>
  <si>
    <t>Fazenda Instância Isabel/ Gurantã-SP - MÓD 06</t>
  </si>
  <si>
    <t>Gleydson Vidal de Souza,  Mat. 37006925</t>
  </si>
  <si>
    <t>1. Comunicado a Gestão.
2. Encaminhamos o operador para o hospital, onde passou por exames de raio X, tomografia e ressonância, não contatando problemas;
3. No dia 17/06 passou por avaliação da medica do trabalho Bracell, onde a Dra. Juliana caracterizou SAA, pois não foi constatada lesão.</t>
  </si>
  <si>
    <t>Fazenda São Judas Tadeu do Inhema  ID 0232</t>
  </si>
  <si>
    <t>Noroeste</t>
  </si>
  <si>
    <t>2885 Valmir Cavalcante de Sousa</t>
  </si>
  <si>
    <t>Operador de Maquinas ll</t>
  </si>
  <si>
    <t>1. Foi feito o comunicado aos responsáveis da empresa e responsáveis pela área da Bracell, equipamento paralisado para manutenção</t>
  </si>
  <si>
    <t>Felipe Dias Barcelos</t>
  </si>
  <si>
    <t xml:space="preserve">Cidade Itatinga </t>
  </si>
  <si>
    <t xml:space="preserve">Motociclista ao ultrapassar o carro dentro da cidade de Itatinga, bateu a moto no mesmo. </t>
  </si>
  <si>
    <t>Supervisor de Colheita</t>
  </si>
  <si>
    <t xml:space="preserve">1. Isolado a área.
2. Acionado Equipe de Emergência (SAMU) que chegou logo após no local e encaminhou o mesmo até o Pronto Socorro;
3. Feito os exames e liberado para casa;
4. Comunicado Gestão, áreas da Saúde e Segurança Bracell;
- Aberto BO nº BO202406170407911.  </t>
  </si>
  <si>
    <t>Rafael Domingues de Almeida</t>
  </si>
  <si>
    <t>Talhão 006</t>
  </si>
  <si>
    <t>Durante a operação de irrigação, a colaboradora pisou em falso, vindo a sentir um desconforto no tornozelo.</t>
  </si>
  <si>
    <t>Turvinho 5</t>
  </si>
  <si>
    <t xml:space="preserve">1383 - Tuany de Oliveira </t>
  </si>
  <si>
    <t>1.  A colaboradora foi encaminhada para o hospital de Areiópolis, onde recebeu atendimento e foi liberada sem restrições.</t>
  </si>
  <si>
    <t xml:space="preserve">Willians Torres da Silva </t>
  </si>
  <si>
    <t>Faz. São José XII, talhão 01.</t>
  </si>
  <si>
    <t>O operador estava realizando a atividade de Capina Química em uma floresta alta, quando não observou uma declividade. Desta maneira, o trator veio a se inclinar e bater o vidro no galho do eucalipto, vindo a quebrar o vidro do lado esquerdo.</t>
  </si>
  <si>
    <t>Talhão 01</t>
  </si>
  <si>
    <t>Ivan Silvestre</t>
  </si>
  <si>
    <t>1. Maquina foi parado de imediato e enviado para manutenção. 
2. O Operador não sofreu nenhuma lesão..</t>
  </si>
  <si>
    <t>São Sebastião lll</t>
  </si>
  <si>
    <t>Iedson Fernando Bandeira</t>
  </si>
  <si>
    <t>1. Encaminhado ao Pronto Socorro de Gaurantã e encaminhado para Marilia para realizar raio x, constatado nenhuma fratura e liberado.</t>
  </si>
  <si>
    <t>Fazenda Santa Luzia</t>
  </si>
  <si>
    <t xml:space="preserve">Colaborador estava descarregando materiais no  caminhão munck, quando subiu na carroceira do mesmo para realocar uma peça e veio a sofrer escorregão no assoalho da carroceria e vindo a se apoiar sobre braço direito e a sentir um desconforto. </t>
  </si>
  <si>
    <t xml:space="preserve">37011141/ Elson Junior da Silva </t>
  </si>
  <si>
    <t xml:space="preserve">1. Colaborador encaminhado ao Hospital em Santa Rita do Pardo e liberado após o atendimento sem restrições. </t>
  </si>
  <si>
    <t xml:space="preserve">Sebastião Ramos Dutra de Oliveira </t>
  </si>
  <si>
    <t>Talhão 63, Fazenda Santa Iza - MÓD 13</t>
  </si>
  <si>
    <t>5294 /Osmar Dordelio de Moura</t>
  </si>
  <si>
    <t>Tecnico de Manutenção PL</t>
  </si>
  <si>
    <t xml:space="preserve">Fazenda: Hawai </t>
  </si>
  <si>
    <t xml:space="preserve">1 - Atendimento ao colaborador, comunicação a operação e segurança da MS Florestal. 
2 - Após o evento o colaborador foi acompanhado pelo Supervisor da atividade ao atendimento médico. </t>
  </si>
  <si>
    <t xml:space="preserve">Combate a Formiga Manual </t>
  </si>
  <si>
    <t xml:space="preserve"> José Carlos Salvador Xavier </t>
  </si>
  <si>
    <t xml:space="preserve">Peterson Lucena </t>
  </si>
  <si>
    <t xml:space="preserve">Força do Campo </t>
  </si>
  <si>
    <t>Operação em viradouro com árvores em pé, ao tentar derrubar o eucalipto a mesma veio a cair em cima da máquina, tendo avarias no equipamento.</t>
  </si>
  <si>
    <t>Rua José Brandi - próximo ao N° 349 - Antigo P.A Transpes</t>
  </si>
  <si>
    <t xml:space="preserve">Conforme informado, operador com  Trator  Prefixo Tp23 estava em operação e ao sair  de dentro do talhão veio a  colidir com a proteção lateral do Trator PrefixoTp24 que estava em deslocamento no carreador para manutenção. </t>
  </si>
  <si>
    <t>O motorista que conduzia o tritrem (carregado), durante a manobra para estacionar o mesmo, colidiu com o CM que estava estacionado (resultando em danos no CM), ambos equipamentos da TRANSPES. O motorista estava em seu primeiro dia de escala, sem excesso de jornada.</t>
  </si>
  <si>
    <t>Operador realizando a atividade mecanizada com barra protegida, não viu o resíduo e ao passar sobre o resíduo, este foi lançado sobre a dianteira do trator passando sobre as barras de proteção, atingindo o vidro dianteiro que veio a quebrar.</t>
  </si>
  <si>
    <t>Colaborador realizava atividade de irrigação, quando tropeçou em um resíduo de madeira e veio a sentir um desconforto no seu pé direito.</t>
  </si>
  <si>
    <t xml:space="preserve">Colaborador ao realizar atividade de combate a formiga, veio a pisar em em buraco de Tatu que estava encoberto pela vegetação, vindo a ocasionar um desconforto no tornozelo. </t>
  </si>
  <si>
    <t>37006400 - Rafael Domingues</t>
  </si>
  <si>
    <t>Faz. Nossa Senhora Aparecida VI  - Santa Rita do Pardo /MS</t>
  </si>
  <si>
    <t>7017737 / Rian Matheus Spina Mariano</t>
  </si>
  <si>
    <t xml:space="preserve">Operador de Máquinas e Equipamentos </t>
  </si>
  <si>
    <t>1. Realizando atendimento e primeiros socorros no campo;
2. Colaborador encaminhado ao hospital municipal de Bataguassu/MS.</t>
  </si>
  <si>
    <t>Alex Correa de Oliveira</t>
  </si>
  <si>
    <t>Fazenda Palmeiras - MÓD 02</t>
  </si>
  <si>
    <t>37006440/ Kelly Fabiani da Silva Machado</t>
  </si>
  <si>
    <t xml:space="preserve">Operador de Grua  </t>
  </si>
  <si>
    <t xml:space="preserve">Jhon Felipe Senoski </t>
  </si>
  <si>
    <t>Divisão Florestal - Pirajuí</t>
  </si>
  <si>
    <t>37003064/Claudemir Carvalho da Silva</t>
  </si>
  <si>
    <t xml:space="preserve">1. Caminhão foi paralisado no estacionamento. </t>
  </si>
  <si>
    <t>Alexandre Oliveira</t>
  </si>
  <si>
    <t>Fazenda Ômega ID: 0244</t>
  </si>
  <si>
    <t>Evaldo Souza de Lima</t>
  </si>
  <si>
    <t xml:space="preserve">Operador de máquinas </t>
  </si>
  <si>
    <t xml:space="preserve">1.Foi feito comunicado aos responsáveis da empresa e responsáveis pela área Bracell, equipamento paralisado para manutenção. </t>
  </si>
  <si>
    <t>Fazenda Santa Teresa do Limoeiro - Talhão 004</t>
  </si>
  <si>
    <t xml:space="preserve">Pablo Leonardo dos Santos Pinheiro </t>
  </si>
  <si>
    <t>1. Encaminhado para ambulatório Bracell.</t>
  </si>
  <si>
    <t xml:space="preserve">Fazenda Pinheiro </t>
  </si>
  <si>
    <t xml:space="preserve">1485/Juliano dos Santos Adriano </t>
  </si>
  <si>
    <t>Operador de máquinas (FW)</t>
  </si>
  <si>
    <t>1. Comunicado gestão Ponsse e Bracell.</t>
  </si>
  <si>
    <t>Marcos da Macena</t>
  </si>
  <si>
    <t xml:space="preserve">37017297/Everton Luiz Teixeira </t>
  </si>
  <si>
    <t xml:space="preserve">1. Encaminhado de imediato ao OS de Paulistânia;
2. Será encminhado para medicina Bracell </t>
  </si>
  <si>
    <t xml:space="preserve">37017329/Diogo Aparecido Padilha </t>
  </si>
  <si>
    <t xml:space="preserve">Viveiro Avaí </t>
  </si>
  <si>
    <t xml:space="preserve">37016466/ David Samuel Tosadori </t>
  </si>
  <si>
    <t xml:space="preserve">1. Acionada a liderança e encaminhado para o pronto atendimento de Avaí. </t>
  </si>
  <si>
    <t>Colaborador ao descarregar a carreta com substrato, torceu o pé direito ao pisar em falso no palete.</t>
  </si>
  <si>
    <t>Fazenda Manga Larga - ID 0371 - Talhão 05</t>
  </si>
  <si>
    <t>Ao se deslocar pelo talhão durante a atividade de combate à formiga, colaborador veio a sentir um desconforto no tornozelo.</t>
  </si>
  <si>
    <t>Silvicultura - Noroeste</t>
  </si>
  <si>
    <t>2751 - Samuel Natanael Geremias Rodrigues</t>
  </si>
  <si>
    <t>Ajudante florestal</t>
  </si>
  <si>
    <t>1. Informado o setor de saúde e segurança do trabalho;
2. Levado ao pronto socorro da Santa Casa de Lins</t>
  </si>
  <si>
    <t>Vitor Souza</t>
  </si>
  <si>
    <t xml:space="preserve">Fazenda Nossa Senhora de Lourdes </t>
  </si>
  <si>
    <t xml:space="preserve">Paulo Sergio da Silva </t>
  </si>
  <si>
    <t>Josielson Barbosa</t>
  </si>
  <si>
    <t>Ao descer de uma área declivosa o eixo do implemento enroscou em um toco alavancando o implemento, causando tombamento.</t>
  </si>
  <si>
    <t xml:space="preserve">O colaborador estava realizando a atividade de irrigação, quando ao realizar o caminhamento, afundou em um buraco próximo da linha de plantio, vindo a sentir desconforto em sua perna direira. </t>
  </si>
  <si>
    <t xml:space="preserve">O colaborador estava realizando a atividade de irrigação e no final da linha de plantio veio a relatar que estava com dores nas costas por conta de um passo em falso. </t>
  </si>
  <si>
    <t xml:space="preserve">Após o descarregamento de madeira na posição de 90º, o operador movimentou a máquina para voltar ao talhão mas a roda dianteira ficou presa em uma cepa. Ao manobrar a máquina para livrar o rodado, ele não observou o poste da rede de telefonia, causando uma colisão e a inclinação do mesmo. </t>
  </si>
  <si>
    <t>O colaborador estava realizando a atividade de plantio, quando ao plantar com a matraca veio sentir um tranco no pulso, vindo observar que havia resíduo de madeira dentro da cova.</t>
  </si>
  <si>
    <t xml:space="preserve">Operador realizando atividade mecanizada de aplicação de herbicida (barrão), quando no trajeto da atividade um pedaço de resíduo pegou na roda e levantou, pegando na grade de proteção, ocasionando a quebra do vidro dianteiro do lado direito do trator na parte de baixo. </t>
  </si>
  <si>
    <t>Caminhão ao sair para esquerda do pátio da divisão, realizou uma manobra onde o parachoque traseiro, acabou batendo no pilar do portão, causando danos ao pilar.</t>
  </si>
  <si>
    <t>Colaborador se deslocava com o veículo no interior da fazenda e ao realizar uma curva visualizou o veículo ponsse vindo de encontro. Realizou a manobra de frenagem, porém o veículo Bracell deslizou, vindo a colidir no veículo Ponsse.</t>
  </si>
  <si>
    <t>Ao ser solicitado pelo motorista do caminhão pipa, o operador abriu a tampa superior do implemento do tanque de irrigação para verificar a densidade da calda, em função do vento, a tampa causou um efeito "guilhotina", projetando a  contra a cabeça do colaborador, ocasionando uma escoriação.</t>
  </si>
  <si>
    <t xml:space="preserve">Ao aguardar a descarga do FW14040 para intervenção mecânica com a caminhonete, o colaborador recebeu permissão do operador do FW14052 para passagem segura, neste momento a máquina havia se deslocado e parado um pouco para o interior do talhão gerando condição de segurança, porém no momento de aproximação com o veículo uma tora de madeira foi projetada e atingiu a parte lateral esquerda do veículo, causando danos materiais. </t>
  </si>
  <si>
    <t>Fazenda São João 4, ID 0186 - Talhão 02</t>
  </si>
  <si>
    <t>Durante aplicação de adubo, o vidro da porta direita do trator quebrou devido ao choque térmico.</t>
  </si>
  <si>
    <t xml:space="preserve">2871 - Carlos Antônio da Silva </t>
  </si>
  <si>
    <t xml:space="preserve">1. Informado supervisor e área segurança, máquina parada </t>
  </si>
  <si>
    <t>Gregory Willian Javarotti</t>
  </si>
  <si>
    <t>Operador de máquina 01</t>
  </si>
  <si>
    <t xml:space="preserve">1. Encaminhado de imediato ao OS de Paulistânia;
 </t>
  </si>
  <si>
    <t>Rustificação 1</t>
  </si>
  <si>
    <t xml:space="preserve">37016488 - Josenildo da Silva </t>
  </si>
  <si>
    <t xml:space="preserve">Auxiliar de viveiro </t>
  </si>
  <si>
    <t>1. O colaborador informou ao técnico da área que encaminhou o mesmo ao ambulatório.</t>
  </si>
  <si>
    <t>Rodrigo Aparecido Fonseca</t>
  </si>
  <si>
    <t>Viveiro de espera</t>
  </si>
  <si>
    <t>Pereira</t>
  </si>
  <si>
    <t xml:space="preserve">1048 - Juliana Terezinha Diniz </t>
  </si>
  <si>
    <t xml:space="preserve">Técnico de segurança </t>
  </si>
  <si>
    <t xml:space="preserve">1. Avaliação dos veículos envolvidos </t>
  </si>
  <si>
    <t xml:space="preserve">Antônio Carlos </t>
  </si>
  <si>
    <t xml:space="preserve">Fazenda Mimoso </t>
  </si>
  <si>
    <t xml:space="preserve">Vilsomar Fialho </t>
  </si>
  <si>
    <t>1. Danos materias (vávula de comando da calcalhadeira e escada)</t>
  </si>
  <si>
    <t xml:space="preserve">Marcos Marconato </t>
  </si>
  <si>
    <t>MS - 040/KM 59</t>
  </si>
  <si>
    <t>Marinaldo Ferreira Rodrigues</t>
  </si>
  <si>
    <t xml:space="preserve">Motorista de ônibus </t>
  </si>
  <si>
    <t>1. Ánalise dos fatos</t>
  </si>
  <si>
    <t>Fazenda Santa Elisa</t>
  </si>
  <si>
    <t>Adrian Rafael Batista Nunes - 38231</t>
  </si>
  <si>
    <t>1. Após ocorrência o colaborador foi encaminhado para atendimento médico</t>
  </si>
  <si>
    <t>Levi Luciano - 36775</t>
  </si>
  <si>
    <t xml:space="preserve">1. Após ocorrÊncia o colaborador foi encaminhado para atendimento médico </t>
  </si>
  <si>
    <t xml:space="preserve">Preparo de solo </t>
  </si>
  <si>
    <t>37016841 - Carlos César Joaquim</t>
  </si>
  <si>
    <t>1. Comunicação ao gestor imediato</t>
  </si>
  <si>
    <t xml:space="preserve">Ricardo Dutra </t>
  </si>
  <si>
    <t xml:space="preserve">Rodovia marechal rondon próximo ao pedagio de pirajui </t>
  </si>
  <si>
    <t xml:space="preserve">Jackson Felipe Alves salvino </t>
  </si>
  <si>
    <t xml:space="preserve">1. Motorista acionou o monitoramento da VDA; 
2. Monitoramento acionou a o cco e gerente da VDA LOG; 
3. Comunicado gestão Bracell. </t>
  </si>
  <si>
    <t>Everton Diogo A. Henrique</t>
  </si>
  <si>
    <t xml:space="preserve">Fazenda Buritis </t>
  </si>
  <si>
    <t xml:space="preserve">O motorista estava amarrando a carga e ao jogar a cinta, ela não atravessou para o outro lado e enroscou na madeira em cima da carga. Nesse momento ao puxar a cinta para tentar desenroscar, a cinta escapou fazendo com que o colaborador perdesse o equilíbrio do corpo vindo a cair em cima do braço. </t>
  </si>
  <si>
    <t xml:space="preserve">Gerson Cordeiro Vitor </t>
  </si>
  <si>
    <t xml:space="preserve">Motorista de Transporte de Cargas. </t>
  </si>
  <si>
    <t xml:space="preserve">1. Acionado: Técnico BTF-2 
2. Colaborador passou pelo ambulatório. </t>
  </si>
  <si>
    <t>Nilton Carlos Marciano BTF-02</t>
  </si>
  <si>
    <t xml:space="preserve">Colaborador realizava manobra em marcha ré para sair do estacionamento do posto, momento que colidiu em um veículo que estava em seu ponto cego. </t>
  </si>
  <si>
    <t xml:space="preserve">Módulo 04 </t>
  </si>
  <si>
    <t>Posto Peixinho - Agudos - MÓD 04</t>
  </si>
  <si>
    <t xml:space="preserve">37013499/ Sávio Augusto </t>
  </si>
  <si>
    <t xml:space="preserve">Assistente Operador de Grua </t>
  </si>
  <si>
    <t xml:space="preserve">1. Comunicado a segurança do trabalho; 
2. Solicitado abertura do Boletim de Ocorrência. </t>
  </si>
  <si>
    <t xml:space="preserve">Márcio Aparecido Cavalheiro </t>
  </si>
  <si>
    <t xml:space="preserve">Borebi SP </t>
  </si>
  <si>
    <t xml:space="preserve">BTF-02 </t>
  </si>
  <si>
    <t xml:space="preserve">37007349 / Edenilson Aparecido dos Santos. </t>
  </si>
  <si>
    <t xml:space="preserve">Motorista de Tri Trem. </t>
  </si>
  <si>
    <t xml:space="preserve">1. Foi atendido no local por uma ambulância da cidade de Borebi SP e encaminhado para unidade de pronto atendimento em Agudos SP, onde foi atendido pela equipe médica. </t>
  </si>
  <si>
    <t xml:space="preserve">Alex Sandro Stalone dos Santos. </t>
  </si>
  <si>
    <t>Fazenda Santa Rita de Cassia, ID 0528 - Talhão 015</t>
  </si>
  <si>
    <t>2897 - Márcia Caetano da Silva</t>
  </si>
  <si>
    <t>Alan Martins Viana</t>
  </si>
  <si>
    <t>1. Informado supervisor e área segurança, levada ao pronto atendimento.</t>
  </si>
  <si>
    <t xml:space="preserve">Fazenda São Benedito </t>
  </si>
  <si>
    <t>BTF - 7</t>
  </si>
  <si>
    <t>1. Comunicado a supervisão e funcionária direcionada para apoio médico.</t>
  </si>
  <si>
    <t xml:space="preserve">A colaboradora ao apertar a catraca para tensionar cinta, houve o prensamento do quarto dedo da mão direita. </t>
  </si>
  <si>
    <t>Fazenda Barra Gleba A - Talhão 02 </t>
  </si>
  <si>
    <t>BSR -02</t>
  </si>
  <si>
    <t>Alex Pires Brisola </t>
  </si>
  <si>
    <t>1. Foi informado a gestão assim que houve conhecimento do evento; 2. O equipamentos ficou no local até a chegada do responsável (supervisor); 3. Informada a segurança do trabalho </t>
  </si>
  <si>
    <t xml:space="preserve">Dener Augusto de Araujo Santos </t>
  </si>
  <si>
    <t xml:space="preserve">2 colaboradores estava realizando a atividade de irrigação e foram atacados por abelhas. </t>
  </si>
  <si>
    <t xml:space="preserve">37017728 - Leonardo Rodrigues de Andrade; 37017332 - Leandro Smith </t>
  </si>
  <si>
    <t xml:space="preserve">O colaborador estava realizando atividade de movimentação de caixas com mudas para o corredor de acesso, quando a caixa veio a cair sobre o dedo polegar direito, causando um leve incômodo no dedo. </t>
  </si>
  <si>
    <t>Ao dar ré no veículo, a colaboradora não se atentou ao veículo que estava atrás, vindo a encostar no mesmo.</t>
  </si>
  <si>
    <t xml:space="preserve">Operador relata que durante a aplicação de calcário e devido vegetação alta encobrindo um formigueiro, não visualizou o mesmo e ao passar sob, veio a ceder ocasionandoo tombamento do implemento calcalhadeira. </t>
  </si>
  <si>
    <t xml:space="preserve">Segundo relato do motorista, o mesmo seguia com o ônibus pela rodovia MS 040 sentido Campo Grande X Santa Rita do Pardo, quando no KM 59, colidiu frontalmento com um animal (anta) que estava cruzando a pista. </t>
  </si>
  <si>
    <t>Durante atividade de irrigação, colaborador sentiu desconforto em seu ombro esquerdo, após ter recebido um puxão do dosador que ficou preso em um resíduo.</t>
  </si>
  <si>
    <t>Durante atividade de irrigação, colaborador tropeçou em uma vegetação "cipó" vindo a cair, causando um desconforto em seu pé esquerdo.</t>
  </si>
  <si>
    <t>Condutor do veículo caminhonete S10 se deslocava da fazenda, quando em dado momento ocorreu a colisão lateralmente com um animal (tamanduá Bandeira).</t>
  </si>
  <si>
    <t xml:space="preserve">O motorista conduzia o tritrem e ao passar o pedágio percebeu que o primeiro fueiro da terceira composição estava quebrado. </t>
  </si>
  <si>
    <t xml:space="preserve">O Colaborador ao se deslocar para o trabalho na condução de sua moto, ainda na cidade de Borebi SP, bateu em um cachorro que atravessou na rua de forma rápida e imprevista, vindo a cair no chão, faturando a sua mão. </t>
  </si>
  <si>
    <t xml:space="preserve">Durante a atividade de combate a formiga, colaboradora foi picada na mão esquerda (por cima da luva), por um animal peçonhento. </t>
  </si>
  <si>
    <t>O operador estava realizando a atividade de aceiros com a pá carregadeira e ao entrar na saída d'água  com a caçamba abaixada para realizar a limpeza, empurrou um galho que estava próximo ao chão para não pegar na máquina, porém não notou um outro galho na altura do vidro que estava enroscado, dessa forma, ao movimentar a máquina para frente e movimentar a caçamba este se soltou e projetou contra o vidro, vindo a quebrar.</t>
  </si>
  <si>
    <t>Fazenda São João - MÓD 01</t>
  </si>
  <si>
    <t xml:space="preserve">Durante a movimentação do munck, houve um contato da garra de içamento no rosto (face) do colaborador vindo causar um ferimento corto contuso no nariz. </t>
  </si>
  <si>
    <t xml:space="preserve">Motorista I (Peric.). </t>
  </si>
  <si>
    <t xml:space="preserve">1. Comunicado a Gestão Ponsse e Bracell. 
2. Encaminhamento Upa unidade de Agudos. </t>
  </si>
  <si>
    <t xml:space="preserve">Everton Carlos Moreno </t>
  </si>
  <si>
    <t xml:space="preserve">996/  Márcio Soares </t>
  </si>
  <si>
    <t xml:space="preserve">Fazenda Santa Rita de Cássia, ID 0528 – Talhão 09 </t>
  </si>
  <si>
    <t xml:space="preserve">2829- Rosilda Alves dos Santos </t>
  </si>
  <si>
    <t xml:space="preserve">1. Informado supervisor e área segurança e encaminhada para o pronto atendimento em Getulina. </t>
  </si>
  <si>
    <t xml:space="preserve">Alan Marins Viana </t>
  </si>
  <si>
    <t xml:space="preserve">Fazenda Ômega, ID 0244 – Talhão 016 </t>
  </si>
  <si>
    <t xml:space="preserve">3008 - Wesley Thiago Souza Silva </t>
  </si>
  <si>
    <t xml:space="preserve">1. Informado supervisor e área segurança e encaminhado para o pronto atendimento </t>
  </si>
  <si>
    <t xml:space="preserve">Taynara San Martin Cardoso da Silva </t>
  </si>
  <si>
    <t xml:space="preserve">37017306 / Ronaldo Lima dos Santos </t>
  </si>
  <si>
    <t xml:space="preserve">1. Encaminhado de imediato ao PS de Paulistânia. 
2. Encaminhado medicina Bracell </t>
  </si>
  <si>
    <t xml:space="preserve">37017316 / Roberta Ribeiro da Silva </t>
  </si>
  <si>
    <t xml:space="preserve">1. Encaminhado ao PS de Piratininga-SP. 
2. Encaminhada medicina Bracell. </t>
  </si>
  <si>
    <t xml:space="preserve">Operador desceu da máquina para trocar a corrente e sentiu uma picada no seu ante braço. </t>
  </si>
  <si>
    <t xml:space="preserve">Módulo 01 </t>
  </si>
  <si>
    <t>Fazenda Velha- Gleba A Itatinga- SP - MÓD 01</t>
  </si>
  <si>
    <t xml:space="preserve">Reginaldo Cardoso da Silva 37008887 </t>
  </si>
  <si>
    <t xml:space="preserve">1. Comunicado Gestão 
2.Colaborador tomou anti alérgico, e encaminhado para Santa Casa de Itatinga. 
3. Passou pelo médico de plantão e foi liberado. </t>
  </si>
  <si>
    <t xml:space="preserve">Alex dos Santos </t>
  </si>
  <si>
    <t xml:space="preserve">Durante o trabalho de combate a formiga, colaboradora pisou em um buraco que estava tampado com folhas. </t>
  </si>
  <si>
    <t>Durante o trabalho de combate formiga, colaborador pisou em um buraco e torceu o pé.</t>
  </si>
  <si>
    <t>0258 - Santa Tereza do Limoeiro - Talhão 003</t>
  </si>
  <si>
    <t xml:space="preserve">O Colaborador estava realizando a atividade de plantio, quando relatou que sentiu dores no braço direito. </t>
  </si>
  <si>
    <t>0256 - São Francisco Pacheco - Talhão 001</t>
  </si>
  <si>
    <t xml:space="preserve">O Colaborador estava realizando a atividade de Irrigação e sentiu um desconforto no braço direito. </t>
  </si>
  <si>
    <t>Fazenda Nossa Senhora XV, município de Ribeirão do Pinhal, Paraná.</t>
  </si>
  <si>
    <t>O operador de harvester ao realizar a colheita de árvores de eucalipto em terreno declivoso, tombou a máquina lateralmente.</t>
  </si>
  <si>
    <t xml:space="preserve">Fabio Silva Marques </t>
  </si>
  <si>
    <t>Operador Harvester</t>
  </si>
  <si>
    <t>1. Não houve lesão constatada no hospital em Ribeirão do Pinhal.</t>
  </si>
  <si>
    <t>Everton Gomes da Silva</t>
  </si>
  <si>
    <t>Fazenda Boa Esperança II</t>
  </si>
  <si>
    <t xml:space="preserve">671 - Marco Antônio Bueno </t>
  </si>
  <si>
    <t>1. Comunicado os responsavéis da Bracell SP, setores de segurança e operacional silvicultura</t>
  </si>
  <si>
    <t>Reinalda Pereira dos Reis</t>
  </si>
  <si>
    <t>Rustificação II</t>
  </si>
  <si>
    <t>Colaboradora após o horário de almoço, no retorno da atividade não percebeu a guia que faz a borda da área de mudas, vindo a pisar em falso, ocasionando um incomodo no pé direito.</t>
  </si>
  <si>
    <t xml:space="preserve">Viveiro </t>
  </si>
  <si>
    <t xml:space="preserve">37011858 - Jociane da Silva Penha </t>
  </si>
  <si>
    <t xml:space="preserve">1. Foi informado a gestão imediata e levada ao atendimento ambulatórial. </t>
  </si>
  <si>
    <t>Fazenda Bom Retiro I</t>
  </si>
  <si>
    <t>Talhão 007</t>
  </si>
  <si>
    <t xml:space="preserve">1444 - Domingos Melo Bitencourt </t>
  </si>
  <si>
    <t>1. Colaborador foi levado a UPA de Lençois Paulista e liberado sem restrições.</t>
  </si>
  <si>
    <t>Fazenda Santa Silvia - ID</t>
  </si>
  <si>
    <t xml:space="preserve">Noroeste </t>
  </si>
  <si>
    <t>3006 - Paola de Oliveira</t>
  </si>
  <si>
    <t>1. Informado supervisor e area de segruança do trabalho; 
2. Colaboradora levada ao pronto atendimento de Julio Mesquita, foi atendida e liberada e voltará as atividades.</t>
  </si>
  <si>
    <t xml:space="preserve">Itapetininga SP </t>
  </si>
  <si>
    <t xml:space="preserve">Motorista conduzia o caminhão carregado, quando entrou dentro da cidade de Itapetininga e acabou rompendo um fio de telefone e derrubando um poste. </t>
  </si>
  <si>
    <t>1. Comunicado a Supervisão. Acompanhamento pelo técnico no local. 
2. Acionado a polícia e a CPFL</t>
  </si>
  <si>
    <t xml:space="preserve">Eliseu Silva Técnico BTF6 </t>
  </si>
  <si>
    <t xml:space="preserve">Alex Brandão Lopes / Matrícula 37014961 </t>
  </si>
  <si>
    <t>Rua José Lins do Rego - Nº 580, Lins- SP</t>
  </si>
  <si>
    <t>1. Informado supervisor, área de segurança e gestor da empresa Riso.</t>
  </si>
  <si>
    <t>Wellynton Martins Ferreira</t>
  </si>
  <si>
    <t>37008874 - Julio César Fernandes</t>
  </si>
  <si>
    <t xml:space="preserve">Operador de máquina </t>
  </si>
  <si>
    <t>1. Levado até a área de vivência (módulo), tomou dois anti alérgico. 
2. Levado para o hospital em Riversul, passou pelo médico de plantão e foi liberado.</t>
  </si>
  <si>
    <t>Operador estava executando atividade de barra aberta, quando o pneu do lado dianteiro direito pegou no pé de eucalipto, dando o efeito contrário no volante da máquina, acertando o dedo anelar da mão esquerda.</t>
  </si>
  <si>
    <t xml:space="preserve">O colaborador realizava a atividade de combate as formigas, quando tropeçou, caiu e torceu o joelho. </t>
  </si>
  <si>
    <t>Durante atividade de roçada manual, a colaboradora foi picada por abelhas.</t>
  </si>
  <si>
    <t>Ao parar o ônibus ao lado de um veículo para que funcionário desembarcasse, motorista abriu a porta do ônibus, atingindo o veículo, causando pequenos danos no mesmo.</t>
  </si>
  <si>
    <t xml:space="preserve">Operador ao sair da máquina, foi picado por uma abelha no braço esquerdo. </t>
  </si>
  <si>
    <t xml:space="preserve"> Fazenda São Joaquim VII - Talhão 29</t>
  </si>
  <si>
    <t xml:space="preserve">Mecânico estava realizando a manutenção na máquina HV, utilizando a marreta e a talhadeira e no momento de fixar uma peça a marreta escapou batendo sobre sua mão esquerda. </t>
  </si>
  <si>
    <t xml:space="preserve">Thiago Henrique Felisardo </t>
  </si>
  <si>
    <t>Técnico de manutenção</t>
  </si>
  <si>
    <t>1. Colaborador em atendimento;</t>
  </si>
  <si>
    <t>Fazenda Pereira</t>
  </si>
  <si>
    <t>Durante atividade de irrigação, o trator passou com o tanque de irrigação por cima de um toco, onde ocorreu o tombamento do tanque de irrigação.</t>
  </si>
  <si>
    <t>Talhão 010</t>
  </si>
  <si>
    <t xml:space="preserve">Cíntia de Assis Pereira da Silva </t>
  </si>
  <si>
    <t>1. Certificar que estavam todos bens e fazer a remoção do tanque.</t>
  </si>
  <si>
    <t>Evandro Gomes</t>
  </si>
  <si>
    <t xml:space="preserve">Colaborador conduzia o veículo e simultanemente realizava conferência das linhas de aplicação, qundo veio a se distrair, acertando a cerca ao lado esquerdo com o veículo modelo S10, causando avarias. </t>
  </si>
  <si>
    <t>Módulo 01 - Aplicação de Hebicida</t>
  </si>
  <si>
    <t>37017644 - Fernando Rodrigues de Oliveira</t>
  </si>
  <si>
    <t>1.  Comunicação imdiata a gestão.</t>
  </si>
  <si>
    <t>Fernando Rodrigues de Oliveira</t>
  </si>
  <si>
    <t xml:space="preserve">0021 - Fazenda Mendes e União </t>
  </si>
  <si>
    <t>Preparo de Solo - P02</t>
  </si>
  <si>
    <t>3701714/Jean Carlos Antunes</t>
  </si>
  <si>
    <t xml:space="preserve">1. Comunicado aos gestores da área; 
2. Realizando avaliação dos danos e sinalização do local. </t>
  </si>
  <si>
    <t xml:space="preserve">Matheus Felipe da Silva </t>
  </si>
  <si>
    <t xml:space="preserve">Trajeto fazenda JFI/Palmeiras </t>
  </si>
  <si>
    <t xml:space="preserve">Claudio dos Santos Ribeiro </t>
  </si>
  <si>
    <t xml:space="preserve">1. Informado a Supervisão e solicitado apoio de uma PC do carregamento no local. </t>
  </si>
  <si>
    <t>Fazenda Nossa Senhora Aparecida VI - Santa Rita do Rio Pardo - MÓD 01</t>
  </si>
  <si>
    <t>Fazenda Represa, talhão 13</t>
  </si>
  <si>
    <t xml:space="preserve">Durante a atividade de irrigação, o tratorista foi dar ré, onde o tanque fez um L, ocorrendo um tombamento. </t>
  </si>
  <si>
    <t xml:space="preserve">Joscelino Roque </t>
  </si>
  <si>
    <t xml:space="preserve">1. Atividade paralisada imediatamente. </t>
  </si>
  <si>
    <t>Fazenda Monte Libano - Região Paulistania - SP</t>
  </si>
  <si>
    <t>Wilson Carlos Domingos</t>
  </si>
  <si>
    <t xml:space="preserve">Robson Lima </t>
  </si>
  <si>
    <t>1.Informado a empresa.</t>
  </si>
  <si>
    <t>Gerbson Márcio Neves da Silva</t>
  </si>
  <si>
    <t>1. Colaborador foi levado para avaliação médica e liberado para retorno as atividades.</t>
  </si>
  <si>
    <t xml:space="preserve"> 37014686 - Vilmo Cardoso Pereira </t>
  </si>
  <si>
    <t xml:space="preserve">Operador de máquinas e equipamentos II </t>
  </si>
  <si>
    <t xml:space="preserve">1. Foi comunicado a segurança do trabalho e equipe de manutenção. 
2. DDS e orientação da equipe sobre cuidados com o equipamento. 
3. Colaborador advertido formalmente. </t>
  </si>
  <si>
    <t>Fazenda Casa da Rocha</t>
  </si>
  <si>
    <t xml:space="preserve">37018181 - Dione Ferreira da Silva </t>
  </si>
  <si>
    <t>Operador de Harvester</t>
  </si>
  <si>
    <t>1. O operador solicitou apoio e deixou a máquina.</t>
  </si>
  <si>
    <t>BTF 6</t>
  </si>
  <si>
    <t>37014722 - Wanderson Rafael Americo</t>
  </si>
  <si>
    <t>1. Comunicado a supervisão;
2. Avaliação da possibilidade de carregamento com 1 fueiro a menos.</t>
  </si>
  <si>
    <t xml:space="preserve">Região Centro Oeste </t>
  </si>
  <si>
    <t xml:space="preserve">36711 - Juliano Francisco Martins </t>
  </si>
  <si>
    <t xml:space="preserve">Operador de trator agrícola </t>
  </si>
  <si>
    <t xml:space="preserve">1. O colaborador informou seu líder imediato que isolou a máquina;
2. Comunicado ao setor de segurança de MS Florestal </t>
  </si>
  <si>
    <t xml:space="preserve">Pedro Felipe Costa Alves da Silva </t>
  </si>
  <si>
    <t>1. Comunicação aos gestores operacionais e a área da segurança do trabalho da MS Florestal</t>
  </si>
  <si>
    <t>Clodoaldo de Oliveira Doicher</t>
  </si>
  <si>
    <t>Fazenda Barra Gleba - talhão 09</t>
  </si>
  <si>
    <t>Jeferson Almeida Aguiar</t>
  </si>
  <si>
    <t>1. Atividade para de imediato para troca do vidro</t>
  </si>
  <si>
    <t>Rodovia Raposo Tavares - Km 300 - Trajeto Fazenda Santa Tereza VII</t>
  </si>
  <si>
    <t xml:space="preserve">Transporte </t>
  </si>
  <si>
    <t xml:space="preserve">37006499 - Valdeilson Reis Fonseca </t>
  </si>
  <si>
    <t>1. Comunicado a central de monitoramento, supervisor e responsavel pela segurança.</t>
  </si>
  <si>
    <t xml:space="preserve">Fabrício Rodrigues Pontes </t>
  </si>
  <si>
    <t>Fazenda Ômega, talhão 024</t>
  </si>
  <si>
    <t>2921 - Rogério Luis da Silva</t>
  </si>
  <si>
    <t>1. Informado supervisor Eder e técnico de segurança Nilton.</t>
  </si>
  <si>
    <t>Jonas Nascimento da Silva</t>
  </si>
  <si>
    <t>Ajudante</t>
  </si>
  <si>
    <t>1. Colaborador foi conduzido a área de vivência, ministrado 02 comprimidos prednisona via oral e levado ao pronto socorro de Inocência-MS;
2. Comunicado aos gestores e área de segurança da MS Florestal</t>
  </si>
  <si>
    <t xml:space="preserve">Alexandre Ferreira dos Santos </t>
  </si>
  <si>
    <t xml:space="preserve">Rodovia Marechal Rondom KM 332+500m </t>
  </si>
  <si>
    <t>Transporte de Madeira</t>
  </si>
  <si>
    <t xml:space="preserve">Salatiel Albino da Silva </t>
  </si>
  <si>
    <t>1. Motorista acionou o monitoramento Tranpés; 
2. Monitoramento acionou a gestão SSMA e gerente da Transpés;
3.Comunicado a gestão Bracell;
4. Acionado a policia militar roviaria que abriu o boletim de ocorrência; 
5. TST encaminhou o motorista para o pronto atendimento da UNIMED.</t>
  </si>
  <si>
    <t>Fazenda São João II</t>
  </si>
  <si>
    <t>Durante a operação de aplicação mecanizada, ao chegar no final do talhão, houve uma pequena colisão entre o trator e o caminhão pipa, resultando apenas em danos materiais, onde quebrou o farol do caminhão-pipa.</t>
  </si>
  <si>
    <t>Talhão 012</t>
  </si>
  <si>
    <t xml:space="preserve">1389 - Jackson Deo de Paula </t>
  </si>
  <si>
    <t>Operador de trator florestal</t>
  </si>
  <si>
    <t>1. Realização de fotos do local foi comunicado os responsáveis da operação;
2. No dia seguinte, foi realizada uma investigação para averiguar os fatos com os responsáveis pelo incidente juntamente com os responsáveis pela operação.</t>
  </si>
  <si>
    <t xml:space="preserve">Bruno Costa dos Santos </t>
  </si>
  <si>
    <t>Fazenda São Francisco do Pacheco - Talhão 002.</t>
  </si>
  <si>
    <t xml:space="preserve">Leandro de Brito da Silva </t>
  </si>
  <si>
    <t xml:space="preserve">Auxiliar técnicos em operações florestais </t>
  </si>
  <si>
    <t xml:space="preserve">1. Encaminhado de imediato ao OS de Duartina;
2. Será encminhado para medicina Bracell. </t>
  </si>
  <si>
    <t>O colaborador estava realizando atividade de irrigação, quando pisou em um buraco, relatando o desconforto no pé esquerdo.</t>
  </si>
  <si>
    <t>Colaborador estava caminhando no talhão, quando escorregou e caiu apoiando a mão direita no chão sentindo uma leve dor.</t>
  </si>
  <si>
    <t>Fazenda Nossa Senhora Aparecida -  Inocência MS - Talhão 13</t>
  </si>
  <si>
    <t>Colaborador estava realizando atividade de plantio, quando foi ferroado por uma abelha.</t>
  </si>
  <si>
    <t>O motorista seguia com o caminhão vazio, quando acatou ordens de parada vindo da policia rodoviária que solicitou para ele posicionar o caminhão de forma á bloquear parte da rodovia, pois estavam em acompanhamento de uma caminhonete furtada. Durante a operação policial, a caminhonete veio a colidir na traseira da última composição, causando apenas danos materiais. Não houve vítimas.</t>
  </si>
  <si>
    <t xml:space="preserve">Ao realizar o engate da adubadeira no trator, o operador esqueceu a porta de saída de emergência aberta e acionou o hidráulico, ocasionando a colisão do implemento no vidro. </t>
  </si>
  <si>
    <t xml:space="preserve">Durante deslocamento com o veículo dentro de carreadores, em um determinado momento ao passar por uma depressão houve o deslocamento do kit brigada que se encontrava na carroceria do veículo, que veio a se resvalar com o vidro traseiro da mesma, ocasionando a quebra parcial do vidro com danos ao patrimônio. </t>
  </si>
  <si>
    <t>O colaborador ao final do expediente durante a inspeção final de turno, deixou a porta do trator aberta, quando em um determinado momento com a intensidade do vento a porta veio a se fechar bruscamente, ocasionando a quebra total do vidro, gerando apenas danos materiais.</t>
  </si>
  <si>
    <t xml:space="preserve">Motorista estava na estrada de terra sentido a fazenda, quando em um trecho de ponto de encontro no trajeto, encostou o caminhão ao lado esquerdo e colidiu com o fueiro em uma árvore, ocasionando a queda do mesmo. </t>
  </si>
  <si>
    <t>Operador saiu do talhão com o harvester, para que a equipe de manutenção atuasse na eliminação de um vazamento de óleo hidráulico. Ao se deslocar pela estrada a máquina escorregou na borda de um barranco, com aproximadamente 2 a 3 metros de altura.</t>
  </si>
  <si>
    <t xml:space="preserve">Ao executar a atividade de enterrar tocos, colaborador encostou em algo que veio a amassar a máquina (Escavadeira Hidráulica). Colaborador só percebeu o amassado ao descer da máquina na hora do almoço. </t>
  </si>
  <si>
    <t xml:space="preserve">Mecânico estava se deslocando com o veículo para atendimento na máquina HV 10100, porém não localizou a máquina entre os talhões, então retornou pela mesma via e quando se aproximava de uma curva o pneu dianteiro acabou derrapando no terreno "lamassento" e foi em direção a uma árvore. A lama foi gerada devido a lavagem de máquinas e caminhões do local. </t>
  </si>
  <si>
    <t>O motorista do micro ônibus se deparou com um caminhão Ponsse parado na estrada interna da fazenda, ao decidir passar lateralmente, o veículo tirou parte do micro da estrada passando sobre o talhão, o que ocasionou um balanço no micro e assim um toque lateral entre os veículos e a quebra da janela do ônibus.</t>
  </si>
  <si>
    <t xml:space="preserve">Durante o trajeto em estrada de terra, o motorista seguia com o caminhão carregado atrás um veículo terceiros e devido a grande dispersão de poeira, o motorista se aproximou da margem da estrada e acabou entrando na valeta de escoamento de água (aberta por erosões).  </t>
  </si>
  <si>
    <t>O motorista conduzia o tritrem carregado, relata que dormiu no volante ocasionando o tombamento sentido Bauru/Agudos. Foi solicitado as imagens ao CREARE, onde evidenciou a sonolência nas imagens da câmera frontal.</t>
  </si>
  <si>
    <t>De acordo com o relato do operador, ao iniciar a linha de preparo de solo ao lado de uma caixa de contenção com os equipamentos do trator: 5019 e implemento: 5041, o pneu do lado direito do subsolador passou sobre uma cepa de eucalipto (já rebaixada pelo Savannah), porém o desnível do local fez com que o equipamento tombasse, causando pequenos danos no equipamento. Após a comunicação do evento para o supervisor, o equipamento foi destombado, realizando as manutenções nas avarias e voltou para a operação logo em seguida.</t>
  </si>
  <si>
    <t>Refeitório</t>
  </si>
  <si>
    <t>2º seleção</t>
  </si>
  <si>
    <t>37015385 - Geissi Kelly Rodrigues Cazuza</t>
  </si>
  <si>
    <t>1. Atendimento ambulatorial em seguida encaminhada para realizar exame de raio X.</t>
  </si>
  <si>
    <t>Cristiano dos Santos Silva</t>
  </si>
  <si>
    <t>Colaborador ao se deslocar para o ônibus, bateu o joelho esquerdo no trilho de movimento de bandejão.</t>
  </si>
  <si>
    <t>37014715 - Luiz Felipe Gianini</t>
  </si>
  <si>
    <t>1. Acionada a liderança e encaminhado para o ambulatório da fabríca.</t>
  </si>
  <si>
    <t>Fazenda Pitangueiras - talhão 011</t>
  </si>
  <si>
    <t>1.Atividade para de imediato para troca do virdro.</t>
  </si>
  <si>
    <t xml:space="preserve">Lecio dos Santos Xavier </t>
  </si>
  <si>
    <t>Supervisor de viveiro</t>
  </si>
  <si>
    <t xml:space="preserve">Jefferson Barros dos Santos </t>
  </si>
  <si>
    <t>Fazenda Santa Silvia - ID 0238 - talhão 022</t>
  </si>
  <si>
    <t xml:space="preserve">3014 - Maraci Olímpio </t>
  </si>
  <si>
    <t>1. Informado supervisor e área de segurança 
2. Colaboradora encaminhada ao pronto atendimento na cidade de Júlio Mesquita</t>
  </si>
  <si>
    <t>37008005 - Jefferson Barros dos Santos</t>
  </si>
  <si>
    <t>1. Comunicação imediata aos gestores e equipe de segurança do trabalho.</t>
  </si>
  <si>
    <t>Santa Matha III</t>
  </si>
  <si>
    <t>26134 - Carlos Roberto Gonçalves de Moraes</t>
  </si>
  <si>
    <t>1. Comunicado ao setor de segurança da EPS, 
2. Máquina paralisada imediatamente;
3. Informado a operação e segurança Bracell.</t>
  </si>
  <si>
    <t xml:space="preserve">Vinícius Camargo </t>
  </si>
  <si>
    <t xml:space="preserve">Linha 2 </t>
  </si>
  <si>
    <t xml:space="preserve">Motorista ao deslocar o caminhão na fila para descarga passou sobre uma madeira que veio a atingir o parabrisa dianteiro do caminhão. </t>
  </si>
  <si>
    <t xml:space="preserve">BTF - 05 </t>
  </si>
  <si>
    <t xml:space="preserve">Motorista Transporte de Cargas </t>
  </si>
  <si>
    <t xml:space="preserve">Reginaldo Tenório </t>
  </si>
  <si>
    <t xml:space="preserve">1. Comunicado Supervisor do Pátio </t>
  </si>
  <si>
    <t xml:space="preserve">Camila Leite </t>
  </si>
  <si>
    <t>Gelogiane Pereira da Silva</t>
  </si>
  <si>
    <t>Querência IV</t>
  </si>
  <si>
    <t xml:space="preserve">1138 - José Rafael da Silva </t>
  </si>
  <si>
    <t xml:space="preserve">1. O colaborador foi encaminhado ao UPS de Agudos;
2. Foi liberado sem restrições. </t>
  </si>
  <si>
    <t xml:space="preserve">José Roberto Porcino </t>
  </si>
  <si>
    <t>Fazenda Santa Silva - ID 0238 - Talhão 057</t>
  </si>
  <si>
    <t xml:space="preserve">Durante o trabalho o colaborador foi picado por 1 abelha. </t>
  </si>
  <si>
    <t xml:space="preserve">3004 - Lucas André Rodrigues </t>
  </si>
  <si>
    <t>1. Informado supervisor e área de segurança.</t>
  </si>
  <si>
    <t xml:space="preserve">Fazenda Berrante </t>
  </si>
  <si>
    <t xml:space="preserve">Mecanizada </t>
  </si>
  <si>
    <t xml:space="preserve">1. O líder avisou o supervisor e o técnico de segurança que de imediato acionou a empresa de energia e a brigada de incêndio para dar apoio no local. </t>
  </si>
  <si>
    <t>Paulo Júnior Rodrigues</t>
  </si>
  <si>
    <t>Ok</t>
  </si>
  <si>
    <t xml:space="preserve">O operador iniciou a atividade de grade e foi realizar uma manobra com a máquina, quando nesse momento o pé do mesmo escapou da embreagem vindo a movimentar o trator, que bateu contra um poste de energia elétrica. </t>
  </si>
  <si>
    <t xml:space="preserve">O colaborador estava realizando atividade de capina manual, quando tropeçou e caiu. </t>
  </si>
  <si>
    <t>Ao passar em um eucalipto seco com o pneu, o eucalipto veio a quebrar a ponta, caindo na proteção da máquina, atingindo o vidro lateral pequeno esquerdo, causando a quebra.</t>
  </si>
  <si>
    <t>Durante o trabalho, colaboradora foi picada por abelhas.</t>
  </si>
  <si>
    <t>Agua Clara - MS - BR 262 (KM128)</t>
  </si>
  <si>
    <t>Colaborador relata que durante deslocamento, havia uma carreta à frente e a mesma teve um descolamento de banda de rodagem, ao mesmo tempo tinha um veículo ultrapassando pela esquerda e outro na parte traseira da condução, desta forma, o motorista relata que ficou sem possibilidade de desviar do obstáculo "banda de rodagem descolada" que veio a atingir o veículo, causando danos no para-choque.</t>
  </si>
  <si>
    <t>Durante a atividade de aplicação de herbicida, ao passar por um resíduo de madeira, este subiu pelo pneu e acertou o vidro, vindo a quebrá-lo.</t>
  </si>
  <si>
    <t xml:space="preserve">A colaboradora relata que ao sair do refeitório não se atentou ao degrau, vindo a pisar em falso, relatando pequeno incomodo no pé esquerdo. </t>
  </si>
  <si>
    <t>Fazenda Santa Isabel I</t>
  </si>
  <si>
    <t xml:space="preserve">712 - Alan Victor Zambone </t>
  </si>
  <si>
    <t>1. A máquina foi parada e está aguardando manutenção.</t>
  </si>
  <si>
    <t>Jonathas Henrique Lopes dos Santos</t>
  </si>
  <si>
    <t>Fazenda Santa Silvia - ID 0238 - Talhão 311</t>
  </si>
  <si>
    <t>2972 - Derick Cauã Ferreira Severino</t>
  </si>
  <si>
    <t>1. Informado supervisor e área de segurança;
2. Colabordor levado ao hospital Santa Casa de Lins;
3. Agendado avaliação do médico do trabalho.</t>
  </si>
  <si>
    <t>Fazenda lagoa do campo</t>
  </si>
  <si>
    <t xml:space="preserve">Pré Emergente </t>
  </si>
  <si>
    <t xml:space="preserve">José Jesus dos Santos </t>
  </si>
  <si>
    <t>1. Comunicado a gerência imediata e ao setor da área de segurança MS Florestal e Emflors.</t>
  </si>
  <si>
    <t>Turvinho I - Talhão 54</t>
  </si>
  <si>
    <t>Alex Alves da Silva</t>
  </si>
  <si>
    <t>1. O colaborador avisou os líderes da equipe que havia recebido uma ferroada de abelha e foi retirao do talhão; 
2. Tomou antialérgico  e foi encminhado ao hospital mais próximo (Borebi), onde foi medicado e liberado para voltar a trabalhar.</t>
  </si>
  <si>
    <t>Lucas Filipe Madeira</t>
  </si>
  <si>
    <t xml:space="preserve"> Fabrica L2 </t>
  </si>
  <si>
    <t xml:space="preserve">Ao parar no pátio externo de limpeza de carretas, o motorista identificou que havia uma vazamento de óleo no cárter do motor. </t>
  </si>
  <si>
    <t xml:space="preserve">Wellington Amaral de Jesus - 37914927 </t>
  </si>
  <si>
    <t xml:space="preserve">1. Parou no pátio de varrição e comunicou monitoramento e automotiva. </t>
  </si>
  <si>
    <t>1822 - Edson Vicente</t>
  </si>
  <si>
    <t>Expedição</t>
  </si>
  <si>
    <t>37015472 - Aparecida Elizelia de Oliveira Ribeiro</t>
  </si>
  <si>
    <t>1. Colaboradora encaminhada para o hospital.</t>
  </si>
  <si>
    <t>Anderson Duarte</t>
  </si>
  <si>
    <t>Fazenda Velha - Gleba A Itatinga - SP</t>
  </si>
  <si>
    <t>37010010 - Junior Cesar de Oliveira Santos</t>
  </si>
  <si>
    <t>1.Comunicado gestão 
2. Encaminhado colaborador para o pronto atendimento.</t>
  </si>
  <si>
    <t xml:space="preserve">Leone Machado </t>
  </si>
  <si>
    <t>José dos Santos Silva/Elielson Angelo de Oliveira/Célio</t>
  </si>
  <si>
    <t>Assistente operador de gruua</t>
  </si>
  <si>
    <t>1. Comunicado a gestão imediata;
2. Comnicado a segurança do trabalho;
3. Colaboradores encaminhados ao P.S de Lençóis Paulista.</t>
  </si>
  <si>
    <t>Fazenda Queixada - Aporé-GO</t>
  </si>
  <si>
    <t>EPS</t>
  </si>
  <si>
    <t>Dênio Alexandre Souza de Menezes</t>
  </si>
  <si>
    <t>1. Colaborador foi socorrido pela equipe de campo e levado ao hospital em Aporé-GO
2. Comunicado a gestão e a equipe de SSMA</t>
  </si>
  <si>
    <t>Linha 2 - Quadra 4</t>
  </si>
  <si>
    <t>Pátio de madeira linha 02</t>
  </si>
  <si>
    <t xml:space="preserve">Marcelo Romano da Silva - Matricula 37007023 
Rose Eliana Batista Paixão - Matricula 37013986 </t>
  </si>
  <si>
    <t>1. Acionado o supervisor do Pátio que de imediato aionou os bombeiros e a ambulância;
2. Comunicado a segurança do trabalho.</t>
  </si>
  <si>
    <t xml:space="preserve">Fazenda Mendes União </t>
  </si>
  <si>
    <t xml:space="preserve">Durante deslocamento com o ônibus ao chegar no PARE, o motorista da empresa LB Florestal não respeitou a sinalização, o que resultou em uma colisão com um veículo leve que transitava pelo local. </t>
  </si>
  <si>
    <t xml:space="preserve">Região Centro </t>
  </si>
  <si>
    <t xml:space="preserve">Adilson Jose da Silva Ramos </t>
  </si>
  <si>
    <t>1. Acionado primeiros socorros</t>
  </si>
  <si>
    <t>Manutenção Mec. Automotiva</t>
  </si>
  <si>
    <t>37003119 - Gilmar de Jesus Garcia</t>
  </si>
  <si>
    <t>Motorista de comboio</t>
  </si>
  <si>
    <t>1. Avaliação dos danos, apenas materiais;
2. Informado gestor e segurança do trabalho.</t>
  </si>
  <si>
    <t xml:space="preserve">Colaborador ao realizar atividade de condução do trator com  carreta de mudas, passou por cima de um formigueiro e a roda da carreta de mudas afundou, vindo a tombar a mesma. </t>
  </si>
  <si>
    <t xml:space="preserve">Allan Ferreira da Rocha </t>
  </si>
  <si>
    <t>1. Equipe foi reunida de imediato e realizado um DDS com os técnicos da MS Florestal.</t>
  </si>
  <si>
    <t>Fazenda Nossa Senhora 6</t>
  </si>
  <si>
    <t>Manual</t>
  </si>
  <si>
    <t>2052 - Maicon Martins Leal</t>
  </si>
  <si>
    <t>1. O motorista avisou o supervisou de imediato.</t>
  </si>
  <si>
    <t xml:space="preserve">O colaborador estava aguardando seu colega finalizar a amarração da carga para realizarem a troca de turno, no momento da amarração um pedaço de madeira foi projetado e atingiu o colaborador, causando corte contuso na cabeça. </t>
  </si>
  <si>
    <t>Fazenda Sete Marias</t>
  </si>
  <si>
    <t>Arthur Ferraz da Rocha</t>
  </si>
  <si>
    <t xml:space="preserve">Técnico de manutenção soldador </t>
  </si>
  <si>
    <t>1. Comunicação da ocorrência com supervisor da área;
2. Colaborador foi levado para avaliação com médico ortopedista no hospital da Unimed em Bauru.</t>
  </si>
  <si>
    <t xml:space="preserve">Monica Silva </t>
  </si>
  <si>
    <t>Colaborador estava empurrando bandejão e pisou em desnível levando a torção na perna direita.</t>
  </si>
  <si>
    <t>Segunda seleção</t>
  </si>
  <si>
    <t xml:space="preserve">37016100 - Higor Fernando de Lima </t>
  </si>
  <si>
    <t xml:space="preserve">1. Colaborador encaminhado para hospital, para fazer raio X. O médico avaliou e não identificou nenhuma lesão. </t>
  </si>
  <si>
    <t>Izabela Carvalho dos Santos</t>
  </si>
  <si>
    <t xml:space="preserve">37018008 - Luiz Carlos Dias </t>
  </si>
  <si>
    <t>motoristra</t>
  </si>
  <si>
    <t>1. Não houve vítimas, somente danos materiais no veículo envolvido.</t>
  </si>
  <si>
    <t>Ronaldo Lopes</t>
  </si>
  <si>
    <t>Rodovia SP127 - Trajeto retorno fazenda JFI/ Palmeiras</t>
  </si>
  <si>
    <t>BTF- 07</t>
  </si>
  <si>
    <t>37016388 - José Macedo de Araújo</t>
  </si>
  <si>
    <t>motorista</t>
  </si>
  <si>
    <t>1. Informado a Supervisão.</t>
  </si>
  <si>
    <t xml:space="preserve">Fazenda Caribe Gleba B </t>
  </si>
  <si>
    <t xml:space="preserve">amadeo </t>
  </si>
  <si>
    <t>Abertura de frente mecanizada</t>
  </si>
  <si>
    <t>José Nilton Alfredo</t>
  </si>
  <si>
    <t>1. Isolamento de área;
2. Comunicação ao técnico de área e ao setor de segurança MS Florestal</t>
  </si>
  <si>
    <t>Fazenda São Sebastião IV</t>
  </si>
  <si>
    <t>8978 - Michael Douglas Venâncio da Silva Pereira Leite</t>
  </si>
  <si>
    <t>1. Comunicado ao encarregado Arlan que prontamente prestou os primeiros socorros;
2. Foi avisado o supervisor e levado ao protno socorro mais próximo.</t>
  </si>
  <si>
    <t>Fazenda Buritis</t>
  </si>
  <si>
    <t>1042 - João Carlos Nunes de Souza</t>
  </si>
  <si>
    <t>1. O colaborador foi encaminhado para o UPA de Agudos.</t>
  </si>
  <si>
    <t>Jose Roberto Porcino</t>
  </si>
  <si>
    <t>Fazenda São Sebastião II - Região Paulistânia-SP</t>
  </si>
  <si>
    <t>Sergio Henrique Diniz</t>
  </si>
  <si>
    <t>1. Informado o responsável da área; 
2. Não houve lesão, somente avaria na lanterna esquerda do ônibus.</t>
  </si>
  <si>
    <t xml:space="preserve">Sergio Henrique Diniz </t>
  </si>
  <si>
    <t>Sebastião Aparecido de Andrade</t>
  </si>
  <si>
    <t>Fazenda Quilombo I</t>
  </si>
  <si>
    <t>Região norte</t>
  </si>
  <si>
    <t xml:space="preserve">Talia Aparecida Novais </t>
  </si>
  <si>
    <t>Ajudante rural</t>
  </si>
  <si>
    <t>1. Após ocorrência a colaboradora foi encaminhada para atendimento médico.</t>
  </si>
  <si>
    <t>Fazenda mimoso</t>
  </si>
  <si>
    <t>Diego Junior Alves de Andrade</t>
  </si>
  <si>
    <t>1. Comunicação imediata ao técnico da MS Florestal.</t>
  </si>
  <si>
    <t>Casa de sombra</t>
  </si>
  <si>
    <t>37000926 - Israel Santos</t>
  </si>
  <si>
    <t>1. Colaborador encaminhado para ambulatório na linha 01;
2. Medicina direcionu ao CMU para tirar raio X.</t>
  </si>
  <si>
    <t>Fazenda Pinheiro</t>
  </si>
  <si>
    <t>37009182 - Anderson Amauri Aparecido de Oliveira</t>
  </si>
  <si>
    <t>1. Avisado o supervisor da área.</t>
  </si>
  <si>
    <t>Fazenda Santa Helena</t>
  </si>
  <si>
    <t xml:space="preserve">37011934 - Júlio Cezar Neves Dias </t>
  </si>
  <si>
    <t>1. Paralisação da atividade;
2. Comunicação ao supervisor da área.</t>
  </si>
  <si>
    <t>Julio Cezar Neves Dias</t>
  </si>
  <si>
    <t>Fazenda Santa Rosa</t>
  </si>
  <si>
    <t>567 - Gilson Felipe das Neves</t>
  </si>
  <si>
    <t xml:space="preserve">1. Foi paralisado o ônibus;
2. Comunicado a supervisão. </t>
  </si>
  <si>
    <t>Aurélio Amador Bento</t>
  </si>
  <si>
    <t>0267 - Fazenda Buritis</t>
  </si>
  <si>
    <t>Preparo de solo - LP2</t>
  </si>
  <si>
    <t>37017953 - Patrick Tieris de Oliveira</t>
  </si>
  <si>
    <t>1. Comunicado aos gestores da área;
2. Realizado avaliação dos danos e sinalização do local.</t>
  </si>
  <si>
    <t>BR 262</t>
  </si>
  <si>
    <t>37009955 - Paulo César</t>
  </si>
  <si>
    <t>Ténico de silvicultura</t>
  </si>
  <si>
    <t>1. Comunicação imediata aos gestores e área de segurança do trabalho.</t>
  </si>
  <si>
    <t>Paulo Cesar Assis de Sousa</t>
  </si>
  <si>
    <t>BTF - 04</t>
  </si>
  <si>
    <t xml:space="preserve">Ronaldo Francisco de Lima </t>
  </si>
  <si>
    <t xml:space="preserve">1. Colaborador encaminhado ao ambulatório e na sequência ao pronto atendimento em Lençóis Paulista. </t>
  </si>
  <si>
    <t xml:space="preserve">Danieli Tenório </t>
  </si>
  <si>
    <t>Fazenda turvinho 01</t>
  </si>
  <si>
    <t xml:space="preserve">Ao finalizar a captação de água, o caminhão pipa da empresa LB Florestal foi dar marcha ré, quando acertou o camiinhão pipa que passava ao lado, vindo a atingir o para-choque traseiro. </t>
  </si>
  <si>
    <t xml:space="preserve">Região centro </t>
  </si>
  <si>
    <t xml:space="preserve">José Edvildo Barros Rocha </t>
  </si>
  <si>
    <t>1. Comunicado supervisor LB Florestal e área de segurança do trabalho Bracell.</t>
  </si>
  <si>
    <t>Transporte Florestal - BTF4</t>
  </si>
  <si>
    <t xml:space="preserve">Raimundo Silva Duarte </t>
  </si>
  <si>
    <t>Operador de colheita</t>
  </si>
  <si>
    <t>1. Colaborador encaminhado ao atendimento médico.</t>
  </si>
  <si>
    <t>Igor Darwin Ponciano Da Silva</t>
  </si>
  <si>
    <t>Fazenda Turvinho V</t>
  </si>
  <si>
    <t xml:space="preserve">o motorista da Sollum ao tentar ultrapassar o caminhão prancha que estava entrando na rodovia, acabou batendo o veículo leve no lado esquerdo do prancha. </t>
  </si>
  <si>
    <t>Estrada</t>
  </si>
  <si>
    <t xml:space="preserve">1255 - Eduardo Francisco da Silva </t>
  </si>
  <si>
    <t xml:space="preserve">1. Comunicado aos responsáveis </t>
  </si>
  <si>
    <t xml:space="preserve">Rogério Bnedito da Siva </t>
  </si>
  <si>
    <t xml:space="preserve">Pátio Fábrica Linha 2 </t>
  </si>
  <si>
    <t>Colaborador ao descer da máquina para troca de turno, pisou em falso, vindo a ocasionar uma leve torção no tornozelo.</t>
  </si>
  <si>
    <t xml:space="preserve">Colaborador ao finalizar a descarga na mesa 2, se deslocou para retirada dos pedaços de madeira que ficou nas carretas. Ao dar a volta no implemento, veio a torcer o pé em um pedaço de madeira que estava no chão. </t>
  </si>
  <si>
    <t>O funcionário estava parado na alça de acesso no trevo da BR 262 aguardando a parada completa do fluxo que estava em meia pista por motivos de obra, ao observar a paralisação e receber sinal dos veículos, iniciou a travessia da BR, no mesmo momento uma motocicleta realizou uma ultrapassagem em faixa continua nos veículos que estavam parados, vindo a colidir na lateral esquerda do veículo Fiat Pulse conduzido pelo colaborador. O colaborador parou o veículo para dar apoio a vítima, acionou o corpo de bombeiros para realizar socorro ao motociclista e acionou a polícia rodoviária federal para informar ocorrência no local.</t>
  </si>
  <si>
    <t>De acordo com o relato do operador, ao iniciar a linha de preparo de solo em uma área com declividade no fundo do talhão com os equipamentos trator: 5024 e implemento 22054, o pneu lado direito do subsolador passou sobre uma cepa de eucalipto com mais de 50cm de altura (na parte superior do barranco), porém o desnível do local fez com que o equipamento tombasse o implemento, causando pequenos danos no equipamento.</t>
  </si>
  <si>
    <t>O ônibus deslocava pela estrada principal da fazenda, quando o vidro frontal lado direito foi atingido por uma ave.</t>
  </si>
  <si>
    <t>Ao realizar manobra de marcha ré com o caminhão oficina, este acabou atingindo o para choque dianteiro do veículo que estava parado logo atrás, ocasionando avarias.</t>
  </si>
  <si>
    <t xml:space="preserve">Motorista ao chegar na fazenda, identificou que o fueiro completo da 3º composição havia caído. </t>
  </si>
  <si>
    <t xml:space="preserve">Colaborador estava empurrando o bandejão, quando prensou a mão direita entre os dois bandejões. </t>
  </si>
  <si>
    <t>Ao finalizar a atividade e em deslocamento pelo carreador, o operador foi pegar um desvio por dentro do talhão para evitar passar por um caminhão que estava parado na estrada e acabou tombando a carreta de mudas.</t>
  </si>
  <si>
    <t>Ao se deslocar pelo talhão, colaboradora pisou em um buraco coberto pela vegetação seca, causando um desconforto em seu membro inferior direito (joelho).</t>
  </si>
  <si>
    <t>O colaborador estava realizando manobra com o ônibus em marcha ré, quando veio a colidir com o corrimão da escada do caminhão de oficina volante da empresa Zocar Rio, causando pequena avaria no ônibus.</t>
  </si>
  <si>
    <t xml:space="preserve">O colaborador estava realizando manobra com o ônibus em marcha ré para sair da área de vivência, quando houve uma pequena colisão com uma saveiro que estava estacionada, vindo a causar avaria na lanterna esquerda do ônibus. </t>
  </si>
  <si>
    <t>O colaborador realizava a atividade de coveamento manual, quando tropeçou e veio a bater o peito e a costela no chão.</t>
  </si>
  <si>
    <t>O colaborador estava realizando atividade de irrigação, quando a mangueira do trator de irrigação enroscou em um galho e veio a acertar sua perna esquerda na altura do joelho.</t>
  </si>
  <si>
    <t xml:space="preserve">Colaborador relata que durante a realização de atividade de aceiro com grade, em um determinado momento ao realizar uma manobra, a grade veio a se chocar com o poste de energia, ocasonando a queda do mesmo. </t>
  </si>
  <si>
    <t>Motorista conduzia o caminhão carregado pela rodovia, quando colidiu no retrovisor de um outro caminhão terceiro que estava parado em cima da faixa de rolamento, devido a outro acidente no local.</t>
  </si>
  <si>
    <t>Avenida Presidente Dutra - Paranaiba - MS</t>
  </si>
  <si>
    <t>Motorista conduzia o caminhão vazio pelo  perímetro urbano de Cassilandia-MS, quando houve uma colisão com um veículo de terceiro.</t>
  </si>
  <si>
    <t>Mecânico soldador foi informado de uma solda que precisava realizar na caixa de carga máquina FW 19075, para evitar riscos de princípio de incêndio, o mecânico realizou a limpeza dos galhos e folhas secas que estavam no compartimento e no momento que foi descer da máquina para pegar os seus equipamentos para realizar a solda, acabou pisando em falso em uma árvore, causando uma torção em seu pé direito.</t>
  </si>
  <si>
    <t xml:space="preserve">O motorista estava em deslocamento para fazenda e ao chegar perto de uma ponte atravessou uma anta na frente do caminhão e ele realizou uma manobra para não bater nela, vindo a atingir a beirada da ponte com a roda que ficou encavalada sobre a mesma. </t>
  </si>
  <si>
    <t>Caminhão comboio frota 45126 estava retornando para base de Pirajuí quando um veículo com farol apagado colidiu no parachoque traseiro do caminhão, o condutor do veículo evadiu-se do local com sinais de embriaguez.</t>
  </si>
  <si>
    <t>O motorista estava com a frota de rechego 2668 parado (motor desligado), em seu horário de refeição, quando escutou um barulho forte e percebeu que o caminhão frota 2669 estava em movimento atrelado ao seu caminhão, ocorrendo um grande estrago na cabine devido ao movimento lateral, ocasionado pela segunda e terceira composição da frota 2669. A motorista estava parada ao lado de outro motorista mais a frente e saiu com o caminhão sentido as mesas, porem virou antecipadamente a composição e não viu ou não percebeu que estava batendo na cabine de outro caminhão.</t>
  </si>
  <si>
    <t>Colaborador se deslocava com o veículo sentido a fazenda Buritis e no momento que realizava manobra de ultrapassagem, colidiu com animal (bovino). OBS: Colaborator relata que estava realizando manobra de ultrapassagem e que um caminhão colidiu com o animal na faixa de rolamento da direita, projetando o mesmo contra o veículo Bracell na faixa da esquerda. Haviam 03 colaboradores no veículo. Todos utilizavam cinto de segurança e não sofreram lesões.</t>
  </si>
  <si>
    <t xml:space="preserve">Segundo o operador, ao deslocar para fora do talhão, não percebeu devido ao mato que ali tinha uma caixa seca e veio a escorregar na mesma, batendo o cóccix no solo, sentindo desconforto. </t>
  </si>
  <si>
    <t>Colaboradora estava empurrando bandeja, quando sentiu um desconforto no pé esquerdo (torção).</t>
  </si>
  <si>
    <t xml:space="preserve">Colaborador realizava atividade de coveamento para implantação de teste, quando recebeu uma ferroada de abelha no rosto. </t>
  </si>
  <si>
    <t>Operador ao desembarcar o trator com implemento, em um movimento involuntário, ocasionou o deslocamento do mesmo para lateral do prancha, gerando um quase tombamento.</t>
  </si>
  <si>
    <t>Ao se deslocar pelo talhão durante atividade de roçada, colaborador pisou em um buraco, vindo a sentir dores no tornozelo.</t>
  </si>
  <si>
    <t>O colaborador estava realizando a atividade de aplicação de herbicida mecanizada, quando um galho ultrapassou a proteção do trator e quebrou o vidro. O colaborador não sofreu nenhum ferimento, porém o galho encostou em sua perna.</t>
  </si>
  <si>
    <t xml:space="preserve">Bruno Hugo Carvalho Barros/Matrícula: 37013295 </t>
  </si>
  <si>
    <t xml:space="preserve">Assistente de Qualidade Florestal </t>
  </si>
  <si>
    <t xml:space="preserve">1. O colaborador tomou o medicamento conforme o procedimento e se deslocou para o município de Bataguassu para passar pelo pronto socorro. </t>
  </si>
  <si>
    <t xml:space="preserve">Gabriel Augusto de Lima Morais </t>
  </si>
  <si>
    <t xml:space="preserve">Fazenda: Mimoso </t>
  </si>
  <si>
    <t xml:space="preserve">Diego Sales Da Souza </t>
  </si>
  <si>
    <t xml:space="preserve">1. Comunicação imediata ao técnico da MS Florestal. </t>
  </si>
  <si>
    <t xml:space="preserve">Wilson Carlos </t>
  </si>
  <si>
    <t xml:space="preserve">Saída 338 - Randon </t>
  </si>
  <si>
    <t xml:space="preserve">Paulo Celso dos Santos </t>
  </si>
  <si>
    <t xml:space="preserve">Lençóis Paulista SP </t>
  </si>
  <si>
    <t xml:space="preserve">Estoque de Peças </t>
  </si>
  <si>
    <t xml:space="preserve">90001060 | Gustavo Felipe da Silva Luiz </t>
  </si>
  <si>
    <t xml:space="preserve">Controlador Estoque Materiais </t>
  </si>
  <si>
    <t xml:space="preserve">1. Evidenciado que não houve lesão aos condutores e ocupantes. 
2. Após breve análise, devido as avarias não comprometerem a segurança, os veículos foram liberados. 
3. Devido não haver vítima e seguindo recomendação da Polícia Militar, ambos condutores devem registrar o Boletim de Ocorrência. 
4. Comunicação aos gestores e segurança do trabalho </t>
  </si>
  <si>
    <t xml:space="preserve">Gustavo Felipe da Silva Luiz </t>
  </si>
  <si>
    <t>BTF - 01</t>
  </si>
  <si>
    <t>Joao Spadotto</t>
  </si>
  <si>
    <t xml:space="preserve">1. Informado a coordenação e a Segurança levado ao ambulatório médico para avaliação. </t>
  </si>
  <si>
    <t xml:space="preserve">Felipe Proenca De Camargo </t>
  </si>
  <si>
    <t xml:space="preserve">Rodovia Capão Bonito - Buri </t>
  </si>
  <si>
    <t xml:space="preserve">BSR </t>
  </si>
  <si>
    <t xml:space="preserve">1- Foi informado a gestão assim que ocorreu o evento. 
2- Os danos não impediram o carro de se deslocar. </t>
  </si>
  <si>
    <t xml:space="preserve">Araraquara - SP </t>
  </si>
  <si>
    <t xml:space="preserve">0830837- José Teotonio de Mendonça </t>
  </si>
  <si>
    <t>Fazenda Promissão</t>
  </si>
  <si>
    <t>Região Norte</t>
  </si>
  <si>
    <t>38235 - Luiz Claudio Tomiatti</t>
  </si>
  <si>
    <t>1. Após ocorrência o colaborador foi encaminado para atendimento médico.</t>
  </si>
  <si>
    <t>Nossa Senhora Aparecida XV</t>
  </si>
  <si>
    <t xml:space="preserve">Elias Martins </t>
  </si>
  <si>
    <t>1. Colaborador orientado;
2. Registrado os danos;
3. Comunicado ao supervisor do módulo.</t>
  </si>
  <si>
    <t>Erivellynton Almeida</t>
  </si>
  <si>
    <t>37014376 - Luiz Carlos de Oliveira Junior</t>
  </si>
  <si>
    <t xml:space="preserve">1. Comunicação aos gestores da área;
2. Deslocamento do colaborador para hospital de Santa Rita do Pardo. </t>
  </si>
  <si>
    <t>Jefferson Pereira dos Santos</t>
  </si>
  <si>
    <t xml:space="preserve">Rodovia Marechal Rondon - Trajeto ida fazenda JFI </t>
  </si>
  <si>
    <t xml:space="preserve">Fabiano Parizoto - 37014674 </t>
  </si>
  <si>
    <t xml:space="preserve">1. Informado a Supervisão. </t>
  </si>
  <si>
    <t xml:space="preserve">Trajeto fazenda Buritis </t>
  </si>
  <si>
    <t xml:space="preserve">Ao ser rebocado pela máquina para desobstruir o trajeto, a parte lateral do cavalo e conjunto veio a colidir em uma árvore e barranco, ocasionando a quebra do espelho retrovisor da lateral direita, a lanterna da 2ª carreta e o para-choque. </t>
  </si>
  <si>
    <t xml:space="preserve">Marco Antônio, 37015432 </t>
  </si>
  <si>
    <t xml:space="preserve">Entrada da Fazenda Querencia II </t>
  </si>
  <si>
    <t>Logistica Florestal</t>
  </si>
  <si>
    <t xml:space="preserve">37007213- Cleber Alves Sila </t>
  </si>
  <si>
    <t xml:space="preserve">1. Comunicado o Técnico e Técnico de segurança Fabiano Moreira. Isolamento da área </t>
  </si>
  <si>
    <t>Pirajuí - SP</t>
  </si>
  <si>
    <t>Felipe Ambrósio Gonçalves</t>
  </si>
  <si>
    <t>1. Comunicado ao superior imediato, onde o mesmo realizou os primeiros socorros e encaminhou o trabalhador ao pronto socorro mais próximo.</t>
  </si>
  <si>
    <t>Estanqueamento</t>
  </si>
  <si>
    <t>37017212 - Paloma da Silva Neves</t>
  </si>
  <si>
    <t>1. Colaboradora encaminhada para o ambulatório da linha 01, realizado avaliação pelo médico e portariomente feito impeza e curativo no cotovelo, em seguida a mesma foi liberda para trabalho.</t>
  </si>
  <si>
    <t xml:space="preserve">Fazenda Guandu </t>
  </si>
  <si>
    <t>Marcio de Almeida Machado</t>
  </si>
  <si>
    <t>1. Comunicado ao setor de segurança da EPS;
2. Máquina paralisada imediatamente.</t>
  </si>
  <si>
    <t>Vinicius Camargo</t>
  </si>
  <si>
    <t>1ª seleção</t>
  </si>
  <si>
    <t>37017049 - Guilherme Sérgio Santos dos Reis</t>
  </si>
  <si>
    <t>1. Foi informado a gestão de imediato.</t>
  </si>
  <si>
    <t>Dienison Pereira</t>
  </si>
  <si>
    <t>Primeira seleção</t>
  </si>
  <si>
    <t>37009500 - Juliana Leite Caetano</t>
  </si>
  <si>
    <t>1. Colaboradora encaminhada para ambulatório na linha 1;
2. Avaliada pelo médico dotrabalho e posteriormente medicada.</t>
  </si>
  <si>
    <t xml:space="preserve">Módulo 12 </t>
  </si>
  <si>
    <t>Fazenda Estiva IV - MÓD 12</t>
  </si>
  <si>
    <t xml:space="preserve">Herink da Silva Aguiar </t>
  </si>
  <si>
    <t xml:space="preserve">Técnico de Manutenção </t>
  </si>
  <si>
    <t xml:space="preserve">1. Comunicação da ocorrência com supervisor da área. 
2. Colaborador foi levado para avaliação médica. </t>
  </si>
  <si>
    <t xml:space="preserve">Colaborador realizava a atividade de umectaçāo, momento que encontrou com outro caminhão, e na tentativa de dar passagem não observou a canaleta de escoamento de água pluvial. O caminhão caiu na canaleta e foi necessário o arraste com a máquina de apoio. Não houve danos materiais. </t>
  </si>
  <si>
    <t xml:space="preserve">Módulo 02 </t>
  </si>
  <si>
    <t>Estrada municipal de São Miguel Arcanjo - MÓD 02</t>
  </si>
  <si>
    <t xml:space="preserve">Leandro A Castelo </t>
  </si>
  <si>
    <t xml:space="preserve">1. Comunicado a gestão imediata. </t>
  </si>
  <si>
    <t xml:space="preserve">Ricardo Monzani </t>
  </si>
  <si>
    <t>Linha 1 - Pátio ao lado da balança</t>
  </si>
  <si>
    <t xml:space="preserve">37015118 Maristela Cristina. </t>
  </si>
  <si>
    <t xml:space="preserve">Motorista de Transporte Florestal. </t>
  </si>
  <si>
    <t xml:space="preserve">1. Informado ao supervisor e para segurança do trabalho, indo de imediato ao ambulatório, onde foi medicada e liberada . </t>
  </si>
  <si>
    <t xml:space="preserve">Arthur Magnino Santana </t>
  </si>
  <si>
    <t>BSR 03</t>
  </si>
  <si>
    <t xml:space="preserve">André de Oliveira Honório/ 37017381 </t>
  </si>
  <si>
    <t xml:space="preserve">1. Comunicado a gestão imediata; 
2. Comunicado a segurança do trabalho. </t>
  </si>
  <si>
    <t xml:space="preserve">Leandro Moretti </t>
  </si>
  <si>
    <t xml:space="preserve">Durante execução de uma curva, um pedaço de madeira caiu da concha, atingindo o reservatório do sistema de combate a incêndio (Dafo), danificando os parafusos de fixação do mesmo. </t>
  </si>
  <si>
    <t xml:space="preserve">A colaboradora, ao tentar liberar os pés da carreta, puxou a alça da quinta roda e sentiu uma dor aguda nas costas e ombro esquerdo. </t>
  </si>
  <si>
    <t xml:space="preserve">O técnico de manutenção ao retirar o calço espaçador da faca inferior direita do cabeçote 370 no HV 10081, veio a sofrer um corte no dedo indicador direito. </t>
  </si>
  <si>
    <t>Colaboradora estava empurrando o bandejão, quando sentiu dor na região inferior do ombro direito.</t>
  </si>
  <si>
    <t xml:space="preserve">O colaborador relata que estava movimentando os bendejões de mudas que ficam sobre os trilhos e que em determinado momento o trilhos travaram (devido o travamento), dessa forma, o bandejão com mudas veio a bater contra a sua mão direita, causando uma leve escoriação. </t>
  </si>
  <si>
    <t>Ao se deparar com um broto de eucalipto que estava caído entrelinhas, a roda dianteira direita passou sobre o mesmo, ocasionando o efeito "chicote" atingindo assim o vidro lateral direito causando a sua quebra.</t>
  </si>
  <si>
    <t>Colaboradora estava se deslocando pelo estanqueamento, quando tropeçou no cooler que estava no chão, vindo a cair e bater o cotovelo e o quadril do lado direito.</t>
  </si>
  <si>
    <t>O trabalhador florestal estava realizando serviço de irrigação, quando um trator acabou passando próximo a um foco de abelhas, gerando o ataque das mesmas.</t>
  </si>
  <si>
    <t xml:space="preserve">Durante deslocamento pela estrada de terra, a última composição rompeu um cabo telefonia, ocasionando a quebrando do poste. </t>
  </si>
  <si>
    <t xml:space="preserve">Motorista trafegava pela rodovia, quando próximo ao pedágio de Areiopolis, um caminhão terceiro ao realizar uma ultrapassagem veio a colidir no retrovisor do caminhão Bracell. </t>
  </si>
  <si>
    <t xml:space="preserve">O colaborador (mecânico) estava auxiliando motorista do caminhão munck no descarregamento de peças e durante a etapa de descarregamento o mecânico verificou que a cinta estava fixa na peça (barra de orientação), após a verificação o mesmo se posicionou na escada de acesso da carroceria e neste momento houve a movimentação da lança pelo motorista munck, onde a peça içada acabou prensando o dedo médio da mão esquerda entre a escada e a peça (barra de orientação), ocasionando ferimento. </t>
  </si>
  <si>
    <t>O motorista de ônibus da empresa Piracicabana saiu do módulo (área de vivência), para recolher os operadores que estavam nas máquinas nos talhões 007,008 e 009, foi orientado para ficar  aguardando no ponto de ônibus, chegando no local o motorista decidiu fazer a manobra do ônibus em outro local, durante a manobra em local escorregadio, acabou deslizando batendo contra o barranco, quebrando o para choque traseiro.</t>
  </si>
  <si>
    <t>Colaborador estava guardando sua ferramenta manual (foice), quando sua mão veio a escorregar sobre a lâmina da ferramenta, causando um corte em sua mão. No momento da ocorrência o colaborador estava usando EPI.</t>
  </si>
  <si>
    <t xml:space="preserve">Motorista conduzia a frota SSW2C75 carregada na SP-255 em Américo Brasiliense/ Araraquara, quando um caminhão comboio seguia na mão contrária e não respeitou o PARE/SIGA da rodovia e invadiu a mão oposta e colidiu com a frota Expresso. </t>
  </si>
  <si>
    <t xml:space="preserve">O colaborador estava se deslocando para fazenda Olinda com o veículo Argo, quando um veículo Parati também estava se deslocando no mesmo sentido, e em determinado momento, veio a quebrar (soltar) a roda dianteira direita, ocasionando a parada brusca na rodovia, o veículo Argo da Bracell que estava logo atrás não parou em tempo e veio a colidir na traseira da Parati, ocasionando no Argo a quebra do farol e do para choque. </t>
  </si>
  <si>
    <t xml:space="preserve">Após o motorista soltar as cintas, veio a cair um pequeno pedaço de madeira em seu capacete. </t>
  </si>
  <si>
    <t xml:space="preserve">Colaborador estava conduzindo o veículo Fiat Argo, da Base Automotiva para a cidade de Lençóis Paulista, na rotatória localizada na entrada para o Distrito Industrial, veio a colidir com o veículo GM, causando danos materiais em ambos os veículos. </t>
  </si>
  <si>
    <t xml:space="preserve">Motorista no primeiro dia de escala conduzia normalmente por sua faixa de rolamento e durante o translado com o Caminhão no km 340 e 341 próximo a saída 338 da Rodovia SP 300 foi surpreendido por veículo, que ao tentar acessar a rodovia não reduziu, entrando direto, vindo a colidir com último eixo da segunda composição. Não houve lesão, somente danos matérias ao para-barro do pneu traseiro do veículo. </t>
  </si>
  <si>
    <t xml:space="preserve">Durante a atividade, o braço do implemento de irrigação quebrou a solda, vindo a escapar, pegando no braço do colaborador de raspão. </t>
  </si>
  <si>
    <t>Perfomance e monitoramento Florestal</t>
  </si>
  <si>
    <t>Fazenda: Cachoeirão - Talhão 24</t>
  </si>
  <si>
    <t xml:space="preserve">Durante a atividade de avaliação de formiga, o colaborador sentiu uma ferroada na região da mão, o mesmo notou que foi uma picada de abelha. 
Nota: O colaborador estava usando luva durante a atividade. </t>
  </si>
  <si>
    <t xml:space="preserve">MS-112 KM159 </t>
  </si>
  <si>
    <t xml:space="preserve">Guilherme Ladeia </t>
  </si>
  <si>
    <t xml:space="preserve">Líder do carregamento </t>
  </si>
  <si>
    <t xml:space="preserve">1 - A ocorrência foi atendida pela concessionária responsável pela via. 
2 - Comunicado a Gestão e equipe de SSMA. </t>
  </si>
  <si>
    <t>Wendyllon Ferreira de Carvalho</t>
  </si>
  <si>
    <t>Bela Vista VII</t>
  </si>
  <si>
    <t>Carlos Alexandre Silva - 9053</t>
  </si>
  <si>
    <t>1. O encarregado João Lucas estava próximo e foi até o local no talhão e fez análise se o operador estava bem e se houve algum dano material ao equipamento.</t>
  </si>
  <si>
    <t>Savannah</t>
  </si>
  <si>
    <t>gilberto Aparecido Quinato - 37016380</t>
  </si>
  <si>
    <t>1. Avaliação dos danos;
2. Comunicação aos responsáveis; 
3. Recolhimento do equipamento.</t>
  </si>
  <si>
    <t>Fazenda Usina Paredão</t>
  </si>
  <si>
    <t xml:space="preserve">Regional Noroeste </t>
  </si>
  <si>
    <t>Aparecido Felix</t>
  </si>
  <si>
    <t>Operdor de trator agrícola</t>
  </si>
  <si>
    <t xml:space="preserve">1. Comunicação ao setor de segurança da EPS, máquina paralisada imediatamente. </t>
  </si>
  <si>
    <t>Fazenda Cabreuva II - Talhão 05</t>
  </si>
  <si>
    <t>Centro</t>
  </si>
  <si>
    <t>118 - Rodrigo Cardoso de Souza</t>
  </si>
  <si>
    <t>Trabalhador Rural</t>
  </si>
  <si>
    <t>1. Controle do princípio de incêndio.</t>
  </si>
  <si>
    <t>Henrique Augusto</t>
  </si>
  <si>
    <t>Fazenda Nova América II - Talhão 57</t>
  </si>
  <si>
    <t>37015206 - José Augusto Carvalho</t>
  </si>
  <si>
    <t xml:space="preserve">1. Operador foi retirado da máquina e socorrido pelo resgate da concessionária, rodovias do Tiete. Foi levado ao prontosocorro da unesp de Botucatu, passou pelo médico de plantão (RX, tomografia), permanecendo em observação até o presente momento. </t>
  </si>
  <si>
    <t xml:space="preserve">LP 1 </t>
  </si>
  <si>
    <t>Banheiro - plataforma 09</t>
  </si>
  <si>
    <t>37010139 - Alexander Souza Berci</t>
  </si>
  <si>
    <t>1. Colaborador encaminhado para ambulatório linha 1;
2. Levado até o CMU para tirar raio X;
3. Colaborador levou 2 potnos na cabeça e foi liberado para trabalhos mais leves na sombra. Não houve trauma no raio X</t>
  </si>
  <si>
    <t>Fazenda Ipê II</t>
  </si>
  <si>
    <t>1405 - Jeniffer Gabrielle dos Santos</t>
  </si>
  <si>
    <t>1. Foi encaminhado a UPA de Agudos para atendimento médico.</t>
  </si>
  <si>
    <t xml:space="preserve">Marcio Peres </t>
  </si>
  <si>
    <t>Fazenda São Marcos</t>
  </si>
  <si>
    <t>Planejamento - topografia</t>
  </si>
  <si>
    <t>37009795 - Adilan Rodrigues da Silva</t>
  </si>
  <si>
    <t>Técnico Plannejamento e Controle II</t>
  </si>
  <si>
    <t>1. Comunicação imediata aos gestores MS Florestal.</t>
  </si>
  <si>
    <t xml:space="preserve">Operador ao descer da máquina foi picado por uma Abelha na mão. </t>
  </si>
  <si>
    <t xml:space="preserve">Módulo 07 </t>
  </si>
  <si>
    <t>Fazenda Ipiranga/ Borebi- SP - MÓD 07</t>
  </si>
  <si>
    <t xml:space="preserve">Antônio de Souza Barbosa Junior </t>
  </si>
  <si>
    <t xml:space="preserve">1. Colaborador encaminhado ao P.S, medicado e liberado. </t>
  </si>
  <si>
    <t xml:space="preserve">Ivan Ferreira </t>
  </si>
  <si>
    <t xml:space="preserve">Rua Horst schuckar n° 51 - Distrito Industrial, Lençóis Paulista </t>
  </si>
  <si>
    <t xml:space="preserve">Rodovia Juliano Lorenzetti </t>
  </si>
  <si>
    <t>BTF- 03</t>
  </si>
  <si>
    <t xml:space="preserve">Ademir Cordeiro De Lima - 37008976 </t>
  </si>
  <si>
    <t xml:space="preserve"> 37008850 - Gabriel Oliveira dos Santos </t>
  </si>
  <si>
    <t xml:space="preserve">1. Comunicado o Supervisor e Técnico. </t>
  </si>
  <si>
    <t xml:space="preserve">Motorista da Real car estava transportando três colaboradores JSL que iriam fazer a troca de turno, quando o veículo da prestadora de serviço veio a colidir com um animal (anta) durante o trajeto, gerando danos materiais no veículo. </t>
  </si>
  <si>
    <t>O operador estava finalizando uma pequena área do talhão, quando passou com implemento por cima de um toco, vindo a tombar o implemento.</t>
  </si>
  <si>
    <t>Durante operação de subsolagem com Savannah (24000), operador visualizou sinal de fumaça subindo pela cabine e logo em sequência o principio de incêndio (labaredas), causando queima de máquina.</t>
  </si>
  <si>
    <t>Operador passou com a máquina por cima de uma árvore caída que quebrou, o que causou o chicoteio da mesma, batendo na proteção e na parte da lateral da máquina, causando a quebra do vidro da porta.</t>
  </si>
  <si>
    <t>Durante operação de combate a formigas com o termonebulizador, houve um príncipio de incêndio nos resíduos próximos (causado pela temperatura elevada do equipamento) e foi controlado imediatamente pelos colaboradores com bomba costal de água.</t>
  </si>
  <si>
    <t>Ao delocar com a HV 10080 em uma leve declividade lateral para colher uma árvore na borbadura, deslocou-se por proximadamente três metros e deparou-se com uma erosão, causando tombamento.</t>
  </si>
  <si>
    <t>Colaborador ao sair do banheiro passou por trás do mesmo e ao desviar de uma poça de água, bateu a cabeça na quina da janela.</t>
  </si>
  <si>
    <t>A colaboradora estava realizando atividade de combate a formiga manual, quando tropeçou em resíduos, vindo a cair e torcer o tornozelo direito.</t>
  </si>
  <si>
    <t>Colaboradores estavam realizando atividade de topografia, quando foram atacados por abelhas, possívelmente devido uma máquina que estava cerca de uns 50m dos funcionários, trabalhando na retirada de cercas no local e que bateu no tronco em que o enxame estava. Ao perceberem as abelhas, correram e entraram no veículo de apoio da equipe, um funcionário foi ferroado no nariz e o outro no braço esquerdo, não houve reação alérgica nos funcionários.</t>
  </si>
  <si>
    <t xml:space="preserve">Motorista ao manobrar o caminhão proximo a JCF no distrito industrial, veio a colidir com um veículo terceiro que estava parado. </t>
  </si>
  <si>
    <t xml:space="preserve">O motorista transitava pela rodovia sentido Lwart, quando um ônibus da empresa Plamont tentou a ultrapassagem e colidiu com o retrovisor lado direito no retrovisor lado esquerdo do caminhão, ocasionando a quebra do mesmo. </t>
  </si>
  <si>
    <t>37017851 - Bruno Gomes Prestes</t>
  </si>
  <si>
    <t>Operador de máquina e equipamento I</t>
  </si>
  <si>
    <t>1. Foi encaminhado ao ambulatório da Bracell.</t>
  </si>
  <si>
    <t>Richard Anderson Vicente</t>
  </si>
  <si>
    <t>Fazenda Serra Negra</t>
  </si>
  <si>
    <t xml:space="preserve">João Maria </t>
  </si>
  <si>
    <t>1. Comunicado ao gestor e ao gerente;
2. Acionada a concessionária para fazer o reparo do cabo;
3. Retirado equipe do local.</t>
  </si>
  <si>
    <t xml:space="preserve">Frenno Moreno </t>
  </si>
  <si>
    <t>Fazenda ômega - ID 0244</t>
  </si>
  <si>
    <t>Carlos Roberto Dias</t>
  </si>
  <si>
    <t>1. Foi levado as informações ao supervisor e área de segurança.</t>
  </si>
  <si>
    <t>Henrique Vedoato</t>
  </si>
  <si>
    <t>Fazenda Sr. Antônio da Palmeira, talhão 018.</t>
  </si>
  <si>
    <t xml:space="preserve">O encarregado estava operando o trator na atividade de pré emergente. Ao chegar ao final do talhão, onde havia um declive, houve o tombamento do trator. </t>
  </si>
  <si>
    <t>1. Informado a área de segurança</t>
  </si>
  <si>
    <t>Fazenda Choerinha 2</t>
  </si>
  <si>
    <t>Orlando Aparecido de Lima</t>
  </si>
  <si>
    <t xml:space="preserve">1. 
Informado os gestores da operação, VDA e Bracell. </t>
  </si>
  <si>
    <t xml:space="preserve">Everton Diogo de Arruda Henrique </t>
  </si>
  <si>
    <t xml:space="preserve">Fazenda Santa Iza, Veríssimo MG </t>
  </si>
  <si>
    <t xml:space="preserve">0830997 - Lucas Henrique dos Reis Martins </t>
  </si>
  <si>
    <t xml:space="preserve">1. Motorista foi encaminhado para o pronto atendimento mais próximo; 
2. Foi comunicado de imediato com a TST Bracell e liderança; 
3. ⁠Local foi sinalizado. 
4. Foi solicitado as imagens ao CREARE porém onde o carreta veio a tombar não tem sinal. </t>
  </si>
  <si>
    <t xml:space="preserve">Mábia Estéfula da Silva </t>
  </si>
  <si>
    <t>O colaborador estava fazendo limpeza da caixa de adubo do implemento, quando a tampa veio a fechar, vindo a bater em seu ombro, causando desconforto.</t>
  </si>
  <si>
    <t xml:space="preserve">Motorista da empresa Casa Grande que conduzia o caminhão caçamba encalhou em um camalhão na atividade de troca de solo (próximo a rede de energia), após a máquina puxar o caminhão que estava atolado, o motorista reiniciou sua atividade descarregando a terra que se encontrava na caçamba, neste momento o funcionário  realizou o descarregamento com o veículo em movimento estando a caçamba erguida, na intenção de fazer um retorno, a caçamba escostou no cabo de energia, vindo a romper o cabo energizado. Houve um princípio de incêndio pela vegetação seca após o cabo cair no chão, as máquinas que estavam no local, realizaram um aceiro de forma rápida e o fogo foi controlado. Não houve danos materiais e nem pessoais. </t>
  </si>
  <si>
    <t>Ao realizar uma manobra de ré para voltar com o pessoal pro trabalho após o almoço, o motorista do ônibus não avistou o trator que estava atrás (ponto cego), ocorrendo assim uma pequena colisão.</t>
  </si>
  <si>
    <t xml:space="preserve">Caminhão estava parado, quando trator ao ultrapassar o conjunto sentido oposto, veio a subir no barranco inclinando para o lado do conjunto, onde ocorreu o abalroamento. </t>
  </si>
  <si>
    <t xml:space="preserve">O motorista conduzia o tritrem no seu segundo dia de escala. O colaborador relatou que ao trafegar na estrada da fazenda teve que dar espaço para outro veículo, dessa forma, passou sobre um declive que veio a tombar a última composição, tombando o restante da carreta. </t>
  </si>
  <si>
    <t xml:space="preserve">Trajeto Fazenda Turvinho </t>
  </si>
  <si>
    <t xml:space="preserve">Motorista conduzia o caminhão carregado e ao chegar próximo da fazenda Ideal percebeu que um dos fueiros havia se deslocado. </t>
  </si>
  <si>
    <t xml:space="preserve">1. Colaborador parou o caminhao de imediato e foi averiguar, percebeu que o fueiro se deslocou no pé do barrote, por se tratar se uma estrutura interna e fixa, informou não ser perceptível. </t>
  </si>
  <si>
    <t xml:space="preserve">Luciano César Pedroso </t>
  </si>
  <si>
    <t xml:space="preserve">BTF- 6 </t>
  </si>
  <si>
    <t xml:space="preserve"> Motorista Transporte de Cargas </t>
  </si>
  <si>
    <t xml:space="preserve">1. Comunicado a Supervisão para avaliação da possibilidade de arraste ou necessidades de descarregar o caminhão. </t>
  </si>
  <si>
    <t xml:space="preserve">BRuno Hugo Carvalho Barros/Matrícula: 37013295 </t>
  </si>
  <si>
    <t xml:space="preserve">Motorista relata que estava no trajeto com o caminhão carregado, quando em uma subida o caminhão perdeu força e não conseguiu subir. Ao manobrar o caminhão para liberar o trajeto, a segunda composição ficou com duas rodas na valeta de escoamento de água, causando o desnivelamento do caminhão. </t>
  </si>
  <si>
    <t xml:space="preserve">Durante atividade de carregamento, o motorista do caminhão (Trans Olsen) solicitou ao operador da CF-15015 para que retirasse uma madeira que estava com a ponta fora da caixa de carga. Durante a manobra o operador atingiu a proteção de catraca, danificando a mesma. </t>
  </si>
  <si>
    <t>Fazenda Magnólia - MÓD 03</t>
  </si>
  <si>
    <t xml:space="preserve">Módulo 03 </t>
  </si>
  <si>
    <t xml:space="preserve">37015497 - Eliseu Marcolino </t>
  </si>
  <si>
    <t xml:space="preserve">Assistente Operador de grua </t>
  </si>
  <si>
    <t xml:space="preserve">Laercio Camargo </t>
  </si>
  <si>
    <t xml:space="preserve">Colaboradora realizava atividade de combate a formiga manual com bombada, quando em determinado momento pisou em um buraco, causando dores em seu pé direito. </t>
  </si>
  <si>
    <t xml:space="preserve">Módulo 01 - Combate a formiga manual </t>
  </si>
  <si>
    <t>Faz. Santa Paula da Capela - Bataguassu /MS - MÓD 01</t>
  </si>
  <si>
    <t xml:space="preserve">7018312 / Adriana Campos </t>
  </si>
  <si>
    <t xml:space="preserve">Auxiliar de Serviços Gerais - Campo </t>
  </si>
  <si>
    <t xml:space="preserve">1. Colaboradora conduzida a Santa Casa de Bataguassu/MS para avaliação médica </t>
  </si>
  <si>
    <t xml:space="preserve">Emerson Moura Teixeira </t>
  </si>
  <si>
    <t>Rodovia Marechal Rondon, km301 - MÓD 12</t>
  </si>
  <si>
    <t xml:space="preserve">Antônio Gabriel Braga Ribeiro </t>
  </si>
  <si>
    <t xml:space="preserve">Supervisor de colheita </t>
  </si>
  <si>
    <t xml:space="preserve">1. Comunicado a gestão imediata; 
2. Comunicado a segurança do trabalho; 
3. Solicitado abertura do Boletim de Ocorrência. </t>
  </si>
  <si>
    <t xml:space="preserve"> Fazenda Santa Iza, Veríssimo MG </t>
  </si>
  <si>
    <t xml:space="preserve">Colaborador relata que ao realizar a parada na placa de PARE para realizar o carregamento, ao descer da frota visualizou que estava faltando o rodeiro do primeiro eixo da terceira carreta do lado direito, a mesma estava vazia e com o eixo suspenso. O Rodeiro foi encontrado aproximadamente 8km do local de parada no meio do canavial. 
Não houve lesão do colaborador e nem a terceiros. </t>
  </si>
  <si>
    <t xml:space="preserve">080974 - Caio Mardones Barbosa Silva </t>
  </si>
  <si>
    <t xml:space="preserve">1. Foi comunicado de imediato com a TST Bracell e liderança; 
2. ⁠Colaborador não realizou a carregamento da mesma e voltou para o ponto de parada em Veríssimo para manutenção. </t>
  </si>
  <si>
    <t>BTF 04</t>
  </si>
  <si>
    <t>Colaboradora tropeçou na base da mesa de mudas e caiu, batendo o rosto lado direito sobre a roda do trilho.</t>
  </si>
  <si>
    <t>37018533 - Gislene Cristina Leonel Lopes Soares de Carvalho</t>
  </si>
  <si>
    <t>1. Encaminhada ao pronto atendimento de Pirajuí para realizar raio X</t>
  </si>
  <si>
    <t xml:space="preserve">Durante disposição de bandeja com mudas sobre a mesa, uma bandeja caiu sobre o braço e perna direita da colaboradora, devido à estrutura não estar fixa. </t>
  </si>
  <si>
    <t>37015529 - Jane Milla Donato</t>
  </si>
  <si>
    <t xml:space="preserve">1. Encaminhada ao pronto atendimento de Pirajuí;
2. Medicina solicitou realização de raio x no CMU;
3. Colaboradora retornou à medicina para médica avaliar raio X, não observando nenhuma fratura, a colaboradora foi liberada. </t>
  </si>
  <si>
    <t>Fazenda Congonhas II</t>
  </si>
  <si>
    <t xml:space="preserve">Operador estava executando atividade de irrigação semimecanizada, onde o pneu lado esquerdo do tanque passou por cima do toco, ocasionando tombamento. </t>
  </si>
  <si>
    <t>150 - Anizio Menabo</t>
  </si>
  <si>
    <t xml:space="preserve">1 Comunicado aos responsáveis da Bracell-SP, setores de segurança e operacional silvicultura. </t>
  </si>
  <si>
    <t>Carlos Alexander Theodoro</t>
  </si>
  <si>
    <t>Supervisor de colheita</t>
  </si>
  <si>
    <t>1 Comunicado a gestão imediata;
2. Comunicado a segurança do trabalho;
3. Solicitado abertura do boletim de ococorrência.</t>
  </si>
  <si>
    <t>Fazenda Lua Clata - Nova Casa Verde</t>
  </si>
  <si>
    <t>Supressão vegetal</t>
  </si>
  <si>
    <t xml:space="preserve">Thairone de Jesus Cardoso </t>
  </si>
  <si>
    <t>1. Realizado um DDS com todos sobre a importância da distância segura;
2. Comunicação ao técnido de área e ao setor de Segurança MS Florestal.</t>
  </si>
  <si>
    <t>Erivaldo Rocha</t>
  </si>
  <si>
    <t xml:space="preserve">Colaborador se deslocava com o veiculo sentido Lençóis Paulista, momento que um caminhão colidiu em sua lateral esquerda. </t>
  </si>
  <si>
    <t xml:space="preserve">Colaborador se deslocava com o veículo sentido Lençóis Paulista, momento que um caminhão colidiu em sua lateral esquerda. </t>
  </si>
  <si>
    <t>JV Serviços</t>
  </si>
  <si>
    <t xml:space="preserve">Colaborador relatou que se deslocava com um veículo levando um operador para início de suas atividades em sua máquina, ao deixar o operador o motorista saiu do local, quando estava a uns 120 metros (segundo reportou, porém será investigado) da máquina, no primeiro giro da máquina em que realizava a supressão de árvores, um cavaco foi projetado e atingiu o vidro do veículo leve em que estava, vindo a trincar o mesmo. </t>
  </si>
  <si>
    <t>Fazenda Miyada, ID 0226 - Talhão 006</t>
  </si>
  <si>
    <t>INOVESA</t>
  </si>
  <si>
    <t xml:space="preserve">1. Informado supervisor e área segurança. </t>
  </si>
  <si>
    <t>37012838 - Bruno César Bacin</t>
  </si>
  <si>
    <t>Auxiliar de viveiro</t>
  </si>
  <si>
    <t>1. Foi informado a gestão imediata , realizado os primeiros socorros e e levado ao atendimento com a técnica de enfermagem.</t>
  </si>
  <si>
    <t xml:space="preserve">LIDIANA Nayara Ralph </t>
  </si>
  <si>
    <t xml:space="preserve">Adubação </t>
  </si>
  <si>
    <t xml:space="preserve">37016046 - Wellington Alves da Silva </t>
  </si>
  <si>
    <t xml:space="preserve">1. Colaborador encaminhado para o ambulatório;
2. Colaborador não fez comunicado de imediato. </t>
  </si>
  <si>
    <t>Dieinison Pereira</t>
  </si>
  <si>
    <t>Primeira faixa de pedestres a direita, próximo a portaria</t>
  </si>
  <si>
    <t>Linha 01</t>
  </si>
  <si>
    <t xml:space="preserve">37018377 - Giovanna Torres Toniolo Matsubara </t>
  </si>
  <si>
    <t xml:space="preserve">Especialista de RH </t>
  </si>
  <si>
    <t>Medicina linha 01</t>
  </si>
  <si>
    <t>37018103 - João Pedro Fabiano de Souza Santos</t>
  </si>
  <si>
    <t xml:space="preserve">1. Colaboradora se direcionou ao ambulatório na linha 
2. Foi avaliada pelo médico do trabalho e posteriomente encaminhada ao CMU.
3. Colaboradora foi para sua residência e no dia seguinte retornou para a medicina para classificação da ocorrência. </t>
  </si>
  <si>
    <t>1. Foi certificado que o colaborador estava bem, o mesmo tomou 2 comprimidos de predinisolona presente no kit médico e foi encaminhado para o pronto tendimento mais próximo em Avaí-SP</t>
  </si>
  <si>
    <t>Gustavo Rossi da Silva</t>
  </si>
  <si>
    <t>Rodovia de Garça - KM415 - Sentido Bauru</t>
  </si>
  <si>
    <t>Preparo de solo G2</t>
  </si>
  <si>
    <t>37015567 - Cleyton Moreira Colares</t>
  </si>
  <si>
    <t>auxiliar de operações florestais</t>
  </si>
  <si>
    <t>1. Foi encaminhado ao atendimento primeiros socorros Rodovias CART, sem danos físicos ao colaborador.
2. Acionado ao gestor de segurança do trabalho</t>
  </si>
  <si>
    <t>João Victor da Silva</t>
  </si>
  <si>
    <t xml:space="preserve">Mesa 4 - Fabrica 2 </t>
  </si>
  <si>
    <t xml:space="preserve"> Everton </t>
  </si>
  <si>
    <t xml:space="preserve">Operador de Maquina Autocarregavel </t>
  </si>
  <si>
    <t xml:space="preserve">1. Operador comunicou ao patio e ao Supervisor e se dirigiu ate proximo da balança para verificação . </t>
  </si>
  <si>
    <t xml:space="preserve">José Aparecido Rumanski Piassa </t>
  </si>
  <si>
    <t xml:space="preserve">Técnico florestal </t>
  </si>
  <si>
    <t xml:space="preserve">1. Foi comunicado ao supervisor imediato sobre o ocorrido para ser tratado as causas. </t>
  </si>
  <si>
    <t xml:space="preserve">Fazenda Queixada </t>
  </si>
  <si>
    <t xml:space="preserve">Hemerson Gomes Lira </t>
  </si>
  <si>
    <t xml:space="preserve">Motorista de tritrem </t>
  </si>
  <si>
    <t xml:space="preserve">1. Comunicado a Gestão e equipe de SSMA e Bracell </t>
  </si>
  <si>
    <t xml:space="preserve">Fazenda Ômega - ID 0226 - </t>
  </si>
  <si>
    <t xml:space="preserve">2919 - Natália Batista Marcelino dos Santos </t>
  </si>
  <si>
    <t>1. Informado setor de sáude e segurança;
2. Amesma foi conduzida até a Santa Casa de Getulina</t>
  </si>
  <si>
    <t xml:space="preserve">Carlos Henrique </t>
  </si>
  <si>
    <t>LP 01 - Plataforma 11</t>
  </si>
  <si>
    <t>37018569 - Guilherme Henrique Vieira da Silva</t>
  </si>
  <si>
    <t xml:space="preserve">1. Encaminhado colaborador para medicina (linha 01);
2. Solicitado a realiza~]ao de raio-x;
3. Retorno ao médico do trabalho para avaliação do raio-x, o mesmo identificou que houve fratura na falange distal do 3º dedo da mão direita do colaborador. </t>
  </si>
  <si>
    <t xml:space="preserve">Agnaldo Romano </t>
  </si>
  <si>
    <t>Avaí-SP</t>
  </si>
  <si>
    <t xml:space="preserve">Área norte </t>
  </si>
  <si>
    <t xml:space="preserve">370088880 - Levi Borges da Cunha </t>
  </si>
  <si>
    <t>1.Encaminhado ao atendimento médico</t>
  </si>
  <si>
    <t xml:space="preserve">Caio Henrique </t>
  </si>
  <si>
    <t>2885 - Valmir Cavalcante de Sousa</t>
  </si>
  <si>
    <t>37011100 - Rodrigo Silvino Alves</t>
  </si>
  <si>
    <t>1. Informado a coordenação e a segurança do trabalho</t>
  </si>
  <si>
    <t xml:space="preserve">Elder Paulo </t>
  </si>
  <si>
    <t>Fazenda Ômega, ID 0244  - Talhão 004</t>
  </si>
  <si>
    <t xml:space="preserve">3095 - Marcelo Fernandes Couto </t>
  </si>
  <si>
    <t>Operador de máquinas pesadas</t>
  </si>
  <si>
    <t>Carlos Henrique Rodrigues</t>
  </si>
  <si>
    <t xml:space="preserve">LP 2 - Rustificação </t>
  </si>
  <si>
    <t>Colaboradora estava transitando com caixa vazia e no momento passou colaborador empurrando carrinho plataforma e acabou prensando o joelho direito da mesma.</t>
  </si>
  <si>
    <t xml:space="preserve">Edinéia Souza Leme </t>
  </si>
  <si>
    <t xml:space="preserve">1. Colaboradora foi levada ao ambulatório e encaminhada ao UPA;
2. Realizado raio-x e posteriomente retornou a medicina para avaliação do médico do trabalho. </t>
  </si>
  <si>
    <t xml:space="preserve">Fazenda Maria Julia </t>
  </si>
  <si>
    <t xml:space="preserve">Eli Meira de Camargo </t>
  </si>
  <si>
    <t>1. Colaborador tomou os 2 comprimidos antialérgicos e comunicou a liderança.</t>
  </si>
  <si>
    <t>Ricardo</t>
  </si>
  <si>
    <t xml:space="preserve">Durante atividade de capina química, colaboradora foi surpreendida por uma cobra, ao se afastar do local, acabou pisando em um buraco, ocasionando uma dor no joelho. </t>
  </si>
  <si>
    <t xml:space="preserve">Camila de Oliveira </t>
  </si>
  <si>
    <t xml:space="preserve">1. Informado ao supervisor e técnico 
2. Colaboradora foi levada ao pronto atendimento para avaliação. </t>
  </si>
  <si>
    <t>Marcelo Soares Bazoni</t>
  </si>
  <si>
    <t xml:space="preserve">MS - 306 - Cassilândia </t>
  </si>
  <si>
    <t xml:space="preserve">Ao trafegar pela MS 306, apoximadamente pelo km 28, sentido Chapadão do Sul - Cassilândia, o veículo Tracker, colidiu com uma capivara. No sentido contrário, uma carreta atingiu o animal, projetando a capivara na pista de rolamento onde o veículo Tracker trafegava. Não houve tempo hábil para desvio sentido ao acostamento. </t>
  </si>
  <si>
    <t>Apoio ao transporte de madeira - Estrada/Logística</t>
  </si>
  <si>
    <t>Milton Gomes</t>
  </si>
  <si>
    <t xml:space="preserve">1. Comunicção imediata ao gestor e pronto atendimento aos colaboradores;
2. Acionamento da concessionária da rodovia para remoção do veículo. </t>
  </si>
  <si>
    <t>Durante o trabalho, colaborador caiu e bateu o joelho em um toco de eucalipto no chão.</t>
  </si>
  <si>
    <t xml:space="preserve">Colaborador estava desenvolvendo atividades de rotina, quando ao manipular a máquina preenchedora de substrato, puxou uma bandeja que estava na máquina, a luva enganchou em um parafuso, cortando o dedo mínimo da mão direita do colaborador. </t>
  </si>
  <si>
    <t>Casa Grande</t>
  </si>
  <si>
    <t xml:space="preserve">O colaborador relata que após realizar a higienização da luva que foi utilizada para aplicação do cloro ativo na CV04, o mesmo sentiu uma coceira no olho esquerdo, não se atentou que estava com a luva e veio a coçar, sentindo uma irritação nos olhos horas depois. </t>
  </si>
  <si>
    <t>Colaboradora estava seguindo para o escritório do RH e ao iniciar a travessia pela faixa de pedestre, tropeçou em um desnível que havia no local, batendo o joelho direito no chão.</t>
  </si>
  <si>
    <t>Colaborador estava realizando monitoramento de pragas florestais e após passar por baixo de uma árvore retornando ao veículo, não percebeu a presença de abelhas e foi atacado 3 vezes (mão, pescoço e queixo).</t>
  </si>
  <si>
    <t>O colaborador conduzia o veículo Fiat Strada e declara que cochilou ao volante, colidindo a lateral de um caminhão.</t>
  </si>
  <si>
    <t>Fort Agius</t>
  </si>
  <si>
    <t xml:space="preserve">Operador do autocarregavel tinha descarregado na Linha 4, quando ao começar a sair da mesa, uma madeira proveniente da sujeira no chão em frente a mesa acabou sendo projetada pelo Pneu dianteiro esquerdo contra a porta do lado do motorista (cabine), vindo a quebrar totalmente o vidro do equipamento. </t>
  </si>
  <si>
    <t xml:space="preserve">No trajeto de água clara para Inocência, funcionário conduzia a caminhonete S10 e em determinado momento, o condutor perdeu controle do veículo (momentaneamente por ter cochilado no volante), saindo da pista, ao sair da pista a caminhonete esbarrou lateralmente em uma cerca, causando avarias no veículo (retrovisor lado esquerdo, e danos na lataria da carroceria). </t>
  </si>
  <si>
    <t xml:space="preserve">Motorista seguia com caminhão vazio, quando se deparou com um desnível no terreno, onde perdeu o controle do caminhão, abalroando com algumas pontas de madeira da pilha que se encontrava na lateral da estrada. Sem danos físicos, houve danos materiais na cabine do caminhão. </t>
  </si>
  <si>
    <t xml:space="preserve">Ao realizar a sua atividade de irrigação, colaboradora veio a tropeçar e cair, no mesmo momento a mesma se levantou e continou a atividade normalmente e ao sair no final da rua alegou começar a doer as costas e o joelho. </t>
  </si>
  <si>
    <t xml:space="preserve">Colaborador estava realizando movimentação de bandejas de mudas, onde prensou o dedo médio da mão direita entre as bandejas. </t>
  </si>
  <si>
    <t xml:space="preserve">O colaborador estava no apoio para puxar a mangueira. Durante apoio o mesmo não visualizou o buraco e caiu, lesionando o seu ombro. </t>
  </si>
  <si>
    <t xml:space="preserve">Ao realizar atividade de roçada mecanizada, trator passou por tronco do eucalipto que se quebrou e veio a se chocar com o vidro traseiro, vindo a quebrar. </t>
  </si>
  <si>
    <t xml:space="preserve">Vistomovel: Rua José Bonifácio 615, Vila Marimbondo - LP </t>
  </si>
  <si>
    <t>Motorista ao entrar com o caminhão na vistomóvel, veio a esbarrar no para choque de um veículo terceiro.</t>
  </si>
  <si>
    <t xml:space="preserve">Durante atividade de irrigação (bordadura), não notou que a saída estava com degrau alto devido a vegetação alta e seca e avançou com o equipamento, causando tombamento do implemento. </t>
  </si>
  <si>
    <t xml:space="preserve">A colaboradora estava realizando a atividade de irrigação na saída da linha de plantio, relatou que estava com dor no punho direito e que durante a irrigação o chuveirinho enroscou em um resíduo, fazendo com que o gatilho se soltasse da sua mão esquerda e viesse a bater no punho da mão direita, causando ferimento no punho. </t>
  </si>
  <si>
    <t xml:space="preserve">Francineia Soares da Silva Paiva </t>
  </si>
  <si>
    <t xml:space="preserve">Auxiliar de Serviços Gerais Campo </t>
  </si>
  <si>
    <t xml:space="preserve">1. Encaminhada de imediato ao OS de Espirito Santo do Trvo;
2. Encaminhada medicina Bracell. </t>
  </si>
  <si>
    <t>Fazenda Ômega, ID 0244, Talhão 024</t>
  </si>
  <si>
    <t xml:space="preserve">Durante sua jornada de trabalhou o colaborador acusou uma torção em um dos pés. </t>
  </si>
  <si>
    <t xml:space="preserve">André Luiz Ribeiros dos Santos </t>
  </si>
  <si>
    <t xml:space="preserve">1. Colaborador foi levdo ao pronto socorro de Getulina;
2. Foi informado ao supervisor e área de segurança. </t>
  </si>
  <si>
    <t>Fazenda Santa Silvia - Cód 0238 - Talhão 011</t>
  </si>
  <si>
    <t xml:space="preserve">Durante a atividade de barra protegida mecanizada, trator passou por um tronco de eucalipto que levantou quebrando o vidro da frente, adentrando parte do tronco na cabine. </t>
  </si>
  <si>
    <t xml:space="preserve">Leonardo Oliveira Quirino </t>
  </si>
  <si>
    <t xml:space="preserve">1. Paralisado a máquina e lavado informações ao supervisor e área de segurança. </t>
  </si>
  <si>
    <t>Juniano Prado Martines</t>
  </si>
  <si>
    <t>Estrada de Acesso para Fazenda Queixada</t>
  </si>
  <si>
    <t xml:space="preserve">Ao conduzir o caminhão carregado na estrada de cesso à Fazenda Queixada, retornando para Aporé-GO o mesmo atolou o cojunto em u banco de areia na canaleta lateral direita na estrada. Declarou ele que ao se lembrar que poderia ter perdido sua carteira, abaixou-se para olhar se ela estava caída no chão, nesse instante perdeu o controle do veículo fazendo-o atolar. Após avaliação da situação pela liderança, concluíram e decidiram que o caminhão seja descarregado para ser removido com segurança do local. </t>
  </si>
  <si>
    <t xml:space="preserve">Luiz Carlos de Paula </t>
  </si>
  <si>
    <t>Motorista de Carretas</t>
  </si>
  <si>
    <t xml:space="preserve">1. O condutor comunicou o ocorrido por rádio;
2. O caminhão permanece no local aguardando a chegada da grua para descarga e posteriormente arraste. </t>
  </si>
  <si>
    <t>Fazenda Boa Vista 2</t>
  </si>
  <si>
    <t xml:space="preserve">Ao realizar atividade de capina química manual, o colaborador tropeçou e caiu, sentindo desconforto. </t>
  </si>
  <si>
    <t xml:space="preserve">Edilson Aparecido de Jesus </t>
  </si>
  <si>
    <t>1. Encaminhado pronto socorro de Areiópilis; 
2. Comunicado a Segurança do trabalho Bracell.</t>
  </si>
  <si>
    <t>MS 316</t>
  </si>
  <si>
    <t xml:space="preserve">Florestal </t>
  </si>
  <si>
    <t>Carlos José de Souza Ferreira</t>
  </si>
  <si>
    <t>1. Não houve vítimas
2. Danos ao patrimônio</t>
  </si>
  <si>
    <t>ID 0110 - Faz. Paineiras, talhão 005</t>
  </si>
  <si>
    <t>ID 0110 - Faz. Paineiras, talhão 001</t>
  </si>
  <si>
    <t>37017332 - Leandro Smith</t>
  </si>
  <si>
    <t xml:space="preserve">1. Encaminhado ao ambulatório madicina Bracell </t>
  </si>
  <si>
    <t xml:space="preserve">BTF 7 </t>
  </si>
  <si>
    <t xml:space="preserve">Rafael Jaime Rodrigues Santana 37015109 </t>
  </si>
  <si>
    <t xml:space="preserve">1. Comunicado a Supervisão. 
2. Colaborador levado ao PA. </t>
  </si>
  <si>
    <t xml:space="preserve">Módulo 7 </t>
  </si>
  <si>
    <t>Fazenda Mamedina | Borebi SP - MÓD 7</t>
  </si>
  <si>
    <t xml:space="preserve">Cleiton Gonçalves Pinto </t>
  </si>
  <si>
    <t xml:space="preserve">1. Colaborador encaminhado ao P.A de Bauru para avaliação; realizou exames, onde não foram identificadas lesões, e em seguida foi liberado. </t>
  </si>
  <si>
    <t xml:space="preserve">João Paulo Nogueira </t>
  </si>
  <si>
    <t xml:space="preserve">Acesso carregamento Magnólia IV </t>
  </si>
  <si>
    <t xml:space="preserve">Renan Lucas Limeira </t>
  </si>
  <si>
    <t>Rodovia Marechal Rondon, KM 301 - MÓD 12</t>
  </si>
  <si>
    <t xml:space="preserve">Colaborador estava procurando experimento, quando baixou as folhas, foi surpreendido por abelhas e teve duas ferroadas na mão esquerda. </t>
  </si>
  <si>
    <t xml:space="preserve">Colaborador da Expresso Planalto relata que ao trafegar pela Rodovia, transportando colaboradores até a entrada da Fazenda Santa Fé, posteriomente seguiu para a cidade de Três Lagoas para realizar inspeção no veículo e devido a pouca visibilidade da via, colidiu com um boi, ocasionando danos ao patrimônio. </t>
  </si>
  <si>
    <t xml:space="preserve">O colaborador estava realizando a operação de irrigação, quando houve o enrosco de um galho na mangueira de irrigação e acabou batendo de leve em suas costas, causando pequeno desconforto. </t>
  </si>
  <si>
    <t xml:space="preserve">Colaborador ao tentar recolocar a sapata da carreta no local correto, a base da sapata bateu no seu dedo, causando um corte superficial. </t>
  </si>
  <si>
    <t xml:space="preserve">O colaborador ao iniciar uma verificação no compartimento do motor do HV 10071, a tampa do motor abaixou e a marçaneta resvalou em seu rosto, causando escoriações na região da testa e lábio. </t>
  </si>
  <si>
    <t>Getulina</t>
  </si>
  <si>
    <t xml:space="preserve">37009409 - Maria Clara Bezerra Lima </t>
  </si>
  <si>
    <t xml:space="preserve">Técnica Bracell </t>
  </si>
  <si>
    <t xml:space="preserve">1. Ligou para outro técnico que estava próximo e para o TST Alexandre. 
2. Local sinalizado. </t>
  </si>
  <si>
    <t xml:space="preserve">Maria Clara Bezerra Lima </t>
  </si>
  <si>
    <t xml:space="preserve">Colaboradora vinha dirigindo o veículo leve em estrada de terra, quando em uma curva o veículo derrapou no areião e não conseguiu frear, vindo a colidir a parte dianteira próximo a roda do lado esquerdo de uma árvore. </t>
  </si>
  <si>
    <t xml:space="preserve">Motorista no primeiro dia de escala conduzindo o Caminhão frota 12 Olsen em estrada de terra, ao passar por caminhão vazio veio a colidir o fueiro do último compartimento com um poste que caiu sobre a carreta do caminhão frota 13 Olsen. Não houve lesão somente danos matériais ao para-barro do pneu traseiro do veículo transeunte. </t>
  </si>
  <si>
    <t xml:space="preserve">Fazenda Santa Maria Lucia </t>
  </si>
  <si>
    <t xml:space="preserve">O motorista durante a limpeza da carga, ao quebrar um galho se desequilibrou e bateu com as costas na base do fueiro. </t>
  </si>
  <si>
    <t xml:space="preserve">37013422 Sidney Antônio Cardoso </t>
  </si>
  <si>
    <t xml:space="preserve">Ponto de Apoio Itapetininga </t>
  </si>
  <si>
    <t xml:space="preserve">Washington Paes de Guimarães 37013882 </t>
  </si>
  <si>
    <t xml:space="preserve">1. Informado a Supervisão . </t>
  </si>
  <si>
    <t xml:space="preserve">Luiz Carlos Bernine </t>
  </si>
  <si>
    <t xml:space="preserve">Fazenda Santa Maria Lúcia </t>
  </si>
  <si>
    <t xml:space="preserve">José Antônio Moeca Junior 37018499 </t>
  </si>
  <si>
    <t>Fazenda velha Gleba A - Itatinga - SP</t>
  </si>
  <si>
    <t>Deivid Tavela - 37005292</t>
  </si>
  <si>
    <t>Operador de máquinas florestais II</t>
  </si>
  <si>
    <t>1. Comunicado gestão;
2. Colaborador tomou anti-alérgico e encaminhado para Santa Casa de Itatinga</t>
  </si>
  <si>
    <t>Leoni Castorino Machado</t>
  </si>
  <si>
    <t>Fazenda Conceição</t>
  </si>
  <si>
    <t>37017550 - Emerson Luiz de Deus</t>
  </si>
  <si>
    <t>1. Comunicado ao coordenador responsável.</t>
  </si>
  <si>
    <t>Emerson Luiz de Deus</t>
  </si>
  <si>
    <t xml:space="preserve">São João Belmont </t>
  </si>
  <si>
    <t>9053 - Carlos Alexandre</t>
  </si>
  <si>
    <t xml:space="preserve">1. O spervisor Jackson prestou apoio na ocorrência e informou ao técnico em segurança do trabalho, que constatou não haver gravidade no incidente. </t>
  </si>
  <si>
    <t>Talhão 47</t>
  </si>
  <si>
    <t>Fazenda Camapuã</t>
  </si>
  <si>
    <t>37018109 - Eduardo Mariano de Oliveira</t>
  </si>
  <si>
    <t>1. Evasão do local onde estava as abelhas;
2. Acionado a liderança;
3. Solicitado a troca do para-brisa.</t>
  </si>
  <si>
    <t>Eduardo Mariano de Oliveira</t>
  </si>
  <si>
    <t xml:space="preserve">Durante vistoria, ao desviar de um banco de areia, um pedaço de pau que estava no meio do capim deu efeito rebote e bateu na porta traseira do lado direito do veículo fiat argo, amassando a porta do veículo. </t>
  </si>
  <si>
    <t>O colaborador realizava o trabalho com a calcalhadeira, quando passando por um desnível, veio a tombar para o lado esquerdo.</t>
  </si>
  <si>
    <t>EVENTO ASAF (SR OU CR)</t>
  </si>
  <si>
    <t>OPÇÕES ASAF</t>
  </si>
  <si>
    <t>CR</t>
  </si>
  <si>
    <t>SR</t>
  </si>
  <si>
    <t xml:space="preserve">Operador desceu do equipamento, sentiu uma picada de abelha em seu rosto, próximo ao olho esquerdo. </t>
  </si>
  <si>
    <t xml:space="preserve">Módulo 09 </t>
  </si>
  <si>
    <t>Fazenda Sao domingos / Avai - MÓD 09</t>
  </si>
  <si>
    <t xml:space="preserve">Paulo Vitor Carvalho </t>
  </si>
  <si>
    <t xml:space="preserve">1. Comunicado Gestão 
2. Colaborador tomou anti alérgico, e encaminhado para Atendimento medico em Garça 
3. Após atendimento o mesmo foi liberado a retornar ao trabalho </t>
  </si>
  <si>
    <t xml:space="preserve">Tcharles de Oliveira Queiros. </t>
  </si>
  <si>
    <t xml:space="preserve">Luciano Passaroni </t>
  </si>
  <si>
    <t>Técnico de segurança do trabalho</t>
  </si>
  <si>
    <t>1. Paralisando a máquina para a remoção dos resíduos</t>
  </si>
  <si>
    <t>Luciano Henrique Passoni</t>
  </si>
  <si>
    <t>Fazenda Alvorada VII, Talhão 86 - Gleba A</t>
  </si>
  <si>
    <t xml:space="preserve">010314883 - Rafael Rodrigues Custódio </t>
  </si>
  <si>
    <t>Fazenda Mamedina - MÓD 07</t>
  </si>
  <si>
    <t xml:space="preserve">90001516 | Cleiton Gonçalves Pinto </t>
  </si>
  <si>
    <t xml:space="preserve">1. Evidenciado que não houve lesão ao colaborador. 
2. O veículo Argo se encontrava estacionado e sem ocupantes. 
2. Após breve análise, devido as avarias não comprometerem a segurança, os veículos foram liberados. </t>
  </si>
  <si>
    <t xml:space="preserve">Fazenda Santa Madalena II - MÓD 04 </t>
  </si>
  <si>
    <t xml:space="preserve">Ricardo Pisani da Silva/ 37013308 </t>
  </si>
  <si>
    <t xml:space="preserve">assistente Operador de Grua </t>
  </si>
  <si>
    <t xml:space="preserve">1. Comunicado a gestão imediata;
2. Comunicado a segurança do trabalho. </t>
  </si>
  <si>
    <t xml:space="preserve">Vanderlei José Honório. </t>
  </si>
  <si>
    <t xml:space="preserve">Francisco Antonio Franco </t>
  </si>
  <si>
    <t xml:space="preserve">1. Comunicado Supervisor </t>
  </si>
  <si>
    <t xml:space="preserve">Lucas Eduardo Morelato </t>
  </si>
  <si>
    <t xml:space="preserve">
Logística Florestal </t>
  </si>
  <si>
    <t xml:space="preserve">
Fazenda Santa Madalena </t>
  </si>
  <si>
    <t>01/06/204</t>
  </si>
  <si>
    <t xml:space="preserve">Alça das mesas 3 e 4. </t>
  </si>
  <si>
    <t xml:space="preserve">Josefa Aline 
Jabis Simei da Silva (Garbuio) </t>
  </si>
  <si>
    <t xml:space="preserve">1. Acionado supervisão de pátio. 
2. ⁠Solicitação da câmera do creare. 
3. Comunicado a segurança do trabalho </t>
  </si>
  <si>
    <t xml:space="preserve">
Camila Leite Santos </t>
  </si>
  <si>
    <t xml:space="preserve">Fazenda Santa Fé </t>
  </si>
  <si>
    <t>Combate de Formiga</t>
  </si>
  <si>
    <t xml:space="preserve">Rhaissa Gabrieli Franca da silva </t>
  </si>
  <si>
    <t>1. Encaminhada para atendimento hospitalar, realização de Raio X e atendimento pelo médico do trabalho e liberado para atividades laborais 
2. Realizado atendimento e liberado sem restrições</t>
  </si>
  <si>
    <t xml:space="preserve">Juliani Silva </t>
  </si>
  <si>
    <t xml:space="preserve">Crescimento 1 </t>
  </si>
  <si>
    <t xml:space="preserve">2° Seleção </t>
  </si>
  <si>
    <t xml:space="preserve">Erick Santos de Souza, 37017175 </t>
  </si>
  <si>
    <t xml:space="preserve">1. O colaborador foi encaminhado para atendimento ambulatorial. </t>
  </si>
  <si>
    <t xml:space="preserve">Rodrigo Ap Fonsec </t>
  </si>
  <si>
    <t xml:space="preserve">Borebi </t>
  </si>
  <si>
    <t xml:space="preserve">
Motorista ao realizar uma manobra no talhão para retornar, acabou colidindo com a cerca. </t>
  </si>
  <si>
    <t xml:space="preserve"> Claudinir Alencar Garcia / 37015770 </t>
  </si>
  <si>
    <t xml:space="preserve">1. Comunicação imediata com o supervisor </t>
  </si>
  <si>
    <t xml:space="preserve">Reginaldo Araujo - 44089 
Marco Santos - 44181 </t>
  </si>
  <si>
    <t xml:space="preserve">1- Acionado supervisão de pátio. 
2- ⁠Solicitação da câmera do creare. 
3- Comunicado a segurança do trabalho </t>
  </si>
  <si>
    <t xml:space="preserve">Camila Leite Santos </t>
  </si>
  <si>
    <t>1. O supervisor Jackson prestou apoio na ocorrência e informou ao técnico em segurança do trabalho.</t>
  </si>
  <si>
    <t>Jeéssica Aparecida Constantino Barbosa - 37018680</t>
  </si>
  <si>
    <t xml:space="preserve">1. Encaminhada de imediato ao OS de Espirito Santo do Trvo;
2. Em 01/08/2024 passará ambulatório médico Bracell. </t>
  </si>
  <si>
    <t xml:space="preserve">Viveiro - Avaí </t>
  </si>
  <si>
    <t xml:space="preserve">Durante movimento de bandejão, colaborador sentiu dor nas costas. </t>
  </si>
  <si>
    <t xml:space="preserve">1º seleção </t>
  </si>
  <si>
    <t xml:space="preserve">37016475 - Raylson Lucas de Souza Ramos </t>
  </si>
  <si>
    <t>1. Encaminhado ao pronto atendimento de Pirajuí 
2. Encaminhado ao médico do trabalho para avaliação (linha 1)</t>
  </si>
  <si>
    <t>Rosana Ferreira de Souza</t>
  </si>
  <si>
    <t>Brotras - SP</t>
  </si>
  <si>
    <t xml:space="preserve">37017146 - Luciano Aparecido Marques da Silva </t>
  </si>
  <si>
    <t xml:space="preserve">Operador de máquinas I </t>
  </si>
  <si>
    <t>1. Comunicado aos gestores da área 
2. Realizando avaliação dos danos e sinalização do local.</t>
  </si>
  <si>
    <t xml:space="preserve">Santa Flora - Gleba B </t>
  </si>
  <si>
    <t xml:space="preserve">1274 - Cleide Rosângela de Jesus Silva </t>
  </si>
  <si>
    <t xml:space="preserve">1. Certificar que a colaboradora estava bem e a mesma foi encaminhada a UPA de Agudos para atendimento médico. </t>
  </si>
  <si>
    <t xml:space="preserve">Márcio Rodrigues Peres Bueno </t>
  </si>
  <si>
    <t>Fazenda Turvinho 1</t>
  </si>
  <si>
    <t xml:space="preserve">Durante atividade de plantio, a colaboradora tropeçou em um buraco, caiu em cima da mão e sentiu um desconforto. </t>
  </si>
  <si>
    <t xml:space="preserve">Eliara Caroline da Silva </t>
  </si>
  <si>
    <t xml:space="preserve">Trabalhador Rural </t>
  </si>
  <si>
    <t>1. Colaboradora foi encaminhaa ao pronto socorro de Areiópolis. 
2. Comunicado supervisor LB Florestal e área de segurança do trabalho Bracell.</t>
  </si>
  <si>
    <t>Fazenda Ômega, ID 0244</t>
  </si>
  <si>
    <t xml:space="preserve">Paola de Oliveira </t>
  </si>
  <si>
    <t xml:space="preserve">1. O colaborador foi levado ao pronto atendimento de Getulina;
2. Foi informado ao supervisor e área de segurança. </t>
  </si>
  <si>
    <t xml:space="preserve">Carlos Henrique Rodrigues </t>
  </si>
  <si>
    <t xml:space="preserve">Módulo 6 </t>
  </si>
  <si>
    <t>Faz. São José do Bela Vista - MÓD 06</t>
  </si>
  <si>
    <t xml:space="preserve">37010887, Daniel Vinicius Vianna. </t>
  </si>
  <si>
    <t xml:space="preserve">1. Colaborador medicado imediatamente com antialérgico. 
2. Colaborador encaminhado para P.S de Lins, avaliado e liberado para as atividades. </t>
  </si>
  <si>
    <t xml:space="preserve">Automotiva Linha 1 </t>
  </si>
  <si>
    <t xml:space="preserve">37007298 / Renato Lázaro Cecchini Cajuela </t>
  </si>
  <si>
    <t xml:space="preserve"> Mecânico </t>
  </si>
  <si>
    <t xml:space="preserve">1. Comunicado liderança e direcionado para ambulatório linha 2. 
2. Comuniação à segurança do trabalho. 
3. Colaborador encaminhado ao CMU para exames. </t>
  </si>
  <si>
    <t xml:space="preserve">Renato Taceo </t>
  </si>
  <si>
    <t xml:space="preserve">O operador desceu para trocar o sabre, sentiu uma picada de abelha em seu rosto, próximo ao olho esquerdo. </t>
  </si>
  <si>
    <t>Colaborador ao adentrar no veículo, percebeu que tinha abelha, na tentativa de espantar, bateu com a mão no para-brisa que acabou trincando. Não houve nenhuma lesão com o colaborador.</t>
  </si>
  <si>
    <t>Durante a realização da inspeção de segurança do tst da empresa, deixou a porta do trator aberta, quando uma rajada de vento levou a porta para traz, quebrando o limitador, batendo contra a estrutura, causando a quebra do vidro da porta.</t>
  </si>
  <si>
    <t>O tratorista efetuava atividade de barra aberta, quando o pneu dianteiro do trator frota 551 passou por um resíduo de madeira que projetou em direção ao vidro frontal no canto direito, causando quebra (estilhaço). O vidro possui película.</t>
  </si>
  <si>
    <t xml:space="preserve">Colaborador realizava manobra em marcha ré com a caminhonete Hillux, momento que colidiu com o veículo Fiat Argo, que estava estacionado. </t>
  </si>
  <si>
    <t>Colaborador estacionou o veículo a uma distância segura para realizar a operação de carregamento. 
Quando um motorista informou via rádio que havia caído uma árvore sobre o veículo. 
Obs: O veículo estava estacionado e sem ocupantes; 
Houve apenas pequenos danos materiais (Amassado na coluna do teto e próximo a antena de rádio).</t>
  </si>
  <si>
    <t>Caminhão seguia carregado no trajeto da fazenda, quando próximo de uma curva havia um carro da Ponsse parado e o motorista ao abrir o ângulo para fazer a curva, veio a quebrar o retrovisor do lado direito do carro.</t>
  </si>
  <si>
    <t xml:space="preserve">Frota 2669 foi entrar na alça das mesas para descarregar, parou o caminhão e logo em seguida não percebeu a proximidade do caminhão garbuio e acabou colidindo na traseira. </t>
  </si>
  <si>
    <t xml:space="preserve">Colaboradora ao executar atividade de combate formiga manual, pisou em um buraco, vindo a sentir um desconforto em seu tornozelo esquerdo. A mesma avisou o encarregado, e logo foi encaminhada para unidade hospitalar para atendimento. </t>
  </si>
  <si>
    <t xml:space="preserve">O colaborador ao realizar atividade de apoio na segunda seleção, tendo intenção de pegar a mesa rolante, está deslizou da mão, causando prensamento do dedo esquerdo, causando uma leve escoriação. </t>
  </si>
  <si>
    <t xml:space="preserve">Frota 44181 alega que ao sair da mesa 3, caminhão enroscou em uma tora e não ia pra frente, o mesmo precisou dar ré pra sair e então veio a colidir a traseira com a cabine da frota 44089 que estava entrando na mesa 3 para descarregar. (Ambas as frotas estavam apoiando no rechego).
</t>
  </si>
  <si>
    <t xml:space="preserve">O colaborador realizava o trabalho com a calcalhadeira, quando passando por cima de  resíduos no talhão, um pedaço de madeira subiu pela frente da máquina, atravessando a proteção, causando a quebra do vidro e adentrando a cabine. </t>
  </si>
  <si>
    <t>ID 0110 - Fazenda Paineiras - Talhão 004.</t>
  </si>
  <si>
    <t xml:space="preserve">A colaboradora estava realizando a atividade de irrigação, quando enroscou sua perna em um resíduo de madeira, vindo a cair, batendo o joelho esquerdo no chão. </t>
  </si>
  <si>
    <t>Ao retornar do jantar no restaurante para ônibus (afim de voltar para o hotel), o operador tomou a iniciativa de abrir a porta, para isso o colaborador inseriu a mão no interior da cabine pelo lado de fora (janela motorista) e soltou a alavanca do freio estacionário (confundindo com a alavanca da abertura da porta) isso fez com que o veículo se movimentasse para frente por aproximadamente 1 metro, vindo atingir um poste e com a colisão, houve a quebra do retrovisor e uma trinca no para-brisa.</t>
  </si>
  <si>
    <t xml:space="preserve">A colaboradora estava realizando uma atividade de combate a formiga, quando tropeçou em resíduos no talhão, vindo a cair e torcer o joelho direito. </t>
  </si>
  <si>
    <t xml:space="preserve">Colaboradora estava subindo o degrau do ônibus, quando o motorista veio a fechar a porta, onde a parte estrutural veio a pegar no joelho da colaboradora. </t>
  </si>
  <si>
    <t xml:space="preserve">Colaborador desceu da máquina para realizar a troca do material de corte, momento que foi picado por uma abelha nas costas. </t>
  </si>
  <si>
    <t xml:space="preserve">O colaborador relata que ao remover o suporte do paralama da carreta frota 2179, o mesmo escorregou da sua luva e caiu de quina no seu pé direito. </t>
  </si>
  <si>
    <t>{</t>
  </si>
  <si>
    <t>}</t>
  </si>
  <si>
    <t xml:space="preserve">,.l~]umhç
</t>
  </si>
  <si>
    <t xml:space="preserve">Colaboradora realizava atividade de combate formiga manual, quando veio a tropeçar em um resíduo, ocasionando a sua queda ao solo. </t>
  </si>
  <si>
    <t xml:space="preserve">Módulo 01 - Combate Formiga Manual </t>
  </si>
  <si>
    <t>Fazenda Santa Rosa - Bataguassu/MS - MÓD 01</t>
  </si>
  <si>
    <t xml:space="preserve">Nilza Lobo 
Matrícula: 37018400 </t>
  </si>
  <si>
    <t xml:space="preserve">Aux. serviços gerais de campo </t>
  </si>
  <si>
    <t xml:space="preserve">1. Colaboradora conduzida a Santa Casa de Bataguassu para avaliação médica. </t>
  </si>
  <si>
    <t xml:space="preserve">Claudio Alce </t>
  </si>
  <si>
    <t xml:space="preserve">Fazenda Santa Izabel </t>
  </si>
  <si>
    <t xml:space="preserve">Manutenção Automotiva </t>
  </si>
  <si>
    <t xml:space="preserve">37017561/ Rodrigo Maruchi </t>
  </si>
  <si>
    <t xml:space="preserve">Mecânico II </t>
  </si>
  <si>
    <t xml:space="preserve">1. Controlaram o princípio de incêndio e foi avisado o Técnico de manutenção. </t>
  </si>
  <si>
    <t xml:space="preserve">José Roberto Dias </t>
  </si>
  <si>
    <t xml:space="preserve">Fazenda Velha- Gleba A </t>
  </si>
  <si>
    <t xml:space="preserve">Fabio Cristiano. </t>
  </si>
  <si>
    <t xml:space="preserve">Motorista . </t>
  </si>
  <si>
    <t xml:space="preserve">1. Comunicado de imediato o Supervisor Kayo Sanchez BRC-04 e ao Gestor Wesley da empresa WRA. </t>
  </si>
  <si>
    <t xml:space="preserve">Bruno Henrique Farias </t>
  </si>
  <si>
    <t xml:space="preserve">Paranaiba-MS </t>
  </si>
  <si>
    <t xml:space="preserve">BTF-MS 8 </t>
  </si>
  <si>
    <t xml:space="preserve">Alair José Carvalho 37017540 </t>
  </si>
  <si>
    <t xml:space="preserve">Ronaldo Lopes </t>
  </si>
  <si>
    <t xml:space="preserve">WRA Transportes </t>
  </si>
  <si>
    <t xml:space="preserve">O colaborador ao descer da máquina para realizar marcação da pilha, levou uma ferroada de abelha no pescoço. </t>
  </si>
  <si>
    <t>Fazenda Palmital - Paulistania/SP - MÓD 07</t>
  </si>
  <si>
    <t xml:space="preserve">37017120 - Wesley Rinaldi </t>
  </si>
  <si>
    <t xml:space="preserve">Operador de máquinas florestais </t>
  </si>
  <si>
    <t xml:space="preserve">1. Direcionado o colaborador ao P.S de Bauru </t>
  </si>
  <si>
    <t xml:space="preserve">Ivan Silva </t>
  </si>
  <si>
    <t>ID 0110 - Fazenda Paineiras, talhão 005</t>
  </si>
  <si>
    <t>37018650 - Débora Oliveira</t>
  </si>
  <si>
    <t xml:space="preserve">1. Encaminhada medicina Bracell </t>
  </si>
  <si>
    <t xml:space="preserve">37018644 - Patrícia Ribeiro </t>
  </si>
  <si>
    <t>Expedição - Rustificação 4</t>
  </si>
  <si>
    <t>37016483 - Eduardo dos Santos Romancini</t>
  </si>
  <si>
    <t>1.Encaminhado ao pronto atendimento em Avaí; 
2. Encaminhado ao médico do trabalho para avaliação.</t>
  </si>
  <si>
    <t>Anderson Duarte Barboza</t>
  </si>
  <si>
    <t xml:space="preserve">Barracão de segunda seleção </t>
  </si>
  <si>
    <t>37018494 - Larissa da Silva Oliveira</t>
  </si>
  <si>
    <t xml:space="preserve">1. Encaminhado ao pronto atendimento de Pirajuí (realizou raio X, não detectou lesão);
2. Encaminhado  para medicina (linha 01), para avaliação do médico do trabalho. </t>
  </si>
  <si>
    <t xml:space="preserve">Gustavo André da Silva </t>
  </si>
  <si>
    <t xml:space="preserve">Próximo CV </t>
  </si>
  <si>
    <t xml:space="preserve">37016525 - Diego Leonardo Joaquim Tiozzo </t>
  </si>
  <si>
    <t xml:space="preserve">1. Encaminhado para medicina linha 01, posteriormente direcionado ao CMU para realizar o raio X. </t>
  </si>
  <si>
    <t>Isabella</t>
  </si>
  <si>
    <t>Lagoa do Campo/Talhão 006</t>
  </si>
  <si>
    <t xml:space="preserve">Operador realizando atividade de preparo de solo em área de reforma (local em que estava o Savanna limpando talhão), quando uma madeira de eucalipto seco se projetou na frente da máuqina entrando pela proteção frontal e capô do trator, causando danos materiais, não houve lesão ao operador. </t>
  </si>
  <si>
    <t>37012987 - Vitor Manuel Estevão Dutra</t>
  </si>
  <si>
    <t xml:space="preserve">1. Orientação a equipe do ocorrido, reforçou os perigos da operação em área de reforma, informou a gestão da mecânica e o supervisor operacional. </t>
  </si>
  <si>
    <t xml:space="preserve">José Roberto de Brito </t>
  </si>
  <si>
    <t>Eric George Gabriel</t>
  </si>
  <si>
    <t>O colaborador (Mecânico) estava numa atividade de recuperação do guarda-corpo do caminhão munck, utilizando solda elétrica e lixadeira elétrica, quando o colaborador estava usando a lixadeira elétrica uma fagulha da lixadeira caiu na grama seca e iniciou um princípio de incêndio embaixo do caminhão. 
*Nota 1:* Antes de iniciar a manutenção foi feito um rescaldo com água, molhando o local onde iria ser executado o serviço, devido o local ter muito material combustível (grama seca). 
*Nota 2:* O princípio de incêndio, foi controlado tendo avarias em uma mangueira de ar do sistema de freio do caminhão.</t>
  </si>
  <si>
    <t xml:space="preserve">Motorista ao descarregar viagem de Rachão em terreno plano, percebeu ao bascular que o caminhão puxou para o lado esquerdo, vindo a tombar. Obs: O segundo LS também teve dificuldade em descarregar a carga devido a tampa estar travada, com isso foi parado a operação do mesmo imediatamente. </t>
  </si>
  <si>
    <t xml:space="preserve">Motorista ao estacionar no pátio de troca de turnos, colidiu com a ultima composição em outra carreta que estava parada, ocasionando danos materiais. </t>
  </si>
  <si>
    <t xml:space="preserve">A colaboradora estava realizando irrigação e ao iniciar a atividade houve o enrosco em um galho, para não pegar o galho em outra colaboradora, ela segurou a mangueira de irrigação e o galho acabou atingindo seu abdômen. </t>
  </si>
  <si>
    <t xml:space="preserve">A colaboradora estava realizando irrigação, quando durante a atividade houve o enrosco da mangueira, que acabou puxando-a para frente e a derrubando, vindo a bater a mão direita e o joelho esquedo no chão. </t>
  </si>
  <si>
    <t xml:space="preserve">Colaborador estava andando na expedição com uma caixa vazia em frente ao corpo, acabou se chocando na barra do cano de irrigação e bateu a costela lado direito. </t>
  </si>
  <si>
    <t xml:space="preserve">Colaboradora em atividade, pisou em falso entre degrau e brita, ocasionando torção do pé esquerdo. </t>
  </si>
  <si>
    <t xml:space="preserve">Durante manejo de bandejão, o mesmo caiu sobre as mãos do colaborador. </t>
  </si>
  <si>
    <t xml:space="preserve">Motorista ao iniciar o deslocamento com sua moto em direção a Fábrica, caiu na esquina da sua casa. Informou que bateu com seu peitoral no guidão da moto e a mão no chão. Foi encaminhado para P.A para avaliação médica e raio X, mas não foi constatado fratura, apenas escoriações. </t>
  </si>
  <si>
    <t xml:space="preserve">Antônio Carlos de Oliveira - 37015134 </t>
  </si>
  <si>
    <t xml:space="preserve">1.  Informado a Supervisão e ao ambulatório Bracell. </t>
  </si>
  <si>
    <t xml:space="preserve">Fabiana Oliveira </t>
  </si>
  <si>
    <t>Herminia Narciso Sena</t>
  </si>
  <si>
    <t xml:space="preserve">1. Realizado atendimento e liberado sem restrições. </t>
  </si>
  <si>
    <t xml:space="preserve">Ana Marcia </t>
  </si>
  <si>
    <t xml:space="preserve">Água Clara - Cidade </t>
  </si>
  <si>
    <t xml:space="preserve">Vagno oliveira </t>
  </si>
  <si>
    <t xml:space="preserve">Supervisor operacional </t>
  </si>
  <si>
    <t xml:space="preserve">1. Comunicado a Gerência imediata e ao setor area de segurança da Ms florestal e Emflors. 
2. O condutor do carro envolvido assumiu os custos a serem reparados </t>
  </si>
  <si>
    <t xml:space="preserve">Fazenda pasto da Londra - Guarantã </t>
  </si>
  <si>
    <t xml:space="preserve">9000930 | Wanderley António Oliveira da Silva </t>
  </si>
  <si>
    <t xml:space="preserve">Mecânico III </t>
  </si>
  <si>
    <t xml:space="preserve">1. Comunicado os responsáveis Ponsse e Bracell 
2. Entregue um anti-alérgico. 
3. Encaminhado o colaborador ao pronto atendimento preventivamente. </t>
  </si>
  <si>
    <t>Anderson Lopes Teixeira e Israel Jose Alves Feitosa</t>
  </si>
  <si>
    <t xml:space="preserve">Módulo 3 </t>
  </si>
  <si>
    <t xml:space="preserve">Alexandre Cardoso Vasconcelos </t>
  </si>
  <si>
    <t xml:space="preserve">Motorista I </t>
  </si>
  <si>
    <t xml:space="preserve">1. Realizado os primeiros socorros no local; 
2. Encaminhado o colaborador ao pronto atendimento para avaliação médica. </t>
  </si>
  <si>
    <t xml:space="preserve">Marcos Da Macena Ferreira </t>
  </si>
  <si>
    <t xml:space="preserve">Fazenda Monte Azul - Echapora/SP </t>
  </si>
  <si>
    <t xml:space="preserve">Felipe Guandalin </t>
  </si>
  <si>
    <t xml:space="preserve">Operador de máquinas II </t>
  </si>
  <si>
    <t xml:space="preserve">Genesio Palheta </t>
  </si>
  <si>
    <t xml:space="preserve">Rodovia Anhanguera, MG </t>
  </si>
  <si>
    <t xml:space="preserve">José Carlos Camilo - Matrícula 37008813 </t>
  </si>
  <si>
    <t xml:space="preserve">1. Avisado supervisor </t>
  </si>
  <si>
    <t xml:space="preserve">Marcos Domingues - Técnico Transporte </t>
  </si>
  <si>
    <t xml:space="preserve">Fazenda Cabreúva </t>
  </si>
  <si>
    <t>Talhão 063</t>
  </si>
  <si>
    <t>1501 - Glaucia Mariana de Souza</t>
  </si>
  <si>
    <t xml:space="preserve">1. Foi realizado os primeiro socorros.
2. Colaboradora foi encaminhada a upa de Agudos para atendimento médico. </t>
  </si>
  <si>
    <t>Lourival Ricardo Centner</t>
  </si>
  <si>
    <t xml:space="preserve">Fazenda Salto do Lontra - Brotas - SP </t>
  </si>
  <si>
    <t>Migrar</t>
  </si>
  <si>
    <t xml:space="preserve">Região Sul </t>
  </si>
  <si>
    <t xml:space="preserve">158 - Miqueias de Jesus Leandro </t>
  </si>
  <si>
    <t xml:space="preserve">Auxiliar de Campo </t>
  </si>
  <si>
    <t xml:space="preserve">1.Prestado os primeiros socorros; 
2. Encaminhado o colaborador ao pronto atendimento de Itirapina; </t>
  </si>
  <si>
    <t xml:space="preserve">José Gilvan </t>
  </si>
  <si>
    <t xml:space="preserve">37011546 - João Vitor </t>
  </si>
  <si>
    <t xml:space="preserve">Técnico de operações florestais </t>
  </si>
  <si>
    <t>1. Comunicado o gestor Bracell Richard Santos;
2. Comunicado a segurança do trabalho.</t>
  </si>
  <si>
    <t xml:space="preserve">João Victor </t>
  </si>
  <si>
    <t>Adubação Conjugada - Módulo Pirajuí</t>
  </si>
  <si>
    <t xml:space="preserve">Durante a atividade de adubação conjugada, o operador relatou que mesmo com quebra-sol abaixado, o sol ofuscol seus olhos, fazendo com que ele perdesse a visão, subisse em um declive e tombasse o trator. </t>
  </si>
  <si>
    <t xml:space="preserve">37016364 - William de Araújo Silva </t>
  </si>
  <si>
    <t>Fazenda Santa Cecília (ID 0492)</t>
  </si>
  <si>
    <t>1. Comunicado a gestão (supervisão e coordenação)</t>
  </si>
  <si>
    <t>Adriano Premiano</t>
  </si>
  <si>
    <t>Viveiro LP</t>
  </si>
  <si>
    <t xml:space="preserve">Colaboradora ao descer da escada, pisou de mau jeito e sentiu torção no pé esquerdo. </t>
  </si>
  <si>
    <t>Viveiro LP 01</t>
  </si>
  <si>
    <t xml:space="preserve">Laira Berci </t>
  </si>
  <si>
    <t xml:space="preserve">Auxiliar de irrigação </t>
  </si>
  <si>
    <t xml:space="preserve">1. Encaminhada para o ambulatório linha 01 e direcionada ao CMU PARA RAIO x;
2. Retornou ao médico do trabalho da linha 1 para avaliação do médico e não foi constatado fratura. </t>
  </si>
  <si>
    <t>Fazenda Manga Larga - ID 0371 - Talhão 025</t>
  </si>
  <si>
    <t xml:space="preserve">Ao realizar atividade de barra aberta mecanizada, trator veio a se deslocar entre o vão de um eucalipto para o outro, um dos eucaliptos ficou entre o pneu do trator e o implemento, ao fazer a manobra para retirar o trator, o eucalipto teve efeito rebote e bateu na grade de proteção que fica anexada ao vidro traseiro, vindo a quebrar. </t>
  </si>
  <si>
    <t>Herbicida</t>
  </si>
  <si>
    <t xml:space="preserve">Carlos Cesar </t>
  </si>
  <si>
    <t xml:space="preserve">1. Foi levdo informações ao supervisor e área de segurança do trabalho; </t>
  </si>
  <si>
    <t xml:space="preserve">Márcio Horélio </t>
  </si>
  <si>
    <t xml:space="preserve">Fazenda Santa Eliza </t>
  </si>
  <si>
    <t xml:space="preserve">Paulo Guilherme Ribeiro de Jesus </t>
  </si>
  <si>
    <t xml:space="preserve">1. Comunicdo ao setor de segurança da EPS, máquina paralisada imediatamente e solicitado troca do vidro. </t>
  </si>
  <si>
    <t xml:space="preserve">2829 - Rosilda Alves dos Santos </t>
  </si>
  <si>
    <t>1. Colborador foi levado ao pronto atendimento de Getulina imediatamente e foi informado ao supervisor operacional e área de segurança.</t>
  </si>
  <si>
    <t>Carlos Henrique Borges</t>
  </si>
  <si>
    <t>ID 0275 - Fazenda Prata - talhão 007</t>
  </si>
  <si>
    <t>37018675 - Luciana de Lima Marques</t>
  </si>
  <si>
    <t xml:space="preserve">1. Encaminhada de imediato a UPA de Agudos;
2. Em seguida passará no ambulatório médico da Bracell. </t>
  </si>
  <si>
    <t>Fazenda Planalto - MÓD 12</t>
  </si>
  <si>
    <t xml:space="preserve">Raldiney Oliveira da Conceição (4860 Matrícula) </t>
  </si>
  <si>
    <t xml:space="preserve">Natan Lima </t>
  </si>
  <si>
    <t xml:space="preserve">MS – 426 Aporé ( Lago municipal de Aporé) </t>
  </si>
  <si>
    <t>Ricardo Costa Ramos - 30110553</t>
  </si>
  <si>
    <t xml:space="preserve">1.  Sinalizou o local. 
2. Comunicou o CCO JSL. 
3. Comunicado a Gestão e equipe de SSMA. 
4. Acionado apoio SOS. </t>
  </si>
  <si>
    <t>Fazenda pasto do lontra - Guarantã - MÓD 06</t>
  </si>
  <si>
    <t xml:space="preserve">90001195 | Thiago José da Silva Dias </t>
  </si>
  <si>
    <t xml:space="preserve">1. Colaborador foi socorrido de imediato e levado ao hospital de Lins pelo supervisor Bracell ( Ariosmar). 
2. comunicado aos responsáveis e segurança do trabalho Bracell e Ponsse. 
3. realizado análise preliminar sobre a causa e passado a segurança, que está se deslocou para o local. </t>
  </si>
  <si>
    <t xml:space="preserve">Israel Feitosa </t>
  </si>
  <si>
    <t xml:space="preserve">Primeira seleção </t>
  </si>
  <si>
    <t xml:space="preserve">1° Seleção </t>
  </si>
  <si>
    <t xml:space="preserve">Deval Oliveira de Santana - 37017047 </t>
  </si>
  <si>
    <t xml:space="preserve">Loana </t>
  </si>
  <si>
    <t>Lençóis Paulista–SP</t>
  </si>
  <si>
    <t>Wellington Aparecido Dias - matrícula 37018095</t>
  </si>
  <si>
    <t xml:space="preserve">O colaborador ao alinhar a biela para fixar o pino no olhal de uma garra de FW, a mesma veio a escorregar e atingir seu dedo polegar da mão esquerda, causando um desconforto. </t>
  </si>
  <si>
    <t xml:space="preserve">Módulo 5 </t>
  </si>
  <si>
    <t>Fazenda Mamedina | Borebi SP - MÓD 5</t>
  </si>
  <si>
    <t xml:space="preserve">90001366 | Genival Lopes Cavalcante </t>
  </si>
  <si>
    <t xml:space="preserve">1. Direcionado o colaborador até o Pronto Atendimento na cidade de Lençóis Paulista para avaliação Médica e exames radiológicos. Após exames, foi identificada uma fratura em seu dedo polegar, foi medicado e liberado. 
2. Será avaliado pelo Médico do Trabalho no dia 08/08/2024. </t>
  </si>
  <si>
    <t xml:space="preserve">Marcio Paulino </t>
  </si>
  <si>
    <t>Fazenda São Franciso II - MÓD 7</t>
  </si>
  <si>
    <t xml:space="preserve">7011474 | Roberto Antonio da Silva Junior </t>
  </si>
  <si>
    <t xml:space="preserve">Operador de Grua </t>
  </si>
  <si>
    <t xml:space="preserve">1. Feito a Falha Operacional e Levado o fueiro quebrado junto com o caminhão. </t>
  </si>
  <si>
    <t xml:space="preserve">Cassio Thomas da Silveira </t>
  </si>
  <si>
    <t xml:space="preserve">Colaboradora relata que ao colocar uma caixa de mudas sobre a outra, veio a ter uma batida contra a caixa atingindo seu joelho direito, colaboradora queixou-se de desconforto no local e foi encaminhada à unidade hospitalar para atendimento. </t>
  </si>
  <si>
    <t xml:space="preserve">Colaborador parou o veículo na intenção de entrar na via próximo ao acostamento, em determinado momento, outro carro na tentativa de ganhar tempo, acabou resvalando na caminhonete da EPS, ocasionando apenas danos materiais. </t>
  </si>
  <si>
    <t xml:space="preserve">O colaborador sofreu ferroada de um marimbondo na região do pescoço, vindo causar uma reação alérgica no local. </t>
  </si>
  <si>
    <t xml:space="preserve">O colaborador estava transportando um cilindro manualmente, quando o cilindro caiu e atingiu o seu pé esquerdo, causando um desconforto. </t>
  </si>
  <si>
    <t xml:space="preserve">Colaborador realizava manobra em marcha ré com a motoniveladora, momento que colidiu com o veiculo Strada. Veículo estava estacionado e sem ocupantes. Houve pequenos danos materiais no capô do veículo. </t>
  </si>
  <si>
    <t xml:space="preserve">Motorista conduzia o o caminhão Bracell vazio pela Rodovia, quando ao realizar uma ultrapassagem em um caminhão terceiro veio a colidir com a ultima composição no retrovisor direito do mesmo, ocasionando danos materiais </t>
  </si>
  <si>
    <t xml:space="preserve">A colaboradora estava realizando atividade de irrigação manual, quando pisou em um buraco e torceu o tornozelo do pé direito. </t>
  </si>
  <si>
    <t xml:space="preserve">O colaborador estava realizando atividade de irrigação, quando relatou que sofreu ferroada de marimbondo no braço, rosto e nas costas. </t>
  </si>
  <si>
    <t xml:space="preserve">O veículo Bracell estava parado em frente à casa do colaborador, quando um motoqueiro colidiu no lado esquerdo,  causando avarias na porta e danificando o retrovisor. </t>
  </si>
  <si>
    <t>Ao passar com o pneu dianteiro esquerdo sobre um resíduo, ocasionou o efeito chicote atingindo o vidro lateral esquerdo da porta, ocasionando a sua quebra.</t>
  </si>
  <si>
    <t xml:space="preserve">Colaboradora estava entrando no carro no banco traseiro, junto com outras duas pessoas, onde bateram a porta dianteira traseira, neste momento o veículo se movimentou, porém uma colaboradora estava entrando no carro e veio a cair e bateu com o joelho no chão. </t>
  </si>
  <si>
    <t>A colaboradora estava realizando atividade de irrigação, quando tropeçou em um resíduo de madeira, vindo a torcer o pé esquerdo.</t>
  </si>
  <si>
    <t xml:space="preserve">O mecânico chegou para verificar um possível vazamento no cabeçote HV 19019 da máquina e identificou que o problema poderia estar no cilindro da faca inferior. Após limpar o componente para facilitar a análise, ele solicitou ao operador que ligasse o equipamento. No entanto, o operador não percebeu que o mecânico estava com a mão na área do cilindro. Quando o operador acionou o equipamento, o movimento de abrir e fechar do cilindro, acabou pressionando a mão do mecânico. </t>
  </si>
  <si>
    <t xml:space="preserve">Motorista relata que durante o transporte de madeiras pela via próxima ao desvio (chegando na cidade de Aporé), identificou através do retrovisor, que o fueiro estava se abrindo. O motorista parou o caminhão e observou o pedaço do barrote quebrado, já caído no chão. 
Obs: apenas danos materiais, quebrou o 1º fueiro da 3ª composição, a carga ficou presa pela cinta. </t>
  </si>
  <si>
    <t xml:space="preserve">O colaborador ao realizar manutenção na turbina do HV-10054 veio a esbarrar no amortecedor da tampa do motor, ocasionando a queda do mesmo sobre suas costas, causando um dor no local da batida. </t>
  </si>
  <si>
    <t xml:space="preserve">O colaborador realizava movimentação de bandeijão com mudas da casa de sombra para a primeira seleção, no momento da movimentação a bandeja travou, vindo atingir o 1° dedo da mão esquerda, causando um ferimento superficial. </t>
  </si>
  <si>
    <t>Foi acionado socorro e informou a gestão de uma ocorrência com *princípios de incêndio.* na segunda composição eixo 24h do lado direito do CM. Houve rompimento da mangueira de ar que alimenta o sistema pneumático (rompimento ocorreu na 1° Composição) travando a roda. 
Relato do motorista. 
"Após receber sinal de luz de um condutor que estava atrás eu encostei o veículo no acostamento Desci para ver o que estava acontecendo porque pelos retrovisores não dava para ver vi que estava fumaceando na mesma hora que eu estava lá próximo ao eixo o pneu vazou o ar devido à temperatura descolou e incendiou ao mesmo tempo, e isso depois que eu ter parado e estar lá próximo fui até a cabine Retirei o extintor eu utilizei o mesmo para combater o foco de Fogo".</t>
  </si>
  <si>
    <t>Faz Alvorada</t>
  </si>
  <si>
    <t xml:space="preserve">Mecânico do time de preventiva ao adentrar o container de guarda de materiais, teve o pé esquerdo atingido por um cavalete (preguiça) que estava armazenado no local. Funcionário foi encaminhado ao UPA onde foi atendido, medicado e liberado. Foi realizado posteriormente a comunicação com a liderança MSFC assim como time de segurança e saúde do trabalho. </t>
  </si>
  <si>
    <t>Marcos Antônio Ferreira de Souza</t>
  </si>
  <si>
    <t xml:space="preserve">1. Realizado comunicação com todo time de líderes para divulgação com o time de campo sobre a avaliação nos locais de armazenamento de materiais, reforço com utilização de EPIs e atenção nas atividades. </t>
  </si>
  <si>
    <t xml:space="preserve">Vagner Fogaça </t>
  </si>
  <si>
    <t xml:space="preserve">Colaboradora se deslocava com o micro onibus no interior da fazenda, momento que acionou a abertura da porta para desembarque dos operadores no talhão, e a mesma apresentou problemas mecânicos, abrindo com força excessiva e atingindo a segunda porta (Acesso para cadeirantes). </t>
  </si>
  <si>
    <t>Fazenda Mamedina - Borebi/SP - MÓD 7</t>
  </si>
  <si>
    <t xml:space="preserve">Jossimara Medeiros de Oliveira </t>
  </si>
  <si>
    <t>Talhão 058</t>
  </si>
  <si>
    <t xml:space="preserve">1087 - Caroline Souza Rodrigues da Silva </t>
  </si>
  <si>
    <t xml:space="preserve">1. Recebeu os primeiros socorros no local. </t>
  </si>
  <si>
    <t xml:space="preserve">Pátio Madeira </t>
  </si>
  <si>
    <t xml:space="preserve">Motorista do ônibus da Piracicabana que realiza o transporte dos operadores para o horário de refeição, conduzia o ônibus pela rua principal do pátio, quando passou sobre uma tora de madeira e a mesma foi projetada para o vidro do ônibus, causando a quebra dessa. Não havia pessoas nos assentos correspondentes a janela. </t>
  </si>
  <si>
    <t xml:space="preserve">Emerson Aparecido Paulino </t>
  </si>
  <si>
    <t xml:space="preserve">Motorista Piracicabana </t>
  </si>
  <si>
    <t xml:space="preserve">1. Acionado técnico de pátio. 
2. Solicitação da limpeza das áreas mais críticas. 
3. Informar os gestores da piracicabana </t>
  </si>
  <si>
    <t xml:space="preserve">Giovanni Aroca </t>
  </si>
  <si>
    <t>BTF -7</t>
  </si>
  <si>
    <t xml:space="preserve">Adão Donizete Torres , matrícula 37015301, escala A 4x2, 2º dia da escala. </t>
  </si>
  <si>
    <t xml:space="preserve">1. Informado a Supervisão </t>
  </si>
  <si>
    <t>Eliseu Aparecido</t>
  </si>
  <si>
    <t xml:space="preserve">Rotatória de acesso a automotiva Bracell </t>
  </si>
  <si>
    <t xml:space="preserve">Ivan Henrique Brito </t>
  </si>
  <si>
    <t xml:space="preserve">1. Comunicado o Supervisor responsável pela operação, prestado socorro a vítima. </t>
  </si>
  <si>
    <t xml:space="preserve">Motorista estava se deslocando até a automotiva Bracell com o caminhão vazio, quando um motociclista veio a bater na lateral direita do cavalo mecânico (próximo ao tanque de combustível). </t>
  </si>
  <si>
    <t xml:space="preserve">Motorista ao abaixar o eixo da 3ª carreta, confundiu os botões e puxou o botão de emergência (vermelho) vindo a travar o eixo 24hrs, não percebendo, saiu do carregamento e seguiu até o ponto de apoio, localizado em São Miguel Arcanjo-SP, quando parou, visualizou o princípio de incêndio no mesmo eixo, utilizou o extinto do veículo de frota 44197 para conter o princípio de incêndio. </t>
  </si>
  <si>
    <t xml:space="preserve">A colaboradora estava realizando atividade de irrigação manual, quando tropeçou e caindo, sentindo um desconforto nas costas. </t>
  </si>
  <si>
    <t xml:space="preserve">Durante o carregamento do caminhão, houve a quebra do fueiro. </t>
  </si>
  <si>
    <t>Fazenda São João VI - MÓD 04</t>
  </si>
  <si>
    <t xml:space="preserve"> Ezequiel Mercadante/ 37016626 </t>
  </si>
  <si>
    <t xml:space="preserve"> Técnico de operações florestais </t>
  </si>
  <si>
    <t xml:space="preserve">Vanderlei José Honório </t>
  </si>
  <si>
    <t xml:space="preserve">Tecnico transporte </t>
  </si>
  <si>
    <t xml:space="preserve">
1. Comunicado Supervisor 
2. Realizado boletim de ocorrência online 
3. Acionado a locadora </t>
  </si>
  <si>
    <t>Tres Lagoas - MS</t>
  </si>
  <si>
    <t>BTF - 08 MS</t>
  </si>
  <si>
    <t xml:space="preserve">Felipe Gameleira da Silva, matrícula 37017794 Escala 4x2, letra C, 2° dia de escala. 
</t>
  </si>
  <si>
    <t xml:space="preserve"> Motorista Transporte Madeira </t>
  </si>
  <si>
    <t xml:space="preserve">Rodovia Euclides da Cunha km 569 </t>
  </si>
  <si>
    <t xml:space="preserve"> Antônio Celso Boldorini </t>
  </si>
  <si>
    <t xml:space="preserve">1.O motorista parou o caminhão conversou com o motorista da caminhonete. 
2. Em seguida comunicou a equipe de segurança Cargo Polo. </t>
  </si>
  <si>
    <t xml:space="preserve">Gustavo Alencar </t>
  </si>
  <si>
    <t xml:space="preserve">José Antônio Pereira </t>
  </si>
  <si>
    <t xml:space="preserve">
1. Comunicado Gestão e segurança do trabalho 
2. Comunicado a Piracicabana 
3. Providenciado outro transporte pra seguir com os colaboradores </t>
  </si>
  <si>
    <t>Tcharles de Oliveira Queiros</t>
  </si>
  <si>
    <t xml:space="preserve">Lençóis Paulista AV. Jacomo Augusto Paccone </t>
  </si>
  <si>
    <t xml:space="preserve"> Troca de turnos - Transporte de Madeira </t>
  </si>
  <si>
    <t xml:space="preserve">Ricardo Aparecido da Silva </t>
  </si>
  <si>
    <t xml:space="preserve">1. Ao coordenador Everson </t>
  </si>
  <si>
    <t xml:space="preserve">Rodovia 262 no KM 765 </t>
  </si>
  <si>
    <t xml:space="preserve">830781 - Railton Caldeira Lessa </t>
  </si>
  <si>
    <t xml:space="preserve">1. Local foi sinalização; 
2. Foi comunicado de imediato com a TST Bracell; 
3. Colaborador recebeu atendimento médico no local e foi liberado sem lesão. </t>
  </si>
  <si>
    <t xml:space="preserve">Mábia Estéfula da Silva  </t>
  </si>
  <si>
    <t>Depósito</t>
  </si>
  <si>
    <t xml:space="preserve">Colaborador ao retornar do workshop foi devolver as cadeiras do recanto da corujá, ao manobrar a pick-up atingiu um poste de sinalização. </t>
  </si>
  <si>
    <t xml:space="preserve">Recanto da Corujá </t>
  </si>
  <si>
    <t>37017213 - Adriano Claudinei de Oliveira</t>
  </si>
  <si>
    <t xml:space="preserve">Técnico de qualidade florestal </t>
  </si>
  <si>
    <t xml:space="preserve">1. Informado ao supervisor e segurança do trabalho. </t>
  </si>
  <si>
    <t xml:space="preserve">Adriano Claudinei </t>
  </si>
  <si>
    <t>Viveiro LP 2</t>
  </si>
  <si>
    <t xml:space="preserve">Colaborador estava empurrando bandejão, escorregou e caiu batendo as costas no bandejão que estava atrás. </t>
  </si>
  <si>
    <t xml:space="preserve">Crescimento </t>
  </si>
  <si>
    <t>37008748 - Joel Gonçalves Moura</t>
  </si>
  <si>
    <t>1. Encaminhado ao ambulatório;
2. Encaminhado para ambulatório linha 1</t>
  </si>
  <si>
    <t>ID 0275 - Fazenda Prata, talhão 008.</t>
  </si>
  <si>
    <t xml:space="preserve">Na atividade de irrigação, a barra do tanque bateu em uma árvore, com o impacto, a mangueira atingiu a mão do colaborador que se queixou de dor. </t>
  </si>
  <si>
    <t xml:space="preserve">1. Encaminhado ao UPA de Agudos
2. Em 10/08, colaborador será atendido no ambulatório da Bracell. </t>
  </si>
  <si>
    <t>Antônio Bruno Filho</t>
  </si>
  <si>
    <t>Fazenda turvinho 1</t>
  </si>
  <si>
    <t>Savannah 1</t>
  </si>
  <si>
    <t xml:space="preserve">37003148 - Heliezer Feliciano da Silva </t>
  </si>
  <si>
    <t xml:space="preserve">1. Comunicação aos gestores e área de Bracell </t>
  </si>
  <si>
    <t xml:space="preserve">Ricardo Luiz Moreti </t>
  </si>
  <si>
    <t>Fazenda Santa Antônia, ID 0364</t>
  </si>
  <si>
    <t>1. Avisado ao supervisor.</t>
  </si>
  <si>
    <t>Welington Fernandes</t>
  </si>
  <si>
    <t>Ao deslizar a roda do implemento e passar por cima de uma desbrota o implemento barrão, veio a tombar.</t>
  </si>
  <si>
    <t xml:space="preserve">Ao manobrar o Savannah no final do talhão, um resíduo que estava preso na máquina acertou a escada do caminhão que estava estacionado. </t>
  </si>
  <si>
    <t xml:space="preserve">O motorista conduzia o tritrem (carregado), próximo a cidade de Uberaba, onde trafegava na mão correta, quando de repente um veículo terceiro modelo Fiat Uno invadiu a contra mão e veio a colidir na roda dianteira da frota, onde depois veio a colidir no paramotoqueiro da primeira composição e também nos pneus 12 horas que veio a estourar, devido ao ocorrido o veículo Fiat uno soltou a roda e rodou na pista e parou fora da pista. A ambulância da via chegou rapidamente no local, as vítimas foram atendidas no local e liberadas sem lesões. </t>
  </si>
  <si>
    <t xml:space="preserve">O Motorista conduzia o veículo na avenida, quando ao realizar uma conversão a esquerda, um veículo terceiro colidiu em sua lateral. </t>
  </si>
  <si>
    <t>Ônibus Piracicabana seguia em direção à cidade de Garça por estrada cascalhada, motorista saiu de lado pegando uma parte argilada da estrada, por está molhada ele derrapou e encostou a traseira em uma árvore. Não houve danos a pessoas, apenas materiais.</t>
  </si>
  <si>
    <t xml:space="preserve">O motorista assumiu o caminhão em Cassilândia MS, seguindo viagem sentido fábrica Bracell. Quando trafegava pela rodovia após um parada para conferência de carga, um pedaço de madeira veio a se soltar da caixa de carga vindo a bater no para-lama dianteiro do lado direito de uma caminhonete Hilux que estava atrás do caminhão, não houve vítimas, somente danos materiais. </t>
  </si>
  <si>
    <t xml:space="preserve">Ao iniciar a viagem em Três Lagoas foi realizar uma manobra para acessar a AV Ranulpho Marques Leal e no momento que estava realizando a manobra, um veículo de pequeno porte pálio, veio a colidir lateralmente na primeira composição da Frota 44164, o veículo estava sendo conduzindo por um motorista que não tem CNH e acabou se evadindo do local. 
Houve danos no paramotoqueiro da primeira composição. O veículo palio houve apenas danos materiais no parachoque traseiro e danificou a lanterna LD conforme relato do motorista. </t>
  </si>
  <si>
    <t xml:space="preserve">Colaborador se deslocava pela Rodovia Juliano Lorenzetti com veículo leve, quando próximo da LWART, um veículo terceiro colidiu na parte traseira de seu carro, fazendo com que o colaborador viesse a colidir em um segundo veículo que seguia em sua fente. </t>
  </si>
  <si>
    <t xml:space="preserve">Colaborador estacionou o veículo no talhão e foi realizar medição de pilhas de madeira. Ao retornar, se deparou com o veículo danificado. Obs: Danos Materiais na lanterna direita do veículo.  </t>
  </si>
  <si>
    <t>sim</t>
  </si>
  <si>
    <t xml:space="preserve">Fazenda Retiro Santo Antônio </t>
  </si>
  <si>
    <t xml:space="preserve">Edervandson Brito ferreira/ 37017036 </t>
  </si>
  <si>
    <t xml:space="preserve">Operador II </t>
  </si>
  <si>
    <t xml:space="preserve">1. Comunicado a gestão imediata. 
2. Colaborador conduzido ao ambulatório linha 2 para avaliação médica; 
3. Iniciar investigação conforme o programa RADAR. </t>
  </si>
  <si>
    <t xml:space="preserve">Renan Azambuja </t>
  </si>
  <si>
    <t xml:space="preserve">Balança Areiopolis - sentido Fábrica </t>
  </si>
  <si>
    <t>BTF - 07 (SP)</t>
  </si>
  <si>
    <t xml:space="preserve">Tedi Alisson - 37015431 </t>
  </si>
  <si>
    <t xml:space="preserve">1. Informado a Supervisão e ao ambulatório Bracell. </t>
  </si>
  <si>
    <t>Fazenda Ypê II</t>
  </si>
  <si>
    <t>1543 - Marcos Carlos de Oliveira</t>
  </si>
  <si>
    <t>1. O colaborador foi encaminhado para UPA de Agudos.</t>
  </si>
  <si>
    <t>Evandro Gomes de Moraes</t>
  </si>
  <si>
    <t>3211 - Paulo Ricardo dos Santos</t>
  </si>
  <si>
    <t xml:space="preserve">Durante a atividade de irrigação manual, o colaborador escorregou e torceu o pé esquerdo. </t>
  </si>
  <si>
    <t xml:space="preserve">1547 - Jonathas Silveira de Jesus </t>
  </si>
  <si>
    <t xml:space="preserve">1. O colaborador foi encaminhado ao UPA de Agudos. </t>
  </si>
  <si>
    <t>Fazenda Santa Anita</t>
  </si>
  <si>
    <t>Adubação mecanizada</t>
  </si>
  <si>
    <t xml:space="preserve">Edenilson dos Santos Machado|José Santos Brito Junior|Davi Leonan da Silva Pessoa|Gabriel da Silva Pereira </t>
  </si>
  <si>
    <t>Trabalhador Florestal e motorista</t>
  </si>
  <si>
    <t xml:space="preserve">1. Os quatros funcionários atendidos pela PRF foram encaminhados ao UPA para atendimento. </t>
  </si>
  <si>
    <t>Ariane Nonato</t>
  </si>
  <si>
    <t>37016696 - Karina Daniele de Almeida Souza</t>
  </si>
  <si>
    <t xml:space="preserve">1. A colaboradora foi atendida imadiatamente pela equipe de saúde. </t>
  </si>
  <si>
    <t>Lidiana Raph</t>
  </si>
  <si>
    <t>37014382 - Solange de Souza</t>
  </si>
  <si>
    <t>37016449 - Rayane Custódio Ricci</t>
  </si>
  <si>
    <t>1. Encaminhada ao pronto atendimento de Pirajuí; 
2.Encaminhada ao médico do trabalho para avaliação.</t>
  </si>
  <si>
    <t xml:space="preserve">Fazenda São Bento </t>
  </si>
  <si>
    <t>Antônio Armando de Oliveira - 30522</t>
  </si>
  <si>
    <t xml:space="preserve">1. Paralisado a atividade para destombamento do implemento. </t>
  </si>
  <si>
    <t xml:space="preserve">Rodon, em frente a Chevrolet </t>
  </si>
  <si>
    <t xml:space="preserve">No deslocamento da Bracell para Divisão LP, ao chegar no PARE em frente a Chevrolet, o colaborador parou o carro e deu seta para entrar a esquerda, quando uma moto Biz tentou passar pela direita. Houve o impacto do capacete que estava no braço com o retrovisor do lado direito. </t>
  </si>
  <si>
    <t xml:space="preserve">Operações próprias </t>
  </si>
  <si>
    <t>Rayara Barros Silva - 37007287</t>
  </si>
  <si>
    <t>Analista de informções florestais</t>
  </si>
  <si>
    <t xml:space="preserve">1. Informar a gestão responsável;
2. Informar a segurança sobre o corrido. </t>
  </si>
  <si>
    <t xml:space="preserve">Rayara Barros Silva </t>
  </si>
  <si>
    <t>Carlos Eduardo Duraes Cardoso</t>
  </si>
  <si>
    <t>1. Informado os gestores da operação, VDA e Bracell. 
2. Encaminhado o motorista para avaliação médica no PS de Capão Bonito, feito raio X e não constatado lesão. 
3. Motorista irá passar pela avaliação do médico do trabalho da VDA</t>
  </si>
  <si>
    <t>Colaboradora ao descer do ônibus, pisou em um buraco que estava encoberto de resíduos e, com isso, torceu o tornozelo esquerdo.</t>
  </si>
  <si>
    <t xml:space="preserve">Silmara Cristina Padilha </t>
  </si>
  <si>
    <t xml:space="preserve">1. Encaminhada colaboradora para o pronto socorro de Areiópolis </t>
  </si>
  <si>
    <t>O colaborador estava realizando a atividade de plantio, quando pisou em um buraco e torceu o joelho esquerdo.</t>
  </si>
  <si>
    <t>Fazenda Ipê II - Talhão 007</t>
  </si>
  <si>
    <t>Motorista saiu da fazenda Santa Izabel carregado sentido Fábrica. Nas proximidades de Bauru, sentiu a carreta chacoalhar e quando parou no acostamento para verificar o que aconteceu, percebeu que havia estourado o pneu 24h lado esquerdo da segunda composição. Acionou o socorro imediatamente e a equipe da CCR fez a sinalização do local. Ao retornar para a cabine, pelo retrovisor, percebeu uma fumaça saindo do rodeiro e ao se aproximar, o fogo estava de dentro para fora. Iniciou o primeiro combate com o extintor do cavalo e outro veículo também parou para ajudar, porém o fogo se alastrou. Acionaram o bombeiro e foi desatrelado o CM para evitar maior perda.</t>
  </si>
  <si>
    <t>Rodovia SP255 km 237 — próx Bauru</t>
  </si>
  <si>
    <t xml:space="preserve">Fazenda novo horizonte </t>
  </si>
  <si>
    <t xml:space="preserve">O caminhão Bitrem estava carregado e no trajeto da Fazenda Novo Horizonte, ao passar por uma curva em declive veio a escorregar e causar o tombamento de toda composição. Houve apenas danos materiais. </t>
  </si>
  <si>
    <t>Ao conduzir o trator com tanque de irrigação, o operador percebeu que o equipamento começou a perder tração em um declive, foi quando o operador decidiu acionar a marcha ré na tentativa de retornar para baixo, foi onde o equipamento (implemento) veio a lateralizar.</t>
  </si>
  <si>
    <t>Durante atividade, colaboradores enroscaram o pé direito em um arame e ao se reequilibrar, sentiu torção no pé esquerdo.</t>
  </si>
  <si>
    <t>Colaboradora estava na atividade de primeira seleção, quando esbarrou a perna na pilha de bandeiras que fica no chão.</t>
  </si>
  <si>
    <t>A colaboradora andava entre as plataformas de estanqueamento, quando veio a bater a mão direita na quina da esteira.</t>
  </si>
  <si>
    <t xml:space="preserve">Durante atividade de adubação mecanizada, o operador de máquinas passou sobre um resíduo onde havia um enxame de abelha na saído do talhão, não percebendo o enxame, abriu a porta e foi atacado ele e mais três colaboradores que estavam próximos da atividade, saíram correndo sentido a rodovia que ficava próxima. </t>
  </si>
  <si>
    <t xml:space="preserve">Durante a atividade de irrigação manual, ao pisar em um buraco, colaborador se queixou de forte dor no joelho esquerdo. </t>
  </si>
  <si>
    <t xml:space="preserve">Motorista seguia com o caminhão carregado, quando identificou que havia fumaça saindo do pneu da última carreta. Após tal situacão, parou a composição para iniciar o combate utilizando o extintor. </t>
  </si>
  <si>
    <t xml:space="preserve">O colaborador oriundo de outro módulo, estava emprestado ao módulo BRC-05 (operava uma Retroescavadeira), quando trafegava por um carreador, sentiu que um dos pneus da máquina havia caido em um buraco na via. O colaborador relatou que estava sem cinto de segurança e que bateu a barriga no volante da máquina. </t>
  </si>
  <si>
    <t>BTF - 07</t>
  </si>
  <si>
    <t xml:space="preserve"> Washington Paes Guimarães /37013882</t>
  </si>
  <si>
    <t xml:space="preserve">Motorista Transporte </t>
  </si>
  <si>
    <t xml:space="preserve">1. Informado o Monitoramento automotivo, engenharia, segurança, supervisão, os técnicos e corpo de bombeiro. </t>
  </si>
  <si>
    <t>R. Calhim Manoel Abud - Pirambóia, Anhembi - SP, 18620-000 - MÓD 15</t>
  </si>
  <si>
    <t xml:space="preserve">Ezequiel Porto Duarte (5223 Matrícula) </t>
  </si>
  <si>
    <t>1541 - Gilvan Lima dos Santos</t>
  </si>
  <si>
    <t xml:space="preserve">1. O colaborador foi encaminhado na UPA de Agudos. </t>
  </si>
  <si>
    <t xml:space="preserve">Willians Torres dos Santos </t>
  </si>
  <si>
    <t>Fazenda Cabreúva, Agudos-SP</t>
  </si>
  <si>
    <t>Preparo de solo - LP II</t>
  </si>
  <si>
    <t xml:space="preserve">João Paulo de Assis </t>
  </si>
  <si>
    <t>1. Comunicado aos gestores da área;
2. Realizado avaliação por parte da equipe de manutenção, substituição do motor de parte, verificação do tambor da chave e circuito elétrico;
3. Substituídos o extintor de incêndios.</t>
  </si>
  <si>
    <t>Trevo de acesso Distr.Industrial - Lençóis Paulista</t>
  </si>
  <si>
    <t>Motorista conduzia seu caminhão e ao passar por baixo do pontilhão escutou um barulho, e verificou que quebrou o malhal traseiro da última composição.</t>
  </si>
  <si>
    <t>Paulo Fernando Muroni /  37015260</t>
  </si>
  <si>
    <t>1. Informado a Supervisão, Manutenção e Segurança do trabalho 
2. Caminhão foi escoltado pelo veículo da automotiva até a fábrica para descarregar.</t>
  </si>
  <si>
    <t>Halan Batista</t>
  </si>
  <si>
    <t xml:space="preserve">O operador notou fumaça saindo do motor do trator. Ele usou o extintor de cabine para evitar um princípio de incêndio. A manutenção confirmou que o motor de partida enroscou, causando fumaça. Apenas danos no motor de partida. </t>
  </si>
  <si>
    <t xml:space="preserve">O mecânico retornava para o módulo, quando o pneu dianteiro do lado direito estourou, fazendo com que a caminhonete saisse para o acostamento e caísse em uma valeta guia de água, colidindo em um barranco ao lado. </t>
  </si>
  <si>
    <t>Fazenda Santo Inácio - Talhão 24</t>
  </si>
  <si>
    <t>Carlos Henrique Ferreira</t>
  </si>
  <si>
    <t>1. Encaminhado para atendimento médico.</t>
  </si>
  <si>
    <t>Igor Jonas</t>
  </si>
  <si>
    <t xml:space="preserve">Ao realizar manobra em marcha ré em caixa seca, o implemento (tanque de irrigação) tombou. </t>
  </si>
  <si>
    <t>Carlos Eduardo Silva de Oliveira</t>
  </si>
  <si>
    <t>1. Paralisada atividade para destombamento da máquina.</t>
  </si>
  <si>
    <t>Deposito de Gases</t>
  </si>
  <si>
    <t>Oficina Automotiva - Linha ll</t>
  </si>
  <si>
    <t>Fabiano Rosa Mazetto</t>
  </si>
  <si>
    <t>Almoxarife ll</t>
  </si>
  <si>
    <t>1. Trabalhador foi levado para ambulatório de linha e posteriormente encaminhado para exame radiológico. Nenhuma lesão foi encontada.
2. Foi disponibilizado um carrinho de carga para trasnporte de cilindros;
3. Foi definido confecção de rampa para acesso a gaiola onde os cilindros são armazanados.</t>
  </si>
  <si>
    <t>Enio Garcia</t>
  </si>
  <si>
    <t xml:space="preserve">Rodovia MS-306 </t>
  </si>
  <si>
    <t xml:space="preserve">1432/Emerson Gonçalves Pereira. </t>
  </si>
  <si>
    <t xml:space="preserve">
1. Acionado supervisão. 
2. ⁠Solicitação da câmera do creare. </t>
  </si>
  <si>
    <t>Everton</t>
  </si>
  <si>
    <t xml:space="preserve">Rodovia MS-267 Bataguassu-MS </t>
  </si>
  <si>
    <t xml:space="preserve">37016702/Ricardo Vagner Silva de Jesus </t>
  </si>
  <si>
    <t xml:space="preserve">1. Acionado Corpo de Bombeiros para atendimento e procedimentos de praxe. 
2. ⁠Comunicado gestor imediato. </t>
  </si>
  <si>
    <t xml:space="preserve">Ricardo Vagner Silva de Jesus </t>
  </si>
  <si>
    <t>Desvio de Aporé GO</t>
  </si>
  <si>
    <t>Cicero dos Santos Gomes</t>
  </si>
  <si>
    <t xml:space="preserve">1. Após o evento o motorista sinalizou o local e comunicou a equipe de segurança Cargo Polo. 
2. Solicitamos uma Grua para descarregar o caminhão para fazer a retirada. </t>
  </si>
  <si>
    <t xml:space="preserve">Módulo 10. </t>
  </si>
  <si>
    <t>Fazenda Nsa. Aparecida XV - MÓD 10</t>
  </si>
  <si>
    <t xml:space="preserve">Vanderlei Casemiro. </t>
  </si>
  <si>
    <t xml:space="preserve">Operador de máquinas. </t>
  </si>
  <si>
    <t xml:space="preserve">1. Utilizado extintor de incêndio. 
2. Trocado motor de partida e HV, liberado para a operação. </t>
  </si>
  <si>
    <t xml:space="preserve">Erivellyton Almeida </t>
  </si>
  <si>
    <t xml:space="preserve">Fazenda Nossa Senhora Fátima IV </t>
  </si>
  <si>
    <t xml:space="preserve">Jonas Santos 37016634 </t>
  </si>
  <si>
    <t xml:space="preserve">Operador III </t>
  </si>
  <si>
    <t xml:space="preserve">1. Comunicado a gestão imediata. 
2. Colaborador conduzido a Unimed Lencois Paulista. </t>
  </si>
  <si>
    <t xml:space="preserve">Carlos Augusto Mariano </t>
  </si>
  <si>
    <t xml:space="preserve">O colaborador estava em deslocamento pela rodovia, quando a roda de um veículo terceiro colidiu com a frente de seu veículo. </t>
  </si>
  <si>
    <t xml:space="preserve">Jonatas Luis Oliveira 37012244 </t>
  </si>
  <si>
    <t xml:space="preserve"> Técnico Operacoes Florestal II </t>
  </si>
  <si>
    <t xml:space="preserve">1. Comunicado a gestão imediata. 
2. Colaborador foi conduzido ao hospital CMU Unimed Lençois Paulista, onde foi avaliado e liberado. </t>
  </si>
  <si>
    <t>Faz Queixada</t>
  </si>
  <si>
    <t>BRC -01</t>
  </si>
  <si>
    <t>BTF -MS 8</t>
  </si>
  <si>
    <t xml:space="preserve">Willian Carlos Pires, matrícula 37017664 escala C 4x2, 1° dia de escala. </t>
  </si>
  <si>
    <t xml:space="preserve">Quadra C da Linha 1 - lençóis Paulista </t>
  </si>
  <si>
    <t>Desconhecido</t>
  </si>
  <si>
    <t xml:space="preserve">1. Informado a Supervisão, Manutenção e segurança do trabalho </t>
  </si>
  <si>
    <t xml:space="preserve">O colaborador estava realizando atividade de colheita com Harvester 10049, quando o mesmo percebeu uma fumaça vindo do motor do equipamento. </t>
  </si>
  <si>
    <t xml:space="preserve">Módulo 06 - Talhão 001 </t>
  </si>
  <si>
    <t>Faz. Sítio Tereza - MÓD 06</t>
  </si>
  <si>
    <t xml:space="preserve">Jailson da Silva Freitas (37017883 Matrícula) </t>
  </si>
  <si>
    <t xml:space="preserve">1. O colaborador imediatamente desligou o equipamento, pediu ajuda no rádio e começou o combate as chamas que vinham da manta termica do motor. 
2. O técnico do módulo ajudou no combate. 
3. Comunicação à gestão e segurança do trabalho. </t>
  </si>
  <si>
    <t xml:space="preserve">Manoel Victor </t>
  </si>
  <si>
    <t xml:space="preserve">37006440 - Kelly Fabiani Da Silva Machado </t>
  </si>
  <si>
    <t xml:space="preserve">Assistente de Carregamento </t>
  </si>
  <si>
    <t>Lins - SP - MÓD 06</t>
  </si>
  <si>
    <t xml:space="preserve">1. Motociclista recusou atendimento do SAMU 
2. Avisado o Técnico de Imediato, Chamou o SAMU e PM. 
3. Comunicação à segurança do trabalho </t>
  </si>
  <si>
    <t xml:space="preserve">Durante atividade de combate a formiga, colaborador pisou em um buraco torcendo o tornozelo direito. </t>
  </si>
  <si>
    <t>Durante movimentação manual de cilindro, o mesmo atingiu o pé direito do trabalhador. Não houve queda do cilindro.</t>
  </si>
  <si>
    <t xml:space="preserve">Ao trafegar pela rodovia MS-306 chegando em Aporé (GO), colidiu com veículo da frente. Apenas danos materiais. 
</t>
  </si>
  <si>
    <t xml:space="preserve">Durante o deslocamento com veículo caminhonete modelo L200, no perímetro urbano da cidade de Bataguassu/MS, colaborador relata que ao entrar no trevo para acessar o bairro, uma pessoa que conduzia uma bicicleta elétrica pela contra mão, atingiu lateralmente o veículo, causando avarias no veículo e ferimentos no condutor da bicicleta, que foi conduzido ao hospital municipal do referido município, sendo liberado posteriormente. </t>
  </si>
  <si>
    <t xml:space="preserve">Após realizar o carregamento na fazenda Queixada, seguia com o caminhão GCQ8I34 sentido Cassilândia MS. Ao desviar de um caminhão que estava parado na estrada, a última composição veio a sair da estrada e escorregou. </t>
  </si>
  <si>
    <t xml:space="preserve">O HV Frota 10097 estava parada para a manutenção do ar condicionado. A pedido do mecânico, o operador deu partida (funcionou) a máquina e começou a sair fumaça no compartimento do motor da máquina. </t>
  </si>
  <si>
    <t xml:space="preserve">O colaborador ao caminhar na estrada, pisou em falso e veio a torcer tornozelo. </t>
  </si>
  <si>
    <t xml:space="preserve">Conforme relato do motorista, no carregamento da fazenda Queixada, o operador da grua, ao realizar manobra o fecho de madeira atingiu o terceiro fueiro da primeira composição, ocasionando a trinca do parafuso da base fueiro, impossibilitando o carregamento para transporte. </t>
  </si>
  <si>
    <t xml:space="preserve">Colaborador conduziu o Caminhão 44195 e ao movimentá-lo veio a colidir com o pilar de sustentação da tubulação, havendo danos materiais. </t>
  </si>
  <si>
    <t xml:space="preserve">Colaborador conduzia veículo leve para buscar o operador em sua residência, quando ao virar a direita, houve a colisão com o motociclista que estava ultrapassando pela direita. </t>
  </si>
  <si>
    <t xml:space="preserve">Durante o deslocamento com o caminhão oficina, sentido  Bauru - LP, o caminhão começou a vibrar e a puxar para o lado esquerdo, onde saiu da pista, bateu na valeta e tombou para o lado esquerdo. </t>
  </si>
  <si>
    <t>BSR - 04</t>
  </si>
  <si>
    <t xml:space="preserve">Thiago Pereira Rocha / Josué Elias Sanches </t>
  </si>
  <si>
    <t>Mecânico e Auxiliar de manutenção</t>
  </si>
  <si>
    <t>1. Encaminhados ao UPA de Agudos;
2. Foram encaminhados ao ambulatório Bracell.</t>
  </si>
  <si>
    <t xml:space="preserve">Murilo Castelhano </t>
  </si>
  <si>
    <t>Santa Rita do Rio Pardo - MS / Fazenda Berrante II</t>
  </si>
  <si>
    <t>2406 - Elias Odair Siabra da Silva</t>
  </si>
  <si>
    <t xml:space="preserve">1. Motorista comunicou o supervisor imediatamente. </t>
  </si>
  <si>
    <t>Marcos Aurélio</t>
  </si>
  <si>
    <t>Rodovia Rondon</t>
  </si>
  <si>
    <t>Fazenda cachoeira dos Índios gleba B - Talhão 002</t>
  </si>
  <si>
    <t xml:space="preserve">Motorista  retornava da captação d' água, quando se deparou com a caminhonete da brigada de incêndio vindo no sentido contrário, o mesmo veio a dar passagem para o caminhão, só que não tirou totalmente a caminhonete da estrada por conta de ser muito estreita e ficou uma parte da traseira da mesma no caminho, ao finalizar a passagem com o caminhão, colidiu com a lateral do para choque traseiro da caminhonete, o motorista de imediato parou o caminhão para ver o que realmente tinha acontecido e avisou seu supervisor imediatamente. </t>
  </si>
  <si>
    <t>Durante a realização de atividade de combate a formiga, a colaboradora foi atingida por um galho em seu ouvido direito.</t>
  </si>
  <si>
    <t>3005 - Maria Eduarda Virgílio</t>
  </si>
  <si>
    <t>1. Informado ao supervisor e área de segurança Bracell</t>
  </si>
  <si>
    <t>Fazenda Usina Paredão - Talhão 82</t>
  </si>
  <si>
    <t>27289 - Vitor Manoel</t>
  </si>
  <si>
    <t>1. Comanucado ao setor de segurança;
2. Máquina paralisada imediatamente.</t>
  </si>
  <si>
    <t>Durante atividade de capina químca, o operador fez uma manobra com o trator sobre um formigueiro e acabou batendo a porta direita contra a árvore, causando quebra vidro.</t>
  </si>
  <si>
    <t xml:space="preserve">Alça de acesso das mesas 3 e 4. </t>
  </si>
  <si>
    <t xml:space="preserve">Caminhão carregado com madeira descarregava na mesa de picagem 4, quando teve retrovisor do lado esquedo atingido por um pedaço de madeira que estava fora da caixa de carga de outro caminhão. Ambos eram caminhões rechego. Não houve danos a pessoa ou materiais. </t>
  </si>
  <si>
    <t xml:space="preserve">Renato Pereira dos Santos </t>
  </si>
  <si>
    <t xml:space="preserve">1. Acionado supervisão de pátio. 
2. Orientação aos motoristas quanto a importância da verificação da carga antes de deslocar para as mesas. </t>
  </si>
  <si>
    <t xml:space="preserve">José Júnior Rocha </t>
  </si>
  <si>
    <t xml:space="preserve">9000797 | Tiago de Souza Brisola </t>
  </si>
  <si>
    <t xml:space="preserve">1. Encaminhado ao P.S de Bauru. Foi realizado procedimento de limpeza, medicado e liberado; 
2. Consulta agendada com um Médico Especialista (Oftalmologista) no dia 20/08/2024 as 08h00. </t>
  </si>
  <si>
    <t xml:space="preserve"> João Paulo Nogueira </t>
  </si>
  <si>
    <t>Fazenda Itamaraty - Paulistânia/SP - MÓD 07</t>
  </si>
  <si>
    <t>Rodovia João Melão</t>
  </si>
  <si>
    <t>Gelogiane Pereira de Souza - 37015895</t>
  </si>
  <si>
    <t xml:space="preserve">1. Informado a Supervisão, Segurança e Manutenção. 
A carreta após descarregar, foi direcionado para a manutenção para avaliação. </t>
  </si>
  <si>
    <t xml:space="preserve">Operadora ao descer do equipamento para ir almoçar no Módulo, se deslocou até o carro e ao tropeçar próximo ao veículo, bateu o braço contra o mesmo. </t>
  </si>
  <si>
    <t>Fazenda Morro de Ouro - MÓD 03</t>
  </si>
  <si>
    <t xml:space="preserve">37010537 / Rose Antônio Nunes </t>
  </si>
  <si>
    <t xml:space="preserve">Operadora </t>
  </si>
  <si>
    <t xml:space="preserve">1.  Levado operadora até Hospital para avaliação Médica. </t>
  </si>
  <si>
    <t xml:space="preserve">Rafael D. Almeida </t>
  </si>
  <si>
    <t xml:space="preserve">Fazenda Madre Cléia </t>
  </si>
  <si>
    <t xml:space="preserve">Durante o manuseio do tanque de combustível, que havia sido removido da máquina, o colaborador sofreu um corte no terceiro e quarto dedo da mão esquerda. 
Obs: O colaborador estava usando as luvas de proteção. </t>
  </si>
  <si>
    <t xml:space="preserve">Módulo 7 CF </t>
  </si>
  <si>
    <t>Erik Fonseca</t>
  </si>
  <si>
    <t>Mecanico Soldador</t>
  </si>
  <si>
    <t xml:space="preserve">1. Encaminho do colaborador ao pronto atendimento na cidade de Pirajuí </t>
  </si>
  <si>
    <t xml:space="preserve">Alvaro Martins e Gedeon Miranda </t>
  </si>
  <si>
    <t>Fazenda Cabreúva II, Talhão 034</t>
  </si>
  <si>
    <t xml:space="preserve">Devair Dias </t>
  </si>
  <si>
    <t>1. Comunicado a área operacional e segurança.</t>
  </si>
  <si>
    <t xml:space="preserve">Fazenda Barile - Ribas do Rio Pardo/MS </t>
  </si>
  <si>
    <t xml:space="preserve">Logística Florestal - Operação com Munck </t>
  </si>
  <si>
    <t xml:space="preserve">Elias Vieira dos Santos </t>
  </si>
  <si>
    <t xml:space="preserve">1. Colaborador recebeu os primeiros socorros dos colaboradores da EPS Ambient que prestava serviços na fazenda. 
2. Colaborador direcionado ao Hospital de Santa Rita do Pardo/MS para atendimento e avaliação médica. 
3.  Informado a liderança imediata e acionamento da Leituga ( Área Protegida ) </t>
  </si>
  <si>
    <t xml:space="preserve">Crislan Aristoteles de Oliveira - Técnico de Operações Florestais </t>
  </si>
  <si>
    <t xml:space="preserve">Ribas do Rio Pardo </t>
  </si>
  <si>
    <t xml:space="preserve">Almoxaridado MRO </t>
  </si>
  <si>
    <t xml:space="preserve">Elton Mathias </t>
  </si>
  <si>
    <t xml:space="preserve">1. Colaborador recebeu os primeiros socorros dos colaboradores da MS Florestal que acompanhavam o inventário. 
2. Realizado agendamento de consulta na clínica de olhos em Campo Grande pela area da saúde. 
3. Informado a liderança imediata. </t>
  </si>
  <si>
    <t xml:space="preserve">Graciely Magosso - Coordenadora de Manutenção </t>
  </si>
  <si>
    <t>Sítio novo horizonte/ talhão 01</t>
  </si>
  <si>
    <t>Diego Souza Toledo</t>
  </si>
  <si>
    <t>1. Paralisado a máquina para reparo do vidro.</t>
  </si>
  <si>
    <t>Cleberson Souza</t>
  </si>
  <si>
    <t xml:space="preserve">Modulo 10 </t>
  </si>
  <si>
    <t>Fazenda Nossa Senhora Aparecida XV - MÓD 10</t>
  </si>
  <si>
    <t xml:space="preserve"> Marivaldo Almeida Martins - 37014633 </t>
  </si>
  <si>
    <t xml:space="preserve">1. Colaborador foi levado até o hospital, passou pelo médico de plantão e foi liberado para a atividade. 
2. Corrimão da Hv foi alinhado. 
3. Verificado a posição do Corrimão de todas as Hv,s do módulo. </t>
  </si>
  <si>
    <t xml:space="preserve">Erivellyton </t>
  </si>
  <si>
    <t xml:space="preserve">Regiane Câmara 37010187 </t>
  </si>
  <si>
    <t xml:space="preserve">Técnico Operacoes Florestal II </t>
  </si>
  <si>
    <t xml:space="preserve">1. Comunicado a gestão imediata. 
2. Colaborador está bem nada sofreu 
3. Condutora do outro veiculo foi conduzida ao hospital. </t>
  </si>
  <si>
    <t xml:space="preserve">Linha 1 Bracell Lençóis Paulista-Sp </t>
  </si>
  <si>
    <t xml:space="preserve">Colaborador ao descer da cabine do caminhão, sofreu uma queda. </t>
  </si>
  <si>
    <t xml:space="preserve"> Edenir Batistas de Araújo </t>
  </si>
  <si>
    <t xml:space="preserve"> Motorista Transporte Florestal </t>
  </si>
  <si>
    <t xml:space="preserve">1. Avisado o Supervisor da área e logístico. 
2. Colaborador encaminhado ao CMU de Lencois Paulista. </t>
  </si>
  <si>
    <t>MARCELO SALDANHA ALMEIDA</t>
  </si>
  <si>
    <t xml:space="preserve">Projeto Queixada </t>
  </si>
  <si>
    <t>Marcone Fonseca Lopes</t>
  </si>
  <si>
    <t xml:space="preserve">1. Comunicação Garbuio 
2. Acionado a concessionaria da rodovia para retirada e apoio </t>
  </si>
  <si>
    <t>Braian S. Cardoso Zamoro</t>
  </si>
  <si>
    <t xml:space="preserve">Ônibus </t>
  </si>
  <si>
    <t xml:space="preserve">2° Seleçao </t>
  </si>
  <si>
    <t xml:space="preserve"> Jacqueline Santos de Jesus . 37011853 </t>
  </si>
  <si>
    <t xml:space="preserve">1. Atendimento ambulatorial </t>
  </si>
  <si>
    <t xml:space="preserve">Cristiano dos Santos Silva </t>
  </si>
  <si>
    <t xml:space="preserve">Mini jardim clonal 1 </t>
  </si>
  <si>
    <t xml:space="preserve">Estaqueamento </t>
  </si>
  <si>
    <t xml:space="preserve">Isa Cláudia Dias dos Santos - 37017168 </t>
  </si>
  <si>
    <t xml:space="preserve">1. A colaboradora comunicou imediatamente a técnica da área e comunicado área da saúde e segurança. Foi colocado gelo para amenizar. </t>
  </si>
  <si>
    <t>João Afonso Mota</t>
  </si>
  <si>
    <t xml:space="preserve">1°seleçao </t>
  </si>
  <si>
    <t xml:space="preserve">37013556 Yasmin cristiny de Oliveira Penhalver Ma </t>
  </si>
  <si>
    <t xml:space="preserve">1. Orientação médica foi levar a colaboradora para atendimento hospitalar, assim realizando uma lavagem ocular, para tirar o corpo estranho. </t>
  </si>
  <si>
    <t>DAyane Rafaela Rossignolo</t>
  </si>
  <si>
    <t xml:space="preserve">Aparecida Francisca Barboza de Souza- 37011325 </t>
  </si>
  <si>
    <t xml:space="preserve">1. Colaboradora comunicou imediatamente a técnica responsável pelo setor e uma socorrista fez assepsia e curativo no local lesionado. </t>
  </si>
  <si>
    <t xml:space="preserve">Lidiana Nayara Ralph </t>
  </si>
  <si>
    <t>Dourado</t>
  </si>
  <si>
    <t>Rodrigo Aparecido Paulino</t>
  </si>
  <si>
    <t>1. Comunicação a segurança do trabalho.</t>
  </si>
  <si>
    <t>Daniel Antônio Cruz</t>
  </si>
  <si>
    <t>Fazenda Flecha Azul</t>
  </si>
  <si>
    <t>São Sebastião VI</t>
  </si>
  <si>
    <t xml:space="preserve">Celso Augusto Raquel </t>
  </si>
  <si>
    <t xml:space="preserve">1. Foi prestado socorro ao colaborador e encaminhado ao pronto atendimento </t>
  </si>
  <si>
    <t>Fazenda Fortaleza</t>
  </si>
  <si>
    <t>Everson Santana de Souza</t>
  </si>
  <si>
    <t xml:space="preserve">Ajudante </t>
  </si>
  <si>
    <t>Danielle</t>
  </si>
  <si>
    <t>Fazenda Estoril Gleba A</t>
  </si>
  <si>
    <t xml:space="preserve">Supressão Vegetal </t>
  </si>
  <si>
    <t>Diego Oliveira Souza</t>
  </si>
  <si>
    <t xml:space="preserve">Operador de Escavadeira Hidraúlica </t>
  </si>
  <si>
    <t xml:space="preserve">1. Paralização do máquinario;
2. Comunicação ao técnico da área da MS Florestal. </t>
  </si>
  <si>
    <t>Diego Oliveira</t>
  </si>
  <si>
    <t>Direta Aplicações Aéreas</t>
  </si>
  <si>
    <t>Paulo Freitas</t>
  </si>
  <si>
    <t>Ajudante Florestal I</t>
  </si>
  <si>
    <t xml:space="preserve">1. Colaborador recebeu os primeiros socorros realizado pelos companheiros de equipe;
2. Lavou o rosto com água limpa tentando amenizar os sintomas;
2. Deslocaram para unidade de saúde mais próxima. </t>
  </si>
  <si>
    <t>Gehorge Afonso Silveira</t>
  </si>
  <si>
    <t xml:space="preserve">Fazenda Novo Horizonte </t>
  </si>
  <si>
    <t>R.A Florestal</t>
  </si>
  <si>
    <t>35211262 - Fabrício Antunes</t>
  </si>
  <si>
    <t xml:space="preserve">1. Paralizado atividade e realizado destombamento. </t>
  </si>
  <si>
    <t>Atamar Freitas</t>
  </si>
  <si>
    <t>Fazenda Limeira T010</t>
  </si>
  <si>
    <t>Valtra Mercado Tratores</t>
  </si>
  <si>
    <t>Brenon Diennevan Souza Barbosa</t>
  </si>
  <si>
    <t>Especialista de DO</t>
  </si>
  <si>
    <t xml:space="preserve">1. Isolamento de área e contenção de combustível. </t>
  </si>
  <si>
    <t xml:space="preserve">Ao deslocar dentro da atividade de irrigação, a máquina ao chegar perto da caixa de contenção de água/caixa seca, veio a quebrar o chassi. </t>
  </si>
  <si>
    <t xml:space="preserve">Operador de máquina florestais </t>
  </si>
  <si>
    <t xml:space="preserve">1. Comunicado ao TST MS Florestal e isolado local. </t>
  </si>
  <si>
    <t xml:space="preserve">Alex Silva </t>
  </si>
  <si>
    <t>Três Lagoas - MS</t>
  </si>
  <si>
    <t xml:space="preserve">Malha Viária </t>
  </si>
  <si>
    <t>37010643 - Agnaldo Alves Pereira</t>
  </si>
  <si>
    <t xml:space="preserve">1. Substituído o pneu por estepe;
2. Informado o supervisor sobre o ocorrido. </t>
  </si>
  <si>
    <t>Protótipo adubação + Aplicação de Herbicida</t>
  </si>
  <si>
    <t>37012992 - Elizeu Martins Maus</t>
  </si>
  <si>
    <t xml:space="preserve">Operador de máuqinas agrícolas </t>
  </si>
  <si>
    <t xml:space="preserve">1. Paralisação do trator e implemento;
2. Comunicação do técnico de operações e toda equipe;
3. Colaborador recebeu advertência verbal ainda em campo. </t>
  </si>
  <si>
    <t>Ezequiel Oviedo Nunes</t>
  </si>
  <si>
    <t xml:space="preserve">SP 255 -Rodovia Antônio Machado Santana </t>
  </si>
  <si>
    <t xml:space="preserve">BTF-05 </t>
  </si>
  <si>
    <t xml:space="preserve">37009372 - Valdemir Donizetti da Silva </t>
  </si>
  <si>
    <t xml:space="preserve">1.Bloqueio da Rodovia 
2. Comunicado Coordenação 
3. Realizado acionamento da concessionária </t>
  </si>
  <si>
    <t xml:space="preserve">Maximiliano Carvalho Silva </t>
  </si>
  <si>
    <t>MACPLAN</t>
  </si>
  <si>
    <t>Módulo 11</t>
  </si>
  <si>
    <t>Verissimo - MÓD 11</t>
  </si>
  <si>
    <t>1. Paralização do Equipamento</t>
  </si>
  <si>
    <t xml:space="preserve">Fazenda Represa, talhão 02, Gleba A </t>
  </si>
  <si>
    <t xml:space="preserve">Ao subir no paralama do caminhão pipa (Frota 421) para verificar o nível de água no visor, escorregou e caiu. </t>
  </si>
  <si>
    <t xml:space="preserve">Capão Bonito/SP. </t>
  </si>
  <si>
    <t>Elvis Anderson da Silva</t>
  </si>
  <si>
    <t xml:space="preserve">1. Foi encaminhado de imediato para o hospital de Capão Bonito, passou pelo médico de plantão e foi liberado. </t>
  </si>
  <si>
    <t>Brasilio Batista de Queiroz</t>
  </si>
  <si>
    <t xml:space="preserve">Box manutenção cavalos mecânicos </t>
  </si>
  <si>
    <t xml:space="preserve">Mecânico realizando o uso de guincho hidráulico manual "girafa", prensou o punho direito entre a coluna e camisa do pistão desse equipamento, quando acionou intencionalmente a válvula para o equipamento baixar. </t>
  </si>
  <si>
    <t xml:space="preserve">Oficina Automotiva Central </t>
  </si>
  <si>
    <t xml:space="preserve">Alan Rodrigo Pontes </t>
  </si>
  <si>
    <t xml:space="preserve">Mecânico | </t>
  </si>
  <si>
    <t xml:space="preserve">1. Mecânico foi levado para ambulatório da linha 2 de imediato, onde foi atendido e encaminhado para avaliação no CMU da Unimed, passou por exame radiológico e nenhuma lesão foi constatada. 
2. No dia 26/08/2024 passou por avaliação do médico do trabalho Bracell. 
*Observação:* O Líder da automotiva realizará treinamento sobre o uso seguro do guincho hidráulico, "girafa". </t>
  </si>
  <si>
    <t xml:space="preserve">Jaime Donizeti Sebastião </t>
  </si>
  <si>
    <t xml:space="preserve">Fazenda Bela Manhã </t>
  </si>
  <si>
    <t xml:space="preserve">O motorista parou para amarrar a carga. Ao andar pela lateral da carreta, pisou em uma madeira e torceu o pé, o que resultou em uma fratura no calcâneo. </t>
  </si>
  <si>
    <t xml:space="preserve">1. Informado a Supervisão e Manutenção. 
2. Mandamos outro motorista para rendê-lo e o mesmo foi direcionado ao PA mais próximo. 
3. Colaborador hoje passou pelo ambulatório Bracell e encaminhado para o ortopedista </t>
  </si>
  <si>
    <t xml:space="preserve">O colaborador operava a motoniveladora, quando veio a colidir na traseira de um veículo leve que estava parado. </t>
  </si>
  <si>
    <t xml:space="preserve">Motorista seguia com o caminhão carregado sentido Fábrica, quando visualizou pelo retrovisor um foco de incêndio na primeira composição, que posteriormente se alastrou para as demais composições. No momento o colaborador conseguiu desengatar o cavalo das composições. </t>
  </si>
  <si>
    <t xml:space="preserve">Quebra do vidro foi ocorrido no momento que o operador abriu a tampa da caçamba do implemento para realizar o abastecimento do adubo, pois ao abrir a tampa, a janela de trás do trator estava aberta (segundo o operador ele sempre abre para ver se o implemento está tudo ok, se não tem algum pneu furado ou algum pino do braço hidráulico escapando) e com isso a tampa pegou no vidro e veio a quebrar. </t>
  </si>
  <si>
    <t xml:space="preserve">Quando estava seguindo viagem, na altura do km 298, vinha uma carreta com uma iluminação muito forte próximo ao teto, ofuscando a visão onde foi confundida a saída da rotatória com o retorno, o que gerou colisão com o meio fio  (subindo com a parte frontal do carro no canteiro), danificando a roda do lado direito do carro e peça total do para-choque dianteiro. </t>
  </si>
  <si>
    <t xml:space="preserve">Durante o teste de implemento para rebaixamento de tocos, o trator ficou encavalado em cima do toco, onde perfurou o tanque de combustível. </t>
  </si>
  <si>
    <t xml:space="preserve">Em deslocamento pelo talhão, a calcalhadeira passou sobre resíduo, ocorrendo o tombamento. </t>
  </si>
  <si>
    <t>Ribas do Rio Pardo - Fazenda Terra Nova - Talhão 032</t>
  </si>
  <si>
    <t xml:space="preserve">Durante a realização de uma parcela de inventário florestal, escutou o som da aeronave da empresa Direta Aplicações Aéreas, logo seguiu a orientação para se retirar do local, porém não teve tempo suficiente de chegar até o carro de apoio, sendo assim atingindo por pulverização de inseticida (Sperto) + óleo mineral (Ilharol Gold). Chegando ao carro de apoio o colaborador já estava com sintomas de vômito e andência no corpo. </t>
  </si>
  <si>
    <t>Durante atividade de supressão de uma árvore nas proximidades da estrada, a árvore caiu sobre a via, na tentativa de retirar a árvore da via (usando o cabeçote da máquina para liberar o acesso), um galho atingiu o vidro lateral esquerdo da máquina, quebrando o vidro.</t>
  </si>
  <si>
    <t xml:space="preserve">Colaborador realizava atividade de irrigação, quando a válvula e a mangueira enroscou em um arbusto, vindo a quebrar a parte da mesma, projetando sobre o corpo do colaborador (atingindo parte do ombro e costela do lado esquerdo), o mesmo recebeu os primeiros socorros pela encarregada que estava acompanhando a atividade e encaminhou para o hospital de Ribas de Rio Pardo, realizou raio X e não houve nenhuma fratura, foi medicado e está em observação. </t>
  </si>
  <si>
    <t>Durante atividade de irrigação o tratou passou por um resíduo, onde pressionou e levantou a ponta, acertando próximo ao olho direito do colaborador.</t>
  </si>
  <si>
    <t xml:space="preserve">Durante atividade de herbicida mecanizada, ao passar com o pneu dianteiro sobre um resíduo de madeira, este subiu pelo pneu e acertou o vidro, trincando-o. </t>
  </si>
  <si>
    <t xml:space="preserve">Colaboradora foi abrir o guarda sol para voltar as suas atividades laborais, quando cortou o dedo na ponta do guarda sol (dedo indicador da mão direita). </t>
  </si>
  <si>
    <t>Colaboradora realizava seleção de mudas no setor da 1° seleção, quando sentiu em determinado momento, um corpo estranho no olho direito. Relata que no momento usava óculos de segurança.</t>
  </si>
  <si>
    <t xml:space="preserve">Colaboradora relata, que ao ir ao jardim 2 (para bancada de estaqueamento) deu passagem a outra colaboradora e veio a pisar em um desnível entre calçada e brita, ocasionando um desconforto no tornozelo esquerdo. </t>
  </si>
  <si>
    <t xml:space="preserve">A colaboradora relata que ao subir no ônibus da empresa, no momento que foi sentar, a poltrona a sua frente estava abaixada limitando espaço e na tentativa de sentar a mesma sentiu um desconforto no joelho esquerdo. </t>
  </si>
  <si>
    <t xml:space="preserve">Frota transitando na rodovia em sentido carregamento, quando estava saindo de Cassilândia na MS 306, acabou adentrando em uma obra mal sinalizada na rodovia. </t>
  </si>
  <si>
    <t xml:space="preserve">Motorista trafegava com o caminhão, quando em determinado momento, identificou um princípio de incêndio no eixo 12h (lado direito da primeira composição). </t>
  </si>
  <si>
    <t xml:space="preserve">Quando o operador colocou o primeiro fecho de madeira na primeira carreta, veio a cair o conjunto completo do fueiro. </t>
  </si>
  <si>
    <t xml:space="preserve">Colaborador auxiliava na substituição de uma mangueira hidraulica do HV, momento que foi atingido pelo óleo hidráulico em seu olho direito, causando irritação. </t>
  </si>
  <si>
    <t>A motorista da frota 44188, ao sair da fazenda avistou pelo retrovisor uma fumaça nos pneus e parou imediatamente para verificar. Verificou que o pneu 24h lado esquerdo e 12h lado direito estavam travados.</t>
  </si>
  <si>
    <t>Durante a aplicação (defensivo agrícola equipamento budget) o implemento movimentou-se além do limite regulado pelo operador, batendo contra o vidro traseiro, causando a quebra.</t>
  </si>
  <si>
    <t>Colaborador relata que ao descer da carroceria do caminhão munck, veio a escorregar o pé no degrau da escada, ocasionando a projeção de sua perna esquerda contra a sustentação do guarda corpo, causando uma perfuração na altura da coxa esquerda através de um parafuso.</t>
  </si>
  <si>
    <t xml:space="preserve">Colaborador durante a realização do inventário de diesel no comboio, a abraçadeira que prende a mangueira e o bico de abastecimento do fornecedor UNIPETRO, veio a se romper, causando assim o vazamento do produto e um pouco do líquido atingiu o olho do Colaborador. </t>
  </si>
  <si>
    <t>Durante atividade de herbicida com barrinha, trator teve o vidro quebrado, após um galho bater contra a estrutura.</t>
  </si>
  <si>
    <t xml:space="preserve">Colaborador ao tentar abrir a porta da HV 19016, a mesma atingiu a ponta do seu dedo médio da mão esquerda. </t>
  </si>
  <si>
    <t xml:space="preserve">A colaboradora estava conduzindo o veículo leve em estrada de terra, quando ao realizar uma curva colidiu com outro veículo que vinha no sentido contrário. </t>
  </si>
  <si>
    <t xml:space="preserve">Faz. São Roque - Bataguassu/MS </t>
  </si>
  <si>
    <t xml:space="preserve">Manutenção </t>
  </si>
  <si>
    <t xml:space="preserve">37018167 / Tiago Carlos Batista </t>
  </si>
  <si>
    <t xml:space="preserve">1. Comunicação imediata aos gestores MS Florestal </t>
  </si>
  <si>
    <t xml:space="preserve">Tiago Carlos Batista </t>
  </si>
  <si>
    <t xml:space="preserve"> Rodovia da Amizade - Agudos/SP (Próximo ao seminário) </t>
  </si>
  <si>
    <t xml:space="preserve">3700658 | Edison Martins </t>
  </si>
  <si>
    <t xml:space="preserve">1. Comunicado a gestão imediata; 
2. Retirado o fueiro e amarrado sobre a carreta; 
3. Encaminhado para manutenção. </t>
  </si>
  <si>
    <t>Fazenda manga larga - ID 0371</t>
  </si>
  <si>
    <t xml:space="preserve">Segunda seleção </t>
  </si>
  <si>
    <t>Colaboradora ao sentar, não visualizou que o pé da cadeira escorregou no buraco de drenagem, fazendo com que a cadeira perdesse estabilidade, com isso a colaboradora caiu no chão.</t>
  </si>
  <si>
    <t>Avaí - Segunda seleção</t>
  </si>
  <si>
    <t>37018506 - Lucimara Aparecida Rodrigues Cassiano</t>
  </si>
  <si>
    <t>1. Encaminhada ao pronto atendimento de Pirajuí.</t>
  </si>
  <si>
    <t>Gustavo André da Silva</t>
  </si>
  <si>
    <t>ASAF - CR</t>
  </si>
  <si>
    <t>Fazenda árvore grande - Santa Rita do Pardo</t>
  </si>
  <si>
    <t>Durante atividade de supressão de árvores, uma galhada veio a colidir na máquina, quebrando o lexan da parte inferior da porta e trava de segurança.</t>
  </si>
  <si>
    <t>Wires Martins Costa</t>
  </si>
  <si>
    <t>1. Interdição da máquina;
2. Realizado DDS sobre ocorrência;
3. Comunicado ao Técnico e área de segurança MS Florestal</t>
  </si>
  <si>
    <t>Sabrina Santos Souza</t>
  </si>
  <si>
    <t>Performance e monitoramento florestal</t>
  </si>
  <si>
    <t>37012580 - Larissa da Silva Nogueira</t>
  </si>
  <si>
    <t>1. A colaboradora tomou o medicamento conforme procedimento e se deslocou para Bataguassu para passar pelo pronto socorro.</t>
  </si>
  <si>
    <t>Fazenda Mistério</t>
  </si>
  <si>
    <t>Funcionário durante atividade de irrigação semimecanizada, pisou em um buraco de tatu coberto pela vegetação.</t>
  </si>
  <si>
    <t>3259 - Geovane Caires dos Reis</t>
  </si>
  <si>
    <t xml:space="preserve">1. Colaborador retirado do talhão e encaminhado ao pronto socorro mais próximo, no veículo de apoio. </t>
  </si>
  <si>
    <t xml:space="preserve">Alexsandro Santos </t>
  </si>
  <si>
    <t>Cosquista II</t>
  </si>
  <si>
    <t>Agnaldo Ribeiro - 8999</t>
  </si>
  <si>
    <t>Operador de tartor pneu</t>
  </si>
  <si>
    <t xml:space="preserve">1. O supervisor Jackson prestou apoio na ocorrência e informou ao técnico em segurança do trabalho. </t>
  </si>
  <si>
    <t>Fazenda Sol Nascente</t>
  </si>
  <si>
    <t>37007292 - Rafael de Azevedo Silva</t>
  </si>
  <si>
    <t xml:space="preserve">Técnico de manutenção automotiva </t>
  </si>
  <si>
    <t>1. Foi levado o colaborador ao hospital e o mesmo lberado</t>
  </si>
  <si>
    <t xml:space="preserve">Rafael de Azevedo da Silva </t>
  </si>
  <si>
    <t xml:space="preserve">Em deslocamento pelo talhão, pipa passou sobre sub-solagem e afundou, vindo a tombar o implemento. </t>
  </si>
  <si>
    <t xml:space="preserve">João Cardoso da Motta Junior </t>
  </si>
  <si>
    <t>1. Paralisado atividade e realizado destombamento.</t>
  </si>
  <si>
    <t>Altamar Freitas</t>
  </si>
  <si>
    <t>Fazenda Nossa Senhora de Lurdes II</t>
  </si>
  <si>
    <t>Durante rodada de campo, foi identificado um amassado na tampa traseira de um veículo leve, modelo Fiat Strada.</t>
  </si>
  <si>
    <t>37017895 - Rangel Cavalcante Santos</t>
  </si>
  <si>
    <t>Técnico de meio ambiente</t>
  </si>
  <si>
    <t>1. Registro fotográico do amassado</t>
  </si>
  <si>
    <t>Rangel Calvacante Santos</t>
  </si>
  <si>
    <t>Fazenda Flecha Azul - talhão 97</t>
  </si>
  <si>
    <t>Durante a atividade com a barra protegida, ao passar por uma área de declive, o tratorista observou que não conseguiria passar pelo local. Optou por dar marcha ré e passou por cima de um resíduo de madeira, o que levou ao tombamento do trator.</t>
  </si>
  <si>
    <t>149 - Edivan Balbino dos Santos</t>
  </si>
  <si>
    <t>Operador de máquinas pleno</t>
  </si>
  <si>
    <t xml:space="preserve">1. Prestado os primeiros socorros ao tratorista;
2. Comunicado a gestão;
3. Comunicado a áre de segurança do trabalho. </t>
  </si>
  <si>
    <t xml:space="preserve">Itamar dos Santos </t>
  </si>
  <si>
    <t xml:space="preserve">37009518 - Matheus Tozelli Ferraresi </t>
  </si>
  <si>
    <t>1. Registro fográfico do amassado</t>
  </si>
  <si>
    <t>Matheus Tozelli Ferraresi</t>
  </si>
  <si>
    <t>Cassilândia MS</t>
  </si>
  <si>
    <t xml:space="preserve">O líder de campo colidiu no para choque traseiro de um caminhão que estava em sua frente. </t>
  </si>
  <si>
    <t>Aldeir Alves Miranda</t>
  </si>
  <si>
    <t>Líder de campo</t>
  </si>
  <si>
    <t xml:space="preserve">1. Foi retirado o veículo da via;
2. Chamou a PM e realizou o BO. </t>
  </si>
  <si>
    <t>José Cícero Alves Arruda</t>
  </si>
  <si>
    <t>1. Pronto atendimento da cidade de Garça.</t>
  </si>
  <si>
    <t>Luciano Henrique Pssaroni</t>
  </si>
  <si>
    <t>Fazenda Maria Izabel</t>
  </si>
  <si>
    <t xml:space="preserve">A colaboradora realizava a atividade de irrigação semi mecanizada, na tentativa de retirar a trava do braço do tanque para recolher o mesmo, houve uma pressão no destravamento, atingindo a mão esquerda que estava apoiada no tanque. </t>
  </si>
  <si>
    <t>3045 - Fernanda Kellen Pereira Costa</t>
  </si>
  <si>
    <t xml:space="preserve">1. Colaboradora encaminhada para o pronto socorro mais próximo. </t>
  </si>
  <si>
    <t xml:space="preserve">Otacílio Sampaio </t>
  </si>
  <si>
    <t>MAURICIO MAXIMO DOS SANTOS</t>
  </si>
  <si>
    <t xml:space="preserve">Frente Preparo Solo PI2 - Região Norte </t>
  </si>
  <si>
    <t>PCM</t>
  </si>
  <si>
    <t xml:space="preserve">Lucas Marques Fournier 37015355 </t>
  </si>
  <si>
    <t xml:space="preserve">Engenheiro Manutençao Automotiva </t>
  </si>
  <si>
    <t xml:space="preserve">1. Colaborador foi até a vivencia e solicitou o comprimido antialergico do kit para picadas de abelha. </t>
  </si>
  <si>
    <t xml:space="preserve">Ulysses Antonio da Silva Neto </t>
  </si>
  <si>
    <t xml:space="preserve">Durante a derrubada com feller Buster, uma árvore atingiu a rede. </t>
  </si>
  <si>
    <t>Fazenda Nossa Senhora XV ( Talhao 008) - MÓD 10</t>
  </si>
  <si>
    <t xml:space="preserve">37011154/Lucas Albuquerque. </t>
  </si>
  <si>
    <t xml:space="preserve">Operador de Maquinas. </t>
  </si>
  <si>
    <t xml:space="preserve">1. Paralizado a operação e acionado a COPEL. </t>
  </si>
  <si>
    <t xml:space="preserve">Ido Camargo Junior </t>
  </si>
  <si>
    <t xml:space="preserve">Manutenção Central </t>
  </si>
  <si>
    <t xml:space="preserve">37012231 / Alessandra Regiane Tiburcio </t>
  </si>
  <si>
    <t>Mecânica</t>
  </si>
  <si>
    <t xml:space="preserve">1. Colaboradora foi levada para o ambulatório da linha 2 de imediato e encaminhada para exame de radiografia, onde nenhuma lesão foi constatada. 
2. Já está em criação um dispositivo eliminar esse risco. </t>
  </si>
  <si>
    <t>Pátio Linha l</t>
  </si>
  <si>
    <t>BTF -01</t>
  </si>
  <si>
    <t xml:space="preserve">Aguinaldo Aparecido Justo </t>
  </si>
  <si>
    <t xml:space="preserve">Motorista Transporte Otimizado </t>
  </si>
  <si>
    <t xml:space="preserve">1. Informado a Supervisão, segurança e Manutenção. </t>
  </si>
  <si>
    <t>Reinaldo Romano</t>
  </si>
  <si>
    <t xml:space="preserve">Rotatória Skid </t>
  </si>
  <si>
    <t>BTF -07</t>
  </si>
  <si>
    <t xml:space="preserve">Alexandre Ferreira - 37015435 </t>
  </si>
  <si>
    <t xml:space="preserve">1. Informado a Supervisão, Segurança e Manutenção. </t>
  </si>
  <si>
    <t>Bataguassu - MS</t>
  </si>
  <si>
    <t xml:space="preserve">1. Parou o veículo;
2. Comunicado ao supervisor;
3. Colaborador levado ao UPA próximo. </t>
  </si>
  <si>
    <t>Mario Ferreira Matos</t>
  </si>
  <si>
    <t>Fazenda Retirinho - Santa Rita do Pardo/MS</t>
  </si>
  <si>
    <t xml:space="preserve">Colaboradora subiu na proteção de rodados para alcançar a trava do braço do tanque de irrigação, ao descer veio a torcer o tornozelo. </t>
  </si>
  <si>
    <t>37018279 - Jéssica Silva</t>
  </si>
  <si>
    <t>1. Comunicação imediata aos gestores da MS Florestal</t>
  </si>
  <si>
    <t>Trajeto</t>
  </si>
  <si>
    <t>2546 - Lana Maria Duarte</t>
  </si>
  <si>
    <t>Supervisora de qualidade</t>
  </si>
  <si>
    <t>1. Retirada dos veículos de dentro do talhão.</t>
  </si>
  <si>
    <t xml:space="preserve">Natanel Santos </t>
  </si>
  <si>
    <t xml:space="preserve">1. Comunicado supervisor </t>
  </si>
  <si>
    <t>João Oneias</t>
  </si>
  <si>
    <t>Fazenda torrão de ouro - ID 0390/Talhão 004</t>
  </si>
  <si>
    <t xml:space="preserve">3207 - Fabio Rodrigues dos Santos </t>
  </si>
  <si>
    <t>Operdor de máquina</t>
  </si>
  <si>
    <t>1. Informado a Supervisão e Segurança.</t>
  </si>
  <si>
    <t>Márcio Horelio</t>
  </si>
  <si>
    <t>Fazenda Santa Terezinha IV - talhão 04</t>
  </si>
  <si>
    <t xml:space="preserve">Durante atividade de irrigação semi-mecanizada, o colaborador tropeçou em um resíduo de madeira, vindo a cair e batendo o rosto e a costela no chão. </t>
  </si>
  <si>
    <t xml:space="preserve">000 / Raelson dos Santos </t>
  </si>
  <si>
    <t xml:space="preserve">Auxiliar de campo </t>
  </si>
  <si>
    <t>1. Pretados os primeiros socorros;
2. Comunicado a gestão;
3. Comunicado a segurança do trabalho.</t>
  </si>
  <si>
    <t>Guilherme Nere Gomes</t>
  </si>
  <si>
    <t>Rodovia SP255 KM 135 (Jaú X Araraquara).</t>
  </si>
  <si>
    <t xml:space="preserve">Jonas Thomaz de Jesus </t>
  </si>
  <si>
    <t>1. Acionado a equipe de resgate;
2. Encaminhado ao OS de Jaú;
3. Realizado exame de imagens;
4. Condutor do veículo passou por cirurgia no fêmur.</t>
  </si>
  <si>
    <t>Pipe Rack (próximo ao picador de bioassa)</t>
  </si>
  <si>
    <t>Antônio Brito</t>
  </si>
  <si>
    <t>1. Comunicação a supervisão da fábrica L1;
2. No dia seguinte ao ocorrido, será inicado reciclagem dos operadores, quanto a operação do autocarregável.</t>
  </si>
  <si>
    <t xml:space="preserve">Manutenção automotiva </t>
  </si>
  <si>
    <t>37012222 - Felipe Mateus da Silva</t>
  </si>
  <si>
    <t>Auxiliar de mecânica</t>
  </si>
  <si>
    <t xml:space="preserve">1. Trabalhador foi levado para ambulatório Bracell </t>
  </si>
  <si>
    <t>Linha 1. Pilar D</t>
  </si>
  <si>
    <t>BTF - 06</t>
  </si>
  <si>
    <t>37014854 - José Nilson Bonfim</t>
  </si>
  <si>
    <t xml:space="preserve">1. Análise de condições do pilar;
2. Retirada do caminhão para desobstrtuir a passagem. </t>
  </si>
  <si>
    <t>Acesso balança - linha 2</t>
  </si>
  <si>
    <t>37006679 - Anderson Denis Pereira Silva</t>
  </si>
  <si>
    <t>1. Comunicado a liderança e responsaveís</t>
  </si>
  <si>
    <t>Odair cordeiro</t>
  </si>
  <si>
    <t>Fazenda São Bento</t>
  </si>
  <si>
    <t>Ao retirar o balde do implemento (tanque de irrigação) para irrigar, o colaborador se desequilibrou após pisar em um resíduo de madeira, causando um entorse em seu membro inferior (pé direito).</t>
  </si>
  <si>
    <t>39079 - José Ailton Santos Junior</t>
  </si>
  <si>
    <t>1. Após ocorrência colaborador foi encaminhado ao pronto socorro mais próximo.</t>
  </si>
  <si>
    <t>Nilson dos Santos Nunes</t>
  </si>
  <si>
    <t xml:space="preserve">Colaborador ao manobrar o caminhão em marcha ré no acesso da balança L2, veio a colidir com outro caminhão que estava para trás. </t>
  </si>
  <si>
    <t>Colaborador conduzia o caminhão vazio pela linha 01, quando ao realizar uma curva, colidiu em um pilar de concreto.</t>
  </si>
  <si>
    <t xml:space="preserve">Utilizando a mão direita trabalhador foi pegar a caixa/embalagem contendo rolamento, que caiu sobre o dedo médio de sua mão esquerda. </t>
  </si>
  <si>
    <t>Operador do autocarregável ao se deslocar entre o pátio de madeira L1 e a quadra E, não baixou o braço da grua, atingindo a estrutura do pipe rack.</t>
  </si>
  <si>
    <t xml:space="preserve">Motorista e mais 4 colaboradores se deslocavam com um veículo leve de Lençóis Paulista sentido Ribeirão Preto, quando um ônibus realizou uma ultrapassagem indevida e colidiu com o veículo Bracell. Ao perceberem o perigo iminente de acidente, tanto o colaborador quanto o motorista do ônibus tomaram a mesma decisão e, ao se dirigirem para o acostamento, causaram a colisão frontal. </t>
  </si>
  <si>
    <t>Ao realizar manobra para passar para a outra rua, encontrou um eucalipto caído que atingiu a porta direita, quebrando o vidro.</t>
  </si>
  <si>
    <t>Após discussão, jogou sua ferramenta em direção ao colega, atingindo-o e causando escoriações.</t>
  </si>
  <si>
    <t xml:space="preserve">Colaboradora ao finalizar suas atividades, seguia com seu veículo em direção ao distrito de Casa Verde. Condutora entrou com o carro no talhão para dar passagem, quando atrás dela vinha outro caminhão pipa, a condutora deu ré no veículo para sair do talhão, porém não tinha visto um caminhão vindo no mesmo sentido, vindo a colidir na lateral do caminhão. </t>
  </si>
  <si>
    <t xml:space="preserve">O motorista estava dirigindo seu caminhão vazio na rotatória, quando outro veículo terceiro, ao ultrapassar por ele colidiu com o caminhão e quebrou o espelho retrovisor </t>
  </si>
  <si>
    <t xml:space="preserve">Ao passar próximo de um guincho desativado com o caminhão prancha, veio a colidir com o mesmo. </t>
  </si>
  <si>
    <t>Realizava remoção do mancal do eixo S, segurando chave pneumática na mão esquerda e chave combinada na mão direita. Ao acionar a pneumática para soltar o parafuso, a mão direita se movimentou junto com a chave, ocasionando um prensamento.</t>
  </si>
  <si>
    <t xml:space="preserve">Trabalhador realizava inventário de ferramentas no caminhão oficina do preparo de solo, quando foi picado por uma abelha, no pescoço. </t>
  </si>
  <si>
    <t xml:space="preserve">Durante atividade de adubação manual, colaborador pisou em uma cobra cascavel que deu o bote na perna do colaborador. </t>
  </si>
  <si>
    <t xml:space="preserve">Durante rodada de campo, ao passar ao lado de um caminhão parado, a traseira da caminhonete veio a escorregar na areia, encostando a carroceria no caminhão, vindo a danificar com risco e amassado. </t>
  </si>
  <si>
    <t>O colaborador saia da fazenda no final do turno, no trajeto da fazenda até a rodovia ainda na estrada de chão, encontrou dois vaqueiros trazendo duas vacas. Os vaqueiros pediram para esperar as vacas passarem para não assustar as mesmas, como estava muito distante, este aproveitou para dar uma esticada nas pernas e urinar, quando foi atacado por uma vaca que chegou de supresa vindo a derrubar o mesmo.</t>
  </si>
  <si>
    <t>Após afundar o pneu do implemento calcalhadeira, com o peso quebrou a barra de tração da máquina, ocasionando o tombamento do implemento.</t>
  </si>
  <si>
    <t>Durante avaliação de segundo nível na atividade de irrigação, no talhão 07, com os demais colaboradores que fazem parte da operação e os avaliadores, colaboradora percebeu que entrou algo debaixo da sua touca árabe, quando ela bateu sua mão na região da orelha, sentiu uma picada, no mesmo instante evidenciaram o ferrão na região da orelha.</t>
  </si>
  <si>
    <t xml:space="preserve">Motorista ao dar ré em caminhão pipa, esbarrou na lateral direita de um Fiat estrada que havia estacionado próximo da atividade. 
Não houve vítimas ou lesões. </t>
  </si>
  <si>
    <t xml:space="preserve">Colaborador se deslocava com o caminhão vazio sentido carregamento, momento que visualizou um fueiro da primeira carreta balançando. Ao parar o veículo para verificação, identificou uma trinca no mesmo. </t>
  </si>
  <si>
    <t xml:space="preserve">Durante atividade de barra aberta, o operador forçou o trator para passar por um eucalipto caído, que bateu na lateral, quebrando o vidro da porta e da janela direita. </t>
  </si>
  <si>
    <t xml:space="preserve">Conquista ll </t>
  </si>
  <si>
    <t xml:space="preserve">O colaborador realizava atividade de aplicação de calcário, quando ao passar por cima de um toco tombou o implemento. </t>
  </si>
  <si>
    <t xml:space="preserve">Silvicultura </t>
  </si>
  <si>
    <t xml:space="preserve">Ricardo Aparecido Mello MAT: 9011 </t>
  </si>
  <si>
    <t xml:space="preserve">1.  Comunicado de imediato e destombado o implemento. </t>
  </si>
  <si>
    <t xml:space="preserve">Operador realizava a troca do material de corte, momento que desiquilibrou e bateu o rosto no sabre, causando escoriação superficial. </t>
  </si>
  <si>
    <t>Fazenda Santo Antônio (5004) / Talhão 051 - MÓD 13</t>
  </si>
  <si>
    <t xml:space="preserve">37015169/ Leonardo dos Reis Ribeiro dos Santos </t>
  </si>
  <si>
    <t xml:space="preserve">Operador I </t>
  </si>
  <si>
    <t xml:space="preserve">1. Encaminhado o colaborador para o P.S, onde passou por avaliação medica e foi liberado; 
2. Comunicado a Gestão imediata; 
3. Realizado um alerta de segurança com todos os operadores do módulo 13. </t>
  </si>
  <si>
    <t xml:space="preserve">Gabriel Quadros de Castilho </t>
  </si>
  <si>
    <t xml:space="preserve">871 - Sebastião Pereira Macedo </t>
  </si>
  <si>
    <t xml:space="preserve">1. Prestado os primeiros socorros. 
2. Colaborador encaminhado ao UPA de Agudos </t>
  </si>
  <si>
    <t xml:space="preserve">Marcio Bueno </t>
  </si>
  <si>
    <t xml:space="preserve">Fazenda Cachoeirao. </t>
  </si>
  <si>
    <t xml:space="preserve">3052/Luis Carlos Conceição Neto. </t>
  </si>
  <si>
    <t xml:space="preserve">Ajudante Florestal. </t>
  </si>
  <si>
    <t xml:space="preserve">1. Uso do capuz de fuga. Retirada dos colaboradores da área de risco, e encaminhado do colaborador a atendimento médico. </t>
  </si>
  <si>
    <t xml:space="preserve">Alexsandro Santos. </t>
  </si>
  <si>
    <t xml:space="preserve">Fazenda Retirinho - Santa Rita do Pardo/MS </t>
  </si>
  <si>
    <t xml:space="preserve">Plantio e Irrigação </t>
  </si>
  <si>
    <t xml:space="preserve">37017687 / Plínio Marcos Dusilek Junior. </t>
  </si>
  <si>
    <t xml:space="preserve">Operador de máquinas equipamentos </t>
  </si>
  <si>
    <t xml:space="preserve">Diego Pacheco </t>
  </si>
  <si>
    <t>Fazenda Recanto do Prata</t>
  </si>
  <si>
    <t>Sergio Gonçalves Dias</t>
  </si>
  <si>
    <t xml:space="preserve">1-Foi conversado com a equipe sobre a ultrapassagem em lugares improprio; 
2-Conscientizar sobre a importância de esta atento aos risco no local. 3- Dobra o raio de sinalização em fazendas que transitam veículos particulares. </t>
  </si>
  <si>
    <t>Ana</t>
  </si>
  <si>
    <t xml:space="preserve">Fazenda Madre Clelia </t>
  </si>
  <si>
    <t xml:space="preserve">Motorista conduzindo caminhão carregado, pela estrada municipal, ao cruzar com outro veículo vazio da mesma empresa, houve o abalroamento entre as carretas (fueiros). Não houve lesões. Não houve danos materiais. </t>
  </si>
  <si>
    <t xml:space="preserve">Orlando Marks e Ricardo José Cardoso </t>
  </si>
  <si>
    <t xml:space="preserve">1. Informado os gestores da operação, VDA e Bracell. </t>
  </si>
  <si>
    <t xml:space="preserve">Faz. Novo Horizonte. </t>
  </si>
  <si>
    <t xml:space="preserve">Irrigação Manual. </t>
  </si>
  <si>
    <t>Elson Vieira dos Santos</t>
  </si>
  <si>
    <t xml:space="preserve">tratorista </t>
  </si>
  <si>
    <t xml:space="preserve">1. Encaminhado para o hospital de Capão Bonito. </t>
  </si>
  <si>
    <t xml:space="preserve">Altamar Freitas </t>
  </si>
  <si>
    <t xml:space="preserve">Efetuava a irrigação manual, quando do tropeçou nos resíduos e caiu. </t>
  </si>
  <si>
    <t xml:space="preserve">Fazenda São Joaquim - Talhão 01 </t>
  </si>
  <si>
    <t>No trajeto entre a cidade de Casa Verde e a fazenda Mistério, ocorreu uma colisão na traseira da camionete S-10 da MS07, que seguia com 5 colaboradores, veículo que bateu atrás foi a Hilux da EPS Inovesa. Com a batida, um colaborador fez efeito chicote e o mesmo sentiu desconforto na região da cervical, porém não relatou imediatamente (não indo ao médico no primeiro momento). Contudo ao final do dia, sentiu dores e pediu para passar ao médico, necessitando ficar internado (está em avaliação).</t>
  </si>
  <si>
    <t>Via pública - Bauru</t>
  </si>
  <si>
    <t>1. Registro de BO.</t>
  </si>
  <si>
    <t xml:space="preserve">Pátio Linha 01 - Frente da balança </t>
  </si>
  <si>
    <t>Durante o processo de atrelar o cavalo mecânico na carreta, a sapata fez movimento de abrir e bateu no dedo mínimo do motorista. Motorista disse que não sentiu dor no dia, porém amanhaceu inchado e dolorido e procurou pronto atendimento.</t>
  </si>
  <si>
    <t>37016357 - Carlos fabiano Ruiz</t>
  </si>
  <si>
    <t>Transporte de madeira</t>
  </si>
  <si>
    <t>1. Informado a supervisão e passou no ambulatório dia 04/09/2024.</t>
  </si>
  <si>
    <t>N/A</t>
  </si>
  <si>
    <t>Fazenda São João - Talhão 04</t>
  </si>
  <si>
    <t>Durante a operação de rebaixamento de toco com a Escavadeira Hidráulica, o operador percebeu uma fumaça saindo do motor e entrando para o interior da cabine da máquina. Ao descer, verificou muita fumaça e início de princípio de incêndio.</t>
  </si>
  <si>
    <t>José Claudio Rocha</t>
  </si>
  <si>
    <t>1. Tentativa de controle do incêndio (sem êxito).
2. Comunicado aos responsáveis.</t>
  </si>
  <si>
    <t>Regiane Gonçalves Lopes</t>
  </si>
  <si>
    <t>Fazenda Aruanda e União - Campo Grande</t>
  </si>
  <si>
    <t>Extensão Florestal</t>
  </si>
  <si>
    <t>37009064 - Mateus Dias da Silva</t>
  </si>
  <si>
    <t>Engenheiro de Extensão Florestal</t>
  </si>
  <si>
    <t>1. Comunicação imediata aos gestores MS Florestal</t>
  </si>
  <si>
    <t>Mateus Dias da Silva</t>
  </si>
  <si>
    <t>Nossa Senhora de Fatíma V</t>
  </si>
  <si>
    <t>Juliano de Souza</t>
  </si>
  <si>
    <t>1. Paralisado a máquina para reparo do vidro;
2. Informado aos gestores.</t>
  </si>
  <si>
    <t>Edinaldo</t>
  </si>
  <si>
    <t>(Tudo)</t>
  </si>
  <si>
    <t xml:space="preserve">Borracharia </t>
  </si>
  <si>
    <t xml:space="preserve">O mecânico instalava pneu no eixo traseiro do lado esquerdo de um caminhão, quando o pneu estourou. </t>
  </si>
  <si>
    <t xml:space="preserve">Daniel Menenzes Afonso </t>
  </si>
  <si>
    <t>Mecânico I</t>
  </si>
  <si>
    <t xml:space="preserve">1.  Acionado a emergência imediato; 
2. Trabalhador foi atendido pelos bombeiros e através de ambulância foi levado para o ambulatório da Linha 2; 
3. Trabalhador foi encaminhado para atendimento externo onde passou por exame radiológico. </t>
  </si>
  <si>
    <t xml:space="preserve">Rodovia SP255 </t>
  </si>
  <si>
    <t xml:space="preserve">37008942 - Lindenor de Jesus Souza </t>
  </si>
  <si>
    <t xml:space="preserve">1. Sinalizado local 
2. Solicitado socorro ao motorista e apoio da concessionária. 
3. Comunicado Coordenação e Central de Monitoramento. 
4. Encaminhado motorista ao CMU de Cravinhos. 
5. Solicitado apoio para remoção madeira e CM. </t>
  </si>
  <si>
    <t>Luan Matheus dos Santos</t>
  </si>
  <si>
    <t>1. Encaminhado colaborador ao Pronto Socorro de São Manoel.
2. Comunicado supervisor LB Florestal E ÁREA DE Segurança do Trabalho Bracell</t>
  </si>
  <si>
    <t xml:space="preserve">Fazenda São Joaquim. </t>
  </si>
  <si>
    <t xml:space="preserve">Jucilo da Silva </t>
  </si>
  <si>
    <t xml:space="preserve">1. Colaborador foi encaminhado ao ambulatório Bracell. Foi avaliado e liberado para a atividade. </t>
  </si>
  <si>
    <t xml:space="preserve">Durante a manutenção no HV10124, o colaborador estava tentando retirar cabo da rede CAN como uso de uma marreta e acabou atingindo o 5° dedo de sua mão direta. </t>
  </si>
  <si>
    <t>Fazenda Santo Antônio - MÓD 13</t>
  </si>
  <si>
    <t xml:space="preserve">Emanuel Teixeira Miranda (5353 Matrícula) </t>
  </si>
  <si>
    <t xml:space="preserve">1. Comunicação da ocorrência a supervisão Komatsu, 
2. Comunicação da ocorrência com a liderança local Bracell. 
3. Colaborador foi levado para avaliação médica. </t>
  </si>
  <si>
    <t>Rodovia Lauro Peragolli Km 09</t>
  </si>
  <si>
    <t>Paulo Rodrigo Brombini</t>
  </si>
  <si>
    <t xml:space="preserve">1. Colaborador socorrido pela equipe de resgate da rodovia, encaminhado para PS de Iguaçu do Tietê, posteriormente transferido para UNIMED de Jau. 
2. Informado os gestores da operação, Plácido e Bracell. </t>
  </si>
  <si>
    <t xml:space="preserve">Ronaldo Leão Militão </t>
  </si>
  <si>
    <t>Fazenda Nova América 2</t>
  </si>
  <si>
    <t>1. Funcionário foi enviado para avaliação ao OS de Itatinga;
2. Informado gestores JFI e Bracell</t>
  </si>
  <si>
    <t xml:space="preserve">Alessandro </t>
  </si>
  <si>
    <t xml:space="preserve">Rafael Pinheiro Rodrigues </t>
  </si>
  <si>
    <t xml:space="preserve">1. Assim que o colaborador chegou em Paranaiba noa foi comunicado o ocorrido e no mesmo momento foi levado até o hospital Municipal onde passou pelo atendimento médico e após consulta e ser médico foi liberado. 
2. Médico passou dois dias de atestado. </t>
  </si>
  <si>
    <t>Chegando Pátio da Linha I</t>
  </si>
  <si>
    <t xml:space="preserve">Eduardo Otavianni </t>
  </si>
  <si>
    <t xml:space="preserve">Joice Prado de Oliveira </t>
  </si>
  <si>
    <t>Fazenda Nova América II</t>
  </si>
  <si>
    <t>37001192 - Diego Ribeiro da Silva</t>
  </si>
  <si>
    <t xml:space="preserve">Técnico de Planejamento e Controle </t>
  </si>
  <si>
    <t xml:space="preserve">1. Colaborador dirigiu-se ao pronto socorro. </t>
  </si>
  <si>
    <t>Ederson Carlos Alves dos Santos</t>
  </si>
  <si>
    <t xml:space="preserve">1. Foi administrado imediatamente 2 comprimidos de Prednisolon 20mg do kit de primeiros socorros. 
2. Informado gestores inovesa e segurança Bracell. </t>
  </si>
  <si>
    <t>João Oneias Oliveira Santos</t>
  </si>
  <si>
    <t>BR 153</t>
  </si>
  <si>
    <t>Combate a formiga manual</t>
  </si>
  <si>
    <t>3410 - Rodrigo Parpineli Correa</t>
  </si>
  <si>
    <t xml:space="preserve">Encarregado de campo </t>
  </si>
  <si>
    <t>1. Comunicação gestor imediato;
2. Comunicação Segurança Bracell;
3. Avaliação dos danos</t>
  </si>
  <si>
    <t>Fazenda São Sebastião do Belmonte</t>
  </si>
  <si>
    <t>308 - Vitpr Hugo Lino</t>
  </si>
  <si>
    <t>1. Destombamento do implmento;
2. Avaliação de danos;
3. Informado gestores Bracell.</t>
  </si>
  <si>
    <t>Fazenda São Vicente do Poço da Pedra - Talhão 03</t>
  </si>
  <si>
    <t xml:space="preserve">Silvicultura Noroeste </t>
  </si>
  <si>
    <t>52 - José Cláudio da Silva</t>
  </si>
  <si>
    <t>1. Comunicado os responsáveis da Bracell-SP, setores de Segurança Operacional Silvicultura;
2. Realizado destombmento do equipamento e avaliação dos danos.</t>
  </si>
  <si>
    <t>Manoel Sampaio Fernandes</t>
  </si>
  <si>
    <t>Fazenda Turvinho 2</t>
  </si>
  <si>
    <t>Tatiane de Oliveira Souza</t>
  </si>
  <si>
    <t xml:space="preserve">1. Encaminhado colaboradora ao UPA LP.
2. Comunicado supervisor LB Florestal e área da Segurança do Trabalho Bracell. </t>
  </si>
  <si>
    <t>Colaboradora ao fazer atividade de irrigação, desequilibrou-se com a mangueira de abastecimento ao engatar no bocal do tanque para abastecimento, vindo a torcer o punho.</t>
  </si>
  <si>
    <t>Operador estava executando atividade de capina química mecanizada (barra aberta), ao adentrar no talhão com a máquina, o terreno possui declividades que veio ocasionar o tombamento do equipamento.</t>
  </si>
  <si>
    <t>Segundo relato do operador, ele fez a manobra para entrar na rua e devido a declividade do começo da rua, o tanque veio a tombar.</t>
  </si>
  <si>
    <t>Durante deslocamento na rodovia uma pedra bateu no parabrisa, vindo a causar pequena trinca.</t>
  </si>
  <si>
    <t>Fazenda Cachoeira dos Índios - Talhão 13</t>
  </si>
  <si>
    <t>Colaborador estava fazendo o combate de formigas, quando foi atacado por abelhas (4 ferroadas).</t>
  </si>
  <si>
    <t xml:space="preserve">Colaborador ao realizar atividade de levantamento de nascente, foi surpreendido por ataque de marimbondos, que não foram vistos por ter suas "caixas" construídas próximo da vegetação. </t>
  </si>
  <si>
    <t xml:space="preserve">Motorista no seu terceiro dia de escala, chegou na linha 1 conduzindo o veículo e relatou que evidenciou a falta da roda 12 horas do eixo lado direito da primeira composição. Nao houve lesão, só Danos Materiais. </t>
  </si>
  <si>
    <t xml:space="preserve">O motorista ao iniciar o carregamento, ficou fora do veículo como procedimento, pisou em falso em um buraco e veio a desequilibrar o corpo, caindo no chão. Neste momento, sentiu uma fisgada na coluna porém, ao se levantar não sentiu mais nada, mas no decorrer da viagem (já carregado), começou a sentir dores na coluna. </t>
  </si>
  <si>
    <t>O tratorista estava realizando o desengate da calcareadeira, ao retirar o pino, o implemento veio a escorregar o cabeçalho e a cair atingindo seu pé direito, ocasionando a fratura no 2DO e 3RO metatarsiano.</t>
  </si>
  <si>
    <t xml:space="preserve">O motorista carreteiro ao se deslocar para seu trabalho, utilizando sua motocicleta, veio a colidir em um bovino de porte grande, ocasionando queda seguida de lesões. Lesão múltiplas nas partes do corpo. Danos material (moto particular). </t>
  </si>
  <si>
    <t xml:space="preserve">Colaborador sentiu um incômodo (desconforto) no ombro, após jogar a cinta para amarração da carga. </t>
  </si>
  <si>
    <t xml:space="preserve">Durante a atividade de capina química manual, o colaborador veio a desequilibrar, vindo ocasionar sua queda sobre sua mão direita. </t>
  </si>
  <si>
    <t xml:space="preserve">Colaborador seguia com o caminhão tritrem carregado, quando em determinado momento, houve o tombamento completo do cavalo e composições. </t>
  </si>
  <si>
    <t>O operador relatou que durante a atividade de roçada mecanizada o ar condicionado da máquina parou de funcionar e estacionou próximo a área de vivência para manutenção e assim que desceu da máquina, após fechar a porta, ouviu um barulho e ao verificar constatou que o vidro da porta estava estilhaçado.</t>
  </si>
  <si>
    <t>O condutor ao estacionar o veículo de ré no pátio da sede da fazenda, não notou a proximidade da caminhonete com o palanque, colidindo o veículo contra o mesmo, ocasionando avaria na lataria do veículo.</t>
  </si>
  <si>
    <t xml:space="preserve">No trajeto de casa para a fazenda, entre as ruas Bernardino de Campos e Duque de Caxias, o colaborador em questão veio a colidir na traseira de um outro veículo que estava a sua frente. </t>
  </si>
  <si>
    <t>O motorista estava no carreador abastecendo o pipa de irrigação, quando a motorista do micro ônibus, não quis esperar o término do abastecimento (estava com pressa), vindo a passar por cima das mudas e esbarrou no retrovisor do caminhão, quebrando o mesmo na sua ultrapassagem.</t>
  </si>
  <si>
    <t xml:space="preserve">Colaborador operava na atividade de irrigação, quando ao passar por cima de resíduos florestais, veio a tombar parcialmente o tanque de irrigação. </t>
  </si>
  <si>
    <t>Durante atividade de bordadura, um enxame de abelhas veio em direção da equipe e ficaram sobrevoando as caixas de mudas que estavam no trator. Todos colocaram o capuz de fuga e o encarregado orientou eles a entrar na caminhonete, no entanto quando um dos funcionários foi entrar no veículo, levou uma ferroada no rosto.</t>
  </si>
  <si>
    <t xml:space="preserve">O colaborador realizava atividade de combate à formiga manual em floresta alta, quando um galho bateu em seu óculos e entrou por baixo, atingindo o olho direito. </t>
  </si>
  <si>
    <t>Colaboradora estava caminhando quando escorregou e caiu, batendo membros superiores (braços) no chão. </t>
  </si>
  <si>
    <t>Bloco A Válvula 4</t>
  </si>
  <si>
    <t>LP3</t>
  </si>
  <si>
    <t xml:space="preserve">Colaboradora estava separando tubetes, quando foi picada por um escorpião no polegar da mão direita. </t>
  </si>
  <si>
    <t>Próximo ao lavador de tubetes</t>
  </si>
  <si>
    <t>Fazenda Betel Gleba B - Água Clara/MS</t>
  </si>
  <si>
    <t xml:space="preserve">Faz Queixada </t>
  </si>
  <si>
    <t xml:space="preserve">Rustificacao 1 </t>
  </si>
  <si>
    <t>O evento ocorreu em um posto de abastecimento. O condutor do veículo atingido estacionou no pátio do posto enquanto pegava água, quando o condutor do veículo Toyota Bandeirante realizava a manobra para sair do posto e colidiu na lanterna traseira esquerda, ocasionando a quebra da mesma.</t>
  </si>
  <si>
    <t>Durante execucao da atividade, surgiu um fumaca na parte inferior do trator sendo um princípio de incêndio entre a proteção do trator e o Cardan.</t>
  </si>
  <si>
    <t>Por volta das 00:15 conforme relato do motorista Júlio César Albino Ribeiro, ao iniciar o carregamento na fazenda Queixada, estava fora do veículo como procedimento no carregamento o motorista pisou em falso em um buraco e veio a desequilibrar o corpo caindo no chão, neste momento sentiu uma fisgada na coluna porém, ao se levantar não sentiu mas nada no momento, mas no decorrer da viagem já carregado começou a sentir dores na coluna.</t>
  </si>
  <si>
    <t>Caminhao de mudas (Empresa IMPERIAL) Ao dar a ré no caminhão no pátio da Rustificação 1, veio a colidir com um poste de iluminação. Como consequência o poste veio a tombar.</t>
  </si>
  <si>
    <t>37017401 / Geovane de Oliveira Aguilheira Brum </t>
  </si>
  <si>
    <t xml:space="preserve">Gilberto </t>
  </si>
  <si>
    <t>Julio Cesar Albino Ribeiro, matrícula 37018087</t>
  </si>
  <si>
    <t>Guilherme (terceirizado)</t>
  </si>
  <si>
    <t>Operador de Máquinas Agrícolas</t>
  </si>
  <si>
    <t xml:space="preserve">Motorista Da Empresa IMPERIAL </t>
  </si>
  <si>
    <t xml:space="preserve">Operador ao descer do Harvester para medir o comprimento da madeira, enroscou o pé em um galho e caiu sobre a pilha, vindo a sentir dores. </t>
  </si>
  <si>
    <t>Fazenda Santa Catarina II - MÓD 15</t>
  </si>
  <si>
    <t xml:space="preserve">37015394/Daniel dos Santos Souza </t>
  </si>
  <si>
    <t xml:space="preserve">1. Encaminhado ao Hospital e liberado em seguida após avaliação Médica. </t>
  </si>
  <si>
    <t xml:space="preserve">Acesso ao Distrito Industrial. </t>
  </si>
  <si>
    <t xml:space="preserve">Motorista conduzia o veículo da Placa BNU6J24 sentido Bracell x Distrito Industrial, ao chegar no acesso do distrito o mesmo informou que estava com a seta ligada para a direta e ao realizar a conversão para direita sentiu o impacto do condutor da motocicleta que estava efetuando a ultrapassagem pelo lado proibido. </t>
  </si>
  <si>
    <t xml:space="preserve">Carlos Andrey de Almeida. </t>
  </si>
  <si>
    <t xml:space="preserve">1. Informado os gestores da operação, M.T. Lourenço e Bracell. </t>
  </si>
  <si>
    <t xml:space="preserve">Rafael Pranidini </t>
  </si>
  <si>
    <t xml:space="preserve">37005238 | Beatriz Aquino </t>
  </si>
  <si>
    <t xml:space="preserve">Técnica Viveiro Florestal I </t>
  </si>
  <si>
    <t xml:space="preserve">1. Encaminhada ao ambulatório linha 01. </t>
  </si>
  <si>
    <t xml:space="preserve">Amanda Regina Vieira da Paixão </t>
  </si>
  <si>
    <t xml:space="preserve">1. Encaminhada ao posto de Avaí na sexta e na segunda-feira dia 09.09.24 a mesma, foi direcionada para o médico do trabalho em LP (Linha 01). </t>
  </si>
  <si>
    <t xml:space="preserve">Maria Lopes Martins Avelar </t>
  </si>
  <si>
    <t xml:space="preserve">SP 261 Rodovia Osni Mateus, Km 115 sentido de Macatuba a Lençóis Paulista. </t>
  </si>
  <si>
    <t xml:space="preserve">Durante o trajeto de sua casa para seu local de trabalho na automotiva central da Bracell, o trabalhador conduzia seu veículo particular, quando saiu da pista de rodagem na rodovia Osni Matheus, adentrando a canaleta de escoamento de água e colidindo contra o canteiro à direita da pista . </t>
  </si>
  <si>
    <t xml:space="preserve">Colheita Manutenção </t>
  </si>
  <si>
    <t>Renato Pelegrim Neto</t>
  </si>
  <si>
    <t xml:space="preserve">Auxiliar Administravo </t>
  </si>
  <si>
    <t xml:space="preserve">1. O colaborador foi socorrido e encaminhado para o pronto atendimento na UPA de Lençóis Paulista, onde foram realizados exames de raio-X. Os resultados não indicaram fraturas, mas diagnosticaram contusão de tórax, sendo prescrito medicação e 02 dias de afastamento; 
2. Avaliação do médico do trabalho da Ponsse, que manteve os dois dias. </t>
  </si>
  <si>
    <t>Rafael de Sousa Moraes</t>
  </si>
  <si>
    <t xml:space="preserve">L2 - Pilha 308 </t>
  </si>
  <si>
    <t xml:space="preserve">Ao aproximar caminhão transporte de madeira frota 2675 ao lado da Pilha 308 na L2, teve um fueiro quebrado devido atingir "pontas" das toras de madeira que estava irregular ("para fora da pilha"). </t>
  </si>
  <si>
    <t xml:space="preserve">L2 - Patio de Madeiras </t>
  </si>
  <si>
    <t xml:space="preserve">Paulo Cesar Vicente </t>
  </si>
  <si>
    <t xml:space="preserve">Motorista Rechego </t>
  </si>
  <si>
    <t xml:space="preserve">1. Registro com fotos da avaria e local da ocorrência; 
2. Colhido relato do motorista e orientado o mesmo sobre operação e distânciamento seguro; </t>
  </si>
  <si>
    <t xml:space="preserve">Luiz Felipe Bispo </t>
  </si>
  <si>
    <t xml:space="preserve">Pilha 601 </t>
  </si>
  <si>
    <t xml:space="preserve">Operador carregava o caminhão no Pátio L2, na Pilha 601, quando ao retirar o feixe da pilha de madeira, uma tora estava enroscada e não totalmente presa pela garra da máquina, o que ocasionou a queda dessa no solo e projeção em direção a máquina, atingindo o vidro lateral direito da máquina, trincando o mesmo. Obs.: Somente danos materiais. </t>
  </si>
  <si>
    <t xml:space="preserve">37007925 / Marcos Bonalume Filho </t>
  </si>
  <si>
    <t xml:space="preserve">Operador de Grua II </t>
  </si>
  <si>
    <t xml:space="preserve">1. Acionado Supervisor de Pátio do ocorrido. 
2. ⁠Registro com fotos da avaria e local da ocorrência; 
3. ⁠Colhido relato do operador e orientado o mesmo sobre operação e movimentação segura. 
4. O vidro danificado será substituido por lexan. </t>
  </si>
  <si>
    <t xml:space="preserve">Thiago Augusto Batistela Pietro Sanches </t>
  </si>
  <si>
    <t xml:space="preserve">Município de Galia </t>
  </si>
  <si>
    <t xml:space="preserve">O colaborador conduzia o caminhão prancha carregado com uma Escavadeira, quando ao passar próximo de um poste o guarda corpo da máquina veio a colidir em um cabo de energia. Não houve rompimento do cabo. </t>
  </si>
  <si>
    <t xml:space="preserve">BTF - 01 </t>
  </si>
  <si>
    <t xml:space="preserve">
Hermínio Miralha </t>
  </si>
  <si>
    <t xml:space="preserve">1. Informado a Supervisão e segurança. </t>
  </si>
  <si>
    <t xml:space="preserve">SP-300 KM-455 </t>
  </si>
  <si>
    <t xml:space="preserve">O motorista - 01 estava com o veículo vazio aguardando o motorista - 02 chegar com o veículo carregado para realizarem a troca dos caminhões, no momento que estes realizavam o deslocamento a pé de um lado para o outro da rodovia o motorista- 01 pisou em falso na canaleta central da via vindo a cair e bater com o joelho na estrutura causando-lhe desconforto no local. Colaborador foi encaminhado ao pronto socorro de Lins-SP e passa por avaliação médica. </t>
  </si>
  <si>
    <t>jsl</t>
  </si>
  <si>
    <t xml:space="preserve">Isaías Zacarias-30130018 </t>
  </si>
  <si>
    <t xml:space="preserve"> Willian Ribeiro de Souza Rodrigues </t>
  </si>
  <si>
    <t xml:space="preserve">Fazenda Santa flora </t>
  </si>
  <si>
    <t xml:space="preserve">Colaborador ao manobrar em marcha a ré ao lado de um caminhão, veio a colidir com o vidro traseiro na lateral do mesmo. </t>
  </si>
  <si>
    <t xml:space="preserve">Reinaldo Romano 37000607 </t>
  </si>
  <si>
    <t>Técnico Op. Florestais</t>
  </si>
  <si>
    <t xml:space="preserve">Boa Esperança do Sul - SP </t>
  </si>
  <si>
    <t xml:space="preserve">Motorista trafegava com a frota carregada na rodovia Comandante João Ribeiro de Barros, na altura da cidade de Boa Esperança, quando um motociclista invadiu a mão contrária e colidiu frontalmente com a frota Expresso, o motociclista veio a óbito no local. </t>
  </si>
  <si>
    <t xml:space="preserve">0830261- Mauro Santana Lira </t>
  </si>
  <si>
    <t>ID 0275 - Fazenda Prata, talhão 005</t>
  </si>
  <si>
    <t>A colaboradora realizava a atividade de irrigação, pisou em falso e torceu o tornozelo direito.</t>
  </si>
  <si>
    <t>37018993 - Magda Alves Plasque</t>
  </si>
  <si>
    <t>1. Foi encaminhado ao UPA - Agudos - SP</t>
  </si>
  <si>
    <t>Antônio Bruno</t>
  </si>
  <si>
    <t>Bloco A V7</t>
  </si>
  <si>
    <t>Colaborador estava carregando 09 bandejas vazias e durante a movimentação sentiu dor na coluna lombar.</t>
  </si>
  <si>
    <t xml:space="preserve">37018740 - Diego Rafael da Silva Lima </t>
  </si>
  <si>
    <t>1. Encaminhado ao ambulatório da linha 01</t>
  </si>
  <si>
    <t>Próximo a casa de bombas</t>
  </si>
  <si>
    <t>Colaborador estava desligando a programação da bomba dosadora, nesse momento a mangueira desacoplou e respingou produto Thech apa san sobre a região da pálpebra, glúteo e braço, ambos lado direito.</t>
  </si>
  <si>
    <t>37017259 - Pedro Lucas Sanches dos Santso</t>
  </si>
  <si>
    <t>Técnico de Elétrica e Instrumentação</t>
  </si>
  <si>
    <t>1. Lavado imediatamente com água corrente as regiões afetadas;</t>
  </si>
  <si>
    <t>Pátio LB Florestal</t>
  </si>
  <si>
    <t>Colaborador ao colocar caixa de isca no ônibus (bageiro) não se atentou com a tampa que estava aberta no caminho e veio a bater na mesma, causando um pequeno corte no braço esquerdo.</t>
  </si>
  <si>
    <t>Vanderlei Aparecido de Oliveira</t>
  </si>
  <si>
    <t>1. Encaminhado colaborador ao pronto socorro;
2. Comunicado supervisor LB Florestal e área de segurança do trabalho Bracell</t>
  </si>
  <si>
    <t>Alexandre Mesquita</t>
  </si>
  <si>
    <t>Fazenda Querência II</t>
  </si>
  <si>
    <t>Durante operação com o drone ao retornar à base para fazer a troca da bateria, o drone não chegou ao ponto de saída e caiu no meio do talhão.</t>
  </si>
  <si>
    <t>Drone</t>
  </si>
  <si>
    <t>Tales Gabriel Barbosa de Souza</t>
  </si>
  <si>
    <t>1. Retirado do campo para manutenção</t>
  </si>
  <si>
    <t>Tales Gabriel</t>
  </si>
  <si>
    <t>Ponto de  ônibus de transporte da empresa</t>
  </si>
  <si>
    <t xml:space="preserve">Colaboradora ao subir no ônibus para vir ao trabalho, pisou no degrau e o motorista não a viu, fechou a porta atingindo o braço esquerdo da mesma. </t>
  </si>
  <si>
    <t>37016629 - Evelyn Bueno Vera</t>
  </si>
  <si>
    <t>1. Encaminhada colaboradora para ambulatório da linha 1.</t>
  </si>
  <si>
    <t>Isabella Rocha</t>
  </si>
  <si>
    <t>Avaí Fazenda 0678 - Bom Jesus</t>
  </si>
  <si>
    <t>Colaboradora foi picada por abelha e de imediato tomou antialérgico.</t>
  </si>
  <si>
    <t>37011910 - Suely de Melo Dias</t>
  </si>
  <si>
    <t>Técnico de planejamento e controle florestal</t>
  </si>
  <si>
    <t>1. Tomou antialérgico</t>
  </si>
  <si>
    <t>Guilherme Lima da Silva</t>
  </si>
  <si>
    <t>Colaboradora estava expedindo mudas quando iniciou a irrigação e saindo da área, bateu a mão direita no trilho das bandejas.</t>
  </si>
  <si>
    <t>37016496 - Telma Batista</t>
  </si>
  <si>
    <t>Auxiliar de serviços Gerais</t>
  </si>
  <si>
    <t>1.Enminhada para Santa Casa de Pirajuí
2. No dia seguinte direcionado ao médico de trabalho Bracell</t>
  </si>
  <si>
    <t>Borrcharia do Chicão - Pirajuí SP</t>
  </si>
  <si>
    <t xml:space="preserve">Ao estacionar na borracharia para efetuar a troca de pneu, veículo de terceiro realizou manobra em marcha ré e não observou p Fiat Argo estacionado próximo, vindo a colidir com a porta traseira direita, causando amassado. </t>
  </si>
  <si>
    <t>37017672 - Amanda Castanha Albuquerque</t>
  </si>
  <si>
    <t xml:space="preserve">1. Informado supervisão, segurança e manutenção. </t>
  </si>
  <si>
    <t>Amanda Albuquerque</t>
  </si>
  <si>
    <t>ID 0295 - Fazenda Barreiro Rico, talhão 004.</t>
  </si>
  <si>
    <t>A colaboradora estava se deslocando para a atividadede desentubamento quando tropeçou em um resíduo de madeir, caiu e bateu o joelho esquerdo no chão.</t>
  </si>
  <si>
    <t>37018637 - Joseana de Paula Bento</t>
  </si>
  <si>
    <t xml:space="preserve">1. Foi encaminhado ao UPA - Agudos - SP
2. Após o colaborador sair do UPA de Agudos será encaminhado para o ambulatório Bracell. </t>
  </si>
  <si>
    <t>Jardim Rinaldi - Pirajuí (Ponto de ônibus)</t>
  </si>
  <si>
    <t>Durante manobra do micro-ônibus para sair do ponto, o veículo colidiu a lateral traseira lado direito do poste, vindo a quebrar o vidro da janela.</t>
  </si>
  <si>
    <t>Transporte de pessoas - Avaí</t>
  </si>
  <si>
    <t>10048324 - Erinaldo Morais de Oliveira</t>
  </si>
  <si>
    <t>1. Acionado a liderança sobre ocorrência</t>
  </si>
  <si>
    <t>Erinaldo Morais de Oliveira</t>
  </si>
  <si>
    <t>Fazenda Tapera Queimada</t>
  </si>
  <si>
    <t xml:space="preserve">Ao realizar uma atividade de avaliação de fitossanitárias de experimento, o colaborador notou um inseto dentro de sua camisae não sabendo se era uma abelh ou uma formiga que veio levar uma picada. </t>
  </si>
  <si>
    <t xml:space="preserve">37018858 - </t>
  </si>
  <si>
    <t>Auxilir de pesquisa</t>
  </si>
  <si>
    <t>1. Deslocou-se para cidade de Lençóis Paulista ambulatório da linha.</t>
  </si>
  <si>
    <t xml:space="preserve">O colaborador conduzia o veículo quando, ao realizar uma ultrapassagem, colidiu com outro veículo, causando pequenos danos materiais. </t>
  </si>
  <si>
    <t>Verissimo - MG - MÓD 11</t>
  </si>
  <si>
    <t xml:space="preserve">Ronildo Soares de Oliveira </t>
  </si>
  <si>
    <t xml:space="preserve"> Encarregado de Área Florestal </t>
  </si>
  <si>
    <t xml:space="preserve">1. Paralização dos veículos para averiguação da situação relacionada a possíveis danos pessoais e materiais. </t>
  </si>
  <si>
    <t xml:space="preserve">Wênio Aparecido Santos </t>
  </si>
  <si>
    <t xml:space="preserve">Rotatória Viveiro Lençóis Paulista SP </t>
  </si>
  <si>
    <t xml:space="preserve">O motorista conduzia o caminhão frota e após fazer a rotatório "do viveiro de mudas" sentido fábrica posto de combustíveis Bracell, atingiu lateralmente com um veículo Argo (Frota Bracell), causando danos na lateral do veículo. </t>
  </si>
  <si>
    <t xml:space="preserve">Combustíveis </t>
  </si>
  <si>
    <t xml:space="preserve">Adilson Palmeira de Carvalho </t>
  </si>
  <si>
    <t xml:space="preserve">Motorista Comboio </t>
  </si>
  <si>
    <t xml:space="preserve">1. Acionado a Seguranca do trabalho; 
2. Acionado Patrimonial; Acionado Setor de frotas. </t>
  </si>
  <si>
    <t xml:space="preserve">Eduardo Vargas Carlos </t>
  </si>
  <si>
    <t xml:space="preserve">Fazenda São Joaquim VII. </t>
  </si>
  <si>
    <t xml:space="preserve">Motorista relata que: "Ao tentar tirar uma madeira que estava para fora da carga bateu com o calcanhar do pé direito na roda da carreta, no momento achou que não era nada grave e continuou trabalhando normalmente. Após finalizar a descarga sentiu dores e pediu ao técnico para ir embora (Foi liberado, por quê não dava mais tempo de voltar para a fazenda). Na parte da tarde após acordar e sentir a dor mais forte,foi ao hospital da Unimed de Lençóis Paulista. </t>
  </si>
  <si>
    <t xml:space="preserve">BTF - 6 </t>
  </si>
  <si>
    <t xml:space="preserve">Marcelo Gobbi Marciano </t>
  </si>
  <si>
    <t xml:space="preserve">1. - Colaborador passou pela Medicina Bracell em 13/09. </t>
  </si>
  <si>
    <t xml:space="preserve">O mecânico realizava uma manutenção no lexan da máquina, quando se desequilibrou e caiu de costas no solo. </t>
  </si>
  <si>
    <t>Fazenda Santa Isa / Talhão 51 - MÓD 11</t>
  </si>
  <si>
    <t>Windson Phillipe Rodrigues</t>
  </si>
  <si>
    <t>Mêcanico de Manutenção</t>
  </si>
  <si>
    <t xml:space="preserve">1. O trabalhador foi socorrido de imediato e conduzido a unidade de Saúde de Veríssimo onde recebeu os primeiros atendimentos. </t>
  </si>
  <si>
    <t xml:space="preserve">Josué Dias de Oliveira </t>
  </si>
  <si>
    <t xml:space="preserve">Fzd. Pacas do tabocal / talhão 004 </t>
  </si>
  <si>
    <t xml:space="preserve">Na atividade de barra aberta, um galho de eucalipito veio atravessar a grade e quebrar o vidro lateral. </t>
  </si>
  <si>
    <t xml:space="preserve">Emerson Ricardo do santos/ 3455 </t>
  </si>
  <si>
    <t xml:space="preserve">1. Foi informado ao supervisor e área de segurança. 
2. Paralisado para manutenção. </t>
  </si>
  <si>
    <t xml:space="preserve">Márcio Horelio </t>
  </si>
  <si>
    <t xml:space="preserve"> CJR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</si>
</sst>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rgb="FF000000"/>
      <name val="Calibri"/>
      <family val="2"/>
    </font>
    <font>
      <sz val="11"/>
      <color rgb="FFFFFFFF"/>
      <name val="Calibri"/>
      <family val="2"/>
    </font>
    <font>
      <sz val="11"/>
      <color theme="1"/>
      <name val="Calibri"/>
      <family val="2"/>
    </font>
    <font>
      <sz val="11"/>
      <color rgb="FF1D1C1D"/>
      <name val="Arial"/>
      <family val="2"/>
    </font>
    <font>
      <b/>
      <sz val="11"/>
      <color theme="1"/>
      <name val="Calibri"/>
      <family val="2"/>
    </font>
    <font>
      <sz val="12"/>
      <color theme="1"/>
      <name val="Calibri"/>
      <family val="2"/>
    </font>
    <font>
      <sz val="10"/>
      <color theme="1"/>
      <name val="Arial Narrow"/>
      <family val="2"/>
    </font>
    <font>
      <sz val="10"/>
      <color rgb="FF1D1C1D"/>
      <name val="Arial Narrow"/>
      <family val="2"/>
    </font>
    <font>
      <b/>
      <sz val="11"/>
      <color rgb="FF000000"/>
      <name val="Calibri"/>
      <family val="2"/>
    </font>
    <font>
      <b/>
      <sz val="12"/>
      <color theme="0"/>
      <name val="Calibri"/>
      <family val="2"/>
    </font>
    <font>
      <b/>
      <sz val="9"/>
      <color indexed="81"/>
      <name val="Segoe UI"/>
      <family val="2"/>
    </font>
    <font>
      <sz val="9"/>
      <color indexed="81"/>
      <name val="Segoe UI"/>
      <family val="2"/>
    </font>
    <font>
      <sz val="11"/>
      <color rgb="FF1D1C1D"/>
      <name val="Calibri"/>
      <family val="2"/>
      <scheme val="minor"/>
    </font>
    <font>
      <sz val="11"/>
      <name val="Calibri"/>
      <family val="2"/>
    </font>
    <font>
      <b/>
      <sz val="9"/>
      <color rgb="FF000000"/>
      <name val="Calibri"/>
      <family val="2"/>
    </font>
    <font>
      <b/>
      <sz val="8"/>
      <color rgb="FF000000"/>
      <name val="Calibri"/>
      <family val="2"/>
    </font>
    <font>
      <b/>
      <sz val="11"/>
      <color rgb="FFFF0000"/>
      <name val="Calibri"/>
      <family val="2"/>
    </font>
    <font>
      <b/>
      <sz val="11"/>
      <color theme="0"/>
      <name val="Calibri"/>
      <family val="2"/>
    </font>
    <font>
      <sz val="11"/>
      <color rgb="FFFF0000"/>
      <name val="Calibri"/>
      <family val="2"/>
    </font>
    <font>
      <b/>
      <sz val="11"/>
      <color rgb="FFFFFFFF"/>
      <name val="Calibri"/>
      <family val="2"/>
    </font>
  </fonts>
  <fills count="19">
    <fill>
      <patternFill patternType="none"/>
    </fill>
    <fill>
      <patternFill patternType="gray125"/>
    </fill>
    <fill>
      <patternFill patternType="solid">
        <fgColor theme="0"/>
        <bgColor indexed="64"/>
      </patternFill>
    </fill>
    <fill>
      <patternFill patternType="solid">
        <fgColor rgb="FF0046BA"/>
        <bgColor rgb="FF0046BA"/>
      </patternFill>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theme="2"/>
        <bgColor theme="4" tint="0.79998168889431442"/>
      </patternFill>
    </fill>
    <fill>
      <patternFill patternType="solid">
        <fgColor theme="9"/>
        <bgColor theme="4" tint="0.79998168889431442"/>
      </patternFill>
    </fill>
    <fill>
      <patternFill patternType="solid">
        <fgColor theme="9"/>
        <bgColor indexed="64"/>
      </patternFill>
    </fill>
    <fill>
      <patternFill patternType="solid">
        <fgColor rgb="FFFFFF00"/>
        <bgColor indexed="64"/>
      </patternFill>
    </fill>
    <fill>
      <patternFill patternType="solid">
        <fgColor theme="4" tint="0.79998168889431442"/>
        <bgColor indexed="64"/>
      </patternFill>
    </fill>
    <fill>
      <patternFill patternType="solid">
        <fgColor rgb="FFE7E6E6"/>
        <bgColor indexed="64"/>
      </patternFill>
    </fill>
    <fill>
      <patternFill patternType="solid">
        <fgColor rgb="FFAEAAAA"/>
        <bgColor indexed="64"/>
      </patternFill>
    </fill>
    <fill>
      <patternFill patternType="solid">
        <fgColor rgb="FF92D050"/>
        <bgColor indexed="64"/>
      </patternFill>
    </fill>
    <fill>
      <patternFill patternType="solid">
        <fgColor rgb="FF5C9CD6"/>
        <bgColor indexed="64"/>
      </patternFill>
    </fill>
    <fill>
      <patternFill patternType="solid">
        <fgColor theme="4"/>
        <bgColor theme="4"/>
      </patternFill>
    </fill>
    <fill>
      <patternFill patternType="solid">
        <fgColor rgb="FF4472C4"/>
        <bgColor indexed="64"/>
      </patternFill>
    </fill>
    <fill>
      <patternFill patternType="solid">
        <fgColor theme="9" tint="0.39997558519241921"/>
        <bgColor indexed="64"/>
      </patternFill>
    </fill>
    <fill>
      <patternFill patternType="solid">
        <fgColor theme="0" tint="-0.249977111117893"/>
        <bgColor indexed="64"/>
      </patternFill>
    </fill>
  </fills>
  <borders count="53">
    <border>
      <left/>
      <right/>
      <top/>
      <bottom/>
      <diagonal/>
    </border>
    <border>
      <left/>
      <right/>
      <top style="thin">
        <color theme="4"/>
      </top>
      <bottom/>
      <diagonal/>
    </border>
    <border>
      <left style="thin">
        <color theme="2" tint="-9.9917600024414813E-2"/>
      </left>
      <right style="thin">
        <color theme="2" tint="-9.9917600024414813E-2"/>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39997558519241921"/>
      </top>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thin">
        <color theme="1" tint="0.499984740745262"/>
      </left>
      <right style="thin">
        <color theme="1" tint="0.499984740745262"/>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thin">
        <color theme="1" tint="0.499984740745262"/>
      </right>
      <top style="hair">
        <color theme="1" tint="0.499984740745262"/>
      </top>
      <bottom style="hair">
        <color theme="1" tint="0.499984740745262"/>
      </bottom>
      <diagonal/>
    </border>
    <border>
      <left style="thin">
        <color theme="1" tint="0.499984740745262"/>
      </left>
      <right style="hair">
        <color theme="1" tint="0.499984740745262"/>
      </right>
      <top style="hair">
        <color theme="1" tint="0.499984740745262"/>
      </top>
      <bottom style="thin">
        <color theme="1" tint="0.499984740745262"/>
      </bottom>
      <diagonal/>
    </border>
    <border>
      <left style="hair">
        <color theme="1" tint="0.499984740745262"/>
      </left>
      <right style="hair">
        <color theme="1" tint="0.499984740745262"/>
      </right>
      <top style="hair">
        <color theme="1" tint="0.499984740745262"/>
      </top>
      <bottom style="thin">
        <color theme="1" tint="0.499984740745262"/>
      </bottom>
      <diagonal/>
    </border>
    <border>
      <left style="hair">
        <color theme="1" tint="0.499984740745262"/>
      </left>
      <right style="thin">
        <color theme="1" tint="0.499984740745262"/>
      </right>
      <top style="hair">
        <color theme="1" tint="0.499984740745262"/>
      </top>
      <bottom style="thin">
        <color theme="1" tint="0.499984740745262"/>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style="dotted">
        <color theme="0" tint="-0.499984740745262"/>
      </right>
      <top style="dotted">
        <color theme="0" tint="-0.499984740745262"/>
      </top>
      <bottom style="dotted">
        <color theme="0" tint="-0.499984740745262"/>
      </bottom>
      <diagonal/>
    </border>
    <border>
      <left style="dotted">
        <color theme="0" tint="-0.499984740745262"/>
      </left>
      <right style="thin">
        <color theme="0" tint="-0.499984740745262"/>
      </right>
      <top style="dotted">
        <color theme="0" tint="-0.499984740745262"/>
      </top>
      <bottom style="dotted">
        <color theme="0" tint="-0.499984740745262"/>
      </bottom>
      <diagonal/>
    </border>
    <border>
      <left style="thin">
        <color theme="2" tint="-9.9917600024414813E-2"/>
      </left>
      <right style="thin">
        <color theme="2" tint="-9.9917600024414813E-2"/>
      </right>
      <top style="thin">
        <color theme="4"/>
      </top>
      <bottom/>
      <diagonal/>
    </border>
    <border>
      <left/>
      <right/>
      <top style="thin">
        <color theme="4"/>
      </top>
      <bottom style="thin">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dotted">
        <color rgb="FF000000"/>
      </right>
      <top style="thin">
        <color rgb="FF000000"/>
      </top>
      <bottom style="thin">
        <color rgb="FF000000"/>
      </bottom>
      <diagonal/>
    </border>
    <border>
      <left style="dotted">
        <color rgb="FF000000"/>
      </left>
      <right style="thin">
        <color rgb="FF000000"/>
      </right>
      <top style="thin">
        <color rgb="FF000000"/>
      </top>
      <bottom style="thin">
        <color rgb="FF000000"/>
      </bottom>
      <diagonal/>
    </border>
    <border>
      <left/>
      <right style="thin">
        <color theme="4"/>
      </right>
      <top style="thin">
        <color theme="4"/>
      </top>
      <bottom/>
      <diagonal/>
    </border>
    <border>
      <left/>
      <right style="thin">
        <color theme="4"/>
      </right>
      <top style="thin">
        <color theme="4"/>
      </top>
      <bottom style="thin">
        <color theme="4"/>
      </bottom>
      <diagonal/>
    </border>
    <border>
      <left style="thin">
        <color theme="4"/>
      </left>
      <right/>
      <top style="thin">
        <color theme="4"/>
      </top>
      <bottom/>
      <diagonal/>
    </border>
    <border>
      <left style="medium">
        <color rgb="FF4472C4"/>
      </left>
      <right/>
      <top style="medium">
        <color rgb="FF4472C4"/>
      </top>
      <bottom/>
      <diagonal/>
    </border>
    <border>
      <left/>
      <right/>
      <top style="medium">
        <color rgb="FF4472C4"/>
      </top>
      <bottom/>
      <diagonal/>
    </border>
    <border>
      <left/>
      <right style="medium">
        <color rgb="FF4472C4"/>
      </right>
      <top style="medium">
        <color rgb="FF4472C4"/>
      </top>
      <bottom/>
      <diagonal/>
    </border>
    <border>
      <left style="medium">
        <color rgb="FF4472C4"/>
      </left>
      <right/>
      <top style="medium">
        <color rgb="FF4472C4"/>
      </top>
      <bottom style="medium">
        <color rgb="FF4472C4"/>
      </bottom>
      <diagonal/>
    </border>
    <border>
      <left/>
      <right style="medium">
        <color rgb="FFD9D9D9"/>
      </right>
      <top style="medium">
        <color rgb="FF4472C4"/>
      </top>
      <bottom style="medium">
        <color rgb="FF4472C4"/>
      </bottom>
      <diagonal/>
    </border>
    <border>
      <left/>
      <right/>
      <top style="medium">
        <color rgb="FF4472C4"/>
      </top>
      <bottom style="medium">
        <color rgb="FF4472C4"/>
      </bottom>
      <diagonal/>
    </border>
    <border>
      <left/>
      <right/>
      <top/>
      <bottom style="dotted">
        <color indexed="64"/>
      </bottom>
      <diagonal/>
    </border>
    <border>
      <left style="dotted">
        <color theme="0" tint="-0.249977111117893"/>
      </left>
      <right style="dotted">
        <color theme="0" tint="-0.249977111117893"/>
      </right>
      <top style="dotted">
        <color theme="0" tint="-0.249977111117893"/>
      </top>
      <bottom style="dotted">
        <color theme="0" tint="-0.249977111117893"/>
      </bottom>
      <diagonal/>
    </border>
    <border>
      <left style="dotted">
        <color theme="0" tint="-0.249977111117893"/>
      </left>
      <right/>
      <top/>
      <bottom/>
      <diagonal/>
    </border>
    <border>
      <left/>
      <right style="dotted">
        <color theme="0" tint="-0.249977111117893"/>
      </right>
      <top/>
      <bottom/>
      <diagonal/>
    </border>
    <border>
      <left style="dotted">
        <color theme="0" tint="-0.249977111117893"/>
      </left>
      <right/>
      <top/>
      <bottom style="dotted">
        <color theme="0" tint="-0.249977111117893"/>
      </bottom>
      <diagonal/>
    </border>
    <border>
      <left/>
      <right style="dotted">
        <color theme="0" tint="-0.249977111117893"/>
      </right>
      <top/>
      <bottom style="dotted">
        <color theme="0" tint="-0.249977111117893"/>
      </bottom>
      <diagonal/>
    </border>
    <border>
      <left style="dotted">
        <color theme="0" tint="-0.249977111117893"/>
      </left>
      <right/>
      <top style="dotted">
        <color theme="0" tint="-0.249977111117893"/>
      </top>
      <bottom/>
      <diagonal/>
    </border>
    <border>
      <left/>
      <right style="dotted">
        <color theme="0" tint="-0.249977111117893"/>
      </right>
      <top style="dotted">
        <color theme="0" tint="-0.249977111117893"/>
      </top>
      <bottom/>
      <diagonal/>
    </border>
    <border>
      <left style="dotted">
        <color theme="0" tint="-0.249977111117893"/>
      </left>
      <right style="dotted">
        <color theme="0" tint="-0.249977111117893"/>
      </right>
      <top style="dotted">
        <color theme="0" tint="-0.249977111117893"/>
      </top>
      <bottom/>
      <diagonal/>
    </border>
    <border>
      <left style="dotted">
        <color theme="0" tint="-0.249977111117893"/>
      </left>
      <right style="dotted">
        <color theme="0" tint="-0.249977111117893"/>
      </right>
      <top/>
      <bottom/>
      <diagonal/>
    </border>
    <border>
      <left style="dotted">
        <color theme="0" tint="-0.249977111117893"/>
      </left>
      <right style="dotted">
        <color theme="0" tint="-0.249977111117893"/>
      </right>
      <top/>
      <bottom style="dotted">
        <color theme="0" tint="-0.249977111117893"/>
      </bottom>
      <diagonal/>
    </border>
    <border>
      <left style="medium">
        <color rgb="FF4472C4"/>
      </left>
      <right/>
      <top/>
      <bottom style="medium">
        <color rgb="FF4472C4"/>
      </bottom>
      <diagonal/>
    </border>
    <border>
      <left/>
      <right style="medium">
        <color rgb="FFD9D9D9"/>
      </right>
      <top/>
      <bottom style="medium">
        <color rgb="FF4472C4"/>
      </bottom>
      <diagonal/>
    </border>
    <border>
      <left/>
      <right/>
      <top/>
      <bottom style="medium">
        <color rgb="FF4472C4"/>
      </bottom>
      <diagonal/>
    </border>
  </borders>
  <cellStyleXfs count="1">
    <xf numFmtId="0" fontId="0" fillId="0" borderId="0"/>
  </cellStyleXfs>
  <cellXfs count="193">
    <xf numFmtId="0" fontId="0" fillId="0" borderId="0" xfId="0"/>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justify" vertical="center" wrapText="1"/>
    </xf>
    <xf numFmtId="0" fontId="0" fillId="2" borderId="0" xfId="0" applyFill="1" applyAlignment="1">
      <alignment horizontal="center" vertical="center"/>
    </xf>
    <xf numFmtId="0" fontId="0" fillId="0" borderId="0" xfId="0" applyAlignment="1">
      <alignment wrapText="1"/>
    </xf>
    <xf numFmtId="0" fontId="1" fillId="3" borderId="0" xfId="0" applyFont="1" applyFill="1" applyAlignment="1">
      <alignment horizontal="center"/>
    </xf>
    <xf numFmtId="20"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NumberFormat="1" applyAlignment="1">
      <alignment horizontal="center" vertical="center"/>
    </xf>
    <xf numFmtId="0" fontId="2" fillId="0" borderId="1" xfId="0" applyFont="1" applyBorder="1" applyAlignment="1">
      <alignment horizont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2" borderId="1" xfId="0" applyFont="1" applyFill="1" applyBorder="1" applyAlignment="1">
      <alignment horizontal="center"/>
    </xf>
    <xf numFmtId="14" fontId="0" fillId="0" borderId="2" xfId="0" applyNumberFormat="1" applyBorder="1" applyAlignment="1">
      <alignment horizontal="center" vertical="center"/>
    </xf>
    <xf numFmtId="0" fontId="3" fillId="0" borderId="0" xfId="0" applyFont="1" applyAlignment="1">
      <alignment horizontal="center"/>
    </xf>
    <xf numFmtId="0" fontId="0" fillId="0" borderId="0" xfId="0" applyBorder="1" applyAlignment="1">
      <alignment horizontal="center"/>
    </xf>
    <xf numFmtId="0" fontId="0" fillId="0" borderId="0" xfId="0" applyNumberFormat="1" applyBorder="1" applyAlignment="1">
      <alignment horizontal="center" vertical="center"/>
    </xf>
    <xf numFmtId="0" fontId="0" fillId="2" borderId="0" xfId="0" applyFill="1" applyAlignment="1">
      <alignment horizontal="center"/>
    </xf>
    <xf numFmtId="0" fontId="0" fillId="0" borderId="0" xfId="0" applyBorder="1" applyAlignment="1">
      <alignment horizontal="center" vertical="center"/>
    </xf>
    <xf numFmtId="0" fontId="4" fillId="4" borderId="3" xfId="0" applyFont="1" applyFill="1" applyBorder="1"/>
    <xf numFmtId="20" fontId="0" fillId="0" borderId="0" xfId="0" applyNumberFormat="1" applyAlignment="1">
      <alignment horizontal="center" vertical="center"/>
    </xf>
    <xf numFmtId="0" fontId="3" fillId="0" borderId="0" xfId="0" applyFont="1" applyAlignment="1">
      <alignment horizontal="center" vertical="center"/>
    </xf>
    <xf numFmtId="0" fontId="3" fillId="2" borderId="0" xfId="0" applyFont="1" applyFill="1" applyAlignment="1">
      <alignment horizontal="center" vertical="center"/>
    </xf>
    <xf numFmtId="0" fontId="0" fillId="2" borderId="0" xfId="0" applyFill="1"/>
    <xf numFmtId="0" fontId="5" fillId="0" borderId="4" xfId="0" applyFont="1" applyBorder="1" applyAlignment="1">
      <alignment horizontal="center" vertical="center"/>
    </xf>
    <xf numFmtId="14" fontId="2" fillId="0" borderId="4" xfId="0" applyNumberFormat="1" applyFont="1" applyBorder="1" applyAlignment="1">
      <alignment horizontal="center" vertical="center"/>
    </xf>
    <xf numFmtId="0" fontId="2" fillId="0" borderId="4" xfId="0" applyFont="1" applyBorder="1" applyAlignment="1">
      <alignment horizontal="center" vertical="center"/>
    </xf>
    <xf numFmtId="0" fontId="2" fillId="2" borderId="4" xfId="0" applyFont="1" applyFill="1" applyBorder="1" applyAlignment="1">
      <alignment horizontal="center" vertical="center"/>
    </xf>
    <xf numFmtId="0" fontId="2" fillId="0" borderId="4" xfId="0" applyFont="1" applyBorder="1" applyAlignment="1">
      <alignment horizontal="center"/>
    </xf>
    <xf numFmtId="14" fontId="6" fillId="0" borderId="4" xfId="0" applyNumberFormat="1" applyFont="1" applyBorder="1" applyAlignment="1">
      <alignment horizontal="center" vertical="center"/>
    </xf>
    <xf numFmtId="14" fontId="7" fillId="0" borderId="4" xfId="0" applyNumberFormat="1" applyFont="1" applyBorder="1" applyAlignment="1">
      <alignment horizontal="center"/>
    </xf>
    <xf numFmtId="0" fontId="0" fillId="5" borderId="4" xfId="0" applyFill="1" applyBorder="1" applyAlignment="1">
      <alignment horizontal="center"/>
    </xf>
    <xf numFmtId="0" fontId="4" fillId="4" borderId="5" xfId="0" applyFont="1" applyFill="1" applyBorder="1" applyAlignment="1">
      <alignment horizontal="left"/>
    </xf>
    <xf numFmtId="0" fontId="4" fillId="4" borderId="5" xfId="0" applyNumberFormat="1" applyFont="1" applyFill="1" applyBorder="1"/>
    <xf numFmtId="0" fontId="2" fillId="2" borderId="0" xfId="0" applyFont="1" applyFill="1" applyAlignment="1">
      <alignment horizontal="center" wrapText="1"/>
    </xf>
    <xf numFmtId="0" fontId="3" fillId="0" borderId="0" xfId="0" applyFont="1" applyAlignment="1">
      <alignment horizontal="center" vertical="center" wrapText="1"/>
    </xf>
    <xf numFmtId="0" fontId="3" fillId="0" borderId="0" xfId="0" applyFont="1" applyAlignment="1">
      <alignment wrapText="1"/>
    </xf>
    <xf numFmtId="0" fontId="0" fillId="0" borderId="6" xfId="0" applyNumberFormat="1" applyBorder="1" applyAlignment="1">
      <alignment horizontal="center"/>
    </xf>
    <xf numFmtId="0" fontId="4" fillId="4" borderId="7" xfId="0" applyFont="1" applyFill="1" applyBorder="1" applyAlignment="1">
      <alignment horizontal="center"/>
    </xf>
    <xf numFmtId="0" fontId="4" fillId="4" borderId="8" xfId="0" applyFont="1" applyFill="1" applyBorder="1" applyAlignment="1">
      <alignment horizontal="center"/>
    </xf>
    <xf numFmtId="0" fontId="0" fillId="0" borderId="9" xfId="0" applyBorder="1" applyAlignment="1">
      <alignment horizontal="left"/>
    </xf>
    <xf numFmtId="0" fontId="0" fillId="0" borderId="10" xfId="0" applyNumberFormat="1" applyBorder="1" applyAlignment="1">
      <alignment horizontal="center"/>
    </xf>
    <xf numFmtId="0" fontId="4" fillId="4" borderId="11" xfId="0" applyFont="1" applyFill="1" applyBorder="1" applyAlignment="1">
      <alignment horizontal="left"/>
    </xf>
    <xf numFmtId="0" fontId="4" fillId="4" borderId="12" xfId="0" applyNumberFormat="1" applyFont="1" applyFill="1" applyBorder="1" applyAlignment="1">
      <alignment horizontal="center"/>
    </xf>
    <xf numFmtId="0" fontId="4" fillId="4" borderId="13" xfId="0" applyNumberFormat="1" applyFont="1" applyFill="1" applyBorder="1" applyAlignment="1">
      <alignment horizontal="center"/>
    </xf>
    <xf numFmtId="0" fontId="4" fillId="6" borderId="6" xfId="0" applyFont="1" applyFill="1" applyBorder="1" applyAlignment="1">
      <alignment horizontal="center"/>
    </xf>
    <xf numFmtId="0" fontId="8" fillId="0" borderId="6" xfId="0" applyFont="1" applyBorder="1" applyAlignment="1">
      <alignment horizontal="left"/>
    </xf>
    <xf numFmtId="0" fontId="8" fillId="0" borderId="6" xfId="0" applyNumberFormat="1" applyFont="1" applyBorder="1" applyAlignment="1">
      <alignment horizontal="center" vertical="center"/>
    </xf>
    <xf numFmtId="0" fontId="9" fillId="7" borderId="6" xfId="0" applyNumberFormat="1" applyFont="1" applyFill="1" applyBorder="1" applyAlignment="1">
      <alignment horizontal="center" vertical="center"/>
    </xf>
    <xf numFmtId="0" fontId="9" fillId="7" borderId="6" xfId="0" applyFont="1" applyFill="1" applyBorder="1" applyAlignment="1">
      <alignment horizontal="left"/>
    </xf>
    <xf numFmtId="0" fontId="9" fillId="7" borderId="6" xfId="0" applyFont="1" applyFill="1" applyBorder="1" applyAlignment="1">
      <alignment horizontal="center"/>
    </xf>
    <xf numFmtId="0" fontId="9" fillId="8" borderId="6" xfId="0" applyNumberFormat="1" applyFont="1" applyFill="1" applyBorder="1" applyAlignment="1">
      <alignment horizontal="center" vertical="center"/>
    </xf>
    <xf numFmtId="0" fontId="2" fillId="2" borderId="0" xfId="0" applyFont="1" applyFill="1" applyAlignment="1">
      <alignment horizontal="center" vertical="center" wrapText="1"/>
    </xf>
    <xf numFmtId="0" fontId="0" fillId="0" borderId="0" xfId="0" pivotButton="1" applyAlignment="1">
      <alignment horizontal="left"/>
    </xf>
    <xf numFmtId="0" fontId="4" fillId="4" borderId="15" xfId="0" applyFont="1" applyFill="1" applyBorder="1" applyAlignment="1">
      <alignment horizontal="left"/>
    </xf>
    <xf numFmtId="0" fontId="4" fillId="4" borderId="15" xfId="0" applyFont="1" applyFill="1" applyBorder="1" applyAlignment="1">
      <alignment horizontal="center"/>
    </xf>
    <xf numFmtId="0" fontId="4" fillId="4" borderId="16" xfId="0" applyFont="1" applyFill="1" applyBorder="1" applyAlignment="1">
      <alignment horizontal="left"/>
    </xf>
    <xf numFmtId="0" fontId="4" fillId="4" borderId="17" xfId="0" applyNumberFormat="1" applyFont="1" applyFill="1" applyBorder="1" applyAlignment="1">
      <alignment horizontal="center"/>
    </xf>
    <xf numFmtId="0" fontId="4" fillId="4" borderId="18" xfId="0" applyNumberFormat="1" applyFont="1" applyFill="1" applyBorder="1" applyAlignment="1">
      <alignment horizontal="center"/>
    </xf>
    <xf numFmtId="0" fontId="0" fillId="0" borderId="14" xfId="0" applyNumberFormat="1" applyBorder="1" applyAlignment="1">
      <alignment horizontal="center"/>
    </xf>
    <xf numFmtId="0" fontId="0" fillId="0" borderId="19" xfId="0" applyBorder="1" applyAlignment="1">
      <alignment horizontal="left"/>
    </xf>
    <xf numFmtId="0" fontId="0" fillId="0" borderId="20" xfId="0" applyNumberFormat="1" applyBorder="1" applyAlignment="1">
      <alignment horizontal="center"/>
    </xf>
    <xf numFmtId="14" fontId="3" fillId="0" borderId="0" xfId="0" applyNumberFormat="1" applyFont="1" applyBorder="1" applyAlignment="1">
      <alignment vertical="center"/>
    </xf>
    <xf numFmtId="0" fontId="3" fillId="0" borderId="0" xfId="0" applyFont="1"/>
    <xf numFmtId="0" fontId="0" fillId="9" borderId="0" xfId="0" applyFill="1" applyBorder="1" applyAlignment="1">
      <alignment horizontal="center"/>
    </xf>
    <xf numFmtId="0" fontId="0" fillId="9" borderId="0" xfId="0" applyFill="1" applyAlignment="1">
      <alignment horizontal="center" vertical="center"/>
    </xf>
    <xf numFmtId="0" fontId="0" fillId="2" borderId="0" xfId="0" applyFill="1" applyBorder="1" applyAlignment="1">
      <alignment horizontal="center"/>
    </xf>
    <xf numFmtId="0" fontId="3" fillId="9" borderId="0" xfId="0" applyFont="1" applyFill="1" applyAlignment="1">
      <alignment horizontal="center" vertical="center"/>
    </xf>
    <xf numFmtId="0" fontId="3" fillId="2" borderId="0" xfId="0" applyFont="1" applyFill="1" applyAlignment="1">
      <alignment vertical="center"/>
    </xf>
    <xf numFmtId="0" fontId="0" fillId="2" borderId="0" xfId="0" applyFill="1" applyAlignment="1">
      <alignment vertical="center"/>
    </xf>
    <xf numFmtId="0" fontId="3" fillId="0" borderId="0" xfId="0" applyFont="1" applyAlignment="1">
      <alignment vertical="center"/>
    </xf>
    <xf numFmtId="0" fontId="0" fillId="2" borderId="0" xfId="0" applyFill="1" applyAlignment="1">
      <alignment horizontal="justify" vertical="center" wrapText="1"/>
    </xf>
    <xf numFmtId="0" fontId="0" fillId="9" borderId="0" xfId="0" applyFill="1" applyAlignment="1">
      <alignment horizontal="justify" vertical="center" wrapText="1"/>
    </xf>
    <xf numFmtId="0" fontId="0" fillId="0" borderId="0" xfId="0" applyAlignment="1">
      <alignment horizontal="left" vertical="center" wrapText="1"/>
    </xf>
    <xf numFmtId="0" fontId="3" fillId="0" borderId="0" xfId="0" applyFont="1" applyAlignment="1">
      <alignment horizontal="center" wrapText="1"/>
    </xf>
    <xf numFmtId="0" fontId="0" fillId="0" borderId="0" xfId="0" applyAlignment="1">
      <alignment horizontal="center" wrapText="1"/>
    </xf>
    <xf numFmtId="14" fontId="3" fillId="0" borderId="0" xfId="0" applyNumberFormat="1" applyFont="1"/>
    <xf numFmtId="0" fontId="0" fillId="9" borderId="0" xfId="0" applyFill="1" applyAlignment="1">
      <alignment horizontal="center"/>
    </xf>
    <xf numFmtId="0" fontId="0" fillId="0" borderId="0" xfId="0" applyAlignment="1">
      <alignment horizontal="left" vertical="center"/>
    </xf>
    <xf numFmtId="14" fontId="3" fillId="0" borderId="0" xfId="0" applyNumberFormat="1" applyFont="1" applyAlignment="1">
      <alignment vertical="center"/>
    </xf>
    <xf numFmtId="14" fontId="0" fillId="0" borderId="0" xfId="0" applyNumberFormat="1"/>
    <xf numFmtId="0" fontId="2" fillId="2" borderId="0" xfId="0" applyFont="1" applyFill="1" applyAlignment="1">
      <alignment horizontal="center" vertical="center"/>
    </xf>
    <xf numFmtId="14" fontId="0" fillId="0" borderId="0" xfId="0" applyNumberFormat="1" applyBorder="1" applyAlignment="1">
      <alignment horizontal="center" vertical="center"/>
    </xf>
    <xf numFmtId="0" fontId="0" fillId="0" borderId="0" xfId="0" applyAlignment="1">
      <alignment vertical="center" wrapText="1"/>
    </xf>
    <xf numFmtId="0" fontId="12" fillId="0" borderId="0" xfId="0" applyFont="1" applyAlignment="1">
      <alignment horizontal="center" vertical="center"/>
    </xf>
    <xf numFmtId="14" fontId="0" fillId="0" borderId="2" xfId="0" applyNumberFormat="1" applyBorder="1" applyAlignment="1">
      <alignment horizontal="center"/>
    </xf>
    <xf numFmtId="0" fontId="12" fillId="0" borderId="0" xfId="0" applyFont="1" applyAlignment="1">
      <alignment horizontal="center"/>
    </xf>
    <xf numFmtId="14" fontId="0" fillId="0" borderId="0" xfId="0" applyNumberFormat="1" applyAlignment="1"/>
    <xf numFmtId="14" fontId="0" fillId="0" borderId="0" xfId="0" applyNumberFormat="1" applyBorder="1" applyAlignment="1">
      <alignment horizontal="center"/>
    </xf>
    <xf numFmtId="0" fontId="13" fillId="0" borderId="0" xfId="0" applyFont="1" applyAlignment="1">
      <alignment horizontal="center"/>
    </xf>
    <xf numFmtId="14" fontId="2" fillId="0" borderId="21" xfId="0" applyNumberFormat="1" applyFont="1" applyBorder="1" applyAlignment="1">
      <alignment horizontal="center" vertical="center"/>
    </xf>
    <xf numFmtId="0" fontId="2" fillId="0" borderId="1" xfId="0" applyFont="1" applyBorder="1" applyAlignment="1">
      <alignment horizontal="center" vertical="center" wrapText="1"/>
    </xf>
    <xf numFmtId="14" fontId="3" fillId="0" borderId="1" xfId="0" applyNumberFormat="1" applyFont="1" applyBorder="1" applyAlignment="1">
      <alignment horizontal="center" vertical="center"/>
    </xf>
    <xf numFmtId="0" fontId="13" fillId="0" borderId="1" xfId="0" applyFont="1" applyBorder="1" applyAlignment="1">
      <alignment horizontal="center" vertical="center"/>
    </xf>
    <xf numFmtId="14" fontId="3" fillId="10" borderId="1" xfId="0" applyNumberFormat="1" applyFont="1" applyFill="1" applyBorder="1" applyAlignment="1">
      <alignment horizontal="center" vertical="center"/>
    </xf>
    <xf numFmtId="14" fontId="2" fillId="10" borderId="21" xfId="0" applyNumberFormat="1" applyFont="1" applyFill="1" applyBorder="1" applyAlignment="1">
      <alignment horizontal="center" vertical="center"/>
    </xf>
    <xf numFmtId="0" fontId="2" fillId="10" borderId="1" xfId="0" applyFont="1" applyFill="1" applyBorder="1" applyAlignment="1">
      <alignment horizontal="center" vertical="center"/>
    </xf>
    <xf numFmtId="0" fontId="0" fillId="10" borderId="0" xfId="0" applyFill="1" applyAlignment="1">
      <alignment horizontal="center"/>
    </xf>
    <xf numFmtId="14" fontId="2" fillId="10" borderId="1" xfId="0" applyNumberFormat="1" applyFont="1" applyFill="1" applyBorder="1" applyAlignment="1">
      <alignment horizontal="center" vertical="center"/>
    </xf>
    <xf numFmtId="14" fontId="2" fillId="10" borderId="22" xfId="0" applyNumberFormat="1" applyFont="1" applyFill="1" applyBorder="1" applyAlignment="1">
      <alignment horizontal="center" vertical="center"/>
    </xf>
    <xf numFmtId="0" fontId="2" fillId="10" borderId="22" xfId="0" applyFont="1" applyFill="1" applyBorder="1" applyAlignment="1">
      <alignment horizontal="center" vertical="center"/>
    </xf>
    <xf numFmtId="0" fontId="0" fillId="2" borderId="0" xfId="0" applyFill="1" applyAlignment="1">
      <alignment horizontal="center" vertical="center" wrapText="1"/>
    </xf>
    <xf numFmtId="14" fontId="0" fillId="0" borderId="0" xfId="0" applyNumberFormat="1" applyAlignment="1">
      <alignment horizontal="center"/>
    </xf>
    <xf numFmtId="0" fontId="0" fillId="0" borderId="0" xfId="0" applyAlignment="1">
      <alignment vertical="center"/>
    </xf>
    <xf numFmtId="0" fontId="15" fillId="0" borderId="23" xfId="0" applyFont="1" applyBorder="1" applyAlignment="1">
      <alignment horizontal="left" wrapText="1" readingOrder="1"/>
    </xf>
    <xf numFmtId="0" fontId="14" fillId="0" borderId="28" xfId="0" applyFont="1" applyBorder="1" applyAlignment="1">
      <alignment horizontal="center" wrapText="1" readingOrder="1"/>
    </xf>
    <xf numFmtId="0" fontId="14" fillId="0" borderId="29" xfId="0" applyFont="1" applyBorder="1" applyAlignment="1">
      <alignment horizontal="center" wrapText="1" readingOrder="1"/>
    </xf>
    <xf numFmtId="0" fontId="15" fillId="12" borderId="23" xfId="0" applyFont="1" applyFill="1" applyBorder="1" applyAlignment="1">
      <alignment horizontal="left" wrapText="1" readingOrder="1"/>
    </xf>
    <xf numFmtId="0" fontId="14" fillId="12" borderId="28" xfId="0" applyFont="1" applyFill="1" applyBorder="1" applyAlignment="1">
      <alignment horizontal="center" wrapText="1" readingOrder="1"/>
    </xf>
    <xf numFmtId="0" fontId="14" fillId="12" borderId="29" xfId="0" applyFont="1" applyFill="1" applyBorder="1" applyAlignment="1">
      <alignment horizontal="center" wrapText="1" readingOrder="1"/>
    </xf>
    <xf numFmtId="0" fontId="0" fillId="0" borderId="0" xfId="0" applyNumberFormat="1" applyAlignment="1">
      <alignment horizontal="center"/>
    </xf>
    <xf numFmtId="0" fontId="14" fillId="13" borderId="28" xfId="0" applyFont="1" applyFill="1" applyBorder="1" applyAlignment="1">
      <alignment horizontal="center" wrapText="1" readingOrder="1"/>
    </xf>
    <xf numFmtId="0" fontId="14" fillId="14" borderId="29" xfId="0" applyFont="1" applyFill="1" applyBorder="1" applyAlignment="1">
      <alignment horizontal="center" wrapText="1" readingOrder="1"/>
    </xf>
    <xf numFmtId="0" fontId="16" fillId="0" borderId="0" xfId="0" applyFont="1"/>
    <xf numFmtId="0" fontId="2" fillId="0" borderId="30" xfId="0" applyFont="1" applyBorder="1" applyAlignment="1">
      <alignment horizontal="center"/>
    </xf>
    <xf numFmtId="0" fontId="2" fillId="0" borderId="22" xfId="0" applyFont="1" applyBorder="1" applyAlignment="1">
      <alignment horizontal="center"/>
    </xf>
    <xf numFmtId="17" fontId="4" fillId="4" borderId="3" xfId="0" applyNumberFormat="1" applyFont="1" applyFill="1" applyBorder="1"/>
    <xf numFmtId="0" fontId="2" fillId="0" borderId="1" xfId="0" applyNumberFormat="1" applyFont="1" applyBorder="1" applyAlignment="1">
      <alignment horizontal="center"/>
    </xf>
    <xf numFmtId="0" fontId="2" fillId="0" borderId="22" xfId="0" applyNumberFormat="1" applyFont="1" applyBorder="1" applyAlignment="1">
      <alignment horizontal="center"/>
    </xf>
    <xf numFmtId="0" fontId="2" fillId="0" borderId="31" xfId="0" applyFont="1" applyBorder="1" applyAlignment="1">
      <alignment horizontal="center"/>
    </xf>
    <xf numFmtId="0" fontId="0" fillId="13" borderId="0" xfId="0" applyFill="1" applyAlignment="1">
      <alignment horizontal="center" vertical="center"/>
    </xf>
    <xf numFmtId="0" fontId="0" fillId="13" borderId="0" xfId="0" applyFill="1" applyAlignment="1">
      <alignment horizontal="center" vertical="center" wrapText="1"/>
    </xf>
    <xf numFmtId="0" fontId="19" fillId="16" borderId="33" xfId="0" applyFont="1" applyFill="1" applyBorder="1" applyAlignment="1">
      <alignment horizontal="center" vertical="center" wrapText="1"/>
    </xf>
    <xf numFmtId="0" fontId="19" fillId="16" borderId="34" xfId="0" applyFont="1" applyFill="1" applyBorder="1" applyAlignment="1">
      <alignment horizontal="center" vertical="center" wrapText="1"/>
    </xf>
    <xf numFmtId="0" fontId="19" fillId="16" borderId="35" xfId="0" applyFont="1" applyFill="1" applyBorder="1" applyAlignment="1">
      <alignment horizontal="center" vertical="center" wrapText="1"/>
    </xf>
    <xf numFmtId="0" fontId="18" fillId="9" borderId="0" xfId="0" applyFont="1" applyFill="1" applyAlignment="1">
      <alignment horizontal="center" vertical="center" wrapText="1"/>
    </xf>
    <xf numFmtId="0" fontId="0" fillId="0" borderId="0" xfId="0" applyBorder="1" applyAlignment="1">
      <alignment horizontal="center" vertical="center" wrapText="1"/>
    </xf>
    <xf numFmtId="0" fontId="0" fillId="0" borderId="0" xfId="0" applyFill="1" applyAlignment="1">
      <alignment horizontal="center" vertical="center"/>
    </xf>
    <xf numFmtId="0" fontId="0" fillId="17" borderId="0" xfId="0" applyFill="1" applyAlignment="1">
      <alignment horizontal="center" vertical="center"/>
    </xf>
    <xf numFmtId="0" fontId="0" fillId="17" borderId="0" xfId="0" applyFill="1" applyAlignment="1">
      <alignment horizontal="center"/>
    </xf>
    <xf numFmtId="0" fontId="3" fillId="17" borderId="0" xfId="0" applyFont="1" applyFill="1" applyAlignment="1">
      <alignment horizontal="center"/>
    </xf>
    <xf numFmtId="0" fontId="0" fillId="17" borderId="0" xfId="0" applyFill="1" applyAlignment="1">
      <alignment horizontal="center" vertical="center" wrapText="1"/>
    </xf>
    <xf numFmtId="0" fontId="0" fillId="17" borderId="0" xfId="0" applyFill="1" applyAlignment="1">
      <alignment horizontal="center" wrapText="1"/>
    </xf>
    <xf numFmtId="0" fontId="0" fillId="0" borderId="39" xfId="0" pivotButton="1" applyBorder="1"/>
    <xf numFmtId="0" fontId="0" fillId="0" borderId="39" xfId="0" applyBorder="1"/>
    <xf numFmtId="0" fontId="0" fillId="0" borderId="42" xfId="0" applyNumberFormat="1" applyBorder="1" applyAlignment="1">
      <alignment horizontal="center"/>
    </xf>
    <xf numFmtId="0" fontId="0" fillId="0" borderId="44" xfId="0" applyNumberFormat="1" applyBorder="1" applyAlignment="1">
      <alignment horizontal="center"/>
    </xf>
    <xf numFmtId="0" fontId="8" fillId="0" borderId="40" xfId="0" pivotButton="1" applyFont="1" applyBorder="1" applyAlignment="1">
      <alignment horizontal="left"/>
    </xf>
    <xf numFmtId="0" fontId="8" fillId="0" borderId="40" xfId="0" applyFont="1" applyBorder="1" applyAlignment="1">
      <alignment horizontal="center"/>
    </xf>
    <xf numFmtId="0" fontId="0" fillId="0" borderId="45" xfId="0" applyNumberFormat="1" applyBorder="1" applyAlignment="1">
      <alignment horizontal="center"/>
    </xf>
    <xf numFmtId="0" fontId="0" fillId="0" borderId="46" xfId="0" applyNumberFormat="1" applyBorder="1" applyAlignment="1">
      <alignment horizontal="center"/>
    </xf>
    <xf numFmtId="0" fontId="0" fillId="0" borderId="41" xfId="0" applyNumberFormat="1" applyBorder="1" applyAlignment="1">
      <alignment horizontal="center"/>
    </xf>
    <xf numFmtId="0" fontId="0" fillId="0" borderId="43" xfId="0" applyNumberFormat="1" applyBorder="1" applyAlignment="1">
      <alignment horizontal="center"/>
    </xf>
    <xf numFmtId="0" fontId="0" fillId="0" borderId="40" xfId="0" applyBorder="1" applyAlignment="1">
      <alignment horizontal="left"/>
    </xf>
    <xf numFmtId="0" fontId="0" fillId="0" borderId="47" xfId="0" applyBorder="1" applyAlignment="1">
      <alignment horizontal="left" indent="1"/>
    </xf>
    <xf numFmtId="0" fontId="0" fillId="0" borderId="48" xfId="0" applyBorder="1" applyAlignment="1">
      <alignment horizontal="left" indent="1"/>
    </xf>
    <xf numFmtId="0" fontId="0" fillId="0" borderId="49" xfId="0" applyBorder="1" applyAlignment="1">
      <alignment horizontal="left" indent="1"/>
    </xf>
    <xf numFmtId="0" fontId="0" fillId="18" borderId="0" xfId="0" applyFill="1" applyAlignment="1">
      <alignment horizontal="center" vertical="center"/>
    </xf>
    <xf numFmtId="0" fontId="0" fillId="0" borderId="0" xfId="0" applyAlignment="1">
      <alignment horizontal="left" indent="1"/>
    </xf>
    <xf numFmtId="0" fontId="0" fillId="9" borderId="0" xfId="0" applyFill="1" applyBorder="1" applyAlignment="1">
      <alignment horizontal="center" vertical="center"/>
    </xf>
    <xf numFmtId="0" fontId="0" fillId="8" borderId="0" xfId="0" applyFill="1" applyAlignment="1">
      <alignment horizontal="center" vertical="center"/>
    </xf>
    <xf numFmtId="0" fontId="0" fillId="0" borderId="0" xfId="0" applyFill="1" applyAlignment="1">
      <alignment horizontal="center"/>
    </xf>
    <xf numFmtId="0" fontId="0" fillId="2" borderId="0" xfId="0" applyFill="1" applyAlignment="1">
      <alignment horizontal="center" wrapText="1"/>
    </xf>
    <xf numFmtId="14" fontId="0" fillId="8" borderId="0" xfId="0" applyNumberFormat="1" applyFill="1"/>
    <xf numFmtId="14" fontId="0" fillId="2" borderId="0" xfId="0" applyNumberFormat="1" applyFill="1"/>
    <xf numFmtId="14" fontId="0" fillId="2" borderId="2" xfId="0" applyNumberFormat="1" applyFill="1" applyBorder="1" applyAlignment="1">
      <alignment horizontal="center" vertical="center"/>
    </xf>
    <xf numFmtId="20" fontId="0" fillId="2" borderId="0" xfId="0" applyNumberFormat="1" applyFill="1" applyAlignment="1">
      <alignment horizontal="center"/>
    </xf>
    <xf numFmtId="0" fontId="0" fillId="2" borderId="0" xfId="0" applyFill="1" applyBorder="1" applyAlignment="1">
      <alignment horizontal="center" vertical="center"/>
    </xf>
    <xf numFmtId="0" fontId="0" fillId="2" borderId="0" xfId="0" applyFill="1" applyAlignment="1">
      <alignment wrapText="1"/>
    </xf>
    <xf numFmtId="14" fontId="0" fillId="2" borderId="0" xfId="0" applyNumberFormat="1" applyFill="1" applyAlignment="1">
      <alignment horizontal="center" vertical="center"/>
    </xf>
    <xf numFmtId="0" fontId="0" fillId="2" borderId="0" xfId="0" applyNumberFormat="1" applyFill="1" applyAlignment="1">
      <alignment horizontal="center" vertical="center"/>
    </xf>
    <xf numFmtId="16" fontId="0" fillId="0" borderId="0" xfId="0" applyNumberFormat="1" applyAlignment="1">
      <alignment horizontal="center" vertical="center"/>
    </xf>
    <xf numFmtId="0" fontId="0" fillId="0" borderId="0" xfId="0" applyAlignment="1">
      <alignment horizontal="justify" vertical="center"/>
    </xf>
    <xf numFmtId="0" fontId="0" fillId="8" borderId="0" xfId="0" applyFill="1" applyAlignment="1">
      <alignment horizontal="center"/>
    </xf>
    <xf numFmtId="0" fontId="0" fillId="9" borderId="0" xfId="0" applyFill="1" applyAlignment="1">
      <alignment horizontal="center" wrapText="1"/>
    </xf>
    <xf numFmtId="0" fontId="0" fillId="0" borderId="0" xfId="0" applyAlignment="1">
      <alignment horizontal="left" indent="2"/>
    </xf>
    <xf numFmtId="0" fontId="0" fillId="9" borderId="0" xfId="0" applyFill="1"/>
    <xf numFmtId="0" fontId="13" fillId="2" borderId="0" xfId="0" applyFont="1" applyFill="1" applyAlignment="1">
      <alignment horizontal="center" vertical="center"/>
    </xf>
    <xf numFmtId="14" fontId="0" fillId="0" borderId="36" xfId="0" applyNumberFormat="1"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20" fontId="0" fillId="0" borderId="38" xfId="0" applyNumberFormat="1" applyBorder="1" applyAlignment="1">
      <alignment horizontal="center" vertical="center"/>
    </xf>
    <xf numFmtId="0" fontId="0" fillId="0" borderId="38" xfId="0" applyBorder="1" applyAlignment="1">
      <alignment horizontal="center" vertical="center" wrapText="1"/>
    </xf>
    <xf numFmtId="14" fontId="0" fillId="0" borderId="50" xfId="0" applyNumberFormat="1"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20" fontId="0" fillId="0" borderId="52" xfId="0" applyNumberFormat="1" applyBorder="1" applyAlignment="1">
      <alignment horizontal="center" vertical="center"/>
    </xf>
    <xf numFmtId="0" fontId="0" fillId="0" borderId="52" xfId="0" applyBorder="1" applyAlignment="1">
      <alignment horizontal="center" vertical="center" wrapText="1"/>
    </xf>
    <xf numFmtId="20" fontId="0" fillId="0" borderId="52" xfId="0" applyNumberFormat="1" applyBorder="1" applyAlignment="1">
      <alignment horizontal="center" vertical="center" wrapText="1"/>
    </xf>
    <xf numFmtId="0" fontId="0" fillId="0" borderId="0" xfId="0" applyAlignment="1">
      <alignment horizontal="left" wrapText="1"/>
    </xf>
    <xf numFmtId="20" fontId="0" fillId="0" borderId="38" xfId="0" applyNumberFormat="1" applyBorder="1" applyAlignment="1">
      <alignment horizontal="center" vertical="center" wrapText="1"/>
    </xf>
    <xf numFmtId="0" fontId="17" fillId="15" borderId="32" xfId="0" applyFont="1" applyFill="1" applyBorder="1" applyAlignment="1">
      <alignment horizontal="center" vertical="center"/>
    </xf>
    <xf numFmtId="0" fontId="17" fillId="15" borderId="1" xfId="0" applyFont="1" applyFill="1" applyBorder="1" applyAlignment="1">
      <alignment horizontal="center" vertical="center"/>
    </xf>
    <xf numFmtId="0" fontId="17" fillId="15" borderId="30" xfId="0" applyFont="1" applyFill="1" applyBorder="1" applyAlignment="1">
      <alignment horizontal="center" vertical="center"/>
    </xf>
    <xf numFmtId="0" fontId="14" fillId="11" borderId="26" xfId="0" applyFont="1" applyFill="1" applyBorder="1" applyAlignment="1">
      <alignment horizontal="center" wrapText="1" readingOrder="1"/>
    </xf>
    <xf numFmtId="0" fontId="14" fillId="11" borderId="27" xfId="0" applyFont="1" applyFill="1" applyBorder="1" applyAlignment="1">
      <alignment horizontal="center" wrapText="1" readingOrder="1"/>
    </xf>
    <xf numFmtId="0" fontId="14" fillId="11" borderId="24" xfId="0" applyFont="1" applyFill="1" applyBorder="1" applyAlignment="1">
      <alignment horizontal="center" vertical="center" wrapText="1" readingOrder="1"/>
    </xf>
    <xf numFmtId="0" fontId="14" fillId="11" borderId="25" xfId="0" applyFont="1" applyFill="1" applyBorder="1" applyAlignment="1">
      <alignment horizontal="center" vertical="center" wrapText="1" readingOrder="1"/>
    </xf>
  </cellXfs>
  <cellStyles count="1">
    <cellStyle name="Normal" xfId="0" builtinId="0"/>
  </cellStyles>
  <dxfs count="141">
    <dxf>
      <alignment horizontal="center"/>
    </dxf>
    <dxf>
      <alignment horizontal="center"/>
    </dxf>
    <dxf>
      <alignment horizontal="center" vertical="center" textRotation="0" wrapText="0" indent="0" justifyLastLine="0" shrinkToFit="0" readingOrder="0"/>
    </dxf>
    <dxf>
      <fill>
        <patternFill patternType="solid">
          <fgColor indexed="64"/>
          <bgColor theme="4" tint="0.79998168889431442"/>
        </patternFill>
      </fill>
      <alignment horizontal="center" vertical="center" textRotation="0" wrapText="0"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1" indent="0" justifyLastLine="0" shrinkToFit="0" readingOrder="0"/>
    </dxf>
    <dxf>
      <font>
        <color theme="1"/>
      </font>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alignment horizontal="center" vertical="center" textRotation="0" wrapText="0" indent="0" justifyLastLine="0" shrinkToFit="0" readingOrder="0"/>
    </dxf>
    <dxf>
      <alignment horizontal="center" vertical="center" textRotation="0" wrapText="0" indent="0" justifyLastLine="0" shrinkToFit="0" readingOrder="0"/>
    </dxf>
    <dxf>
      <font>
        <color rgb="FF1D1C1D"/>
        <name val="Arial"/>
        <family val="2"/>
      </font>
      <numFmt numFmtId="19" formatCode="dd/mm/yyyy"/>
      <fill>
        <patternFill patternType="solid">
          <fgColor indexed="64"/>
          <bgColor theme="4" tint="0.79998168889431442"/>
        </patternFill>
      </fill>
      <alignment horizontal="center" vertical="center" textRotation="0" wrapText="0" indent="0" justifyLastLine="0" shrinkToFit="0" readingOrder="0"/>
      <border diagonalUp="0" diagonalDown="0" outline="0">
        <left/>
        <right/>
        <top style="thin">
          <color theme="4"/>
        </top>
        <bottom/>
      </border>
    </dxf>
    <dxf>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solid">
          <fgColor indexed="64"/>
          <bgColor rgb="FF92D05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numFmt numFmtId="19" formatCode="dd/mm/yyyy"/>
      <alignment horizontal="center" vertical="center" textRotation="0" wrapText="0" indent="0" justifyLastLine="0" shrinkToFit="0" readingOrder="0"/>
      <border diagonalUp="0" diagonalDown="0" outline="0">
        <left style="thin">
          <color theme="2" tint="-9.9917600024414813E-2"/>
        </left>
        <right style="thin">
          <color theme="2" tint="-9.9917600024414813E-2"/>
        </right>
        <top style="thin">
          <color theme="4"/>
        </top>
        <bottom/>
      </border>
    </dxf>
    <dxf>
      <font>
        <b val="0"/>
        <i val="0"/>
        <strike val="0"/>
        <condense val="0"/>
        <extend val="0"/>
        <outline val="0"/>
        <shadow val="0"/>
        <u val="none"/>
        <vertAlign val="baseline"/>
        <sz val="11"/>
        <color rgb="FF1D1C1D"/>
        <name val="Arial"/>
        <family val="2"/>
        <scheme val="none"/>
      </font>
      <numFmt numFmtId="19" formatCode="dd/mm/yyyy"/>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dxf>
    <dxf>
      <alignment vertical="center"/>
    </dxf>
    <dxf>
      <alignment vertical="center"/>
    </dxf>
    <dxf>
      <alignment horizontal="center"/>
    </dxf>
    <dxf>
      <alignment horizontal="center"/>
    </dxf>
    <dxf>
      <alignment horizontal="left"/>
    </dxf>
    <dxf>
      <alignment horizontal="center"/>
    </dxf>
    <dxf>
      <alignment horizontal="center"/>
    </dxf>
    <dxf>
      <border>
        <vertical style="dotted">
          <color theme="0" tint="-0.249977111117893"/>
        </vertical>
        <horizontal style="dotted">
          <color theme="0" tint="-0.249977111117893"/>
        </horizontal>
      </border>
    </dxf>
    <dxf>
      <border>
        <vertical style="dotted">
          <color theme="0" tint="-0.249977111117893"/>
        </vertical>
        <horizontal style="dotted">
          <color theme="0" tint="-0.249977111117893"/>
        </horizontal>
      </border>
    </dxf>
    <dxf>
      <border>
        <vertical style="dotted">
          <color theme="0" tint="-0.249977111117893"/>
        </vertical>
        <horizontal style="dotted">
          <color theme="0" tint="-0.249977111117893"/>
        </horizontal>
      </border>
    </dxf>
    <dxf>
      <border>
        <bottom style="dotted">
          <color theme="0" tint="-0.249977111117893"/>
        </bottom>
      </border>
    </dxf>
    <dxf>
      <border>
        <bottom style="dotted">
          <color theme="0" tint="-0.249977111117893"/>
        </bottom>
      </border>
    </dxf>
    <dxf>
      <border>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left style="dotted">
          <color theme="0" tint="-0.249977111117893"/>
        </left>
        <right style="dotted">
          <color theme="0" tint="-0.249977111117893"/>
        </right>
        <top style="dotted">
          <color theme="0" tint="-0.249977111117893"/>
        </top>
        <bottom style="dotted">
          <color theme="0" tint="-0.249977111117893"/>
        </bottom>
      </border>
    </dxf>
    <dxf>
      <border>
        <bottom style="dotted">
          <color indexed="64"/>
        </bottom>
      </border>
    </dxf>
    <dxf>
      <border>
        <bottom style="dotted">
          <color indexed="64"/>
        </bottom>
      </border>
    </dxf>
    <dxf>
      <border>
        <bottom style="dotted">
          <color indexed="64"/>
        </bottom>
      </border>
    </dxf>
    <dxf>
      <alignment horizontal="left"/>
    </dxf>
    <dxf>
      <font>
        <b/>
      </font>
    </dxf>
    <dxf>
      <font>
        <b/>
      </font>
    </dxf>
    <dxf>
      <font>
        <b/>
      </font>
    </dxf>
    <dxf>
      <alignment horizontal="center"/>
    </dxf>
    <dxf>
      <alignment horizontal="center"/>
    </dxf>
    <dxf>
      <alignment horizontal="center"/>
    </dxf>
    <dxf>
      <alignment horizontal="center"/>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outline="0">
        <left/>
        <right style="thin">
          <color theme="4"/>
        </right>
        <top style="thin">
          <color theme="4"/>
        </top>
        <bottom/>
      </border>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border diagonalUp="0" diagonalDown="0">
        <left/>
        <right/>
        <top style="thin">
          <color theme="4"/>
        </top>
        <bottom/>
        <vertical/>
        <horizontal/>
      </border>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outline="0">
        <left/>
        <right/>
        <top style="thin">
          <color theme="4"/>
        </top>
        <bottom/>
      </border>
    </dxf>
    <dxf>
      <border outline="0">
        <left style="thin">
          <color theme="4"/>
        </left>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none"/>
      </font>
      <numFmt numFmtId="22" formatCode="mmm/yy"/>
      <fill>
        <patternFill patternType="solid">
          <fgColor theme="4" tint="0.79998168889431442"/>
          <bgColor theme="4"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bottom" textRotation="0"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textRotation="0" indent="0" justifyLastLine="0" shrinkToFit="0" readingOrder="0"/>
    </dxf>
    <dxf>
      <alignment horizontal="center" textRotation="0" indent="0" justifyLastLine="0" shrinkToFit="0" readingOrder="0"/>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font>
        <color theme="0"/>
      </font>
      <fill>
        <patternFill>
          <bgColor theme="0"/>
        </patternFill>
      </fill>
    </dxf>
    <dxf>
      <fill>
        <patternFill>
          <bgColor theme="9" tint="0.59996337778862885"/>
        </patternFill>
      </fill>
    </dxf>
    <dxf>
      <fill>
        <patternFill>
          <bgColor rgb="FFFF0000"/>
        </patternFill>
      </fill>
    </dxf>
    <dxf>
      <alignment vertical="center"/>
    </dxf>
    <dxf>
      <alignment horizontal="center"/>
    </dxf>
  </dxfs>
  <tableStyles count="0" defaultTableStyle="TableStyleMedium2" defaultPivotStyle="PivotStyleLight16"/>
  <colors>
    <mruColors>
      <color rgb="FF5C9C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[001.DBControleEventos - 13.09.xlsx]ASAF CR OU SR!Tabela dinâmica3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CLASSIFICAÇÃO</a:t>
            </a:r>
            <a:r>
              <a:rPr lang="en-US" baseline="0"/>
              <a:t> ASAF (SR OU CR)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'ASAF CR OU SR'!$B$3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'ASAF CR OU SR'!$A$4:$A$31</c:f>
              <c:multiLvlStrCache>
                <c:ptCount val="16"/>
                <c:lvl>
                  <c:pt idx="0">
                    <c:v>CR</c:v>
                  </c:pt>
                  <c:pt idx="1">
                    <c:v>SR</c:v>
                  </c:pt>
                  <c:pt idx="2">
                    <c:v>CR</c:v>
                  </c:pt>
                  <c:pt idx="3">
                    <c:v>SR</c:v>
                  </c:pt>
                  <c:pt idx="4">
                    <c:v>CR</c:v>
                  </c:pt>
                  <c:pt idx="5">
                    <c:v>SR</c:v>
                  </c:pt>
                  <c:pt idx="6">
                    <c:v>CR</c:v>
                  </c:pt>
                  <c:pt idx="7">
                    <c:v>SR</c:v>
                  </c:pt>
                  <c:pt idx="8">
                    <c:v>CR</c:v>
                  </c:pt>
                  <c:pt idx="9">
                    <c:v>SR</c:v>
                  </c:pt>
                  <c:pt idx="10">
                    <c:v>CR</c:v>
                  </c:pt>
                  <c:pt idx="11">
                    <c:v>SR</c:v>
                  </c:pt>
                  <c:pt idx="12">
                    <c:v>CR</c:v>
                  </c:pt>
                  <c:pt idx="13">
                    <c:v>SR</c:v>
                  </c:pt>
                  <c:pt idx="14">
                    <c:v>CR</c:v>
                  </c:pt>
                  <c:pt idx="15">
                    <c:v>CR</c:v>
                  </c:pt>
                </c:lvl>
                <c:lvl>
                  <c:pt idx="0">
                    <c:v>janeiro</c:v>
                  </c:pt>
                  <c:pt idx="2">
                    <c:v>fevereiro</c:v>
                  </c:pt>
                  <c:pt idx="4">
                    <c:v>abril</c:v>
                  </c:pt>
                  <c:pt idx="6">
                    <c:v>maio</c:v>
                  </c:pt>
                  <c:pt idx="8">
                    <c:v>junho</c:v>
                  </c:pt>
                  <c:pt idx="10">
                    <c:v>julho</c:v>
                  </c:pt>
                  <c:pt idx="12">
                    <c:v>agosto</c:v>
                  </c:pt>
                  <c:pt idx="14">
                    <c:v>março</c:v>
                  </c:pt>
                  <c:pt idx="15">
                    <c:v>abril</c:v>
                  </c:pt>
                </c:lvl>
                <c:lvl>
                  <c:pt idx="0">
                    <c:v>SÃO PAULO</c:v>
                  </c:pt>
                  <c:pt idx="14">
                    <c:v>MATO GROSSO DO SUL</c:v>
                  </c:pt>
                </c:lvl>
              </c:multiLvlStrCache>
            </c:multiLvlStrRef>
          </c:cat>
          <c:val>
            <c:numRef>
              <c:f>'ASAF CR OU SR'!$B$4:$B$31</c:f>
              <c:numCache>
                <c:formatCode>General</c:formatCode>
                <c:ptCount val="16"/>
                <c:pt idx="0">
                  <c:v>6</c:v>
                </c:pt>
                <c:pt idx="1">
                  <c:v>1</c:v>
                </c:pt>
                <c:pt idx="2">
                  <c:v>1</c:v>
                </c:pt>
                <c:pt idx="3">
                  <c:v>2</c:v>
                </c:pt>
                <c:pt idx="4">
                  <c:v>2</c:v>
                </c:pt>
                <c:pt idx="5">
                  <c:v>2</c:v>
                </c:pt>
                <c:pt idx="6">
                  <c:v>2</c:v>
                </c:pt>
                <c:pt idx="7">
                  <c:v>3</c:v>
                </c:pt>
                <c:pt idx="8">
                  <c:v>3</c:v>
                </c:pt>
                <c:pt idx="9">
                  <c:v>4</c:v>
                </c:pt>
                <c:pt idx="10">
                  <c:v>5</c:v>
                </c:pt>
                <c:pt idx="11">
                  <c:v>5</c:v>
                </c:pt>
                <c:pt idx="12">
                  <c:v>3</c:v>
                </c:pt>
                <c:pt idx="13">
                  <c:v>1</c:v>
                </c:pt>
                <c:pt idx="14">
                  <c:v>1</c:v>
                </c:pt>
                <c:pt idx="15">
                  <c:v>1</c:v>
                </c:pt>
              </c:numCache>
            </c:numRef>
          </c:val>
          <c:extLst>
            <c:ext xmlns:c16="http://schemas.microsoft.com/office/drawing/2014/chart" uri="{C3380CC4-5D6E-409C-BE32-E72D297353CC}">
              <c16:uniqueId val="{00000000-1AD2-47CA-B523-8F369584B8D3}"/>
            </c:ext>
          </c:extLst>
        </c:ser>
        <c:dLbls>
          <c:dLblPos val="outEnd"/>
          <c:showLegendKey val="0"/>
          <c:showVal val="1"/>
          <c:showCatName val="0"/>
          <c:showSerName val="0"/>
          <c:showPercent val="0"/>
          <c:showBubbleSize val="0"/>
        </c:dLbls>
        <c:gapWidth val="219"/>
        <c:overlap val="-27"/>
        <c:axId val="441579023"/>
        <c:axId val="1053004159"/>
      </c:barChart>
      <c:catAx>
        <c:axId val="44157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53004159"/>
        <c:crosses val="autoZero"/>
        <c:auto val="1"/>
        <c:lblAlgn val="ctr"/>
        <c:lblOffset val="100"/>
        <c:noMultiLvlLbl val="0"/>
      </c:catAx>
      <c:valAx>
        <c:axId val="1053004159"/>
        <c:scaling>
          <c:orientation val="minMax"/>
        </c:scaling>
        <c:delete val="1"/>
        <c:axPos val="l"/>
        <c:numFmt formatCode="General" sourceLinked="1"/>
        <c:majorTickMark val="none"/>
        <c:minorTickMark val="none"/>
        <c:tickLblPos val="nextTo"/>
        <c:crossAx val="4415790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[001.DBControleEventos - 13.09.xlsx]Planilha7!Tabela dinâmica1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Planilha7!$B$5:$B$6</c:f>
              <c:strCache>
                <c:ptCount val="1"/>
                <c:pt idx="0">
                  <c:v>ACAF</c:v>
                </c:pt>
              </c:strCache>
            </c:strRef>
          </c:tx>
          <c:spPr>
            <a:solidFill>
              <a:schemeClr val="accent1"/>
            </a:solidFill>
            <a:ln>
              <a:noFill/>
            </a:ln>
            <a:effectLst/>
          </c:spPr>
          <c:invertIfNegative val="0"/>
          <c:cat>
            <c:strRef>
              <c:f>Planilha7!$A$7:$A$17</c:f>
              <c:strCache>
                <c:ptCount val="10"/>
                <c:pt idx="0">
                  <c:v>Colheita</c:v>
                </c:pt>
                <c:pt idx="1">
                  <c:v>Silvicultura</c:v>
                </c:pt>
                <c:pt idx="2">
                  <c:v>Viveiro</c:v>
                </c:pt>
                <c:pt idx="3">
                  <c:v>Transporte Madeira</c:v>
                </c:pt>
                <c:pt idx="4">
                  <c:v>Manut. Campo</c:v>
                </c:pt>
                <c:pt idx="5">
                  <c:v>Manut. Estradas Logíst Próprio</c:v>
                </c:pt>
                <c:pt idx="6">
                  <c:v>Pátio de Madeira</c:v>
                </c:pt>
                <c:pt idx="7">
                  <c:v>Qualidade Florestal</c:v>
                </c:pt>
                <c:pt idx="8">
                  <c:v>Manut. Automotiva </c:v>
                </c:pt>
                <c:pt idx="9">
                  <c:v>Carregamento De Madeira</c:v>
                </c:pt>
              </c:strCache>
            </c:strRef>
          </c:cat>
          <c:val>
            <c:numRef>
              <c:f>Planilha7!$B$7:$B$17</c:f>
              <c:numCache>
                <c:formatCode>General</c:formatCode>
                <c:ptCount val="10"/>
                <c:pt idx="1">
                  <c:v>5</c:v>
                </c:pt>
                <c:pt idx="2">
                  <c:v>1</c:v>
                </c:pt>
                <c:pt idx="3">
                  <c:v>2</c:v>
                </c:pt>
              </c:numCache>
            </c:numRef>
          </c:val>
          <c:extLst>
            <c:ext xmlns:c16="http://schemas.microsoft.com/office/drawing/2014/chart" uri="{C3380CC4-5D6E-409C-BE32-E72D297353CC}">
              <c16:uniqueId val="{00000000-AF8A-4A74-B616-E34C45002D82}"/>
            </c:ext>
          </c:extLst>
        </c:ser>
        <c:ser>
          <c:idx val="1"/>
          <c:order val="1"/>
          <c:tx>
            <c:strRef>
              <c:f>Planilha7!$C$5:$C$6</c:f>
              <c:strCache>
                <c:ptCount val="1"/>
                <c:pt idx="0">
                  <c:v>ASAF</c:v>
                </c:pt>
              </c:strCache>
            </c:strRef>
          </c:tx>
          <c:spPr>
            <a:solidFill>
              <a:schemeClr val="accent2"/>
            </a:solidFill>
            <a:ln>
              <a:noFill/>
            </a:ln>
            <a:effectLst/>
          </c:spPr>
          <c:invertIfNegative val="0"/>
          <c:cat>
            <c:strRef>
              <c:f>Planilha7!$A$7:$A$17</c:f>
              <c:strCache>
                <c:ptCount val="10"/>
                <c:pt idx="0">
                  <c:v>Colheita</c:v>
                </c:pt>
                <c:pt idx="1">
                  <c:v>Silvicultura</c:v>
                </c:pt>
                <c:pt idx="2">
                  <c:v>Viveiro</c:v>
                </c:pt>
                <c:pt idx="3">
                  <c:v>Transporte Madeira</c:v>
                </c:pt>
                <c:pt idx="4">
                  <c:v>Manut. Campo</c:v>
                </c:pt>
                <c:pt idx="5">
                  <c:v>Manut. Estradas Logíst Próprio</c:v>
                </c:pt>
                <c:pt idx="6">
                  <c:v>Pátio de Madeira</c:v>
                </c:pt>
                <c:pt idx="7">
                  <c:v>Qualidade Florestal</c:v>
                </c:pt>
                <c:pt idx="8">
                  <c:v>Manut. Automotiva </c:v>
                </c:pt>
                <c:pt idx="9">
                  <c:v>Carregamento De Madeira</c:v>
                </c:pt>
              </c:strCache>
            </c:strRef>
          </c:cat>
          <c:val>
            <c:numRef>
              <c:f>Planilha7!$C$7:$C$17</c:f>
              <c:numCache>
                <c:formatCode>General</c:formatCode>
                <c:ptCount val="10"/>
                <c:pt idx="0">
                  <c:v>2</c:v>
                </c:pt>
                <c:pt idx="1">
                  <c:v>2</c:v>
                </c:pt>
              </c:numCache>
            </c:numRef>
          </c:val>
          <c:extLst>
            <c:ext xmlns:c16="http://schemas.microsoft.com/office/drawing/2014/chart" uri="{C3380CC4-5D6E-409C-BE32-E72D297353CC}">
              <c16:uniqueId val="{00000001-AF8A-4A74-B616-E34C45002D82}"/>
            </c:ext>
          </c:extLst>
        </c:ser>
        <c:ser>
          <c:idx val="2"/>
          <c:order val="2"/>
          <c:tx>
            <c:strRef>
              <c:f>Planilha7!$D$5:$D$6</c:f>
              <c:strCache>
                <c:ptCount val="1"/>
                <c:pt idx="0">
                  <c:v>INCIDENTE</c:v>
                </c:pt>
              </c:strCache>
            </c:strRef>
          </c:tx>
          <c:spPr>
            <a:solidFill>
              <a:schemeClr val="accent3"/>
            </a:solidFill>
            <a:ln>
              <a:noFill/>
            </a:ln>
            <a:effectLst/>
          </c:spPr>
          <c:invertIfNegative val="0"/>
          <c:cat>
            <c:strRef>
              <c:f>Planilha7!$A$7:$A$17</c:f>
              <c:strCache>
                <c:ptCount val="10"/>
                <c:pt idx="0">
                  <c:v>Colheita</c:v>
                </c:pt>
                <c:pt idx="1">
                  <c:v>Silvicultura</c:v>
                </c:pt>
                <c:pt idx="2">
                  <c:v>Viveiro</c:v>
                </c:pt>
                <c:pt idx="3">
                  <c:v>Transporte Madeira</c:v>
                </c:pt>
                <c:pt idx="4">
                  <c:v>Manut. Campo</c:v>
                </c:pt>
                <c:pt idx="5">
                  <c:v>Manut. Estradas Logíst Próprio</c:v>
                </c:pt>
                <c:pt idx="6">
                  <c:v>Pátio de Madeira</c:v>
                </c:pt>
                <c:pt idx="7">
                  <c:v>Qualidade Florestal</c:v>
                </c:pt>
                <c:pt idx="8">
                  <c:v>Manut. Automotiva </c:v>
                </c:pt>
                <c:pt idx="9">
                  <c:v>Carregamento De Madeira</c:v>
                </c:pt>
              </c:strCache>
            </c:strRef>
          </c:cat>
          <c:val>
            <c:numRef>
              <c:f>Planilha7!$D$7:$D$17</c:f>
              <c:numCache>
                <c:formatCode>General</c:formatCode>
                <c:ptCount val="10"/>
                <c:pt idx="0">
                  <c:v>3</c:v>
                </c:pt>
                <c:pt idx="1">
                  <c:v>24</c:v>
                </c:pt>
                <c:pt idx="3">
                  <c:v>3</c:v>
                </c:pt>
                <c:pt idx="4">
                  <c:v>1</c:v>
                </c:pt>
                <c:pt idx="5">
                  <c:v>1</c:v>
                </c:pt>
                <c:pt idx="6">
                  <c:v>1</c:v>
                </c:pt>
                <c:pt idx="8">
                  <c:v>1</c:v>
                </c:pt>
                <c:pt idx="9">
                  <c:v>2</c:v>
                </c:pt>
              </c:numCache>
            </c:numRef>
          </c:val>
          <c:extLst>
            <c:ext xmlns:c16="http://schemas.microsoft.com/office/drawing/2014/chart" uri="{C3380CC4-5D6E-409C-BE32-E72D297353CC}">
              <c16:uniqueId val="{00000009-AF8A-4A74-B616-E34C45002D82}"/>
            </c:ext>
          </c:extLst>
        </c:ser>
        <c:ser>
          <c:idx val="3"/>
          <c:order val="3"/>
          <c:tx>
            <c:strRef>
              <c:f>Planilha7!$E$5:$E$6</c:f>
              <c:strCache>
                <c:ptCount val="1"/>
                <c:pt idx="0">
                  <c:v>SAA</c:v>
                </c:pt>
              </c:strCache>
            </c:strRef>
          </c:tx>
          <c:spPr>
            <a:solidFill>
              <a:schemeClr val="accent4"/>
            </a:solidFill>
            <a:ln>
              <a:noFill/>
            </a:ln>
            <a:effectLst/>
          </c:spPr>
          <c:invertIfNegative val="0"/>
          <c:cat>
            <c:strRef>
              <c:f>Planilha7!$A$7:$A$17</c:f>
              <c:strCache>
                <c:ptCount val="10"/>
                <c:pt idx="0">
                  <c:v>Colheita</c:v>
                </c:pt>
                <c:pt idx="1">
                  <c:v>Silvicultura</c:v>
                </c:pt>
                <c:pt idx="2">
                  <c:v>Viveiro</c:v>
                </c:pt>
                <c:pt idx="3">
                  <c:v>Transporte Madeira</c:v>
                </c:pt>
                <c:pt idx="4">
                  <c:v>Manut. Campo</c:v>
                </c:pt>
                <c:pt idx="5">
                  <c:v>Manut. Estradas Logíst Próprio</c:v>
                </c:pt>
                <c:pt idx="6">
                  <c:v>Pátio de Madeira</c:v>
                </c:pt>
                <c:pt idx="7">
                  <c:v>Qualidade Florestal</c:v>
                </c:pt>
                <c:pt idx="8">
                  <c:v>Manut. Automotiva </c:v>
                </c:pt>
                <c:pt idx="9">
                  <c:v>Carregamento De Madeira</c:v>
                </c:pt>
              </c:strCache>
            </c:strRef>
          </c:cat>
          <c:val>
            <c:numRef>
              <c:f>Planilha7!$E$7:$E$17</c:f>
              <c:numCache>
                <c:formatCode>General</c:formatCode>
                <c:ptCount val="10"/>
                <c:pt idx="0">
                  <c:v>5</c:v>
                </c:pt>
                <c:pt idx="1">
                  <c:v>24</c:v>
                </c:pt>
                <c:pt idx="2">
                  <c:v>13</c:v>
                </c:pt>
                <c:pt idx="3">
                  <c:v>1</c:v>
                </c:pt>
                <c:pt idx="5">
                  <c:v>3</c:v>
                </c:pt>
                <c:pt idx="7">
                  <c:v>1</c:v>
                </c:pt>
                <c:pt idx="8">
                  <c:v>7</c:v>
                </c:pt>
                <c:pt idx="9">
                  <c:v>1</c:v>
                </c:pt>
              </c:numCache>
            </c:numRef>
          </c:val>
          <c:extLst>
            <c:ext xmlns:c16="http://schemas.microsoft.com/office/drawing/2014/chart" uri="{C3380CC4-5D6E-409C-BE32-E72D297353CC}">
              <c16:uniqueId val="{0000000A-AF8A-4A74-B616-E34C45002D82}"/>
            </c:ext>
          </c:extLst>
        </c:ser>
        <c:ser>
          <c:idx val="4"/>
          <c:order val="4"/>
          <c:tx>
            <c:strRef>
              <c:f>Planilha7!$F$5:$F$6</c:f>
              <c:strCache>
                <c:ptCount val="1"/>
                <c:pt idx="0">
                  <c:v>SAA - AP</c:v>
                </c:pt>
              </c:strCache>
            </c:strRef>
          </c:tx>
          <c:spPr>
            <a:solidFill>
              <a:schemeClr val="accent5"/>
            </a:solidFill>
            <a:ln>
              <a:noFill/>
            </a:ln>
            <a:effectLst/>
          </c:spPr>
          <c:invertIfNegative val="0"/>
          <c:cat>
            <c:strRef>
              <c:f>Planilha7!$A$7:$A$17</c:f>
              <c:strCache>
                <c:ptCount val="10"/>
                <c:pt idx="0">
                  <c:v>Colheita</c:v>
                </c:pt>
                <c:pt idx="1">
                  <c:v>Silvicultura</c:v>
                </c:pt>
                <c:pt idx="2">
                  <c:v>Viveiro</c:v>
                </c:pt>
                <c:pt idx="3">
                  <c:v>Transporte Madeira</c:v>
                </c:pt>
                <c:pt idx="4">
                  <c:v>Manut. Campo</c:v>
                </c:pt>
                <c:pt idx="5">
                  <c:v>Manut. Estradas Logíst Próprio</c:v>
                </c:pt>
                <c:pt idx="6">
                  <c:v>Pátio de Madeira</c:v>
                </c:pt>
                <c:pt idx="7">
                  <c:v>Qualidade Florestal</c:v>
                </c:pt>
                <c:pt idx="8">
                  <c:v>Manut. Automotiva </c:v>
                </c:pt>
                <c:pt idx="9">
                  <c:v>Carregamento De Madeira</c:v>
                </c:pt>
              </c:strCache>
            </c:strRef>
          </c:cat>
          <c:val>
            <c:numRef>
              <c:f>Planilha7!$F$7:$F$17</c:f>
              <c:numCache>
                <c:formatCode>General</c:formatCode>
                <c:ptCount val="10"/>
                <c:pt idx="0">
                  <c:v>3</c:v>
                </c:pt>
                <c:pt idx="1">
                  <c:v>1</c:v>
                </c:pt>
                <c:pt idx="8">
                  <c:v>1</c:v>
                </c:pt>
              </c:numCache>
            </c:numRef>
          </c:val>
          <c:extLst>
            <c:ext xmlns:c16="http://schemas.microsoft.com/office/drawing/2014/chart" uri="{C3380CC4-5D6E-409C-BE32-E72D297353CC}">
              <c16:uniqueId val="{0000000B-AF8A-4A74-B616-E34C45002D82}"/>
            </c:ext>
          </c:extLst>
        </c:ser>
        <c:ser>
          <c:idx val="5"/>
          <c:order val="5"/>
          <c:tx>
            <c:strRef>
              <c:f>Planilha7!$G$5:$G$6</c:f>
              <c:strCache>
                <c:ptCount val="1"/>
                <c:pt idx="0">
                  <c:v>TRAJETO</c:v>
                </c:pt>
              </c:strCache>
            </c:strRef>
          </c:tx>
          <c:spPr>
            <a:solidFill>
              <a:schemeClr val="accent6"/>
            </a:solidFill>
            <a:ln>
              <a:noFill/>
            </a:ln>
            <a:effectLst/>
          </c:spPr>
          <c:invertIfNegative val="0"/>
          <c:cat>
            <c:strRef>
              <c:f>Planilha7!$A$7:$A$17</c:f>
              <c:strCache>
                <c:ptCount val="10"/>
                <c:pt idx="0">
                  <c:v>Colheita</c:v>
                </c:pt>
                <c:pt idx="1">
                  <c:v>Silvicultura</c:v>
                </c:pt>
                <c:pt idx="2">
                  <c:v>Viveiro</c:v>
                </c:pt>
                <c:pt idx="3">
                  <c:v>Transporte Madeira</c:v>
                </c:pt>
                <c:pt idx="4">
                  <c:v>Manut. Campo</c:v>
                </c:pt>
                <c:pt idx="5">
                  <c:v>Manut. Estradas Logíst Próprio</c:v>
                </c:pt>
                <c:pt idx="6">
                  <c:v>Pátio de Madeira</c:v>
                </c:pt>
                <c:pt idx="7">
                  <c:v>Qualidade Florestal</c:v>
                </c:pt>
                <c:pt idx="8">
                  <c:v>Manut. Automotiva </c:v>
                </c:pt>
                <c:pt idx="9">
                  <c:v>Carregamento De Madeira</c:v>
                </c:pt>
              </c:strCache>
            </c:strRef>
          </c:cat>
          <c:val>
            <c:numRef>
              <c:f>Planilha7!$G$7:$G$17</c:f>
              <c:numCache>
                <c:formatCode>General</c:formatCode>
                <c:ptCount val="10"/>
                <c:pt idx="3">
                  <c:v>1</c:v>
                </c:pt>
              </c:numCache>
            </c:numRef>
          </c:val>
          <c:extLst>
            <c:ext xmlns:c16="http://schemas.microsoft.com/office/drawing/2014/chart" uri="{C3380CC4-5D6E-409C-BE32-E72D297353CC}">
              <c16:uniqueId val="{0000000C-AF8A-4A74-B616-E34C45002D82}"/>
            </c:ext>
          </c:extLst>
        </c:ser>
        <c:dLbls>
          <c:showLegendKey val="0"/>
          <c:showVal val="0"/>
          <c:showCatName val="0"/>
          <c:showSerName val="0"/>
          <c:showPercent val="0"/>
          <c:showBubbleSize val="0"/>
        </c:dLbls>
        <c:gapWidth val="219"/>
        <c:overlap val="-27"/>
        <c:axId val="429710960"/>
        <c:axId val="352126576"/>
      </c:barChart>
      <c:catAx>
        <c:axId val="42971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52126576"/>
        <c:crosses val="autoZero"/>
        <c:auto val="1"/>
        <c:lblAlgn val="ctr"/>
        <c:lblOffset val="100"/>
        <c:noMultiLvlLbl val="0"/>
      </c:catAx>
      <c:valAx>
        <c:axId val="35212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2971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[001.DBControleEventos - 13.09.xlsx]Planilha2!Tabela dinâmica1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pt-BR" sz="1400" b="1" i="0" baseline="0">
                <a:effectLst/>
              </a:rPr>
              <a:t>COMPARATIVO MENSAL 2024</a:t>
            </a:r>
            <a:endParaRPr lang="pt-BR" sz="11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994485329230155E-2"/>
          <c:y val="0.13930555555555557"/>
          <c:w val="0.97801099450274864"/>
          <c:h val="0.63350284339457574"/>
        </c:manualLayout>
      </c:layout>
      <c:barChart>
        <c:barDir val="col"/>
        <c:grouping val="clustered"/>
        <c:varyColors val="0"/>
        <c:ser>
          <c:idx val="0"/>
          <c:order val="0"/>
          <c:tx>
            <c:strRef>
              <c:f>Planilha2!$B$4:$B$5</c:f>
              <c:strCache>
                <c:ptCount val="1"/>
                <c:pt idx="0">
                  <c:v>janeiro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Planilha2!$A$6:$A$13</c:f>
              <c:strCache>
                <c:ptCount val="7"/>
                <c:pt idx="0">
                  <c:v>SAA</c:v>
                </c:pt>
                <c:pt idx="1">
                  <c:v>INCIDENTE</c:v>
                </c:pt>
                <c:pt idx="2">
                  <c:v>SAA - AP</c:v>
                </c:pt>
                <c:pt idx="3">
                  <c:v>ASAF</c:v>
                </c:pt>
                <c:pt idx="4">
                  <c:v>TRAJETO</c:v>
                </c:pt>
                <c:pt idx="5">
                  <c:v>ACAF</c:v>
                </c:pt>
                <c:pt idx="6">
                  <c:v>ACAF - AP</c:v>
                </c:pt>
              </c:strCache>
            </c:strRef>
          </c:cat>
          <c:val>
            <c:numRef>
              <c:f>Planilha2!$B$6:$B$13</c:f>
              <c:numCache>
                <c:formatCode>General</c:formatCode>
                <c:ptCount val="7"/>
                <c:pt idx="0">
                  <c:v>13</c:v>
                </c:pt>
                <c:pt idx="1">
                  <c:v>15</c:v>
                </c:pt>
                <c:pt idx="2">
                  <c:v>10</c:v>
                </c:pt>
                <c:pt idx="3">
                  <c:v>7</c:v>
                </c:pt>
                <c:pt idx="4">
                  <c:v>1</c:v>
                </c:pt>
                <c:pt idx="6">
                  <c:v>1</c:v>
                </c:pt>
              </c:numCache>
            </c:numRef>
          </c:val>
          <c:extLst>
            <c:ext xmlns:c16="http://schemas.microsoft.com/office/drawing/2014/chart" uri="{C3380CC4-5D6E-409C-BE32-E72D297353CC}">
              <c16:uniqueId val="{00000000-8447-4A01-AC1A-788A4D97C649}"/>
            </c:ext>
          </c:extLst>
        </c:ser>
        <c:ser>
          <c:idx val="1"/>
          <c:order val="1"/>
          <c:tx>
            <c:strRef>
              <c:f>Planilha2!$C$4:$C$5</c:f>
              <c:strCache>
                <c:ptCount val="1"/>
                <c:pt idx="0">
                  <c:v>fevereiro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Planilha2!$A$6:$A$13</c:f>
              <c:strCache>
                <c:ptCount val="7"/>
                <c:pt idx="0">
                  <c:v>SAA</c:v>
                </c:pt>
                <c:pt idx="1">
                  <c:v>INCIDENTE</c:v>
                </c:pt>
                <c:pt idx="2">
                  <c:v>SAA - AP</c:v>
                </c:pt>
                <c:pt idx="3">
                  <c:v>ASAF</c:v>
                </c:pt>
                <c:pt idx="4">
                  <c:v>TRAJETO</c:v>
                </c:pt>
                <c:pt idx="5">
                  <c:v>ACAF</c:v>
                </c:pt>
                <c:pt idx="6">
                  <c:v>ACAF - AP</c:v>
                </c:pt>
              </c:strCache>
            </c:strRef>
          </c:cat>
          <c:val>
            <c:numRef>
              <c:f>Planilha2!$C$6:$C$13</c:f>
              <c:numCache>
                <c:formatCode>General</c:formatCode>
                <c:ptCount val="7"/>
                <c:pt idx="0">
                  <c:v>28</c:v>
                </c:pt>
                <c:pt idx="1">
                  <c:v>11</c:v>
                </c:pt>
                <c:pt idx="2">
                  <c:v>10</c:v>
                </c:pt>
                <c:pt idx="3">
                  <c:v>3</c:v>
                </c:pt>
                <c:pt idx="4">
                  <c:v>1</c:v>
                </c:pt>
                <c:pt idx="5">
                  <c:v>2</c:v>
                </c:pt>
              </c:numCache>
            </c:numRef>
          </c:val>
          <c:extLst>
            <c:ext xmlns:c16="http://schemas.microsoft.com/office/drawing/2014/chart" uri="{C3380CC4-5D6E-409C-BE32-E72D297353CC}">
              <c16:uniqueId val="{00000001-8447-4A01-AC1A-788A4D97C649}"/>
            </c:ext>
          </c:extLst>
        </c:ser>
        <c:ser>
          <c:idx val="2"/>
          <c:order val="2"/>
          <c:tx>
            <c:strRef>
              <c:f>Planilha2!$D$4:$D$5</c:f>
              <c:strCache>
                <c:ptCount val="1"/>
                <c:pt idx="0">
                  <c:v>março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Planilha2!$A$6:$A$13</c:f>
              <c:strCache>
                <c:ptCount val="7"/>
                <c:pt idx="0">
                  <c:v>SAA</c:v>
                </c:pt>
                <c:pt idx="1">
                  <c:v>INCIDENTE</c:v>
                </c:pt>
                <c:pt idx="2">
                  <c:v>SAA - AP</c:v>
                </c:pt>
                <c:pt idx="3">
                  <c:v>ASAF</c:v>
                </c:pt>
                <c:pt idx="4">
                  <c:v>TRAJETO</c:v>
                </c:pt>
                <c:pt idx="5">
                  <c:v>ACAF</c:v>
                </c:pt>
                <c:pt idx="6">
                  <c:v>ACAF - AP</c:v>
                </c:pt>
              </c:strCache>
            </c:strRef>
          </c:cat>
          <c:val>
            <c:numRef>
              <c:f>Planilha2!$D$6:$D$13</c:f>
              <c:numCache>
                <c:formatCode>General</c:formatCode>
                <c:ptCount val="7"/>
                <c:pt idx="0">
                  <c:v>8</c:v>
                </c:pt>
                <c:pt idx="1">
                  <c:v>17</c:v>
                </c:pt>
                <c:pt idx="2">
                  <c:v>13</c:v>
                </c:pt>
                <c:pt idx="4">
                  <c:v>1</c:v>
                </c:pt>
                <c:pt idx="5">
                  <c:v>2</c:v>
                </c:pt>
              </c:numCache>
            </c:numRef>
          </c:val>
          <c:extLst>
            <c:ext xmlns:c16="http://schemas.microsoft.com/office/drawing/2014/chart" uri="{C3380CC4-5D6E-409C-BE32-E72D297353CC}">
              <c16:uniqueId val="{00000000-356E-4008-ADEB-46C65BA0996C}"/>
            </c:ext>
          </c:extLst>
        </c:ser>
        <c:ser>
          <c:idx val="3"/>
          <c:order val="3"/>
          <c:tx>
            <c:strRef>
              <c:f>Planilha2!$E$4:$E$5</c:f>
              <c:strCache>
                <c:ptCount val="1"/>
                <c:pt idx="0">
                  <c:v>abril</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Planilha2!$A$6:$A$13</c:f>
              <c:strCache>
                <c:ptCount val="7"/>
                <c:pt idx="0">
                  <c:v>SAA</c:v>
                </c:pt>
                <c:pt idx="1">
                  <c:v>INCIDENTE</c:v>
                </c:pt>
                <c:pt idx="2">
                  <c:v>SAA - AP</c:v>
                </c:pt>
                <c:pt idx="3">
                  <c:v>ASAF</c:v>
                </c:pt>
                <c:pt idx="4">
                  <c:v>TRAJETO</c:v>
                </c:pt>
                <c:pt idx="5">
                  <c:v>ACAF</c:v>
                </c:pt>
                <c:pt idx="6">
                  <c:v>ACAF - AP</c:v>
                </c:pt>
              </c:strCache>
            </c:strRef>
          </c:cat>
          <c:val>
            <c:numRef>
              <c:f>Planilha2!$E$6:$E$13</c:f>
              <c:numCache>
                <c:formatCode>General</c:formatCode>
                <c:ptCount val="7"/>
                <c:pt idx="0">
                  <c:v>19</c:v>
                </c:pt>
                <c:pt idx="1">
                  <c:v>15</c:v>
                </c:pt>
                <c:pt idx="2">
                  <c:v>11</c:v>
                </c:pt>
                <c:pt idx="3">
                  <c:v>4</c:v>
                </c:pt>
                <c:pt idx="4">
                  <c:v>1</c:v>
                </c:pt>
                <c:pt idx="5">
                  <c:v>3</c:v>
                </c:pt>
              </c:numCache>
            </c:numRef>
          </c:val>
          <c:extLst>
            <c:ext xmlns:c16="http://schemas.microsoft.com/office/drawing/2014/chart" uri="{C3380CC4-5D6E-409C-BE32-E72D297353CC}">
              <c16:uniqueId val="{00000001-356E-4008-ADEB-46C65BA0996C}"/>
            </c:ext>
          </c:extLst>
        </c:ser>
        <c:ser>
          <c:idx val="4"/>
          <c:order val="4"/>
          <c:tx>
            <c:strRef>
              <c:f>Planilha2!$F$4:$F$5</c:f>
              <c:strCache>
                <c:ptCount val="1"/>
                <c:pt idx="0">
                  <c:v>maio</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Planilha2!$A$6:$A$13</c:f>
              <c:strCache>
                <c:ptCount val="7"/>
                <c:pt idx="0">
                  <c:v>SAA</c:v>
                </c:pt>
                <c:pt idx="1">
                  <c:v>INCIDENTE</c:v>
                </c:pt>
                <c:pt idx="2">
                  <c:v>SAA - AP</c:v>
                </c:pt>
                <c:pt idx="3">
                  <c:v>ASAF</c:v>
                </c:pt>
                <c:pt idx="4">
                  <c:v>TRAJETO</c:v>
                </c:pt>
                <c:pt idx="5">
                  <c:v>ACAF</c:v>
                </c:pt>
                <c:pt idx="6">
                  <c:v>ACAF - AP</c:v>
                </c:pt>
              </c:strCache>
            </c:strRef>
          </c:cat>
          <c:val>
            <c:numRef>
              <c:f>Planilha2!$F$6:$F$13</c:f>
              <c:numCache>
                <c:formatCode>General</c:formatCode>
                <c:ptCount val="7"/>
                <c:pt idx="0">
                  <c:v>30</c:v>
                </c:pt>
                <c:pt idx="1">
                  <c:v>18</c:v>
                </c:pt>
                <c:pt idx="2">
                  <c:v>12</c:v>
                </c:pt>
                <c:pt idx="3">
                  <c:v>5</c:v>
                </c:pt>
                <c:pt idx="4">
                  <c:v>3</c:v>
                </c:pt>
                <c:pt idx="5">
                  <c:v>3</c:v>
                </c:pt>
              </c:numCache>
            </c:numRef>
          </c:val>
          <c:extLst>
            <c:ext xmlns:c16="http://schemas.microsoft.com/office/drawing/2014/chart" uri="{C3380CC4-5D6E-409C-BE32-E72D297353CC}">
              <c16:uniqueId val="{00000002-356E-4008-ADEB-46C65BA0996C}"/>
            </c:ext>
          </c:extLst>
        </c:ser>
        <c:ser>
          <c:idx val="5"/>
          <c:order val="5"/>
          <c:tx>
            <c:strRef>
              <c:f>Planilha2!$G$4:$G$5</c:f>
              <c:strCache>
                <c:ptCount val="1"/>
                <c:pt idx="0">
                  <c:v>junho</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Planilha2!$A$6:$A$13</c:f>
              <c:strCache>
                <c:ptCount val="7"/>
                <c:pt idx="0">
                  <c:v>SAA</c:v>
                </c:pt>
                <c:pt idx="1">
                  <c:v>INCIDENTE</c:v>
                </c:pt>
                <c:pt idx="2">
                  <c:v>SAA - AP</c:v>
                </c:pt>
                <c:pt idx="3">
                  <c:v>ASAF</c:v>
                </c:pt>
                <c:pt idx="4">
                  <c:v>TRAJETO</c:v>
                </c:pt>
                <c:pt idx="5">
                  <c:v>ACAF</c:v>
                </c:pt>
                <c:pt idx="6">
                  <c:v>ACAF - AP</c:v>
                </c:pt>
              </c:strCache>
            </c:strRef>
          </c:cat>
          <c:val>
            <c:numRef>
              <c:f>Planilha2!$G$6:$G$13</c:f>
              <c:numCache>
                <c:formatCode>General</c:formatCode>
                <c:ptCount val="7"/>
                <c:pt idx="0">
                  <c:v>29</c:v>
                </c:pt>
                <c:pt idx="1">
                  <c:v>21</c:v>
                </c:pt>
                <c:pt idx="2">
                  <c:v>12</c:v>
                </c:pt>
                <c:pt idx="3">
                  <c:v>7</c:v>
                </c:pt>
                <c:pt idx="4">
                  <c:v>1</c:v>
                </c:pt>
              </c:numCache>
            </c:numRef>
          </c:val>
          <c:extLst>
            <c:ext xmlns:c16="http://schemas.microsoft.com/office/drawing/2014/chart" uri="{C3380CC4-5D6E-409C-BE32-E72D297353CC}">
              <c16:uniqueId val="{00000003-356E-4008-ADEB-46C65BA0996C}"/>
            </c:ext>
          </c:extLst>
        </c:ser>
        <c:ser>
          <c:idx val="6"/>
          <c:order val="6"/>
          <c:tx>
            <c:strRef>
              <c:f>Planilha2!$H$4:$H$5</c:f>
              <c:strCache>
                <c:ptCount val="1"/>
                <c:pt idx="0">
                  <c:v>julho</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Planilha2!$A$6:$A$13</c:f>
              <c:strCache>
                <c:ptCount val="7"/>
                <c:pt idx="0">
                  <c:v>SAA</c:v>
                </c:pt>
                <c:pt idx="1">
                  <c:v>INCIDENTE</c:v>
                </c:pt>
                <c:pt idx="2">
                  <c:v>SAA - AP</c:v>
                </c:pt>
                <c:pt idx="3">
                  <c:v>ASAF</c:v>
                </c:pt>
                <c:pt idx="4">
                  <c:v>TRAJETO</c:v>
                </c:pt>
                <c:pt idx="5">
                  <c:v>ACAF</c:v>
                </c:pt>
                <c:pt idx="6">
                  <c:v>ACAF - AP</c:v>
                </c:pt>
              </c:strCache>
            </c:strRef>
          </c:cat>
          <c:val>
            <c:numRef>
              <c:f>Planilha2!$H$6:$H$13</c:f>
              <c:numCache>
                <c:formatCode>General</c:formatCode>
                <c:ptCount val="7"/>
                <c:pt idx="0">
                  <c:v>34</c:v>
                </c:pt>
                <c:pt idx="1">
                  <c:v>23</c:v>
                </c:pt>
                <c:pt idx="2">
                  <c:v>8</c:v>
                </c:pt>
                <c:pt idx="3">
                  <c:v>10</c:v>
                </c:pt>
                <c:pt idx="5">
                  <c:v>2</c:v>
                </c:pt>
              </c:numCache>
            </c:numRef>
          </c:val>
          <c:extLst>
            <c:ext xmlns:c16="http://schemas.microsoft.com/office/drawing/2014/chart" uri="{C3380CC4-5D6E-409C-BE32-E72D297353CC}">
              <c16:uniqueId val="{00000000-F8A6-4CDB-AC9B-6D586AB1D1E7}"/>
            </c:ext>
          </c:extLst>
        </c:ser>
        <c:ser>
          <c:idx val="7"/>
          <c:order val="7"/>
          <c:tx>
            <c:strRef>
              <c:f>Planilha2!$I$4:$I$5</c:f>
              <c:strCache>
                <c:ptCount val="1"/>
                <c:pt idx="0">
                  <c:v>agosto</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Planilha2!$A$6:$A$13</c:f>
              <c:strCache>
                <c:ptCount val="7"/>
                <c:pt idx="0">
                  <c:v>SAA</c:v>
                </c:pt>
                <c:pt idx="1">
                  <c:v>INCIDENTE</c:v>
                </c:pt>
                <c:pt idx="2">
                  <c:v>SAA - AP</c:v>
                </c:pt>
                <c:pt idx="3">
                  <c:v>ASAF</c:v>
                </c:pt>
                <c:pt idx="4">
                  <c:v>TRAJETO</c:v>
                </c:pt>
                <c:pt idx="5">
                  <c:v>ACAF</c:v>
                </c:pt>
                <c:pt idx="6">
                  <c:v>ACAF - AP</c:v>
                </c:pt>
              </c:strCache>
            </c:strRef>
          </c:cat>
          <c:val>
            <c:numRef>
              <c:f>Planilha2!$I$6:$I$13</c:f>
              <c:numCache>
                <c:formatCode>General</c:formatCode>
                <c:ptCount val="7"/>
                <c:pt idx="0">
                  <c:v>39</c:v>
                </c:pt>
                <c:pt idx="1">
                  <c:v>29</c:v>
                </c:pt>
                <c:pt idx="2">
                  <c:v>5</c:v>
                </c:pt>
                <c:pt idx="3">
                  <c:v>4</c:v>
                </c:pt>
                <c:pt idx="4">
                  <c:v>1</c:v>
                </c:pt>
                <c:pt idx="5">
                  <c:v>4</c:v>
                </c:pt>
              </c:numCache>
            </c:numRef>
          </c:val>
          <c:extLst>
            <c:ext xmlns:c16="http://schemas.microsoft.com/office/drawing/2014/chart" uri="{C3380CC4-5D6E-409C-BE32-E72D297353CC}">
              <c16:uniqueId val="{00000001-F8A6-4CDB-AC9B-6D586AB1D1E7}"/>
            </c:ext>
          </c:extLst>
        </c:ser>
        <c:dLbls>
          <c:dLblPos val="outEnd"/>
          <c:showLegendKey val="0"/>
          <c:showVal val="1"/>
          <c:showCatName val="0"/>
          <c:showSerName val="0"/>
          <c:showPercent val="0"/>
          <c:showBubbleSize val="0"/>
        </c:dLbls>
        <c:gapWidth val="219"/>
        <c:overlap val="-27"/>
        <c:axId val="838879728"/>
        <c:axId val="951407024"/>
      </c:barChart>
      <c:catAx>
        <c:axId val="83887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51407024"/>
        <c:crosses val="autoZero"/>
        <c:auto val="1"/>
        <c:lblAlgn val="ctr"/>
        <c:lblOffset val="100"/>
        <c:noMultiLvlLbl val="0"/>
      </c:catAx>
      <c:valAx>
        <c:axId val="951407024"/>
        <c:scaling>
          <c:orientation val="minMax"/>
        </c:scaling>
        <c:delete val="1"/>
        <c:axPos val="l"/>
        <c:numFmt formatCode="General" sourceLinked="1"/>
        <c:majorTickMark val="none"/>
        <c:minorTickMark val="none"/>
        <c:tickLblPos val="nextTo"/>
        <c:crossAx val="838879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1" i="0" u="none" strike="noStrike" kern="1200" spc="0" baseline="0">
                <a:ln>
                  <a:noFill/>
                </a:ln>
                <a:solidFill>
                  <a:schemeClr val="tx1">
                    <a:lumMod val="65000"/>
                    <a:lumOff val="35000"/>
                  </a:schemeClr>
                </a:solidFill>
                <a:latin typeface="+mn-lt"/>
                <a:ea typeface="+mn-ea"/>
                <a:cs typeface="+mn-cs"/>
              </a:defRPr>
            </a:pPr>
            <a:r>
              <a:rPr lang="pt-BR" b="1"/>
              <a:t>COMPARATIVO MENSAL 2024</a:t>
            </a:r>
          </a:p>
        </c:rich>
      </c:tx>
      <c:overlay val="0"/>
      <c:spPr>
        <a:noFill/>
        <a:ln>
          <a:noFill/>
        </a:ln>
        <a:effectLst/>
      </c:spPr>
      <c:txPr>
        <a:bodyPr rot="0" spcFirstLastPara="1" vertOverflow="ellipsis" vert="horz" wrap="square" anchor="ctr" anchorCtr="1"/>
        <a:lstStyle/>
        <a:p>
          <a:pPr algn="ctr" rtl="0">
            <a:defRPr sz="1400" b="1" i="0" u="none" strike="noStrike" kern="1200" spc="0" baseline="0">
              <a:ln>
                <a:noFill/>
              </a:ln>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Planilha2!$B$27</c:f>
              <c:strCache>
                <c:ptCount val="1"/>
                <c:pt idx="0">
                  <c:v>janeiro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Planilha2!$A$28:$A$35</c:f>
              <c:strCache>
                <c:ptCount val="7"/>
                <c:pt idx="0">
                  <c:v>SAA</c:v>
                </c:pt>
                <c:pt idx="1">
                  <c:v>INCIDENTE</c:v>
                </c:pt>
                <c:pt idx="2">
                  <c:v>SAA - AP</c:v>
                </c:pt>
                <c:pt idx="3">
                  <c:v>ASAF</c:v>
                </c:pt>
                <c:pt idx="4">
                  <c:v>TRAJETO</c:v>
                </c:pt>
                <c:pt idx="5">
                  <c:v>ACAF</c:v>
                </c:pt>
                <c:pt idx="6">
                  <c:v>ACAF - AP</c:v>
                </c:pt>
              </c:strCache>
            </c:strRef>
          </c:cat>
          <c:val>
            <c:numRef>
              <c:f>Planilha2!$B$28:$B$35</c:f>
              <c:numCache>
                <c:formatCode>General</c:formatCode>
                <c:ptCount val="8"/>
                <c:pt idx="0">
                  <c:v>13</c:v>
                </c:pt>
                <c:pt idx="1">
                  <c:v>15</c:v>
                </c:pt>
                <c:pt idx="2">
                  <c:v>10</c:v>
                </c:pt>
                <c:pt idx="3">
                  <c:v>7</c:v>
                </c:pt>
                <c:pt idx="4">
                  <c:v>1</c:v>
                </c:pt>
                <c:pt idx="5">
                  <c:v>0</c:v>
                </c:pt>
                <c:pt idx="6">
                  <c:v>1</c:v>
                </c:pt>
              </c:numCache>
            </c:numRef>
          </c:val>
          <c:extLst>
            <c:ext xmlns:c16="http://schemas.microsoft.com/office/drawing/2014/chart" uri="{C3380CC4-5D6E-409C-BE32-E72D297353CC}">
              <c16:uniqueId val="{00000000-1357-41DA-9B16-0E451AD0D9AB}"/>
            </c:ext>
          </c:extLst>
        </c:ser>
        <c:ser>
          <c:idx val="1"/>
          <c:order val="1"/>
          <c:tx>
            <c:strRef>
              <c:f>Planilha2!$C$27</c:f>
              <c:strCache>
                <c:ptCount val="1"/>
                <c:pt idx="0">
                  <c:v>fevereiro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Planilha2!$A$28:$A$35</c:f>
              <c:strCache>
                <c:ptCount val="7"/>
                <c:pt idx="0">
                  <c:v>SAA</c:v>
                </c:pt>
                <c:pt idx="1">
                  <c:v>INCIDENTE</c:v>
                </c:pt>
                <c:pt idx="2">
                  <c:v>SAA - AP</c:v>
                </c:pt>
                <c:pt idx="3">
                  <c:v>ASAF</c:v>
                </c:pt>
                <c:pt idx="4">
                  <c:v>TRAJETO</c:v>
                </c:pt>
                <c:pt idx="5">
                  <c:v>ACAF</c:v>
                </c:pt>
                <c:pt idx="6">
                  <c:v>ACAF - AP</c:v>
                </c:pt>
              </c:strCache>
            </c:strRef>
          </c:cat>
          <c:val>
            <c:numRef>
              <c:f>Planilha2!$C$28:$C$35</c:f>
              <c:numCache>
                <c:formatCode>General</c:formatCode>
                <c:ptCount val="8"/>
                <c:pt idx="0">
                  <c:v>28</c:v>
                </c:pt>
                <c:pt idx="1">
                  <c:v>11</c:v>
                </c:pt>
                <c:pt idx="2">
                  <c:v>10</c:v>
                </c:pt>
                <c:pt idx="3">
                  <c:v>3</c:v>
                </c:pt>
                <c:pt idx="4">
                  <c:v>1</c:v>
                </c:pt>
                <c:pt idx="5">
                  <c:v>2</c:v>
                </c:pt>
                <c:pt idx="6">
                  <c:v>0</c:v>
                </c:pt>
              </c:numCache>
            </c:numRef>
          </c:val>
          <c:extLst>
            <c:ext xmlns:c16="http://schemas.microsoft.com/office/drawing/2014/chart" uri="{C3380CC4-5D6E-409C-BE32-E72D297353CC}">
              <c16:uniqueId val="{00000001-1357-41DA-9B16-0E451AD0D9AB}"/>
            </c:ext>
          </c:extLst>
        </c:ser>
        <c:ser>
          <c:idx val="2"/>
          <c:order val="2"/>
          <c:tx>
            <c:strRef>
              <c:f>Planilha2!$D$27</c:f>
              <c:strCache>
                <c:ptCount val="1"/>
                <c:pt idx="0">
                  <c:v>março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Planilha2!$A$28:$A$35</c:f>
              <c:strCache>
                <c:ptCount val="7"/>
                <c:pt idx="0">
                  <c:v>SAA</c:v>
                </c:pt>
                <c:pt idx="1">
                  <c:v>INCIDENTE</c:v>
                </c:pt>
                <c:pt idx="2">
                  <c:v>SAA - AP</c:v>
                </c:pt>
                <c:pt idx="3">
                  <c:v>ASAF</c:v>
                </c:pt>
                <c:pt idx="4">
                  <c:v>TRAJETO</c:v>
                </c:pt>
                <c:pt idx="5">
                  <c:v>ACAF</c:v>
                </c:pt>
                <c:pt idx="6">
                  <c:v>ACAF - AP</c:v>
                </c:pt>
              </c:strCache>
            </c:strRef>
          </c:cat>
          <c:val>
            <c:numRef>
              <c:f>Planilha2!$D$28:$D$35</c:f>
              <c:numCache>
                <c:formatCode>General</c:formatCode>
                <c:ptCount val="8"/>
                <c:pt idx="0">
                  <c:v>8</c:v>
                </c:pt>
                <c:pt idx="1">
                  <c:v>17</c:v>
                </c:pt>
                <c:pt idx="2">
                  <c:v>13</c:v>
                </c:pt>
                <c:pt idx="3">
                  <c:v>0</c:v>
                </c:pt>
                <c:pt idx="4">
                  <c:v>1</c:v>
                </c:pt>
                <c:pt idx="5">
                  <c:v>2</c:v>
                </c:pt>
                <c:pt idx="6">
                  <c:v>0</c:v>
                </c:pt>
              </c:numCache>
            </c:numRef>
          </c:val>
          <c:extLst>
            <c:ext xmlns:c16="http://schemas.microsoft.com/office/drawing/2014/chart" uri="{C3380CC4-5D6E-409C-BE32-E72D297353CC}">
              <c16:uniqueId val="{00000002-1357-41DA-9B16-0E451AD0D9AB}"/>
            </c:ext>
          </c:extLst>
        </c:ser>
        <c:ser>
          <c:idx val="3"/>
          <c:order val="3"/>
          <c:tx>
            <c:strRef>
              <c:f>Planilha2!$E$27</c:f>
              <c:strCache>
                <c:ptCount val="1"/>
                <c:pt idx="0">
                  <c:v>abril</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Planilha2!$A$28:$A$35</c:f>
              <c:strCache>
                <c:ptCount val="7"/>
                <c:pt idx="0">
                  <c:v>SAA</c:v>
                </c:pt>
                <c:pt idx="1">
                  <c:v>INCIDENTE</c:v>
                </c:pt>
                <c:pt idx="2">
                  <c:v>SAA - AP</c:v>
                </c:pt>
                <c:pt idx="3">
                  <c:v>ASAF</c:v>
                </c:pt>
                <c:pt idx="4">
                  <c:v>TRAJETO</c:v>
                </c:pt>
                <c:pt idx="5">
                  <c:v>ACAF</c:v>
                </c:pt>
                <c:pt idx="6">
                  <c:v>ACAF - AP</c:v>
                </c:pt>
              </c:strCache>
            </c:strRef>
          </c:cat>
          <c:val>
            <c:numRef>
              <c:f>Planilha2!$E$28:$E$35</c:f>
              <c:numCache>
                <c:formatCode>General</c:formatCode>
                <c:ptCount val="8"/>
                <c:pt idx="0">
                  <c:v>19</c:v>
                </c:pt>
                <c:pt idx="1">
                  <c:v>15</c:v>
                </c:pt>
                <c:pt idx="2">
                  <c:v>11</c:v>
                </c:pt>
                <c:pt idx="3">
                  <c:v>4</c:v>
                </c:pt>
                <c:pt idx="4">
                  <c:v>1</c:v>
                </c:pt>
                <c:pt idx="5">
                  <c:v>3</c:v>
                </c:pt>
                <c:pt idx="6">
                  <c:v>0</c:v>
                </c:pt>
              </c:numCache>
            </c:numRef>
          </c:val>
          <c:extLst>
            <c:ext xmlns:c16="http://schemas.microsoft.com/office/drawing/2014/chart" uri="{C3380CC4-5D6E-409C-BE32-E72D297353CC}">
              <c16:uniqueId val="{00000003-1357-41DA-9B16-0E451AD0D9AB}"/>
            </c:ext>
          </c:extLst>
        </c:ser>
        <c:ser>
          <c:idx val="4"/>
          <c:order val="4"/>
          <c:tx>
            <c:strRef>
              <c:f>Planilha2!$F$27</c:f>
              <c:strCache>
                <c:ptCount val="1"/>
                <c:pt idx="0">
                  <c:v>maio</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Planilha2!$A$28:$A$35</c:f>
              <c:strCache>
                <c:ptCount val="7"/>
                <c:pt idx="0">
                  <c:v>SAA</c:v>
                </c:pt>
                <c:pt idx="1">
                  <c:v>INCIDENTE</c:v>
                </c:pt>
                <c:pt idx="2">
                  <c:v>SAA - AP</c:v>
                </c:pt>
                <c:pt idx="3">
                  <c:v>ASAF</c:v>
                </c:pt>
                <c:pt idx="4">
                  <c:v>TRAJETO</c:v>
                </c:pt>
                <c:pt idx="5">
                  <c:v>ACAF</c:v>
                </c:pt>
                <c:pt idx="6">
                  <c:v>ACAF - AP</c:v>
                </c:pt>
              </c:strCache>
            </c:strRef>
          </c:cat>
          <c:val>
            <c:numRef>
              <c:f>Planilha2!$F$28:$F$35</c:f>
              <c:numCache>
                <c:formatCode>General</c:formatCode>
                <c:ptCount val="8"/>
                <c:pt idx="0">
                  <c:v>30</c:v>
                </c:pt>
                <c:pt idx="1">
                  <c:v>18</c:v>
                </c:pt>
                <c:pt idx="2">
                  <c:v>12</c:v>
                </c:pt>
                <c:pt idx="3">
                  <c:v>5</c:v>
                </c:pt>
                <c:pt idx="4">
                  <c:v>3</c:v>
                </c:pt>
                <c:pt idx="5">
                  <c:v>3</c:v>
                </c:pt>
                <c:pt idx="6">
                  <c:v>0</c:v>
                </c:pt>
              </c:numCache>
            </c:numRef>
          </c:val>
          <c:extLst>
            <c:ext xmlns:c16="http://schemas.microsoft.com/office/drawing/2014/chart" uri="{C3380CC4-5D6E-409C-BE32-E72D297353CC}">
              <c16:uniqueId val="{00000004-1357-41DA-9B16-0E451AD0D9AB}"/>
            </c:ext>
          </c:extLst>
        </c:ser>
        <c:ser>
          <c:idx val="5"/>
          <c:order val="5"/>
          <c:tx>
            <c:strRef>
              <c:f>Planilha2!$G$27</c:f>
              <c:strCache>
                <c:ptCount val="1"/>
                <c:pt idx="0">
                  <c:v>junho</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Planilha2!$A$28:$A$35</c:f>
              <c:strCache>
                <c:ptCount val="7"/>
                <c:pt idx="0">
                  <c:v>SAA</c:v>
                </c:pt>
                <c:pt idx="1">
                  <c:v>INCIDENTE</c:v>
                </c:pt>
                <c:pt idx="2">
                  <c:v>SAA - AP</c:v>
                </c:pt>
                <c:pt idx="3">
                  <c:v>ASAF</c:v>
                </c:pt>
                <c:pt idx="4">
                  <c:v>TRAJETO</c:v>
                </c:pt>
                <c:pt idx="5">
                  <c:v>ACAF</c:v>
                </c:pt>
                <c:pt idx="6">
                  <c:v>ACAF - AP</c:v>
                </c:pt>
              </c:strCache>
            </c:strRef>
          </c:cat>
          <c:val>
            <c:numRef>
              <c:f>Planilha2!$G$28:$G$35</c:f>
              <c:numCache>
                <c:formatCode>General</c:formatCode>
                <c:ptCount val="8"/>
                <c:pt idx="0">
                  <c:v>29</c:v>
                </c:pt>
                <c:pt idx="1">
                  <c:v>21</c:v>
                </c:pt>
                <c:pt idx="2">
                  <c:v>12</c:v>
                </c:pt>
                <c:pt idx="3">
                  <c:v>7</c:v>
                </c:pt>
                <c:pt idx="4">
                  <c:v>1</c:v>
                </c:pt>
                <c:pt idx="5">
                  <c:v>0</c:v>
                </c:pt>
                <c:pt idx="6">
                  <c:v>0</c:v>
                </c:pt>
              </c:numCache>
            </c:numRef>
          </c:val>
          <c:extLst>
            <c:ext xmlns:c16="http://schemas.microsoft.com/office/drawing/2014/chart" uri="{C3380CC4-5D6E-409C-BE32-E72D297353CC}">
              <c16:uniqueId val="{00000005-1357-41DA-9B16-0E451AD0D9AB}"/>
            </c:ext>
          </c:extLst>
        </c:ser>
        <c:ser>
          <c:idx val="6"/>
          <c:order val="6"/>
          <c:tx>
            <c:strRef>
              <c:f>Planilha2!$H$27</c:f>
              <c:strCache>
                <c:ptCount val="1"/>
                <c:pt idx="0">
                  <c:v>julho</c:v>
                </c:pt>
              </c:strCache>
              <c:extLst xmlns:c15="http://schemas.microsoft.com/office/drawing/2012/chart"/>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Planilha2!$A$28:$A$35</c:f>
              <c:strCache>
                <c:ptCount val="7"/>
                <c:pt idx="0">
                  <c:v>SAA</c:v>
                </c:pt>
                <c:pt idx="1">
                  <c:v>INCIDENTE</c:v>
                </c:pt>
                <c:pt idx="2">
                  <c:v>SAA - AP</c:v>
                </c:pt>
                <c:pt idx="3">
                  <c:v>ASAF</c:v>
                </c:pt>
                <c:pt idx="4">
                  <c:v>TRAJETO</c:v>
                </c:pt>
                <c:pt idx="5">
                  <c:v>ACAF</c:v>
                </c:pt>
                <c:pt idx="6">
                  <c:v>ACAF - AP</c:v>
                </c:pt>
              </c:strCache>
              <c:extLst xmlns:c15="http://schemas.microsoft.com/office/drawing/2012/chart"/>
            </c:strRef>
          </c:cat>
          <c:val>
            <c:numRef>
              <c:f>Planilha2!$H$28:$H$35</c:f>
              <c:numCache>
                <c:formatCode>General</c:formatCode>
                <c:ptCount val="8"/>
                <c:pt idx="0">
                  <c:v>34</c:v>
                </c:pt>
                <c:pt idx="1">
                  <c:v>23</c:v>
                </c:pt>
                <c:pt idx="2">
                  <c:v>8</c:v>
                </c:pt>
                <c:pt idx="3">
                  <c:v>10</c:v>
                </c:pt>
                <c:pt idx="4">
                  <c:v>0</c:v>
                </c:pt>
                <c:pt idx="5">
                  <c:v>2</c:v>
                </c:pt>
                <c:pt idx="6">
                  <c:v>0</c:v>
                </c:pt>
              </c:numCache>
              <c:extLst xmlns:c15="http://schemas.microsoft.com/office/drawing/2012/chart"/>
            </c:numRef>
          </c:val>
          <c:extLst xmlns:c15="http://schemas.microsoft.com/office/drawing/2012/chart">
            <c:ext xmlns:c16="http://schemas.microsoft.com/office/drawing/2014/chart" uri="{C3380CC4-5D6E-409C-BE32-E72D297353CC}">
              <c16:uniqueId val="{00000006-1357-41DA-9B16-0E451AD0D9AB}"/>
            </c:ext>
          </c:extLst>
        </c:ser>
        <c:ser>
          <c:idx val="7"/>
          <c:order val="7"/>
          <c:tx>
            <c:strRef>
              <c:f>Planilha2!$I$27</c:f>
              <c:strCache>
                <c:ptCount val="1"/>
                <c:pt idx="0">
                  <c:v>agosto</c:v>
                </c:pt>
              </c:strCache>
              <c:extLst xmlns:c15="http://schemas.microsoft.com/office/drawing/2012/chart"/>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Planilha2!$A$28:$A$35</c:f>
              <c:strCache>
                <c:ptCount val="7"/>
                <c:pt idx="0">
                  <c:v>SAA</c:v>
                </c:pt>
                <c:pt idx="1">
                  <c:v>INCIDENTE</c:v>
                </c:pt>
                <c:pt idx="2">
                  <c:v>SAA - AP</c:v>
                </c:pt>
                <c:pt idx="3">
                  <c:v>ASAF</c:v>
                </c:pt>
                <c:pt idx="4">
                  <c:v>TRAJETO</c:v>
                </c:pt>
                <c:pt idx="5">
                  <c:v>ACAF</c:v>
                </c:pt>
                <c:pt idx="6">
                  <c:v>ACAF - AP</c:v>
                </c:pt>
              </c:strCache>
              <c:extLst xmlns:c15="http://schemas.microsoft.com/office/drawing/2012/chart"/>
            </c:strRef>
          </c:cat>
          <c:val>
            <c:numRef>
              <c:f>Planilha2!$I$28:$I$35</c:f>
              <c:numCache>
                <c:formatCode>General</c:formatCode>
                <c:ptCount val="8"/>
                <c:pt idx="0">
                  <c:v>39</c:v>
                </c:pt>
                <c:pt idx="1">
                  <c:v>29</c:v>
                </c:pt>
                <c:pt idx="2">
                  <c:v>5</c:v>
                </c:pt>
                <c:pt idx="3">
                  <c:v>4</c:v>
                </c:pt>
                <c:pt idx="4">
                  <c:v>1</c:v>
                </c:pt>
                <c:pt idx="5">
                  <c:v>4</c:v>
                </c:pt>
                <c:pt idx="6">
                  <c:v>0</c:v>
                </c:pt>
              </c:numCache>
              <c:extLst xmlns:c15="http://schemas.microsoft.com/office/drawing/2012/chart"/>
            </c:numRef>
          </c:val>
          <c:extLst xmlns:c15="http://schemas.microsoft.com/office/drawing/2012/chart">
            <c:ext xmlns:c16="http://schemas.microsoft.com/office/drawing/2014/chart" uri="{C3380CC4-5D6E-409C-BE32-E72D297353CC}">
              <c16:uniqueId val="{00000007-1357-41DA-9B16-0E451AD0D9AB}"/>
            </c:ext>
          </c:extLst>
        </c:ser>
        <c:dLbls>
          <c:dLblPos val="outEnd"/>
          <c:showLegendKey val="0"/>
          <c:showVal val="1"/>
          <c:showCatName val="0"/>
          <c:showSerName val="0"/>
          <c:showPercent val="0"/>
          <c:showBubbleSize val="0"/>
        </c:dLbls>
        <c:gapWidth val="219"/>
        <c:overlap val="-27"/>
        <c:axId val="7253487"/>
        <c:axId val="193842127"/>
        <c:extLst>
          <c:ext xmlns:c15="http://schemas.microsoft.com/office/drawing/2012/chart" uri="{02D57815-91ED-43cb-92C2-25804820EDAC}">
            <c15:filteredBarSeries>
              <c15:ser>
                <c:idx val="8"/>
                <c:order val="8"/>
                <c:tx>
                  <c:strRef>
                    <c:extLst>
                      <c:ext uri="{02D57815-91ED-43cb-92C2-25804820EDAC}">
                        <c15:formulaRef>
                          <c15:sqref>Planilha2!$J$27</c15:sqref>
                        </c15:formulaRef>
                      </c:ext>
                    </c:extLst>
                    <c:strCache>
                      <c:ptCount val="1"/>
                      <c:pt idx="0">
                        <c:v>setembro</c:v>
                      </c:pt>
                    </c:strCache>
                  </c:strRef>
                </c:tx>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Planilha2!$A$28:$A$35</c15:sqref>
                        </c15:formulaRef>
                      </c:ext>
                    </c:extLst>
                    <c:strCache>
                      <c:ptCount val="7"/>
                      <c:pt idx="0">
                        <c:v>SAA</c:v>
                      </c:pt>
                      <c:pt idx="1">
                        <c:v>INCIDENTE</c:v>
                      </c:pt>
                      <c:pt idx="2">
                        <c:v>SAA - AP</c:v>
                      </c:pt>
                      <c:pt idx="3">
                        <c:v>ASAF</c:v>
                      </c:pt>
                      <c:pt idx="4">
                        <c:v>TRAJETO</c:v>
                      </c:pt>
                      <c:pt idx="5">
                        <c:v>ACAF</c:v>
                      </c:pt>
                      <c:pt idx="6">
                        <c:v>ACAF - AP</c:v>
                      </c:pt>
                    </c:strCache>
                  </c:strRef>
                </c:cat>
                <c:val>
                  <c:numRef>
                    <c:extLst>
                      <c:ext uri="{02D57815-91ED-43cb-92C2-25804820EDAC}">
                        <c15:formulaRef>
                          <c15:sqref>Planilha2!$J$28:$J$35</c15:sqref>
                        </c15:formulaRef>
                      </c:ext>
                    </c:extLst>
                    <c:numCache>
                      <c:formatCode>General</c:formatCode>
                      <c:ptCount val="8"/>
                    </c:numCache>
                  </c:numRef>
                </c:val>
                <c:extLst>
                  <c:ext xmlns:c16="http://schemas.microsoft.com/office/drawing/2014/chart" uri="{C3380CC4-5D6E-409C-BE32-E72D297353CC}">
                    <c16:uniqueId val="{00000000-1F5F-48C9-A4C4-B1310CB3CE22}"/>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Planilha2!$K$27</c15:sqref>
                        </c15:formulaRef>
                      </c:ext>
                    </c:extLst>
                    <c:strCache>
                      <c:ptCount val="1"/>
                      <c:pt idx="0">
                        <c:v>outubro</c:v>
                      </c:pt>
                    </c:strCache>
                  </c:strRef>
                </c:tx>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Planilha2!$A$28:$A$35</c15:sqref>
                        </c15:formulaRef>
                      </c:ext>
                    </c:extLst>
                    <c:strCache>
                      <c:ptCount val="7"/>
                      <c:pt idx="0">
                        <c:v>SAA</c:v>
                      </c:pt>
                      <c:pt idx="1">
                        <c:v>INCIDENTE</c:v>
                      </c:pt>
                      <c:pt idx="2">
                        <c:v>SAA - AP</c:v>
                      </c:pt>
                      <c:pt idx="3">
                        <c:v>ASAF</c:v>
                      </c:pt>
                      <c:pt idx="4">
                        <c:v>TRAJETO</c:v>
                      </c:pt>
                      <c:pt idx="5">
                        <c:v>ACAF</c:v>
                      </c:pt>
                      <c:pt idx="6">
                        <c:v>ACAF - AP</c:v>
                      </c:pt>
                    </c:strCache>
                  </c:strRef>
                </c:cat>
                <c:val>
                  <c:numRef>
                    <c:extLst xmlns:c15="http://schemas.microsoft.com/office/drawing/2012/chart">
                      <c:ext xmlns:c15="http://schemas.microsoft.com/office/drawing/2012/chart" uri="{02D57815-91ED-43cb-92C2-25804820EDAC}">
                        <c15:formulaRef>
                          <c15:sqref>Planilha2!$K$28:$K$35</c15:sqref>
                        </c15:formulaRef>
                      </c:ext>
                    </c:extLst>
                    <c:numCache>
                      <c:formatCode>General</c:formatCode>
                      <c:ptCount val="8"/>
                    </c:numCache>
                  </c:numRef>
                </c:val>
                <c:extLst xmlns:c15="http://schemas.microsoft.com/office/drawing/2012/chart">
                  <c:ext xmlns:c16="http://schemas.microsoft.com/office/drawing/2014/chart" uri="{C3380CC4-5D6E-409C-BE32-E72D297353CC}">
                    <c16:uniqueId val="{00000000-66D3-4DA6-9AF3-E52559DBA2C9}"/>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Planilha2!$L$27</c15:sqref>
                        </c15:formulaRef>
                      </c:ext>
                    </c:extLst>
                    <c:strCache>
                      <c:ptCount val="1"/>
                      <c:pt idx="0">
                        <c:v>novembro</c:v>
                      </c:pt>
                    </c:strCache>
                  </c:strRef>
                </c:tx>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Planilha2!$A$28:$A$35</c15:sqref>
                        </c15:formulaRef>
                      </c:ext>
                    </c:extLst>
                    <c:strCache>
                      <c:ptCount val="7"/>
                      <c:pt idx="0">
                        <c:v>SAA</c:v>
                      </c:pt>
                      <c:pt idx="1">
                        <c:v>INCIDENTE</c:v>
                      </c:pt>
                      <c:pt idx="2">
                        <c:v>SAA - AP</c:v>
                      </c:pt>
                      <c:pt idx="3">
                        <c:v>ASAF</c:v>
                      </c:pt>
                      <c:pt idx="4">
                        <c:v>TRAJETO</c:v>
                      </c:pt>
                      <c:pt idx="5">
                        <c:v>ACAF</c:v>
                      </c:pt>
                      <c:pt idx="6">
                        <c:v>ACAF - AP</c:v>
                      </c:pt>
                    </c:strCache>
                  </c:strRef>
                </c:cat>
                <c:val>
                  <c:numRef>
                    <c:extLst xmlns:c15="http://schemas.microsoft.com/office/drawing/2012/chart">
                      <c:ext xmlns:c15="http://schemas.microsoft.com/office/drawing/2012/chart" uri="{02D57815-91ED-43cb-92C2-25804820EDAC}">
                        <c15:formulaRef>
                          <c15:sqref>Planilha2!$L$28:$L$35</c15:sqref>
                        </c15:formulaRef>
                      </c:ext>
                    </c:extLst>
                    <c:numCache>
                      <c:formatCode>General</c:formatCode>
                      <c:ptCount val="8"/>
                    </c:numCache>
                  </c:numRef>
                </c:val>
                <c:extLst xmlns:c15="http://schemas.microsoft.com/office/drawing/2012/chart">
                  <c:ext xmlns:c16="http://schemas.microsoft.com/office/drawing/2014/chart" uri="{C3380CC4-5D6E-409C-BE32-E72D297353CC}">
                    <c16:uniqueId val="{00000000-5226-4BA4-A67F-950F41B951F7}"/>
                  </c:ext>
                </c:extLst>
              </c15:ser>
            </c15:filteredBarSeries>
          </c:ext>
        </c:extLst>
      </c:barChart>
      <c:catAx>
        <c:axId val="725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pt-BR"/>
          </a:p>
        </c:txPr>
        <c:crossAx val="193842127"/>
        <c:crosses val="autoZero"/>
        <c:auto val="1"/>
        <c:lblAlgn val="ctr"/>
        <c:lblOffset val="100"/>
        <c:noMultiLvlLbl val="0"/>
      </c:catAx>
      <c:valAx>
        <c:axId val="193842127"/>
        <c:scaling>
          <c:orientation val="minMax"/>
        </c:scaling>
        <c:delete val="1"/>
        <c:axPos val="l"/>
        <c:numFmt formatCode="General" sourceLinked="1"/>
        <c:majorTickMark val="none"/>
        <c:minorTickMark val="none"/>
        <c:tickLblPos val="nextTo"/>
        <c:crossAx val="7253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ln>
            <a:noFill/>
          </a:ln>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Planilha3!$J$18</c:f>
              <c:strCache>
                <c:ptCount val="1"/>
                <c:pt idx="0">
                  <c:v>RIV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Planilha3!$K$17:$P$17</c:f>
              <c:strCache>
                <c:ptCount val="6"/>
                <c:pt idx="0">
                  <c:v>jan/23</c:v>
                </c:pt>
                <c:pt idx="1">
                  <c:v>jan/24</c:v>
                </c:pt>
                <c:pt idx="2">
                  <c:v>fev/23</c:v>
                </c:pt>
                <c:pt idx="3">
                  <c:v>fev/24</c:v>
                </c:pt>
                <c:pt idx="4">
                  <c:v>mar/23</c:v>
                </c:pt>
                <c:pt idx="5">
                  <c:v>mar/24</c:v>
                </c:pt>
              </c:strCache>
            </c:strRef>
          </c:cat>
          <c:val>
            <c:numRef>
              <c:f>Planilha3!$K$18:$P$18</c:f>
              <c:numCache>
                <c:formatCode>General</c:formatCode>
                <c:ptCount val="6"/>
                <c:pt idx="0">
                  <c:v>33</c:v>
                </c:pt>
                <c:pt idx="1">
                  <c:v>29</c:v>
                </c:pt>
                <c:pt idx="2">
                  <c:v>29</c:v>
                </c:pt>
                <c:pt idx="3">
                  <c:v>24</c:v>
                </c:pt>
                <c:pt idx="4">
                  <c:v>33</c:v>
                </c:pt>
                <c:pt idx="5">
                  <c:v>15</c:v>
                </c:pt>
              </c:numCache>
            </c:numRef>
          </c:val>
          <c:extLst>
            <c:ext xmlns:c16="http://schemas.microsoft.com/office/drawing/2014/chart" uri="{C3380CC4-5D6E-409C-BE32-E72D297353CC}">
              <c16:uniqueId val="{00000000-56B7-4DF3-A8B2-4B5D068EE789}"/>
            </c:ext>
          </c:extLst>
        </c:ser>
        <c:ser>
          <c:idx val="1"/>
          <c:order val="1"/>
          <c:tx>
            <c:strRef>
              <c:f>Planilha3!$J$19</c:f>
              <c:strCache>
                <c:ptCount val="1"/>
                <c:pt idx="0">
                  <c:v>SAA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Planilha3!$K$17:$P$17</c:f>
              <c:strCache>
                <c:ptCount val="6"/>
                <c:pt idx="0">
                  <c:v>jan/23</c:v>
                </c:pt>
                <c:pt idx="1">
                  <c:v>jan/24</c:v>
                </c:pt>
                <c:pt idx="2">
                  <c:v>fev/23</c:v>
                </c:pt>
                <c:pt idx="3">
                  <c:v>fev/24</c:v>
                </c:pt>
                <c:pt idx="4">
                  <c:v>mar/23</c:v>
                </c:pt>
                <c:pt idx="5">
                  <c:v>mar/24</c:v>
                </c:pt>
              </c:strCache>
            </c:strRef>
          </c:cat>
          <c:val>
            <c:numRef>
              <c:f>Planilha3!$K$19:$P$19</c:f>
              <c:numCache>
                <c:formatCode>General</c:formatCode>
                <c:ptCount val="6"/>
                <c:pt idx="0">
                  <c:v>20</c:v>
                </c:pt>
                <c:pt idx="1">
                  <c:v>13</c:v>
                </c:pt>
                <c:pt idx="2">
                  <c:v>16</c:v>
                </c:pt>
                <c:pt idx="3">
                  <c:v>28</c:v>
                </c:pt>
                <c:pt idx="4">
                  <c:v>28</c:v>
                </c:pt>
                <c:pt idx="5">
                  <c:v>1</c:v>
                </c:pt>
              </c:numCache>
            </c:numRef>
          </c:val>
          <c:extLst>
            <c:ext xmlns:c16="http://schemas.microsoft.com/office/drawing/2014/chart" uri="{C3380CC4-5D6E-409C-BE32-E72D297353CC}">
              <c16:uniqueId val="{00000001-56B7-4DF3-A8B2-4B5D068EE789}"/>
            </c:ext>
          </c:extLst>
        </c:ser>
        <c:ser>
          <c:idx val="2"/>
          <c:order val="2"/>
          <c:tx>
            <c:strRef>
              <c:f>Planilha3!$J$20</c:f>
              <c:strCache>
                <c:ptCount val="1"/>
                <c:pt idx="0">
                  <c:v>INCIDENTE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Planilha3!$K$17:$P$17</c:f>
              <c:strCache>
                <c:ptCount val="6"/>
                <c:pt idx="0">
                  <c:v>jan/23</c:v>
                </c:pt>
                <c:pt idx="1">
                  <c:v>jan/24</c:v>
                </c:pt>
                <c:pt idx="2">
                  <c:v>fev/23</c:v>
                </c:pt>
                <c:pt idx="3">
                  <c:v>fev/24</c:v>
                </c:pt>
                <c:pt idx="4">
                  <c:v>mar/23</c:v>
                </c:pt>
                <c:pt idx="5">
                  <c:v>mar/24</c:v>
                </c:pt>
              </c:strCache>
            </c:strRef>
          </c:cat>
          <c:val>
            <c:numRef>
              <c:f>Planilha3!$K$20:$P$20</c:f>
              <c:numCache>
                <c:formatCode>General</c:formatCode>
                <c:ptCount val="6"/>
                <c:pt idx="0">
                  <c:v>21</c:v>
                </c:pt>
                <c:pt idx="1">
                  <c:v>15</c:v>
                </c:pt>
                <c:pt idx="2">
                  <c:v>8</c:v>
                </c:pt>
                <c:pt idx="3">
                  <c:v>11</c:v>
                </c:pt>
                <c:pt idx="4">
                  <c:v>20</c:v>
                </c:pt>
                <c:pt idx="5">
                  <c:v>5</c:v>
                </c:pt>
              </c:numCache>
            </c:numRef>
          </c:val>
          <c:extLst>
            <c:ext xmlns:c16="http://schemas.microsoft.com/office/drawing/2014/chart" uri="{C3380CC4-5D6E-409C-BE32-E72D297353CC}">
              <c16:uniqueId val="{00000002-56B7-4DF3-A8B2-4B5D068EE789}"/>
            </c:ext>
          </c:extLst>
        </c:ser>
        <c:ser>
          <c:idx val="3"/>
          <c:order val="3"/>
          <c:tx>
            <c:strRef>
              <c:f>Planilha3!$J$21</c:f>
              <c:strCache>
                <c:ptCount val="1"/>
                <c:pt idx="0">
                  <c:v>SAA - AP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Planilha3!$K$17:$P$17</c:f>
              <c:strCache>
                <c:ptCount val="6"/>
                <c:pt idx="0">
                  <c:v>jan/23</c:v>
                </c:pt>
                <c:pt idx="1">
                  <c:v>jan/24</c:v>
                </c:pt>
                <c:pt idx="2">
                  <c:v>fev/23</c:v>
                </c:pt>
                <c:pt idx="3">
                  <c:v>fev/24</c:v>
                </c:pt>
                <c:pt idx="4">
                  <c:v>mar/23</c:v>
                </c:pt>
                <c:pt idx="5">
                  <c:v>mar/24</c:v>
                </c:pt>
              </c:strCache>
            </c:strRef>
          </c:cat>
          <c:val>
            <c:numRef>
              <c:f>Planilha3!$K$21:$P$21</c:f>
              <c:numCache>
                <c:formatCode>General</c:formatCode>
                <c:ptCount val="6"/>
                <c:pt idx="0">
                  <c:v>15</c:v>
                </c:pt>
                <c:pt idx="1">
                  <c:v>10</c:v>
                </c:pt>
                <c:pt idx="2">
                  <c:v>21</c:v>
                </c:pt>
                <c:pt idx="3">
                  <c:v>10</c:v>
                </c:pt>
                <c:pt idx="4">
                  <c:v>13</c:v>
                </c:pt>
                <c:pt idx="5">
                  <c:v>3</c:v>
                </c:pt>
              </c:numCache>
            </c:numRef>
          </c:val>
          <c:extLst>
            <c:ext xmlns:c16="http://schemas.microsoft.com/office/drawing/2014/chart" uri="{C3380CC4-5D6E-409C-BE32-E72D297353CC}">
              <c16:uniqueId val="{00000003-56B7-4DF3-A8B2-4B5D068EE789}"/>
            </c:ext>
          </c:extLst>
        </c:ser>
        <c:ser>
          <c:idx val="4"/>
          <c:order val="4"/>
          <c:tx>
            <c:strRef>
              <c:f>Planilha3!$J$22</c:f>
              <c:strCache>
                <c:ptCount val="1"/>
                <c:pt idx="0">
                  <c:v>ASAF</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Planilha3!$K$17:$P$17</c:f>
              <c:strCache>
                <c:ptCount val="6"/>
                <c:pt idx="0">
                  <c:v>jan/23</c:v>
                </c:pt>
                <c:pt idx="1">
                  <c:v>jan/24</c:v>
                </c:pt>
                <c:pt idx="2">
                  <c:v>fev/23</c:v>
                </c:pt>
                <c:pt idx="3">
                  <c:v>fev/24</c:v>
                </c:pt>
                <c:pt idx="4">
                  <c:v>mar/23</c:v>
                </c:pt>
                <c:pt idx="5">
                  <c:v>mar/24</c:v>
                </c:pt>
              </c:strCache>
            </c:strRef>
          </c:cat>
          <c:val>
            <c:numRef>
              <c:f>Planilha3!$K$22:$P$22</c:f>
              <c:numCache>
                <c:formatCode>General</c:formatCode>
                <c:ptCount val="6"/>
                <c:pt idx="0">
                  <c:v>5</c:v>
                </c:pt>
                <c:pt idx="1">
                  <c:v>7</c:v>
                </c:pt>
                <c:pt idx="2">
                  <c:v>3</c:v>
                </c:pt>
                <c:pt idx="3">
                  <c:v>3</c:v>
                </c:pt>
                <c:pt idx="4">
                  <c:v>4</c:v>
                </c:pt>
              </c:numCache>
            </c:numRef>
          </c:val>
          <c:extLst>
            <c:ext xmlns:c16="http://schemas.microsoft.com/office/drawing/2014/chart" uri="{C3380CC4-5D6E-409C-BE32-E72D297353CC}">
              <c16:uniqueId val="{00000004-56B7-4DF3-A8B2-4B5D068EE789}"/>
            </c:ext>
          </c:extLst>
        </c:ser>
        <c:ser>
          <c:idx val="5"/>
          <c:order val="5"/>
          <c:tx>
            <c:strRef>
              <c:f>Planilha3!$J$23</c:f>
              <c:strCache>
                <c:ptCount val="1"/>
                <c:pt idx="0">
                  <c:v>TRAJETO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Planilha3!$K$17:$P$17</c:f>
              <c:strCache>
                <c:ptCount val="6"/>
                <c:pt idx="0">
                  <c:v>jan/23</c:v>
                </c:pt>
                <c:pt idx="1">
                  <c:v>jan/24</c:v>
                </c:pt>
                <c:pt idx="2">
                  <c:v>fev/23</c:v>
                </c:pt>
                <c:pt idx="3">
                  <c:v>fev/24</c:v>
                </c:pt>
                <c:pt idx="4">
                  <c:v>mar/23</c:v>
                </c:pt>
                <c:pt idx="5">
                  <c:v>mar/24</c:v>
                </c:pt>
              </c:strCache>
            </c:strRef>
          </c:cat>
          <c:val>
            <c:numRef>
              <c:f>Planilha3!$K$23:$P$23</c:f>
              <c:numCache>
                <c:formatCode>General</c:formatCode>
                <c:ptCount val="6"/>
                <c:pt idx="1">
                  <c:v>1</c:v>
                </c:pt>
                <c:pt idx="2">
                  <c:v>1</c:v>
                </c:pt>
                <c:pt idx="3">
                  <c:v>1</c:v>
                </c:pt>
                <c:pt idx="5">
                  <c:v>1</c:v>
                </c:pt>
              </c:numCache>
            </c:numRef>
          </c:val>
          <c:extLst>
            <c:ext xmlns:c16="http://schemas.microsoft.com/office/drawing/2014/chart" uri="{C3380CC4-5D6E-409C-BE32-E72D297353CC}">
              <c16:uniqueId val="{00000005-56B7-4DF3-A8B2-4B5D068EE789}"/>
            </c:ext>
          </c:extLst>
        </c:ser>
        <c:ser>
          <c:idx val="6"/>
          <c:order val="6"/>
          <c:tx>
            <c:strRef>
              <c:f>Planilha3!$J$24</c:f>
              <c:strCache>
                <c:ptCount val="1"/>
                <c:pt idx="0">
                  <c:v>ACAF</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Planilha3!$K$17:$P$17</c:f>
              <c:strCache>
                <c:ptCount val="6"/>
                <c:pt idx="0">
                  <c:v>jan/23</c:v>
                </c:pt>
                <c:pt idx="1">
                  <c:v>jan/24</c:v>
                </c:pt>
                <c:pt idx="2">
                  <c:v>fev/23</c:v>
                </c:pt>
                <c:pt idx="3">
                  <c:v>fev/24</c:v>
                </c:pt>
                <c:pt idx="4">
                  <c:v>mar/23</c:v>
                </c:pt>
                <c:pt idx="5">
                  <c:v>mar/24</c:v>
                </c:pt>
              </c:strCache>
            </c:strRef>
          </c:cat>
          <c:val>
            <c:numRef>
              <c:f>Planilha3!$K$24:$P$24</c:f>
              <c:numCache>
                <c:formatCode>General</c:formatCode>
                <c:ptCount val="6"/>
                <c:pt idx="0">
                  <c:v>2</c:v>
                </c:pt>
                <c:pt idx="3">
                  <c:v>2</c:v>
                </c:pt>
                <c:pt idx="4">
                  <c:v>2</c:v>
                </c:pt>
              </c:numCache>
            </c:numRef>
          </c:val>
          <c:extLst>
            <c:ext xmlns:c16="http://schemas.microsoft.com/office/drawing/2014/chart" uri="{C3380CC4-5D6E-409C-BE32-E72D297353CC}">
              <c16:uniqueId val="{00000006-56B7-4DF3-A8B2-4B5D068EE789}"/>
            </c:ext>
          </c:extLst>
        </c:ser>
        <c:ser>
          <c:idx val="7"/>
          <c:order val="7"/>
          <c:tx>
            <c:strRef>
              <c:f>Planilha3!$J$25</c:f>
              <c:strCache>
                <c:ptCount val="1"/>
                <c:pt idx="0">
                  <c:v>ACAF - AP</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Planilha3!$K$17:$P$17</c:f>
              <c:strCache>
                <c:ptCount val="6"/>
                <c:pt idx="0">
                  <c:v>jan/23</c:v>
                </c:pt>
                <c:pt idx="1">
                  <c:v>jan/24</c:v>
                </c:pt>
                <c:pt idx="2">
                  <c:v>fev/23</c:v>
                </c:pt>
                <c:pt idx="3">
                  <c:v>fev/24</c:v>
                </c:pt>
                <c:pt idx="4">
                  <c:v>mar/23</c:v>
                </c:pt>
                <c:pt idx="5">
                  <c:v>mar/24</c:v>
                </c:pt>
              </c:strCache>
            </c:strRef>
          </c:cat>
          <c:val>
            <c:numRef>
              <c:f>Planilha3!$K$25:$P$25</c:f>
              <c:numCache>
                <c:formatCode>General</c:formatCode>
                <c:ptCount val="6"/>
                <c:pt idx="1">
                  <c:v>1</c:v>
                </c:pt>
              </c:numCache>
            </c:numRef>
          </c:val>
          <c:extLst>
            <c:ext xmlns:c16="http://schemas.microsoft.com/office/drawing/2014/chart" uri="{C3380CC4-5D6E-409C-BE32-E72D297353CC}">
              <c16:uniqueId val="{00000007-56B7-4DF3-A8B2-4B5D068EE789}"/>
            </c:ext>
          </c:extLst>
        </c:ser>
        <c:dLbls>
          <c:dLblPos val="outEnd"/>
          <c:showLegendKey val="0"/>
          <c:showVal val="1"/>
          <c:showCatName val="0"/>
          <c:showSerName val="0"/>
          <c:showPercent val="0"/>
          <c:showBubbleSize val="0"/>
        </c:dLbls>
        <c:gapWidth val="219"/>
        <c:overlap val="-27"/>
        <c:axId val="37148960"/>
        <c:axId val="231872480"/>
      </c:barChart>
      <c:catAx>
        <c:axId val="3714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1872480"/>
        <c:crosses val="autoZero"/>
        <c:auto val="1"/>
        <c:lblAlgn val="ctr"/>
        <c:lblOffset val="100"/>
        <c:noMultiLvlLbl val="0"/>
      </c:catAx>
      <c:valAx>
        <c:axId val="231872480"/>
        <c:scaling>
          <c:orientation val="minMax"/>
        </c:scaling>
        <c:delete val="1"/>
        <c:axPos val="l"/>
        <c:numFmt formatCode="General" sourceLinked="1"/>
        <c:majorTickMark val="none"/>
        <c:minorTickMark val="none"/>
        <c:tickLblPos val="nextTo"/>
        <c:crossAx val="37148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[001.DBControleEventos - 13.09.xlsx]Extratificação RIV!Tabela dinâmica4</c:name>
    <c:fmtId val="0"/>
  </c:pivotSource>
  <c:chart>
    <c:title>
      <c:overlay val="0"/>
      <c:spPr>
        <a:noFill/>
        <a:ln>
          <a:noFill/>
        </a:ln>
        <a:effectLst/>
      </c:spPr>
      <c:txPr>
        <a:bodyPr rot="0" spcFirstLastPara="1" vertOverflow="ellipsis" vert="horz" wrap="square" anchor="ctr" anchorCtr="1"/>
        <a:lstStyle/>
        <a:p>
          <a:pPr>
            <a:defRPr lang="pt-BR" sz="108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27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lang="pt-BR" sz="1000" b="1" i="0" u="none" strike="noStrike" kern="1200" baseline="0">
                  <a:solidFill>
                    <a:schemeClr val="tx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27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lang="pt-BR" sz="1000" b="1" i="0" u="none" strike="noStrike" kern="1200" baseline="0">
                  <a:solidFill>
                    <a:schemeClr val="tx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'Extratificação RIV'!$B$4:$B$5</c:f>
              <c:strCache>
                <c:ptCount val="1"/>
                <c:pt idx="0">
                  <c:v>SÃO PAULO</c:v>
                </c:pt>
              </c:strCache>
            </c:strRef>
          </c:tx>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2700000" scaled="1"/>
              <a:tileRect/>
            </a:gradFill>
            <a:ln>
              <a:noFill/>
            </a:ln>
            <a:effectLst/>
          </c:spPr>
          <c:invertIfNegative val="0"/>
          <c:dLbls>
            <c:spPr>
              <a:noFill/>
              <a:ln>
                <a:noFill/>
              </a:ln>
              <a:effectLst/>
            </c:spPr>
            <c:txPr>
              <a:bodyPr rot="0" spcFirstLastPara="1" vertOverflow="ellipsis" vert="horz" wrap="square" anchor="ctr" anchorCtr="1"/>
              <a:lstStyle/>
              <a:p>
                <a:pPr>
                  <a:defRPr lang="pt-BR" sz="1000" b="1" i="0" u="none" strike="noStrike" kern="1200" baseline="0">
                    <a:solidFill>
                      <a:schemeClr val="tx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'Extratificação RIV'!$A$6:$A$42</c:f>
              <c:multiLvlStrCache>
                <c:ptCount val="32"/>
                <c:lvl>
                  <c:pt idx="0">
                    <c:v>janeiro</c:v>
                  </c:pt>
                  <c:pt idx="1">
                    <c:v>fevereiro</c:v>
                  </c:pt>
                  <c:pt idx="2">
                    <c:v>março</c:v>
                  </c:pt>
                  <c:pt idx="3">
                    <c:v>abril</c:v>
                  </c:pt>
                  <c:pt idx="4">
                    <c:v>maio</c:v>
                  </c:pt>
                  <c:pt idx="5">
                    <c:v>junho</c:v>
                  </c:pt>
                  <c:pt idx="6">
                    <c:v>julho</c:v>
                  </c:pt>
                  <c:pt idx="7">
                    <c:v>agosto</c:v>
                  </c:pt>
                  <c:pt idx="8">
                    <c:v>janeiro</c:v>
                  </c:pt>
                  <c:pt idx="9">
                    <c:v>fevereiro</c:v>
                  </c:pt>
                  <c:pt idx="10">
                    <c:v>março</c:v>
                  </c:pt>
                  <c:pt idx="11">
                    <c:v>abril</c:v>
                  </c:pt>
                  <c:pt idx="12">
                    <c:v>maio</c:v>
                  </c:pt>
                  <c:pt idx="13">
                    <c:v>junho</c:v>
                  </c:pt>
                  <c:pt idx="14">
                    <c:v>julho</c:v>
                  </c:pt>
                  <c:pt idx="15">
                    <c:v>agosto</c:v>
                  </c:pt>
                  <c:pt idx="16">
                    <c:v>janeiro</c:v>
                  </c:pt>
                  <c:pt idx="17">
                    <c:v>fevereiro</c:v>
                  </c:pt>
                  <c:pt idx="18">
                    <c:v>março</c:v>
                  </c:pt>
                  <c:pt idx="19">
                    <c:v>abril</c:v>
                  </c:pt>
                  <c:pt idx="20">
                    <c:v>maio</c:v>
                  </c:pt>
                  <c:pt idx="21">
                    <c:v>junho</c:v>
                  </c:pt>
                  <c:pt idx="22">
                    <c:v>julho</c:v>
                  </c:pt>
                  <c:pt idx="23">
                    <c:v>agosto</c:v>
                  </c:pt>
                  <c:pt idx="24">
                    <c:v>janeiro</c:v>
                  </c:pt>
                  <c:pt idx="25">
                    <c:v>fevereiro</c:v>
                  </c:pt>
                  <c:pt idx="26">
                    <c:v>março</c:v>
                  </c:pt>
                  <c:pt idx="27">
                    <c:v>abril</c:v>
                  </c:pt>
                  <c:pt idx="28">
                    <c:v>maio</c:v>
                  </c:pt>
                  <c:pt idx="29">
                    <c:v>junho</c:v>
                  </c:pt>
                  <c:pt idx="30">
                    <c:v>julho</c:v>
                  </c:pt>
                  <c:pt idx="31">
                    <c:v>agosto</c:v>
                  </c:pt>
                </c:lvl>
                <c:lvl>
                  <c:pt idx="0">
                    <c:v>Veículo Leve</c:v>
                  </c:pt>
                  <c:pt idx="8">
                    <c:v>Veículo Pesado</c:v>
                  </c:pt>
                  <c:pt idx="16">
                    <c:v>Caminhão Transporte de Madeira</c:v>
                  </c:pt>
                  <c:pt idx="24">
                    <c:v>Veículo Transporte de Pessoas</c:v>
                  </c:pt>
                </c:lvl>
              </c:multiLvlStrCache>
            </c:multiLvlStrRef>
          </c:cat>
          <c:val>
            <c:numRef>
              <c:f>'Extratificação RIV'!$B$6:$B$42</c:f>
              <c:numCache>
                <c:formatCode>General</c:formatCode>
                <c:ptCount val="32"/>
                <c:pt idx="0">
                  <c:v>10</c:v>
                </c:pt>
                <c:pt idx="1">
                  <c:v>7</c:v>
                </c:pt>
                <c:pt idx="2">
                  <c:v>12</c:v>
                </c:pt>
                <c:pt idx="3">
                  <c:v>13</c:v>
                </c:pt>
                <c:pt idx="4">
                  <c:v>16</c:v>
                </c:pt>
                <c:pt idx="5">
                  <c:v>9</c:v>
                </c:pt>
                <c:pt idx="6">
                  <c:v>14</c:v>
                </c:pt>
                <c:pt idx="7">
                  <c:v>12</c:v>
                </c:pt>
                <c:pt idx="8">
                  <c:v>2</c:v>
                </c:pt>
                <c:pt idx="9">
                  <c:v>3</c:v>
                </c:pt>
                <c:pt idx="10">
                  <c:v>8</c:v>
                </c:pt>
                <c:pt idx="11">
                  <c:v>11</c:v>
                </c:pt>
                <c:pt idx="12">
                  <c:v>5</c:v>
                </c:pt>
                <c:pt idx="13">
                  <c:v>5</c:v>
                </c:pt>
                <c:pt idx="14">
                  <c:v>4</c:v>
                </c:pt>
                <c:pt idx="15">
                  <c:v>2</c:v>
                </c:pt>
                <c:pt idx="16">
                  <c:v>16</c:v>
                </c:pt>
                <c:pt idx="17">
                  <c:v>12</c:v>
                </c:pt>
                <c:pt idx="18">
                  <c:v>10</c:v>
                </c:pt>
                <c:pt idx="19">
                  <c:v>16</c:v>
                </c:pt>
                <c:pt idx="20">
                  <c:v>24</c:v>
                </c:pt>
                <c:pt idx="21">
                  <c:v>22</c:v>
                </c:pt>
                <c:pt idx="22">
                  <c:v>24</c:v>
                </c:pt>
                <c:pt idx="23">
                  <c:v>22</c:v>
                </c:pt>
                <c:pt idx="24">
                  <c:v>1</c:v>
                </c:pt>
                <c:pt idx="25">
                  <c:v>2</c:v>
                </c:pt>
                <c:pt idx="26">
                  <c:v>6</c:v>
                </c:pt>
                <c:pt idx="27">
                  <c:v>3</c:v>
                </c:pt>
                <c:pt idx="28">
                  <c:v>1</c:v>
                </c:pt>
                <c:pt idx="29">
                  <c:v>3</c:v>
                </c:pt>
                <c:pt idx="30">
                  <c:v>5</c:v>
                </c:pt>
                <c:pt idx="31">
                  <c:v>3</c:v>
                </c:pt>
              </c:numCache>
            </c:numRef>
          </c:val>
          <c:extLst>
            <c:ext xmlns:c16="http://schemas.microsoft.com/office/drawing/2014/chart" uri="{C3380CC4-5D6E-409C-BE32-E72D297353CC}">
              <c16:uniqueId val="{00000005-130E-428E-AD8C-6D1AC17BEDE6}"/>
            </c:ext>
          </c:extLst>
        </c:ser>
        <c:dLbls>
          <c:dLblPos val="outEnd"/>
          <c:showLegendKey val="0"/>
          <c:showVal val="1"/>
          <c:showCatName val="0"/>
          <c:showSerName val="0"/>
          <c:showPercent val="0"/>
          <c:showBubbleSize val="0"/>
        </c:dLbls>
        <c:gapWidth val="219"/>
        <c:overlap val="-27"/>
        <c:axId val="1705109679"/>
        <c:axId val="2082078015"/>
      </c:barChart>
      <c:catAx>
        <c:axId val="170510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pt-BR" sz="900" b="1" i="0" u="none" strike="noStrike" kern="1200" baseline="0">
                <a:solidFill>
                  <a:schemeClr val="tx1">
                    <a:lumMod val="65000"/>
                    <a:lumOff val="35000"/>
                  </a:schemeClr>
                </a:solidFill>
                <a:latin typeface="+mn-lt"/>
                <a:ea typeface="+mn-ea"/>
                <a:cs typeface="+mn-cs"/>
              </a:defRPr>
            </a:pPr>
            <a:endParaRPr lang="pt-BR"/>
          </a:p>
        </c:txPr>
        <c:crossAx val="2082078015"/>
        <c:crosses val="autoZero"/>
        <c:auto val="1"/>
        <c:lblAlgn val="ctr"/>
        <c:lblOffset val="100"/>
        <c:noMultiLvlLbl val="0"/>
      </c:catAx>
      <c:valAx>
        <c:axId val="2082078015"/>
        <c:scaling>
          <c:orientation val="minMax"/>
        </c:scaling>
        <c:delete val="1"/>
        <c:axPos val="l"/>
        <c:numFmt formatCode="General" sourceLinked="1"/>
        <c:majorTickMark val="none"/>
        <c:minorTickMark val="none"/>
        <c:tickLblPos val="nextTo"/>
        <c:crossAx val="170510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pt-B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lgn="ctr">
        <a:defRPr lang="pt-BR" sz="900" b="0" i="0" u="none" strike="noStrike" kern="1200" baseline="0">
          <a:solidFill>
            <a:schemeClr val="tx1">
              <a:lumMod val="65000"/>
              <a:lumOff val="35000"/>
            </a:schemeClr>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pt-BR"/>
              <a:t>EVENTOS AUTOMOTIVA</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pt-BR"/>
        </a:p>
      </c:tx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9"/>
            <c:invertIfNegative val="0"/>
            <c:bubble3D val="0"/>
            <c:spPr>
              <a:solidFill>
                <a:srgbClr val="FF0000"/>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F683-49F9-8744-4DF1D9890A5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Planilha4!$B$2:$B$11</c:f>
              <c:strCache>
                <c:ptCount val="10"/>
                <c:pt idx="0">
                  <c:v>Janeiro</c:v>
                </c:pt>
                <c:pt idx="1">
                  <c:v>Fevereiro</c:v>
                </c:pt>
                <c:pt idx="2">
                  <c:v>Março</c:v>
                </c:pt>
                <c:pt idx="3">
                  <c:v>Abril</c:v>
                </c:pt>
                <c:pt idx="4">
                  <c:v>Maio</c:v>
                </c:pt>
                <c:pt idx="5">
                  <c:v>Junho</c:v>
                </c:pt>
                <c:pt idx="6">
                  <c:v>Julho</c:v>
                </c:pt>
                <c:pt idx="7">
                  <c:v>Agosto</c:v>
                </c:pt>
                <c:pt idx="8">
                  <c:v>Setembro</c:v>
                </c:pt>
                <c:pt idx="9">
                  <c:v>TOTAL</c:v>
                </c:pt>
              </c:strCache>
            </c:strRef>
          </c:cat>
          <c:val>
            <c:numRef>
              <c:f>Planilha4!$C$2:$C$11</c:f>
              <c:numCache>
                <c:formatCode>General</c:formatCode>
                <c:ptCount val="10"/>
                <c:pt idx="0">
                  <c:v>0</c:v>
                </c:pt>
                <c:pt idx="1">
                  <c:v>1</c:v>
                </c:pt>
                <c:pt idx="2">
                  <c:v>0</c:v>
                </c:pt>
                <c:pt idx="3">
                  <c:v>0</c:v>
                </c:pt>
                <c:pt idx="4">
                  <c:v>0</c:v>
                </c:pt>
                <c:pt idx="5">
                  <c:v>0</c:v>
                </c:pt>
                <c:pt idx="6">
                  <c:v>3</c:v>
                </c:pt>
                <c:pt idx="7">
                  <c:v>4</c:v>
                </c:pt>
                <c:pt idx="8">
                  <c:v>2</c:v>
                </c:pt>
                <c:pt idx="9">
                  <c:v>10</c:v>
                </c:pt>
              </c:numCache>
            </c:numRef>
          </c:val>
          <c:extLst>
            <c:ext xmlns:c16="http://schemas.microsoft.com/office/drawing/2014/chart" uri="{C3380CC4-5D6E-409C-BE32-E72D297353CC}">
              <c16:uniqueId val="{00000000-F683-49F9-8744-4DF1D9890A52}"/>
            </c:ext>
          </c:extLst>
        </c:ser>
        <c:dLbls>
          <c:dLblPos val="inEnd"/>
          <c:showLegendKey val="0"/>
          <c:showVal val="1"/>
          <c:showCatName val="0"/>
          <c:showSerName val="0"/>
          <c:showPercent val="0"/>
          <c:showBubbleSize val="0"/>
        </c:dLbls>
        <c:gapWidth val="41"/>
        <c:axId val="870619567"/>
        <c:axId val="801152319"/>
      </c:barChart>
      <c:catAx>
        <c:axId val="870619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pt-BR"/>
          </a:p>
        </c:txPr>
        <c:crossAx val="801152319"/>
        <c:crosses val="autoZero"/>
        <c:auto val="1"/>
        <c:lblAlgn val="ctr"/>
        <c:lblOffset val="100"/>
        <c:noMultiLvlLbl val="0"/>
      </c:catAx>
      <c:valAx>
        <c:axId val="801152319"/>
        <c:scaling>
          <c:orientation val="minMax"/>
        </c:scaling>
        <c:delete val="1"/>
        <c:axPos val="l"/>
        <c:numFmt formatCode="General" sourceLinked="1"/>
        <c:majorTickMark val="none"/>
        <c:minorTickMark val="none"/>
        <c:tickLblPos val="nextTo"/>
        <c:crossAx val="870619567"/>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533399</xdr:colOff>
      <xdr:row>1</xdr:row>
      <xdr:rowOff>0</xdr:rowOff>
    </xdr:from>
    <xdr:to>
      <xdr:col>21</xdr:col>
      <xdr:colOff>76200</xdr:colOff>
      <xdr:row>15</xdr:row>
      <xdr:rowOff>76200</xdr:rowOff>
    </xdr:to>
    <xdr:graphicFrame macro="">
      <xdr:nvGraphicFramePr>
        <xdr:cNvPr id="2" name="Gráfico 1">
          <a:extLst>
            <a:ext uri="{FF2B5EF4-FFF2-40B4-BE49-F238E27FC236}">
              <a16:creationId xmlns:a16="http://schemas.microsoft.com/office/drawing/2014/main" id="{0BD028C2-9252-4C79-8DA4-9E6A5A940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133350</xdr:colOff>
      <xdr:row>5</xdr:row>
      <xdr:rowOff>95250</xdr:rowOff>
    </xdr:from>
    <xdr:to>
      <xdr:col>21</xdr:col>
      <xdr:colOff>361950</xdr:colOff>
      <xdr:row>19</xdr:row>
      <xdr:rowOff>171450</xdr:rowOff>
    </xdr:to>
    <xdr:graphicFrame macro="">
      <xdr:nvGraphicFramePr>
        <xdr:cNvPr id="2" name="Gráfico 1">
          <a:extLst>
            <a:ext uri="{FF2B5EF4-FFF2-40B4-BE49-F238E27FC236}">
              <a16:creationId xmlns:a16="http://schemas.microsoft.com/office/drawing/2014/main" id="{8FB53A13-E53E-4325-949A-34A65DD4D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19049</xdr:colOff>
      <xdr:row>6</xdr:row>
      <xdr:rowOff>0</xdr:rowOff>
    </xdr:from>
    <xdr:to>
      <xdr:col>28</xdr:col>
      <xdr:colOff>57149</xdr:colOff>
      <xdr:row>20</xdr:row>
      <xdr:rowOff>76200</xdr:rowOff>
    </xdr:to>
    <xdr:graphicFrame macro="">
      <xdr:nvGraphicFramePr>
        <xdr:cNvPr id="2" name="Gráfico 1">
          <a:extLst>
            <a:ext uri="{FF2B5EF4-FFF2-40B4-BE49-F238E27FC236}">
              <a16:creationId xmlns:a16="http://schemas.microsoft.com/office/drawing/2014/main" id="{9BB981FA-C7DE-4789-84BA-AA9BE26995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19050</xdr:colOff>
      <xdr:row>22</xdr:row>
      <xdr:rowOff>166687</xdr:rowOff>
    </xdr:from>
    <xdr:to>
      <xdr:col>30</xdr:col>
      <xdr:colOff>304800</xdr:colOff>
      <xdr:row>37</xdr:row>
      <xdr:rowOff>52387</xdr:rowOff>
    </xdr:to>
    <xdr:graphicFrame macro="">
      <xdr:nvGraphicFramePr>
        <xdr:cNvPr id="3" name="Gráfico 2">
          <a:extLst>
            <a:ext uri="{FF2B5EF4-FFF2-40B4-BE49-F238E27FC236}">
              <a16:creationId xmlns:a16="http://schemas.microsoft.com/office/drawing/2014/main" id="{A4614D3C-40B6-4209-82D8-519604747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523875</xdr:colOff>
      <xdr:row>27</xdr:row>
      <xdr:rowOff>166687</xdr:rowOff>
    </xdr:from>
    <xdr:to>
      <xdr:col>26</xdr:col>
      <xdr:colOff>333375</xdr:colOff>
      <xdr:row>42</xdr:row>
      <xdr:rowOff>52387</xdr:rowOff>
    </xdr:to>
    <xdr:graphicFrame macro="">
      <xdr:nvGraphicFramePr>
        <xdr:cNvPr id="6" name="Gráfico 5">
          <a:extLst>
            <a:ext uri="{FF2B5EF4-FFF2-40B4-BE49-F238E27FC236}">
              <a16:creationId xmlns:a16="http://schemas.microsoft.com/office/drawing/2014/main" id="{B234D19B-7763-4E5E-A156-4940C0720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733424</xdr:colOff>
      <xdr:row>17</xdr:row>
      <xdr:rowOff>57150</xdr:rowOff>
    </xdr:from>
    <xdr:to>
      <xdr:col>13</xdr:col>
      <xdr:colOff>466724</xdr:colOff>
      <xdr:row>28</xdr:row>
      <xdr:rowOff>133350</xdr:rowOff>
    </xdr:to>
    <xdr:graphicFrame macro="">
      <xdr:nvGraphicFramePr>
        <xdr:cNvPr id="2" name="Gráfico 1">
          <a:extLst>
            <a:ext uri="{FF2B5EF4-FFF2-40B4-BE49-F238E27FC236}">
              <a16:creationId xmlns:a16="http://schemas.microsoft.com/office/drawing/2014/main" id="{C1D3C4B1-2290-417D-BA2A-138FF21FA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120893</xdr:colOff>
      <xdr:row>2</xdr:row>
      <xdr:rowOff>130419</xdr:rowOff>
    </xdr:from>
    <xdr:to>
      <xdr:col>16</xdr:col>
      <xdr:colOff>435951</xdr:colOff>
      <xdr:row>17</xdr:row>
      <xdr:rowOff>8792</xdr:rowOff>
    </xdr:to>
    <xdr:graphicFrame macro="">
      <xdr:nvGraphicFramePr>
        <xdr:cNvPr id="3" name="Gráfico 2">
          <a:extLst>
            <a:ext uri="{FF2B5EF4-FFF2-40B4-BE49-F238E27FC236}">
              <a16:creationId xmlns:a16="http://schemas.microsoft.com/office/drawing/2014/main" id="{01561138-8F15-4877-B674-ED5346893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eonardo\d\WASHINGTON\Produtividade\EFETIVO%20MATRIZ.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eonardo\d\WASHINGTON\Produtividade\EFETIVO%2011,06,0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lwfs02\LWC-SEGURANCA\BRACELL\FLORESTAL\PESSOAIS\Lucas%20Antonio%20da%20Silva%20Gomes\Reuni&#227;o\Planilha%20Apoio\FOLLOW-UP%20202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bracellnet.com/BRACELL/FLORESTAL/PESSOAIS/Anderson%20Ap.%20de%20Oliveira/Modelos/Gest&#227;o%20treinamento/GEST&#195;O%20DE%20EPIs,TREINAMENTO%20E%20OUTROS%20201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Controles\CONTROLE%20DE%20VENDAS%20E%20RECEBIMENTOS%20DOCES%20SALAMES%20E%20QUEIJO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lwfs02\LWC-SEGURANCA\BRACELL\FLORESTAL\A%20REFER&#202;NCIA\INDICADORES\002.Reports\ReportSP.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lwfs02\LWC-SEGURANCA\BRACELL\FLORESTAL\A%20REFER&#202;NCIA\INDICADORES\2023\Controle%20de%20Eventos\Controle%20de%20Eventos%20-%20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blbrajato\AppData\Local\Microsoft\Windows\INetCache\Content.Outlook\X8TTL6WS\001.DBControleEventos%20-%2021.08.202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GMT-2024.09.09-14.00.53/Gest&#227;o%20ST%20Outbound/8.%20Superados/FLORESTAL/A%20REFER&#202;NCIA/05.%20INDICADORES/001.Databases/001.DBControleEvent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BRACELL/FLORESTAL/ESTAT&#205;STICA/2023/07%20JULHO/001.DBControleEventos%20-%20c&#243;pia.xlsx"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001.DBControleEventos_MAR&#199;O.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Gest&#227;o%20ST%20Outbound/8.%20Superados/FLORESTAL/A%20REFER&#202;NCIA/05.%20INDICADORES/001.Databases/C&#243;pia%20de%20001.DBControleEvento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lwfs02.lwart.net\lwc-seguranca\Gest&#227;o%20ST%20Outbound\8.%20Superados\FLORESTAL\A%20REFER&#202;NCIA\05.%20INDICADORES\001.Databases\Nova%20pasta\C&#243;pia%20de%20001.DBControleEven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FETIVO"/>
    </sheetNames>
    <sheetDataSet>
      <sheetData sheetId="0">
        <row r="2">
          <cell r="G2" t="str">
            <v>EFETIVO UTE-NORTE FLUMINENSE POR EQUIPE</v>
          </cell>
        </row>
        <row r="5">
          <cell r="A5" t="str">
            <v>MAT.</v>
          </cell>
          <cell r="B5" t="str">
            <v>APROP.</v>
          </cell>
          <cell r="C5" t="str">
            <v>SETOR</v>
          </cell>
          <cell r="D5" t="str">
            <v>SUP</v>
          </cell>
          <cell r="E5" t="str">
            <v>ENC</v>
          </cell>
          <cell r="F5" t="str">
            <v xml:space="preserve">ATIVIDADE </v>
          </cell>
          <cell r="G5" t="str">
            <v>NOME</v>
          </cell>
          <cell r="H5" t="str">
            <v>FUNÇÃO</v>
          </cell>
          <cell r="I5" t="str">
            <v>PONT. DE REF.</v>
          </cell>
          <cell r="J5" t="str">
            <v>QUANT.</v>
          </cell>
        </row>
        <row r="6">
          <cell r="E6">
            <v>0</v>
          </cell>
          <cell r="F6">
            <v>0</v>
          </cell>
          <cell r="G6" t="str">
            <v xml:space="preserve"> </v>
          </cell>
          <cell r="J6">
            <v>1412</v>
          </cell>
        </row>
        <row r="7">
          <cell r="A7" t="str">
            <v>C-18829</v>
          </cell>
          <cell r="B7" t="str">
            <v>AFC</v>
          </cell>
          <cell r="C7" t="str">
            <v>BOP</v>
          </cell>
          <cell r="D7" t="str">
            <v>-</v>
          </cell>
          <cell r="E7" t="str">
            <v>-</v>
          </cell>
          <cell r="F7" t="str">
            <v>SUP</v>
          </cell>
          <cell r="G7" t="str">
            <v>GIVALDO SOUZA SANTOS</v>
          </cell>
          <cell r="H7" t="str">
            <v>SUPERVISOR DE ELETRICA</v>
          </cell>
          <cell r="I7" t="str">
            <v>COSTA AZUL</v>
          </cell>
          <cell r="J7">
            <v>1</v>
          </cell>
        </row>
        <row r="8">
          <cell r="A8" t="str">
            <v>P-10210</v>
          </cell>
          <cell r="B8" t="str">
            <v>MOI</v>
          </cell>
          <cell r="C8" t="str">
            <v>GERAL</v>
          </cell>
          <cell r="D8" t="str">
            <v>-</v>
          </cell>
          <cell r="E8" t="str">
            <v>-</v>
          </cell>
          <cell r="F8" t="str">
            <v>SUP</v>
          </cell>
          <cell r="G8" t="str">
            <v>NILTON JÚLIO RODRIGUES</v>
          </cell>
          <cell r="H8" t="str">
            <v>SUPERVISOR DE SOLDA</v>
          </cell>
          <cell r="I8" t="str">
            <v>RIO DAS OSTRAS</v>
          </cell>
          <cell r="J8">
            <v>1</v>
          </cell>
        </row>
        <row r="9">
          <cell r="A9" t="str">
            <v>P-10376</v>
          </cell>
          <cell r="C9" t="str">
            <v>DEM</v>
          </cell>
          <cell r="D9" t="str">
            <v>DEM</v>
          </cell>
          <cell r="E9" t="str">
            <v>DEM</v>
          </cell>
          <cell r="F9" t="str">
            <v>DEM</v>
          </cell>
          <cell r="G9" t="str">
            <v>JAILSON BARBOSA DOS SANTOS</v>
          </cell>
          <cell r="H9" t="str">
            <v>SOLDADOR TIG I</v>
          </cell>
          <cell r="J9">
            <v>1</v>
          </cell>
        </row>
        <row r="10">
          <cell r="A10" t="str">
            <v>P-9588</v>
          </cell>
          <cell r="G10" t="str">
            <v>JOSÉ MARQUES DO NASCIMENTO</v>
          </cell>
          <cell r="H10" t="str">
            <v>TÉCNICO DE MATERIAIS</v>
          </cell>
          <cell r="J10">
            <v>1</v>
          </cell>
        </row>
        <row r="11">
          <cell r="A11" t="str">
            <v>P-10477</v>
          </cell>
          <cell r="B11" t="str">
            <v>MOI</v>
          </cell>
          <cell r="C11" t="str">
            <v>CQ</v>
          </cell>
          <cell r="D11" t="str">
            <v>ALDO</v>
          </cell>
          <cell r="E11" t="str">
            <v>-</v>
          </cell>
          <cell r="F11" t="str">
            <v>-</v>
          </cell>
          <cell r="G11" t="str">
            <v>NÉSIO  ANTONIO DE SOUZA</v>
          </cell>
          <cell r="H11" t="str">
            <v>TECNICO SEGURANCA I</v>
          </cell>
          <cell r="J11">
            <v>1</v>
          </cell>
        </row>
        <row r="12">
          <cell r="A12" t="str">
            <v>P-7597</v>
          </cell>
          <cell r="C12" t="str">
            <v>PLAN</v>
          </cell>
          <cell r="D12" t="str">
            <v>SÉRGIO</v>
          </cell>
          <cell r="E12" t="str">
            <v>-</v>
          </cell>
          <cell r="G12" t="str">
            <v>DIERCY WIQUES MIRANDA</v>
          </cell>
          <cell r="H12" t="str">
            <v>TECNICO PLANEJ. 2</v>
          </cell>
          <cell r="I12" t="str">
            <v>COSTA AZUL</v>
          </cell>
          <cell r="J12">
            <v>1</v>
          </cell>
        </row>
        <row r="13">
          <cell r="A13" t="str">
            <v>P-71310</v>
          </cell>
          <cell r="C13" t="str">
            <v>PLAN</v>
          </cell>
          <cell r="D13" t="str">
            <v>SÉRGIO</v>
          </cell>
          <cell r="E13" t="str">
            <v>-</v>
          </cell>
          <cell r="G13" t="str">
            <v>GILSON CESAR DA SILVA</v>
          </cell>
          <cell r="H13" t="str">
            <v>TECNICO PLANEJ. 2</v>
          </cell>
          <cell r="I13" t="str">
            <v>COSTA AZUL</v>
          </cell>
          <cell r="J13">
            <v>1</v>
          </cell>
        </row>
        <row r="14">
          <cell r="A14" t="str">
            <v>P-8116</v>
          </cell>
          <cell r="B14" t="str">
            <v>-</v>
          </cell>
          <cell r="C14" t="str">
            <v>CT</v>
          </cell>
          <cell r="D14" t="str">
            <v>LCLL</v>
          </cell>
          <cell r="E14" t="str">
            <v>-</v>
          </cell>
          <cell r="F14" t="str">
            <v>SUP</v>
          </cell>
          <cell r="G14" t="str">
            <v>ROGÉRIO ANTÔNIO DE SOUZA</v>
          </cell>
          <cell r="H14" t="str">
            <v>ENGENHEIRO</v>
          </cell>
          <cell r="J14">
            <v>1</v>
          </cell>
        </row>
        <row r="15">
          <cell r="A15" t="str">
            <v>P-10239</v>
          </cell>
          <cell r="G15" t="str">
            <v>MAURI AUGUSTO COPETTI</v>
          </cell>
          <cell r="H15" t="str">
            <v>SUPERVISOR</v>
          </cell>
          <cell r="I15" t="str">
            <v>RIO DAS OSTRAS</v>
          </cell>
          <cell r="J15">
            <v>1</v>
          </cell>
        </row>
        <row r="16">
          <cell r="A16" t="str">
            <v>P-993</v>
          </cell>
          <cell r="B16" t="str">
            <v>AFC</v>
          </cell>
          <cell r="C16" t="str">
            <v>ST</v>
          </cell>
          <cell r="D16" t="str">
            <v>-</v>
          </cell>
          <cell r="E16" t="str">
            <v>-</v>
          </cell>
          <cell r="F16" t="str">
            <v>SUP</v>
          </cell>
          <cell r="G16" t="str">
            <v>JOSÉ MARIA DA COSTA</v>
          </cell>
          <cell r="H16" t="str">
            <v>SUPERVISOR</v>
          </cell>
          <cell r="I16" t="str">
            <v>COSTA AZUL</v>
          </cell>
          <cell r="J16">
            <v>1</v>
          </cell>
        </row>
        <row r="17">
          <cell r="A17" t="str">
            <v>P-452</v>
          </cell>
          <cell r="B17" t="str">
            <v>MOI</v>
          </cell>
          <cell r="C17" t="str">
            <v>DP</v>
          </cell>
          <cell r="D17" t="str">
            <v>-</v>
          </cell>
          <cell r="E17" t="str">
            <v>-</v>
          </cell>
          <cell r="F17" t="str">
            <v>ADMINIST.</v>
          </cell>
          <cell r="G17" t="str">
            <v>GERALDO GONÇALVES SOBRINHO</v>
          </cell>
          <cell r="H17" t="str">
            <v>TÉCNICO ADMINISTRATIVO</v>
          </cell>
          <cell r="J17">
            <v>1</v>
          </cell>
        </row>
        <row r="18">
          <cell r="A18" t="str">
            <v>P-2853</v>
          </cell>
          <cell r="B18" t="str">
            <v>MOI</v>
          </cell>
          <cell r="C18" t="str">
            <v>HRSG</v>
          </cell>
          <cell r="D18" t="str">
            <v>-</v>
          </cell>
          <cell r="E18" t="str">
            <v>-</v>
          </cell>
          <cell r="F18" t="str">
            <v>SUP</v>
          </cell>
          <cell r="G18" t="str">
            <v>VENDOLINO IRENO DA CUNHA</v>
          </cell>
          <cell r="H18" t="str">
            <v>SUPERVISOR</v>
          </cell>
          <cell r="J18">
            <v>1</v>
          </cell>
        </row>
        <row r="19">
          <cell r="A19" t="str">
            <v>P-11539</v>
          </cell>
          <cell r="G19" t="str">
            <v>CAMIL YOUSSEF FARES</v>
          </cell>
          <cell r="H19" t="str">
            <v>ENGENHEIRO SEGURANÇA</v>
          </cell>
          <cell r="J19">
            <v>1</v>
          </cell>
        </row>
        <row r="20">
          <cell r="A20" t="str">
            <v>P-3830</v>
          </cell>
          <cell r="C20" t="str">
            <v>TRANSFERIDO</v>
          </cell>
          <cell r="F20" t="str">
            <v>TRANSFERIDO</v>
          </cell>
          <cell r="G20" t="str">
            <v>ERCY FERREIRA GUIMARÃES</v>
          </cell>
          <cell r="H20" t="str">
            <v>ENCARREGADO</v>
          </cell>
          <cell r="J20">
            <v>1</v>
          </cell>
        </row>
        <row r="21">
          <cell r="A21" t="str">
            <v>P-10201</v>
          </cell>
          <cell r="B21" t="str">
            <v>MOI</v>
          </cell>
          <cell r="C21" t="str">
            <v>CQ</v>
          </cell>
          <cell r="D21" t="str">
            <v>-</v>
          </cell>
          <cell r="G21" t="str">
            <v>ALDO RODRIGUES ALVES</v>
          </cell>
          <cell r="H21" t="str">
            <v>ENGENHEIRO</v>
          </cell>
          <cell r="J21">
            <v>1</v>
          </cell>
        </row>
        <row r="22">
          <cell r="A22" t="str">
            <v>P-0001</v>
          </cell>
          <cell r="B22" t="str">
            <v>MOI</v>
          </cell>
          <cell r="C22" t="str">
            <v>GERAL</v>
          </cell>
          <cell r="D22" t="str">
            <v>-</v>
          </cell>
          <cell r="E22" t="str">
            <v>-</v>
          </cell>
          <cell r="F22" t="str">
            <v>CHEFE DE OBRA</v>
          </cell>
          <cell r="G22" t="str">
            <v>LUIZ CARLOS LOPES DE LIMA</v>
          </cell>
          <cell r="H22" t="str">
            <v>ENGENHEIRO</v>
          </cell>
          <cell r="J22">
            <v>1</v>
          </cell>
        </row>
        <row r="23">
          <cell r="A23" t="str">
            <v>P-10546</v>
          </cell>
          <cell r="E23" t="str">
            <v>-</v>
          </cell>
          <cell r="F23" t="str">
            <v>SUP</v>
          </cell>
          <cell r="G23" t="str">
            <v>ANTÔNIO ALVES DE ASSIS</v>
          </cell>
          <cell r="H23" t="str">
            <v>SUPERVISOR</v>
          </cell>
          <cell r="J23">
            <v>1</v>
          </cell>
        </row>
        <row r="24">
          <cell r="A24" t="str">
            <v>P-10586</v>
          </cell>
          <cell r="B24" t="str">
            <v>AFC</v>
          </cell>
          <cell r="C24" t="str">
            <v>GERAL</v>
          </cell>
          <cell r="D24" t="str">
            <v>-</v>
          </cell>
          <cell r="E24" t="str">
            <v>-</v>
          </cell>
          <cell r="F24" t="str">
            <v>SUP</v>
          </cell>
          <cell r="G24" t="str">
            <v>JOSÉ DOS SANTOS</v>
          </cell>
          <cell r="H24" t="str">
            <v>SUPERVISOR PINTURA</v>
          </cell>
          <cell r="I24" t="str">
            <v>RIO DAS OSTRAS</v>
          </cell>
          <cell r="J24">
            <v>1</v>
          </cell>
        </row>
        <row r="25">
          <cell r="A25" t="str">
            <v>P-10605</v>
          </cell>
          <cell r="C25" t="str">
            <v>DEM</v>
          </cell>
          <cell r="D25" t="str">
            <v>DEM</v>
          </cell>
          <cell r="E25" t="str">
            <v>DEM</v>
          </cell>
          <cell r="F25" t="str">
            <v>DEM</v>
          </cell>
          <cell r="G25" t="str">
            <v>PEDRO ALVES DE ASSIS</v>
          </cell>
          <cell r="H25" t="str">
            <v>SUPERVISOR</v>
          </cell>
          <cell r="J25">
            <v>1</v>
          </cell>
        </row>
        <row r="26">
          <cell r="A26" t="str">
            <v>P-15172</v>
          </cell>
          <cell r="B26" t="str">
            <v>ILDEM</v>
          </cell>
          <cell r="C26" t="str">
            <v>HRSG</v>
          </cell>
          <cell r="D26" t="str">
            <v>ALVIM</v>
          </cell>
          <cell r="E26" t="str">
            <v>LCB</v>
          </cell>
          <cell r="F26" t="str">
            <v>SOLDA</v>
          </cell>
          <cell r="G26" t="str">
            <v>JOSÉ GOMES SOBRINHO</v>
          </cell>
          <cell r="H26" t="str">
            <v>SOLDADOR TIG</v>
          </cell>
          <cell r="J26">
            <v>1</v>
          </cell>
        </row>
        <row r="27">
          <cell r="A27" t="str">
            <v>P-15173</v>
          </cell>
          <cell r="B27" t="str">
            <v>ILDEM</v>
          </cell>
          <cell r="C27" t="str">
            <v>HRSG</v>
          </cell>
          <cell r="D27" t="str">
            <v>ALVIM</v>
          </cell>
          <cell r="E27" t="str">
            <v>LCB</v>
          </cell>
          <cell r="F27" t="str">
            <v>SOLDA</v>
          </cell>
          <cell r="G27" t="str">
            <v>FRANCISCO PAULO MALAQUIAS</v>
          </cell>
          <cell r="H27" t="str">
            <v>SOLDADOR TIG</v>
          </cell>
          <cell r="J27">
            <v>1</v>
          </cell>
        </row>
        <row r="28">
          <cell r="A28" t="str">
            <v>P-15174</v>
          </cell>
          <cell r="B28" t="str">
            <v>ILDEM</v>
          </cell>
          <cell r="C28" t="str">
            <v>HRSG</v>
          </cell>
          <cell r="D28" t="str">
            <v>ALVIM</v>
          </cell>
          <cell r="E28" t="str">
            <v>LCB</v>
          </cell>
          <cell r="F28" t="str">
            <v>SOLDA</v>
          </cell>
          <cell r="G28" t="str">
            <v>ANTÔNIO FRANCISCO NASCIMENTO</v>
          </cell>
          <cell r="H28" t="str">
            <v>SOLDADOR TIG</v>
          </cell>
          <cell r="J28">
            <v>1</v>
          </cell>
        </row>
        <row r="29">
          <cell r="A29" t="str">
            <v>P- 15175</v>
          </cell>
          <cell r="B29" t="str">
            <v>ILDEM</v>
          </cell>
          <cell r="C29" t="str">
            <v>HRSG</v>
          </cell>
          <cell r="D29" t="str">
            <v>ALVIM</v>
          </cell>
          <cell r="E29" t="str">
            <v>LCB</v>
          </cell>
          <cell r="F29" t="str">
            <v>SOLDA</v>
          </cell>
          <cell r="G29" t="str">
            <v>FRANCISCO DE ASSIS NASCIMENTO</v>
          </cell>
          <cell r="H29" t="str">
            <v>SOLDADOR TIG</v>
          </cell>
          <cell r="J29">
            <v>1</v>
          </cell>
        </row>
        <row r="30">
          <cell r="A30" t="str">
            <v>E-003</v>
          </cell>
          <cell r="B30" t="str">
            <v>MML</v>
          </cell>
          <cell r="C30" t="str">
            <v>BOP</v>
          </cell>
          <cell r="D30" t="str">
            <v>GIL</v>
          </cell>
          <cell r="E30" t="str">
            <v>-</v>
          </cell>
          <cell r="F30" t="str">
            <v>TESTE/PRESERV.</v>
          </cell>
          <cell r="G30" t="str">
            <v>ALAN JONES PIRES DE AMORIM</v>
          </cell>
          <cell r="H30" t="str">
            <v>ESTAGIÁRIO ELETROMECANICO</v>
          </cell>
          <cell r="I30" t="str">
            <v>RIO DAS OSTRAS</v>
          </cell>
          <cell r="J30">
            <v>1</v>
          </cell>
        </row>
        <row r="31">
          <cell r="A31">
            <v>1</v>
          </cell>
          <cell r="G31" t="str">
            <v>TERMO DE ABERTURA</v>
          </cell>
          <cell r="H31" t="str">
            <v>-</v>
          </cell>
          <cell r="J31">
            <v>1</v>
          </cell>
        </row>
        <row r="32">
          <cell r="A32">
            <v>2</v>
          </cell>
          <cell r="B32" t="str">
            <v>ADM</v>
          </cell>
          <cell r="C32" t="str">
            <v>$</v>
          </cell>
          <cell r="D32" t="str">
            <v>$</v>
          </cell>
          <cell r="E32" t="str">
            <v>$</v>
          </cell>
          <cell r="G32" t="str">
            <v>RONALDO CUSTODIO DE SOUZA</v>
          </cell>
          <cell r="H32" t="str">
            <v>GERENTE ADM. FINANC.</v>
          </cell>
          <cell r="J32">
            <v>1</v>
          </cell>
        </row>
        <row r="33">
          <cell r="A33">
            <v>3</v>
          </cell>
          <cell r="B33" t="str">
            <v>ADM</v>
          </cell>
          <cell r="C33" t="str">
            <v>$</v>
          </cell>
          <cell r="D33" t="str">
            <v>$</v>
          </cell>
          <cell r="E33" t="str">
            <v>$</v>
          </cell>
          <cell r="G33" t="str">
            <v>EDSON APARECIDO PEREIRA</v>
          </cell>
          <cell r="H33" t="str">
            <v>ASSISTENTE ADMIN.</v>
          </cell>
          <cell r="J33">
            <v>1</v>
          </cell>
        </row>
        <row r="34">
          <cell r="A34">
            <v>4</v>
          </cell>
          <cell r="B34" t="str">
            <v>ADM</v>
          </cell>
          <cell r="C34" t="str">
            <v>$</v>
          </cell>
          <cell r="D34" t="str">
            <v>$</v>
          </cell>
          <cell r="E34" t="str">
            <v>$</v>
          </cell>
          <cell r="G34" t="str">
            <v>MURILO DA CRUZ DIANA</v>
          </cell>
          <cell r="H34" t="str">
            <v>SUPERVISOR DE</v>
          </cell>
          <cell r="J34">
            <v>1</v>
          </cell>
        </row>
        <row r="35">
          <cell r="A35">
            <v>5</v>
          </cell>
          <cell r="B35" t="str">
            <v>DP</v>
          </cell>
          <cell r="D35" t="str">
            <v>-</v>
          </cell>
          <cell r="E35" t="str">
            <v>GGS</v>
          </cell>
          <cell r="G35" t="str">
            <v>JOSIANA DE SOUZA NEVES</v>
          </cell>
          <cell r="H35" t="str">
            <v>RECEPCIONISTA</v>
          </cell>
          <cell r="I35" t="str">
            <v>POSTO TIC TAC</v>
          </cell>
          <cell r="J35">
            <v>1</v>
          </cell>
        </row>
        <row r="36">
          <cell r="A36">
            <v>6</v>
          </cell>
          <cell r="B36" t="str">
            <v>ADM</v>
          </cell>
          <cell r="G36" t="str">
            <v>DALVINO RECK</v>
          </cell>
          <cell r="H36" t="str">
            <v>SUPERVISOR DE</v>
          </cell>
          <cell r="J36">
            <v>1</v>
          </cell>
        </row>
        <row r="37">
          <cell r="A37">
            <v>7</v>
          </cell>
          <cell r="C37" t="str">
            <v>DEM</v>
          </cell>
          <cell r="D37" t="str">
            <v>DEM</v>
          </cell>
          <cell r="E37" t="str">
            <v>DEM</v>
          </cell>
          <cell r="F37" t="str">
            <v>DEM</v>
          </cell>
          <cell r="G37" t="str">
            <v>MARTINIANO DE ALMEIDA JUNIOR</v>
          </cell>
          <cell r="H37" t="str">
            <v>TECNICO PLANEJ. 1</v>
          </cell>
          <cell r="J37">
            <v>1</v>
          </cell>
        </row>
        <row r="38">
          <cell r="A38">
            <v>8</v>
          </cell>
          <cell r="B38" t="str">
            <v>ADM</v>
          </cell>
          <cell r="C38" t="str">
            <v>NÃO</v>
          </cell>
          <cell r="D38" t="str">
            <v>NÃO</v>
          </cell>
          <cell r="E38" t="str">
            <v>NÃO</v>
          </cell>
          <cell r="G38" t="str">
            <v>LURDINEA DE SOUSA AGUIAR</v>
          </cell>
          <cell r="H38" t="str">
            <v>AUX. SERV. GERAIS</v>
          </cell>
          <cell r="J38">
            <v>1</v>
          </cell>
        </row>
        <row r="39">
          <cell r="A39">
            <v>9</v>
          </cell>
          <cell r="B39" t="str">
            <v>SUB</v>
          </cell>
          <cell r="E39" t="str">
            <v>D</v>
          </cell>
          <cell r="G39" t="str">
            <v>JULIANO CORREIA NETTO</v>
          </cell>
          <cell r="H39" t="str">
            <v>MOTORISTA MUNCK</v>
          </cell>
          <cell r="J39">
            <v>1</v>
          </cell>
        </row>
        <row r="40">
          <cell r="A40">
            <v>10</v>
          </cell>
          <cell r="C40" t="str">
            <v>DEM</v>
          </cell>
          <cell r="D40" t="str">
            <v>DEM</v>
          </cell>
          <cell r="E40" t="str">
            <v>DEM</v>
          </cell>
          <cell r="F40" t="str">
            <v>DEM</v>
          </cell>
          <cell r="G40" t="str">
            <v>JOÃO VALENTIM CROSCOB</v>
          </cell>
          <cell r="H40" t="str">
            <v>CARPINTEIRO</v>
          </cell>
          <cell r="J40">
            <v>1</v>
          </cell>
        </row>
        <row r="41">
          <cell r="A41">
            <v>11</v>
          </cell>
          <cell r="C41" t="str">
            <v>DEM</v>
          </cell>
          <cell r="D41" t="str">
            <v>DEM</v>
          </cell>
          <cell r="E41" t="str">
            <v>DEM</v>
          </cell>
          <cell r="F41" t="str">
            <v>DEM</v>
          </cell>
          <cell r="G41" t="str">
            <v>JOSÉ RODRIGUES PEREIRA</v>
          </cell>
          <cell r="H41" t="str">
            <v>PEDREIRO</v>
          </cell>
          <cell r="J41">
            <v>1</v>
          </cell>
        </row>
        <row r="42">
          <cell r="A42">
            <v>12</v>
          </cell>
          <cell r="C42" t="str">
            <v>DEM</v>
          </cell>
          <cell r="D42" t="str">
            <v>DEM</v>
          </cell>
          <cell r="E42" t="str">
            <v>DEM</v>
          </cell>
          <cell r="F42" t="str">
            <v>DEM</v>
          </cell>
          <cell r="G42" t="str">
            <v>CESAR CARLOS DA CRUZ</v>
          </cell>
          <cell r="H42" t="str">
            <v>AJUDANTE</v>
          </cell>
          <cell r="J42">
            <v>1</v>
          </cell>
        </row>
        <row r="43">
          <cell r="A43">
            <v>13</v>
          </cell>
          <cell r="C43" t="str">
            <v>DEM</v>
          </cell>
          <cell r="D43" t="str">
            <v>DEM</v>
          </cell>
          <cell r="E43" t="str">
            <v>DEM</v>
          </cell>
          <cell r="F43" t="str">
            <v>DEM</v>
          </cell>
          <cell r="G43" t="str">
            <v>JOSEVAL LIMA BORBA</v>
          </cell>
          <cell r="H43" t="str">
            <v>MECANICO MONTADOR</v>
          </cell>
          <cell r="I43" t="str">
            <v>COND. GREEN PEACE</v>
          </cell>
          <cell r="J43">
            <v>1</v>
          </cell>
        </row>
        <row r="44">
          <cell r="A44">
            <v>14</v>
          </cell>
          <cell r="B44" t="str">
            <v>AFC</v>
          </cell>
          <cell r="C44" t="str">
            <v>ST</v>
          </cell>
          <cell r="D44" t="str">
            <v>JMC</v>
          </cell>
          <cell r="E44" t="str">
            <v>AMA</v>
          </cell>
          <cell r="F44" t="str">
            <v>MONTAGEM</v>
          </cell>
          <cell r="G44" t="str">
            <v>CLARINDO DA ANUNCIAÇÃO</v>
          </cell>
          <cell r="H44" t="str">
            <v>MECANICO MONTADOR</v>
          </cell>
          <cell r="I44" t="str">
            <v>BRISA DA COSTA</v>
          </cell>
          <cell r="J44">
            <v>1</v>
          </cell>
        </row>
        <row r="45">
          <cell r="A45">
            <v>15</v>
          </cell>
          <cell r="B45" t="str">
            <v>MOD</v>
          </cell>
          <cell r="C45" t="str">
            <v>JORGE/CT</v>
          </cell>
          <cell r="D45" t="str">
            <v>ANT</v>
          </cell>
          <cell r="E45" t="str">
            <v>JCF</v>
          </cell>
          <cell r="G45" t="str">
            <v>EDMILSON AVELINO PEREIRA</v>
          </cell>
          <cell r="H45" t="str">
            <v>ENCANADOR</v>
          </cell>
          <cell r="I45" t="str">
            <v>BRISA DA COSTA</v>
          </cell>
          <cell r="J45">
            <v>1</v>
          </cell>
        </row>
        <row r="46">
          <cell r="A46">
            <v>16</v>
          </cell>
          <cell r="B46" t="str">
            <v>ASA</v>
          </cell>
          <cell r="C46" t="str">
            <v>HRSG</v>
          </cell>
          <cell r="D46" t="str">
            <v>PEDRO</v>
          </cell>
          <cell r="E46" t="str">
            <v>JGA</v>
          </cell>
          <cell r="F46" t="str">
            <v>MONTAGEM</v>
          </cell>
          <cell r="G46" t="str">
            <v>JOSELITO PROFETA DE ARAUJO</v>
          </cell>
          <cell r="H46" t="str">
            <v>MECANICO MONTADOR</v>
          </cell>
          <cell r="I46" t="str">
            <v>BRISA DA COSTA</v>
          </cell>
          <cell r="J46">
            <v>1</v>
          </cell>
        </row>
        <row r="47">
          <cell r="A47">
            <v>17</v>
          </cell>
          <cell r="B47" t="str">
            <v>EDR</v>
          </cell>
          <cell r="C47" t="str">
            <v>HRSG</v>
          </cell>
          <cell r="D47" t="str">
            <v>RF</v>
          </cell>
          <cell r="E47" t="str">
            <v>CCO</v>
          </cell>
          <cell r="F47" t="str">
            <v>MONTAGEM</v>
          </cell>
          <cell r="G47" t="str">
            <v>CLOViS CUSTODIO DE OLIVEIRA</v>
          </cell>
          <cell r="H47" t="str">
            <v>ENCARREGADO</v>
          </cell>
          <cell r="I47" t="str">
            <v>BRISA DA COSTA</v>
          </cell>
          <cell r="J47">
            <v>1</v>
          </cell>
        </row>
        <row r="48">
          <cell r="A48">
            <v>18</v>
          </cell>
          <cell r="E48" t="str">
            <v>JCF</v>
          </cell>
          <cell r="F48" t="str">
            <v>SUP</v>
          </cell>
          <cell r="G48" t="str">
            <v>JOSÉ CARLOS FERRAZ DE CARVALHO</v>
          </cell>
          <cell r="H48" t="str">
            <v>ENCARREGADO</v>
          </cell>
          <cell r="I48" t="str">
            <v>BRISA DA COSTA</v>
          </cell>
          <cell r="J48">
            <v>1</v>
          </cell>
        </row>
        <row r="49">
          <cell r="A49">
            <v>19</v>
          </cell>
          <cell r="C49" t="str">
            <v>DEM</v>
          </cell>
          <cell r="D49" t="str">
            <v>DEM</v>
          </cell>
          <cell r="E49" t="str">
            <v>DEM</v>
          </cell>
          <cell r="F49" t="str">
            <v>DEM</v>
          </cell>
          <cell r="G49" t="str">
            <v>DELCIO SCHMIDT</v>
          </cell>
          <cell r="H49" t="str">
            <v>MONTADOR ELETROM.</v>
          </cell>
          <cell r="J49">
            <v>1</v>
          </cell>
        </row>
        <row r="50">
          <cell r="A50">
            <v>20</v>
          </cell>
          <cell r="C50" t="str">
            <v>DEM</v>
          </cell>
          <cell r="D50" t="str">
            <v>DEM</v>
          </cell>
          <cell r="E50" t="str">
            <v>DEM</v>
          </cell>
          <cell r="F50" t="str">
            <v>DEM</v>
          </cell>
          <cell r="G50" t="str">
            <v>CALCIVANDRO DE ALMEIDA CRUZ</v>
          </cell>
          <cell r="H50" t="str">
            <v>MONTADOR ELETROM.</v>
          </cell>
          <cell r="J50">
            <v>1</v>
          </cell>
        </row>
        <row r="51">
          <cell r="A51">
            <v>21</v>
          </cell>
          <cell r="C51" t="str">
            <v>DEM</v>
          </cell>
          <cell r="D51" t="str">
            <v>DEM</v>
          </cell>
          <cell r="E51" t="str">
            <v>DEM</v>
          </cell>
          <cell r="F51" t="str">
            <v>DEM</v>
          </cell>
          <cell r="G51" t="str">
            <v>DIVANI BARBOSA DE LIMA</v>
          </cell>
          <cell r="H51" t="str">
            <v>MONTADOR ELETROM.</v>
          </cell>
          <cell r="J51">
            <v>1</v>
          </cell>
        </row>
        <row r="52">
          <cell r="A52">
            <v>22</v>
          </cell>
          <cell r="C52" t="str">
            <v>DEM</v>
          </cell>
          <cell r="D52" t="str">
            <v>DEM</v>
          </cell>
          <cell r="E52" t="str">
            <v>DEM</v>
          </cell>
          <cell r="F52" t="str">
            <v>DEM</v>
          </cell>
          <cell r="G52" t="str">
            <v>ERALDO JANKE</v>
          </cell>
          <cell r="H52" t="str">
            <v>MONTADOR ELETROM.</v>
          </cell>
          <cell r="J52">
            <v>1</v>
          </cell>
        </row>
        <row r="53">
          <cell r="A53">
            <v>23</v>
          </cell>
          <cell r="C53" t="str">
            <v>DEM</v>
          </cell>
          <cell r="D53" t="str">
            <v>DEM</v>
          </cell>
          <cell r="E53" t="str">
            <v>DEM</v>
          </cell>
          <cell r="F53" t="str">
            <v>DEM</v>
          </cell>
          <cell r="G53" t="str">
            <v>JOSÉ CARLOS TEIXEIRA</v>
          </cell>
          <cell r="H53" t="str">
            <v>MOTORISTA</v>
          </cell>
          <cell r="J53">
            <v>1</v>
          </cell>
        </row>
        <row r="54">
          <cell r="A54">
            <v>24</v>
          </cell>
          <cell r="B54" t="str">
            <v>ADM</v>
          </cell>
          <cell r="G54" t="str">
            <v>JOÃO CARLOS FAISLON SANTANA</v>
          </cell>
          <cell r="H54" t="str">
            <v>SUPERINTENDENTE</v>
          </cell>
          <cell r="J54">
            <v>1</v>
          </cell>
        </row>
        <row r="55">
          <cell r="A55">
            <v>25</v>
          </cell>
          <cell r="B55" t="str">
            <v>CHEFIA</v>
          </cell>
          <cell r="G55" t="str">
            <v>SÉRGIO PARREIRA GARCIA</v>
          </cell>
          <cell r="H55" t="str">
            <v>ENGENHEIRO</v>
          </cell>
          <cell r="J55">
            <v>1</v>
          </cell>
        </row>
        <row r="56">
          <cell r="A56">
            <v>26</v>
          </cell>
          <cell r="C56" t="str">
            <v>DEM</v>
          </cell>
          <cell r="D56" t="str">
            <v>DEM</v>
          </cell>
          <cell r="E56" t="str">
            <v>DEM</v>
          </cell>
          <cell r="F56" t="str">
            <v>DEM</v>
          </cell>
          <cell r="G56" t="str">
            <v>PAULO CESAR LOPES MACHADO</v>
          </cell>
          <cell r="H56" t="str">
            <v>ELETRICISTA MONTADOR</v>
          </cell>
          <cell r="I56" t="str">
            <v>RIO DAS OSTRAS</v>
          </cell>
          <cell r="J56">
            <v>1</v>
          </cell>
        </row>
        <row r="57">
          <cell r="A57">
            <v>27</v>
          </cell>
          <cell r="C57" t="str">
            <v>DEM</v>
          </cell>
          <cell r="D57" t="str">
            <v>DEM</v>
          </cell>
          <cell r="E57" t="str">
            <v>DEM</v>
          </cell>
          <cell r="F57" t="str">
            <v>DEM</v>
          </cell>
          <cell r="G57" t="str">
            <v>SILVIO ALVES CARDOSO</v>
          </cell>
          <cell r="H57" t="str">
            <v>CARPINTEIRO</v>
          </cell>
          <cell r="J57">
            <v>1</v>
          </cell>
        </row>
        <row r="58">
          <cell r="A58">
            <v>28</v>
          </cell>
          <cell r="C58" t="str">
            <v>DEM</v>
          </cell>
          <cell r="D58" t="str">
            <v>DEM</v>
          </cell>
          <cell r="E58" t="str">
            <v>DEM</v>
          </cell>
          <cell r="F58" t="str">
            <v>DEM</v>
          </cell>
          <cell r="G58" t="str">
            <v>EDSON ANTÔNIO DE OLIVEIRA</v>
          </cell>
          <cell r="H58" t="str">
            <v>MECANICO MONTADOR</v>
          </cell>
          <cell r="I58" t="str">
            <v>BRISA DA COSTA</v>
          </cell>
          <cell r="J58">
            <v>1</v>
          </cell>
        </row>
        <row r="59">
          <cell r="A59">
            <v>29</v>
          </cell>
          <cell r="C59" t="str">
            <v>DEM</v>
          </cell>
          <cell r="D59" t="str">
            <v>DEM</v>
          </cell>
          <cell r="E59" t="str">
            <v>DEM</v>
          </cell>
          <cell r="F59" t="str">
            <v>DEM</v>
          </cell>
          <cell r="G59" t="str">
            <v>JOEL DA SILVA SANTOS</v>
          </cell>
          <cell r="H59" t="str">
            <v>MECANICO MONTADOR</v>
          </cell>
          <cell r="J59">
            <v>1</v>
          </cell>
        </row>
        <row r="60">
          <cell r="A60">
            <v>30</v>
          </cell>
          <cell r="C60" t="str">
            <v>DEM</v>
          </cell>
          <cell r="D60" t="str">
            <v>DEM</v>
          </cell>
          <cell r="E60" t="str">
            <v>DEM</v>
          </cell>
          <cell r="F60" t="str">
            <v>DEM</v>
          </cell>
          <cell r="G60" t="str">
            <v>JOÃO BATISTA SILVA</v>
          </cell>
          <cell r="H60" t="str">
            <v>ENCANADOR</v>
          </cell>
          <cell r="I60" t="str">
            <v>COND. GREEN PEACE</v>
          </cell>
          <cell r="J60">
            <v>1</v>
          </cell>
        </row>
        <row r="61">
          <cell r="A61">
            <v>31</v>
          </cell>
          <cell r="C61" t="str">
            <v>DEM</v>
          </cell>
          <cell r="D61" t="str">
            <v>DEM</v>
          </cell>
          <cell r="E61" t="str">
            <v>DEM</v>
          </cell>
          <cell r="F61" t="str">
            <v>DEM</v>
          </cell>
          <cell r="G61" t="str">
            <v>OTACÍLIO MARCOS MACHADO SOUSA</v>
          </cell>
          <cell r="H61" t="str">
            <v>ENCANADOR</v>
          </cell>
          <cell r="J61">
            <v>1</v>
          </cell>
        </row>
        <row r="62">
          <cell r="A62">
            <v>32</v>
          </cell>
          <cell r="C62" t="str">
            <v>DEM</v>
          </cell>
          <cell r="D62" t="str">
            <v>DEM</v>
          </cell>
          <cell r="E62" t="str">
            <v>DEM</v>
          </cell>
          <cell r="F62" t="str">
            <v>DEM</v>
          </cell>
          <cell r="G62" t="str">
            <v>JUSCELINO BATISTA MEDEIROS</v>
          </cell>
          <cell r="H62" t="str">
            <v>ENCANADOR</v>
          </cell>
          <cell r="I62" t="str">
            <v>COND. GREEN PEACE</v>
          </cell>
          <cell r="J62">
            <v>1</v>
          </cell>
        </row>
        <row r="63">
          <cell r="A63">
            <v>33</v>
          </cell>
          <cell r="C63" t="str">
            <v>DEM</v>
          </cell>
          <cell r="D63" t="str">
            <v>DEM</v>
          </cell>
          <cell r="E63" t="str">
            <v>DEM</v>
          </cell>
          <cell r="F63" t="str">
            <v>DEM</v>
          </cell>
          <cell r="G63" t="str">
            <v>JOSÉ GERALDO QUINTÃO</v>
          </cell>
          <cell r="H63" t="str">
            <v>ENCANADOR</v>
          </cell>
          <cell r="J63">
            <v>1</v>
          </cell>
        </row>
        <row r="64">
          <cell r="A64">
            <v>34</v>
          </cell>
          <cell r="C64" t="str">
            <v>DEM</v>
          </cell>
          <cell r="D64" t="str">
            <v>DEM</v>
          </cell>
          <cell r="E64" t="str">
            <v>DEM</v>
          </cell>
          <cell r="F64" t="str">
            <v>DEM</v>
          </cell>
          <cell r="G64" t="str">
            <v>JOSUÉ HENRIQUE DOS SANTOS</v>
          </cell>
          <cell r="H64" t="str">
            <v>ENCANADOR</v>
          </cell>
          <cell r="I64" t="str">
            <v>COND. GREEN PEACE</v>
          </cell>
          <cell r="J64">
            <v>1</v>
          </cell>
        </row>
        <row r="65">
          <cell r="A65">
            <v>35</v>
          </cell>
          <cell r="B65" t="str">
            <v>ASA</v>
          </cell>
          <cell r="C65" t="str">
            <v>HRSG</v>
          </cell>
          <cell r="D65" t="str">
            <v>ANT</v>
          </cell>
          <cell r="E65" t="str">
            <v>JRG</v>
          </cell>
          <cell r="F65" t="str">
            <v>TUBULAÇÃO</v>
          </cell>
          <cell r="G65" t="str">
            <v>MILTON ROCHA DOS SANTOS</v>
          </cell>
          <cell r="H65" t="str">
            <v>ENCANADOR</v>
          </cell>
          <cell r="I65" t="str">
            <v>BRISA DA COSTA</v>
          </cell>
          <cell r="J65">
            <v>1</v>
          </cell>
        </row>
        <row r="66">
          <cell r="A66">
            <v>36</v>
          </cell>
          <cell r="C66" t="str">
            <v>DEM</v>
          </cell>
          <cell r="D66" t="str">
            <v>DEM</v>
          </cell>
          <cell r="E66" t="str">
            <v>DEM</v>
          </cell>
          <cell r="F66" t="str">
            <v>DEM</v>
          </cell>
          <cell r="G66" t="str">
            <v>JOSÉ ANTÔNIO FREITAS DUTRA</v>
          </cell>
          <cell r="H66" t="str">
            <v>ENCANADOR</v>
          </cell>
          <cell r="J66">
            <v>1</v>
          </cell>
        </row>
        <row r="67">
          <cell r="A67">
            <v>37</v>
          </cell>
          <cell r="C67" t="str">
            <v>DEM</v>
          </cell>
          <cell r="D67" t="str">
            <v>DEM</v>
          </cell>
          <cell r="E67" t="str">
            <v>DEM</v>
          </cell>
          <cell r="F67" t="str">
            <v>DEM</v>
          </cell>
          <cell r="G67" t="str">
            <v>ANTÔNIIO RAMIRO BISPO DOS REIS</v>
          </cell>
          <cell r="H67" t="str">
            <v>MECANICO MONTADOR</v>
          </cell>
          <cell r="J67">
            <v>1</v>
          </cell>
        </row>
        <row r="68">
          <cell r="A68">
            <v>38</v>
          </cell>
          <cell r="C68" t="str">
            <v>DEM</v>
          </cell>
          <cell r="D68" t="str">
            <v>DEM</v>
          </cell>
          <cell r="E68" t="str">
            <v>DEM</v>
          </cell>
          <cell r="F68" t="str">
            <v>DEM</v>
          </cell>
          <cell r="G68" t="str">
            <v>LEONARDO PESSANHA QUINTÃO</v>
          </cell>
          <cell r="H68" t="str">
            <v>AUXILIAR DE DP</v>
          </cell>
          <cell r="J68">
            <v>1</v>
          </cell>
        </row>
        <row r="69">
          <cell r="A69">
            <v>39</v>
          </cell>
          <cell r="B69" t="str">
            <v>EDG</v>
          </cell>
          <cell r="C69" t="str">
            <v>HRSG</v>
          </cell>
          <cell r="D69" t="str">
            <v>DARIO</v>
          </cell>
          <cell r="E69" t="str">
            <v>ELIEZER</v>
          </cell>
          <cell r="F69" t="str">
            <v>ANDAIME</v>
          </cell>
          <cell r="G69" t="str">
            <v>WAGNER DE JESUS SOUZA</v>
          </cell>
          <cell r="H69" t="str">
            <v>MONTADOR ANDAIME</v>
          </cell>
          <cell r="I69" t="str">
            <v>BRISA DA COSTA</v>
          </cell>
          <cell r="J69">
            <v>1</v>
          </cell>
        </row>
        <row r="70">
          <cell r="A70">
            <v>40</v>
          </cell>
          <cell r="C70" t="str">
            <v>DEM</v>
          </cell>
          <cell r="D70" t="str">
            <v>DEM</v>
          </cell>
          <cell r="E70" t="str">
            <v>DEM</v>
          </cell>
          <cell r="F70" t="str">
            <v>DEM</v>
          </cell>
          <cell r="G70" t="str">
            <v>MILTON ROSA SOBRINHO</v>
          </cell>
          <cell r="H70" t="str">
            <v>MONTADOR ANDAIME</v>
          </cell>
          <cell r="J70">
            <v>1</v>
          </cell>
        </row>
        <row r="71">
          <cell r="A71">
            <v>41</v>
          </cell>
          <cell r="C71" t="str">
            <v>DEM</v>
          </cell>
          <cell r="D71" t="str">
            <v>DEM</v>
          </cell>
          <cell r="E71" t="str">
            <v>DEM</v>
          </cell>
          <cell r="F71" t="str">
            <v>DEM</v>
          </cell>
          <cell r="G71" t="str">
            <v>RAIMUNDO PEDRO DA SILVA</v>
          </cell>
          <cell r="H71" t="str">
            <v>MONTADOR ANDAIME</v>
          </cell>
          <cell r="I71" t="str">
            <v>BRISA DA COSTA</v>
          </cell>
          <cell r="J71">
            <v>1</v>
          </cell>
        </row>
        <row r="72">
          <cell r="A72">
            <v>42</v>
          </cell>
          <cell r="C72" t="str">
            <v>DEM</v>
          </cell>
          <cell r="D72" t="str">
            <v>DEM</v>
          </cell>
          <cell r="E72" t="str">
            <v>DEM</v>
          </cell>
          <cell r="F72" t="str">
            <v>DEM</v>
          </cell>
          <cell r="G72" t="str">
            <v>JOSÉ ROQUE OLIVEIRA SOUZA</v>
          </cell>
          <cell r="H72" t="str">
            <v>ENCANADOR</v>
          </cell>
          <cell r="J72">
            <v>1</v>
          </cell>
        </row>
        <row r="73">
          <cell r="A73">
            <v>43</v>
          </cell>
          <cell r="C73" t="str">
            <v>DEM</v>
          </cell>
          <cell r="D73" t="str">
            <v>DEM</v>
          </cell>
          <cell r="E73" t="str">
            <v>DEM</v>
          </cell>
          <cell r="F73" t="str">
            <v>DEM</v>
          </cell>
          <cell r="G73" t="str">
            <v>FRANK AMARAL DE FREITAS</v>
          </cell>
          <cell r="H73" t="str">
            <v>ELETRICISTA MONTADOR</v>
          </cell>
          <cell r="J73">
            <v>1</v>
          </cell>
        </row>
        <row r="74">
          <cell r="A74">
            <v>44</v>
          </cell>
          <cell r="C74" t="str">
            <v>DEM</v>
          </cell>
          <cell r="D74" t="str">
            <v>DEM</v>
          </cell>
          <cell r="E74" t="str">
            <v>DEM</v>
          </cell>
          <cell r="F74" t="str">
            <v>DEM</v>
          </cell>
          <cell r="G74" t="str">
            <v>GILBERTO DE OLIVEIRA PINHEIRO</v>
          </cell>
          <cell r="H74" t="str">
            <v>ELETRICISTA MONTADOR</v>
          </cell>
          <cell r="J74">
            <v>1</v>
          </cell>
        </row>
        <row r="75">
          <cell r="A75">
            <v>45</v>
          </cell>
          <cell r="C75" t="str">
            <v>DEM</v>
          </cell>
          <cell r="D75" t="str">
            <v>DEM</v>
          </cell>
          <cell r="E75" t="str">
            <v>DEM</v>
          </cell>
          <cell r="F75" t="str">
            <v>DEM</v>
          </cell>
          <cell r="G75" t="str">
            <v>JOSÉ DE ARAÚJO</v>
          </cell>
          <cell r="H75" t="str">
            <v>ENCANADOR</v>
          </cell>
          <cell r="I75" t="str">
            <v>COND. GREEN PEACE</v>
          </cell>
          <cell r="J75">
            <v>1</v>
          </cell>
        </row>
        <row r="76">
          <cell r="A76">
            <v>46</v>
          </cell>
          <cell r="C76" t="str">
            <v>DEM</v>
          </cell>
          <cell r="D76" t="str">
            <v>DEM</v>
          </cell>
          <cell r="E76" t="str">
            <v>DEM</v>
          </cell>
          <cell r="F76" t="str">
            <v>DEM</v>
          </cell>
          <cell r="G76" t="str">
            <v>ILSON ANTÔNIO QUEIROGA</v>
          </cell>
          <cell r="H76" t="str">
            <v>ELETRICISTA F / C</v>
          </cell>
          <cell r="J76">
            <v>1</v>
          </cell>
        </row>
        <row r="77">
          <cell r="A77">
            <v>47</v>
          </cell>
          <cell r="C77" t="str">
            <v>DEM</v>
          </cell>
          <cell r="D77" t="str">
            <v>DEM</v>
          </cell>
          <cell r="E77" t="str">
            <v>DEM</v>
          </cell>
          <cell r="F77" t="str">
            <v>DEM</v>
          </cell>
          <cell r="G77" t="str">
            <v>BRAULINO SOUZA AZEVEDO</v>
          </cell>
          <cell r="H77" t="str">
            <v>MONTADOR ELETROM.</v>
          </cell>
          <cell r="J77">
            <v>1</v>
          </cell>
        </row>
        <row r="78">
          <cell r="A78">
            <v>48</v>
          </cell>
          <cell r="B78" t="str">
            <v>ADM</v>
          </cell>
          <cell r="G78" t="str">
            <v>WALTER RUI RIBEIRO MARTINS</v>
          </cell>
          <cell r="H78" t="str">
            <v>MOTORISTA</v>
          </cell>
          <cell r="J78">
            <v>1</v>
          </cell>
        </row>
        <row r="79">
          <cell r="A79">
            <v>49</v>
          </cell>
          <cell r="C79" t="str">
            <v>DEM</v>
          </cell>
          <cell r="D79" t="str">
            <v>DEM</v>
          </cell>
          <cell r="E79" t="str">
            <v>DEM</v>
          </cell>
          <cell r="F79" t="str">
            <v>DEM</v>
          </cell>
          <cell r="G79" t="str">
            <v>PAULO ROBERTO GOMES MOTA</v>
          </cell>
          <cell r="H79" t="str">
            <v>CARPINTEIRO</v>
          </cell>
          <cell r="J79">
            <v>1</v>
          </cell>
        </row>
        <row r="80">
          <cell r="A80">
            <v>50</v>
          </cell>
          <cell r="C80" t="str">
            <v>DEM</v>
          </cell>
          <cell r="D80" t="str">
            <v>DEM</v>
          </cell>
          <cell r="E80" t="str">
            <v>DEM</v>
          </cell>
          <cell r="F80" t="str">
            <v>DEM</v>
          </cell>
          <cell r="G80" t="str">
            <v>ANTÔNIO MARCOS RODRIGUES MOTTA</v>
          </cell>
          <cell r="H80" t="str">
            <v>CARPINTEIRO</v>
          </cell>
          <cell r="J80">
            <v>1</v>
          </cell>
        </row>
        <row r="81">
          <cell r="A81">
            <v>51</v>
          </cell>
          <cell r="C81" t="str">
            <v>DEM</v>
          </cell>
          <cell r="D81" t="str">
            <v>DEM</v>
          </cell>
          <cell r="E81" t="str">
            <v>DEM</v>
          </cell>
          <cell r="F81" t="str">
            <v>DEM</v>
          </cell>
          <cell r="G81" t="str">
            <v>JOÃO DE JESUS</v>
          </cell>
          <cell r="H81" t="str">
            <v>AJUDANTE</v>
          </cell>
          <cell r="I81" t="str">
            <v>BARRA</v>
          </cell>
          <cell r="J81">
            <v>1</v>
          </cell>
        </row>
        <row r="82">
          <cell r="A82">
            <v>52</v>
          </cell>
          <cell r="B82" t="str">
            <v>AFC</v>
          </cell>
          <cell r="C82" t="str">
            <v>ST</v>
          </cell>
          <cell r="D82" t="str">
            <v>PM</v>
          </cell>
          <cell r="E82" t="str">
            <v>JLSO</v>
          </cell>
          <cell r="F82" t="str">
            <v>TUBULAÇÃO</v>
          </cell>
          <cell r="G82" t="str">
            <v>SILVIO CESAR DE SOUZA</v>
          </cell>
          <cell r="H82" t="str">
            <v>ENCANADOR</v>
          </cell>
          <cell r="I82" t="str">
            <v>BRISA DA COSTA</v>
          </cell>
          <cell r="J82">
            <v>1</v>
          </cell>
        </row>
        <row r="83">
          <cell r="A83">
            <v>53</v>
          </cell>
          <cell r="C83" t="str">
            <v>DEM</v>
          </cell>
          <cell r="D83" t="str">
            <v>DEM</v>
          </cell>
          <cell r="E83" t="str">
            <v>DEM</v>
          </cell>
          <cell r="F83" t="str">
            <v>DEM</v>
          </cell>
          <cell r="G83" t="str">
            <v>EDVALMIR DA PAIXÃO FERREIRA</v>
          </cell>
          <cell r="H83" t="str">
            <v>MONTADOR ANDAIME</v>
          </cell>
          <cell r="I83" t="str">
            <v>AEROPORTO</v>
          </cell>
          <cell r="J83">
            <v>1</v>
          </cell>
        </row>
        <row r="84">
          <cell r="A84">
            <v>54</v>
          </cell>
          <cell r="B84" t="str">
            <v>DEM</v>
          </cell>
          <cell r="C84" t="str">
            <v>DEM</v>
          </cell>
          <cell r="D84" t="str">
            <v>DEM</v>
          </cell>
          <cell r="E84" t="str">
            <v>DEM</v>
          </cell>
          <cell r="F84" t="str">
            <v>DEM</v>
          </cell>
          <cell r="G84" t="str">
            <v>CARLOS FIUZA BATISTA</v>
          </cell>
          <cell r="H84" t="str">
            <v>MEIO OFICIAL</v>
          </cell>
          <cell r="I84" t="str">
            <v>PARGOS</v>
          </cell>
          <cell r="J84">
            <v>1</v>
          </cell>
        </row>
        <row r="85">
          <cell r="A85">
            <v>55</v>
          </cell>
          <cell r="B85" t="str">
            <v>AFC</v>
          </cell>
          <cell r="C85" t="str">
            <v>GERAL</v>
          </cell>
          <cell r="D85" t="str">
            <v>VT</v>
          </cell>
          <cell r="E85" t="str">
            <v>AAM</v>
          </cell>
          <cell r="F85" t="str">
            <v>MANUT. ELÉT.</v>
          </cell>
          <cell r="G85" t="str">
            <v>CLAUDIO ANTÔNIO FERRADOR GENEROSA</v>
          </cell>
          <cell r="H85" t="str">
            <v>ELETRICISTA F / C</v>
          </cell>
          <cell r="I85" t="str">
            <v>BRISA DA COSTA</v>
          </cell>
          <cell r="J85">
            <v>1</v>
          </cell>
        </row>
        <row r="86">
          <cell r="A86">
            <v>56</v>
          </cell>
          <cell r="B86" t="str">
            <v>ALM</v>
          </cell>
          <cell r="E86" t="str">
            <v>D</v>
          </cell>
          <cell r="G86" t="str">
            <v>DAVID SOUZA FERREIRA</v>
          </cell>
          <cell r="H86" t="str">
            <v>AUXILIAR ALMOXARIFE 1</v>
          </cell>
          <cell r="J86">
            <v>1</v>
          </cell>
        </row>
        <row r="87">
          <cell r="A87">
            <v>57</v>
          </cell>
          <cell r="C87" t="str">
            <v>DEM</v>
          </cell>
          <cell r="D87" t="str">
            <v>DEM</v>
          </cell>
          <cell r="E87" t="str">
            <v>DEM</v>
          </cell>
          <cell r="F87" t="str">
            <v>DEM</v>
          </cell>
          <cell r="G87" t="str">
            <v>DOMINGOS PINTO DOS SANTOS</v>
          </cell>
          <cell r="H87" t="str">
            <v>PEDREIRO</v>
          </cell>
          <cell r="J87">
            <v>1</v>
          </cell>
        </row>
        <row r="88">
          <cell r="A88">
            <v>58</v>
          </cell>
          <cell r="C88" t="str">
            <v>DEM</v>
          </cell>
          <cell r="D88" t="str">
            <v>DEM</v>
          </cell>
          <cell r="E88" t="str">
            <v>DEM</v>
          </cell>
          <cell r="F88" t="str">
            <v>DEM</v>
          </cell>
          <cell r="G88" t="str">
            <v>DONIZETE SOARES DE MORAES</v>
          </cell>
          <cell r="H88" t="str">
            <v>AJUDANTE</v>
          </cell>
          <cell r="I88" t="str">
            <v>BARRA</v>
          </cell>
          <cell r="J88">
            <v>1</v>
          </cell>
        </row>
        <row r="89">
          <cell r="A89">
            <v>59</v>
          </cell>
          <cell r="C89" t="str">
            <v>DEM</v>
          </cell>
          <cell r="D89" t="str">
            <v>DEM</v>
          </cell>
          <cell r="E89" t="str">
            <v>DEM</v>
          </cell>
          <cell r="F89" t="str">
            <v>DEM</v>
          </cell>
          <cell r="G89" t="str">
            <v>GOLDEMBERG DE OLIVEIRA</v>
          </cell>
          <cell r="H89" t="str">
            <v>ELETRICISTA F / C</v>
          </cell>
          <cell r="J89">
            <v>1</v>
          </cell>
        </row>
        <row r="90">
          <cell r="A90">
            <v>60</v>
          </cell>
          <cell r="C90" t="str">
            <v>DEM</v>
          </cell>
          <cell r="D90" t="str">
            <v>DEM</v>
          </cell>
          <cell r="E90" t="str">
            <v>DEM</v>
          </cell>
          <cell r="F90" t="str">
            <v>DEM</v>
          </cell>
          <cell r="G90" t="str">
            <v>JOSÉ DOMINGOS DOS ANJOS</v>
          </cell>
          <cell r="H90" t="str">
            <v>ELETRICISTA MONTADOR</v>
          </cell>
          <cell r="J90">
            <v>1</v>
          </cell>
        </row>
        <row r="91">
          <cell r="A91">
            <v>61</v>
          </cell>
          <cell r="C91" t="str">
            <v>DEM</v>
          </cell>
          <cell r="D91" t="str">
            <v>DEM</v>
          </cell>
          <cell r="E91" t="str">
            <v>DEM</v>
          </cell>
          <cell r="F91" t="str">
            <v>DEM</v>
          </cell>
          <cell r="G91" t="str">
            <v>JOSÉ JORGE DA SILVA</v>
          </cell>
          <cell r="H91" t="str">
            <v>AJUDANTE</v>
          </cell>
          <cell r="J91">
            <v>1</v>
          </cell>
        </row>
        <row r="92">
          <cell r="A92">
            <v>62</v>
          </cell>
          <cell r="B92" t="str">
            <v>ASA</v>
          </cell>
          <cell r="C92" t="str">
            <v>HRSG</v>
          </cell>
          <cell r="D92" t="str">
            <v>PEDRO</v>
          </cell>
          <cell r="E92" t="str">
            <v>JGA</v>
          </cell>
          <cell r="F92" t="str">
            <v>MONTAGEM</v>
          </cell>
          <cell r="G92" t="str">
            <v>JOSÉ GERALDO ALVES</v>
          </cell>
          <cell r="H92" t="str">
            <v>ENCARREGADO</v>
          </cell>
          <cell r="I92" t="str">
            <v>BRISA DA COSTA</v>
          </cell>
          <cell r="J92">
            <v>1</v>
          </cell>
        </row>
        <row r="93">
          <cell r="A93">
            <v>63</v>
          </cell>
          <cell r="C93" t="str">
            <v>DEM</v>
          </cell>
          <cell r="D93" t="str">
            <v>DEM</v>
          </cell>
          <cell r="E93" t="str">
            <v>DEM</v>
          </cell>
          <cell r="F93" t="str">
            <v>DEM</v>
          </cell>
          <cell r="G93" t="str">
            <v>JÚLIO MARQUES DE CARVALHO</v>
          </cell>
          <cell r="H93" t="str">
            <v>ENCANADOR</v>
          </cell>
          <cell r="I93" t="str">
            <v>COND. GREEN PEACE</v>
          </cell>
          <cell r="J93">
            <v>1</v>
          </cell>
        </row>
        <row r="94">
          <cell r="A94">
            <v>64</v>
          </cell>
          <cell r="C94" t="str">
            <v>DEM</v>
          </cell>
          <cell r="D94" t="str">
            <v>DEM</v>
          </cell>
          <cell r="E94" t="str">
            <v>DEM</v>
          </cell>
          <cell r="F94" t="str">
            <v>DEM</v>
          </cell>
          <cell r="G94" t="str">
            <v>JOSÉ LUIZ SANTOS SOARES</v>
          </cell>
          <cell r="H94" t="str">
            <v>ELETRICISTA MONTADOR</v>
          </cell>
          <cell r="J94">
            <v>1</v>
          </cell>
        </row>
        <row r="95">
          <cell r="A95">
            <v>65</v>
          </cell>
          <cell r="B95" t="str">
            <v>ALM</v>
          </cell>
          <cell r="E95" t="str">
            <v>D</v>
          </cell>
          <cell r="G95" t="str">
            <v>MARCELO FERREIRA DOS ANJOS</v>
          </cell>
          <cell r="H95" t="str">
            <v>ALMOXARIFE</v>
          </cell>
          <cell r="J95">
            <v>1</v>
          </cell>
        </row>
        <row r="96">
          <cell r="A96">
            <v>66</v>
          </cell>
          <cell r="C96" t="str">
            <v>DEM</v>
          </cell>
          <cell r="D96" t="str">
            <v>DEM</v>
          </cell>
          <cell r="E96" t="str">
            <v>DEM</v>
          </cell>
          <cell r="F96" t="str">
            <v>DEM</v>
          </cell>
          <cell r="G96" t="str">
            <v>MOACIR DE MOURA</v>
          </cell>
          <cell r="H96" t="str">
            <v>MECANICO MONTADOR</v>
          </cell>
          <cell r="I96" t="str">
            <v>COND. GREEN PEACE</v>
          </cell>
          <cell r="J96">
            <v>1</v>
          </cell>
        </row>
        <row r="97">
          <cell r="A97">
            <v>67</v>
          </cell>
          <cell r="C97" t="str">
            <v>DEM</v>
          </cell>
          <cell r="D97" t="str">
            <v>DEM</v>
          </cell>
          <cell r="E97" t="str">
            <v>DEM</v>
          </cell>
          <cell r="F97" t="str">
            <v>DEM</v>
          </cell>
          <cell r="G97" t="str">
            <v>NATANAEL SOARES DOS SANTOS</v>
          </cell>
          <cell r="H97" t="str">
            <v>AJUDANTE</v>
          </cell>
          <cell r="J97">
            <v>1</v>
          </cell>
        </row>
        <row r="98">
          <cell r="A98">
            <v>68</v>
          </cell>
          <cell r="C98" t="str">
            <v>DEM</v>
          </cell>
          <cell r="D98" t="str">
            <v>DEM</v>
          </cell>
          <cell r="E98" t="str">
            <v>DEM</v>
          </cell>
          <cell r="F98" t="str">
            <v>DEM</v>
          </cell>
          <cell r="G98" t="str">
            <v>NELMACSON ALVES DA SILVA</v>
          </cell>
          <cell r="H98" t="str">
            <v>AJUDANTE</v>
          </cell>
          <cell r="J98">
            <v>1</v>
          </cell>
        </row>
        <row r="99">
          <cell r="A99">
            <v>69</v>
          </cell>
          <cell r="C99" t="str">
            <v>DEM</v>
          </cell>
          <cell r="D99" t="str">
            <v>DEM</v>
          </cell>
          <cell r="E99" t="str">
            <v>DEM</v>
          </cell>
          <cell r="F99" t="str">
            <v>DEM</v>
          </cell>
          <cell r="G99" t="str">
            <v>VALNEI SANTOS BANDEIRA</v>
          </cell>
          <cell r="H99" t="str">
            <v>AJUDANTE</v>
          </cell>
          <cell r="J99">
            <v>1</v>
          </cell>
        </row>
        <row r="100">
          <cell r="A100">
            <v>70</v>
          </cell>
          <cell r="C100" t="str">
            <v>DEM</v>
          </cell>
          <cell r="D100" t="str">
            <v>DEM</v>
          </cell>
          <cell r="E100" t="str">
            <v>DEM</v>
          </cell>
          <cell r="F100" t="str">
            <v>DEM</v>
          </cell>
          <cell r="G100" t="str">
            <v>WALTER LUIZ DA SILVA</v>
          </cell>
          <cell r="H100" t="str">
            <v>ELETRICISTA F / C</v>
          </cell>
          <cell r="J100">
            <v>1</v>
          </cell>
        </row>
        <row r="101">
          <cell r="A101">
            <v>71</v>
          </cell>
          <cell r="B101" t="str">
            <v>SUB</v>
          </cell>
          <cell r="E101" t="str">
            <v>D</v>
          </cell>
          <cell r="G101" t="str">
            <v>BRUNO MANHÃES DA SILVA</v>
          </cell>
          <cell r="H101" t="str">
            <v>MONTADOR ELETROM.</v>
          </cell>
          <cell r="J101">
            <v>1</v>
          </cell>
        </row>
        <row r="102">
          <cell r="A102">
            <v>72</v>
          </cell>
          <cell r="B102" t="str">
            <v>AFC</v>
          </cell>
          <cell r="C102" t="str">
            <v>ST</v>
          </cell>
          <cell r="D102" t="str">
            <v>JMC</v>
          </cell>
          <cell r="E102" t="str">
            <v>AMA</v>
          </cell>
          <cell r="F102" t="str">
            <v>APOIO</v>
          </cell>
          <cell r="G102" t="str">
            <v>LUIZ DOS SANTOS</v>
          </cell>
          <cell r="H102" t="str">
            <v>MEIO OFICIAL</v>
          </cell>
          <cell r="I102" t="str">
            <v>BARRA</v>
          </cell>
          <cell r="J102">
            <v>1</v>
          </cell>
        </row>
        <row r="103">
          <cell r="A103">
            <v>73</v>
          </cell>
          <cell r="B103" t="str">
            <v>AFC</v>
          </cell>
          <cell r="C103" t="str">
            <v>ST</v>
          </cell>
          <cell r="D103" t="str">
            <v>JMC</v>
          </cell>
          <cell r="E103" t="str">
            <v>AMA</v>
          </cell>
          <cell r="F103" t="str">
            <v>MONTAGEM</v>
          </cell>
          <cell r="G103" t="str">
            <v>CLAUDIONES DE MOURA</v>
          </cell>
          <cell r="H103" t="str">
            <v>MESTRE</v>
          </cell>
          <cell r="I103" t="str">
            <v>BARRA</v>
          </cell>
          <cell r="J103">
            <v>1</v>
          </cell>
        </row>
        <row r="104">
          <cell r="A104">
            <v>74</v>
          </cell>
          <cell r="C104" t="str">
            <v>DEM</v>
          </cell>
          <cell r="D104" t="str">
            <v>DEM</v>
          </cell>
          <cell r="E104" t="str">
            <v>DEM</v>
          </cell>
          <cell r="F104" t="str">
            <v>DEM</v>
          </cell>
          <cell r="G104" t="str">
            <v>IGOR MÁRCIO DA CONCEIÇÃO SOUZA</v>
          </cell>
          <cell r="H104" t="str">
            <v>MECANICO MONTADOR</v>
          </cell>
          <cell r="I104" t="str">
            <v>BRISA DA COSTA</v>
          </cell>
          <cell r="J104">
            <v>1</v>
          </cell>
        </row>
        <row r="105">
          <cell r="A105">
            <v>75</v>
          </cell>
          <cell r="C105" t="str">
            <v>DEM</v>
          </cell>
          <cell r="D105" t="str">
            <v>DEM</v>
          </cell>
          <cell r="E105" t="str">
            <v>DEM</v>
          </cell>
          <cell r="F105" t="str">
            <v>DEM</v>
          </cell>
          <cell r="G105" t="str">
            <v>JOSÉ ANTONIO VIRGENS PIMENTEL</v>
          </cell>
          <cell r="H105" t="str">
            <v>MECANICO MONTADOR</v>
          </cell>
          <cell r="I105" t="str">
            <v>BRISA DA COSTA</v>
          </cell>
          <cell r="J105">
            <v>1</v>
          </cell>
        </row>
        <row r="106">
          <cell r="A106">
            <v>76</v>
          </cell>
          <cell r="B106" t="str">
            <v>AFC</v>
          </cell>
          <cell r="C106" t="str">
            <v>ST</v>
          </cell>
          <cell r="D106" t="str">
            <v>PM</v>
          </cell>
          <cell r="E106" t="str">
            <v>JLSO</v>
          </cell>
          <cell r="F106" t="str">
            <v>TUBULAÇÃO</v>
          </cell>
          <cell r="G106" t="str">
            <v>ORONILDO MENDES DOS SANTOS</v>
          </cell>
          <cell r="H106" t="str">
            <v>ENCANADOR</v>
          </cell>
          <cell r="I106" t="str">
            <v>BRISA DA COSTA</v>
          </cell>
          <cell r="J106">
            <v>1</v>
          </cell>
        </row>
        <row r="107">
          <cell r="A107">
            <v>77</v>
          </cell>
          <cell r="G107" t="str">
            <v>CLODOMIRO FERREIRA NETO</v>
          </cell>
          <cell r="H107" t="str">
            <v>MESTRE</v>
          </cell>
          <cell r="I107" t="str">
            <v>BARRA</v>
          </cell>
          <cell r="J107">
            <v>1</v>
          </cell>
        </row>
        <row r="108">
          <cell r="A108">
            <v>78</v>
          </cell>
          <cell r="C108" t="str">
            <v>DEM</v>
          </cell>
          <cell r="D108" t="str">
            <v>DEM</v>
          </cell>
          <cell r="E108" t="str">
            <v>DEM</v>
          </cell>
          <cell r="F108" t="str">
            <v>DEM</v>
          </cell>
          <cell r="G108" t="str">
            <v>JAIRO PINHEIRO PEREIRA</v>
          </cell>
          <cell r="H108" t="str">
            <v>NIVELADOR</v>
          </cell>
          <cell r="I108" t="str">
            <v>BRISA DA COSTA</v>
          </cell>
          <cell r="J108">
            <v>1</v>
          </cell>
        </row>
        <row r="109">
          <cell r="A109">
            <v>79</v>
          </cell>
          <cell r="B109" t="str">
            <v>AFC</v>
          </cell>
          <cell r="C109" t="str">
            <v>ST</v>
          </cell>
          <cell r="D109" t="str">
            <v>JMC</v>
          </cell>
          <cell r="E109" t="str">
            <v>AMA</v>
          </cell>
          <cell r="F109" t="str">
            <v>MONTAGEM</v>
          </cell>
          <cell r="G109" t="str">
            <v xml:space="preserve">JOSÉ MENDES DOS SANTOS </v>
          </cell>
          <cell r="H109" t="str">
            <v>MESTRE</v>
          </cell>
          <cell r="I109" t="str">
            <v>BRISA DA COSTA</v>
          </cell>
          <cell r="J109">
            <v>1</v>
          </cell>
        </row>
        <row r="110">
          <cell r="A110">
            <v>80</v>
          </cell>
          <cell r="B110" t="str">
            <v>MAT</v>
          </cell>
          <cell r="C110" t="str">
            <v>MAT</v>
          </cell>
          <cell r="D110" t="str">
            <v>-</v>
          </cell>
          <cell r="E110" t="str">
            <v>BUONO</v>
          </cell>
          <cell r="F110" t="str">
            <v>Y</v>
          </cell>
          <cell r="G110" t="str">
            <v>DENILSON VERAS DA SILVA</v>
          </cell>
          <cell r="H110" t="str">
            <v>AUX.TECNICO MATERIAS</v>
          </cell>
          <cell r="I110" t="str">
            <v>BRISA DA COSTA</v>
          </cell>
          <cell r="J110">
            <v>1</v>
          </cell>
        </row>
        <row r="111">
          <cell r="A111">
            <v>81</v>
          </cell>
          <cell r="B111" t="str">
            <v>AFC</v>
          </cell>
          <cell r="C111" t="str">
            <v>ST</v>
          </cell>
          <cell r="D111" t="str">
            <v>JMC</v>
          </cell>
          <cell r="E111" t="str">
            <v>AMA</v>
          </cell>
          <cell r="F111" t="str">
            <v>MONTAGEM</v>
          </cell>
          <cell r="G111" t="str">
            <v>HUMBERTO DE SOUZA SARTORI</v>
          </cell>
          <cell r="H111" t="str">
            <v>MESTRE</v>
          </cell>
          <cell r="I111" t="str">
            <v>BRISA DA COSTA</v>
          </cell>
          <cell r="J111">
            <v>1</v>
          </cell>
        </row>
        <row r="112">
          <cell r="A112">
            <v>82</v>
          </cell>
          <cell r="B112" t="str">
            <v>ASA</v>
          </cell>
          <cell r="C112" t="str">
            <v>HRSG</v>
          </cell>
          <cell r="D112" t="str">
            <v>ANT</v>
          </cell>
          <cell r="E112" t="str">
            <v>JRG</v>
          </cell>
          <cell r="F112" t="str">
            <v>TUBULAÇÃO</v>
          </cell>
          <cell r="G112" t="str">
            <v>FABRICIO PEIXOTO RIBEIRO</v>
          </cell>
          <cell r="H112" t="str">
            <v>MEIO OFICIAL</v>
          </cell>
          <cell r="I112" t="str">
            <v>CENTRO</v>
          </cell>
          <cell r="J112">
            <v>1</v>
          </cell>
        </row>
        <row r="113">
          <cell r="A113">
            <v>83</v>
          </cell>
          <cell r="C113" t="str">
            <v>DEM</v>
          </cell>
          <cell r="D113" t="str">
            <v>DEM</v>
          </cell>
          <cell r="E113" t="str">
            <v>DEM</v>
          </cell>
          <cell r="F113" t="str">
            <v>DEM</v>
          </cell>
          <cell r="G113" t="str">
            <v>ANTÔNIO LIVINO DE LIZ SOUZA</v>
          </cell>
          <cell r="H113" t="str">
            <v>ENCARREGADO</v>
          </cell>
          <cell r="I113" t="str">
            <v>BRISA DA COSTA</v>
          </cell>
          <cell r="J113">
            <v>1</v>
          </cell>
        </row>
        <row r="114">
          <cell r="A114">
            <v>84</v>
          </cell>
          <cell r="B114" t="str">
            <v>MML</v>
          </cell>
          <cell r="C114" t="str">
            <v>HRSG</v>
          </cell>
          <cell r="D114" t="str">
            <v>VT</v>
          </cell>
          <cell r="E114" t="str">
            <v>VAS</v>
          </cell>
          <cell r="F114" t="str">
            <v>ELÉTRICA</v>
          </cell>
          <cell r="G114" t="str">
            <v>VALDEMIR A DOS SANTOS DE JESUS</v>
          </cell>
          <cell r="H114" t="str">
            <v>ENCARREGADO ELETRICA</v>
          </cell>
          <cell r="I114" t="str">
            <v>BARRA</v>
          </cell>
          <cell r="J114">
            <v>1</v>
          </cell>
        </row>
        <row r="115">
          <cell r="A115">
            <v>85</v>
          </cell>
          <cell r="C115" t="str">
            <v>DEM</v>
          </cell>
          <cell r="D115" t="str">
            <v>DEM</v>
          </cell>
          <cell r="E115" t="str">
            <v>DEM</v>
          </cell>
          <cell r="F115" t="str">
            <v>DEM</v>
          </cell>
          <cell r="G115" t="str">
            <v>JAILSON DO AMARAL RIBEIRO</v>
          </cell>
          <cell r="H115" t="str">
            <v>MECANICO MONTADOR</v>
          </cell>
          <cell r="I115" t="str">
            <v>BRISA DA COSTA</v>
          </cell>
          <cell r="J115">
            <v>1</v>
          </cell>
        </row>
        <row r="116">
          <cell r="A116">
            <v>86</v>
          </cell>
          <cell r="C116" t="str">
            <v>DEM</v>
          </cell>
          <cell r="D116" t="str">
            <v>DEM</v>
          </cell>
          <cell r="E116" t="str">
            <v>DEM</v>
          </cell>
          <cell r="F116" t="str">
            <v>DEM</v>
          </cell>
          <cell r="G116" t="str">
            <v>MANOEL MENDES DOS SANTOS</v>
          </cell>
          <cell r="H116" t="str">
            <v>MECANICO MONTADOR</v>
          </cell>
          <cell r="I116" t="str">
            <v>COND. GREEN PEACE</v>
          </cell>
          <cell r="J116">
            <v>1</v>
          </cell>
        </row>
        <row r="117">
          <cell r="A117">
            <v>87</v>
          </cell>
          <cell r="B117" t="str">
            <v>AFC</v>
          </cell>
          <cell r="C117" t="str">
            <v>ST</v>
          </cell>
          <cell r="D117" t="str">
            <v>JMC</v>
          </cell>
          <cell r="E117" t="str">
            <v>AMA</v>
          </cell>
          <cell r="F117" t="str">
            <v>MONTAGEM</v>
          </cell>
          <cell r="G117" t="str">
            <v>JOSÉ FARIAS FONTES</v>
          </cell>
          <cell r="H117" t="str">
            <v>MESTRE</v>
          </cell>
          <cell r="I117" t="str">
            <v>BRISA DA COSTA</v>
          </cell>
          <cell r="J117">
            <v>1</v>
          </cell>
        </row>
        <row r="118">
          <cell r="A118">
            <v>88</v>
          </cell>
          <cell r="B118" t="str">
            <v>AFC</v>
          </cell>
          <cell r="C118" t="str">
            <v>GERAL</v>
          </cell>
          <cell r="D118" t="str">
            <v>-</v>
          </cell>
          <cell r="E118" t="str">
            <v>GAO</v>
          </cell>
          <cell r="F118" t="str">
            <v>TOPOGR.</v>
          </cell>
          <cell r="G118" t="str">
            <v>GIVALDO ALVES DE OLIVEIRA</v>
          </cell>
          <cell r="H118" t="str">
            <v>TOPOGRAFO</v>
          </cell>
          <cell r="I118" t="str">
            <v>RIO DAS OSTRAS</v>
          </cell>
          <cell r="J118">
            <v>1</v>
          </cell>
        </row>
        <row r="119">
          <cell r="A119">
            <v>89</v>
          </cell>
          <cell r="C119" t="str">
            <v>DEM</v>
          </cell>
          <cell r="D119" t="str">
            <v>DEM</v>
          </cell>
          <cell r="E119" t="str">
            <v>DEM</v>
          </cell>
          <cell r="F119" t="str">
            <v>DEM</v>
          </cell>
          <cell r="G119" t="str">
            <v>VALDINEI RAMOS DA SILVA</v>
          </cell>
          <cell r="H119" t="str">
            <v>AJUDANTE</v>
          </cell>
          <cell r="J119">
            <v>1</v>
          </cell>
        </row>
        <row r="120">
          <cell r="A120">
            <v>90</v>
          </cell>
          <cell r="C120" t="str">
            <v>DEM</v>
          </cell>
          <cell r="D120" t="str">
            <v>DEM</v>
          </cell>
          <cell r="E120" t="str">
            <v>DEM</v>
          </cell>
          <cell r="F120" t="str">
            <v>DEM</v>
          </cell>
          <cell r="G120" t="str">
            <v>VALDOMIRO RAMOS DA SILVA</v>
          </cell>
          <cell r="H120" t="str">
            <v>AJUDANTE</v>
          </cell>
          <cell r="J120">
            <v>1</v>
          </cell>
        </row>
        <row r="121">
          <cell r="A121">
            <v>91</v>
          </cell>
          <cell r="B121" t="str">
            <v>AFC</v>
          </cell>
          <cell r="C121" t="str">
            <v>GERAL</v>
          </cell>
          <cell r="D121" t="str">
            <v>-</v>
          </cell>
          <cell r="E121" t="str">
            <v>GAO</v>
          </cell>
          <cell r="F121" t="str">
            <v>TOPOGR.</v>
          </cell>
          <cell r="G121" t="str">
            <v>LEONARDO PEREIRA DOS SANTOS</v>
          </cell>
          <cell r="H121" t="str">
            <v>MEIO OFICIAL</v>
          </cell>
          <cell r="I121" t="str">
            <v>BARRA</v>
          </cell>
          <cell r="J121">
            <v>1</v>
          </cell>
        </row>
        <row r="122">
          <cell r="A122">
            <v>92</v>
          </cell>
          <cell r="C122" t="str">
            <v>DEM</v>
          </cell>
          <cell r="D122" t="str">
            <v>DEM</v>
          </cell>
          <cell r="E122" t="str">
            <v>DEM</v>
          </cell>
          <cell r="F122" t="str">
            <v>DEM</v>
          </cell>
          <cell r="G122" t="str">
            <v>VAGNER CRISTIANO KISNER</v>
          </cell>
          <cell r="H122" t="str">
            <v>MECANICO MONTADOR</v>
          </cell>
          <cell r="J122">
            <v>1</v>
          </cell>
        </row>
        <row r="123">
          <cell r="A123">
            <v>93</v>
          </cell>
          <cell r="G123" t="str">
            <v>ROMILDO CORREIA DE SOUZA</v>
          </cell>
          <cell r="H123" t="str">
            <v>CONTRA MESTRE</v>
          </cell>
          <cell r="I123" t="str">
            <v>BRISA DA COSTA</v>
          </cell>
          <cell r="J123">
            <v>1</v>
          </cell>
        </row>
        <row r="124">
          <cell r="A124">
            <v>94</v>
          </cell>
          <cell r="C124" t="str">
            <v>DEM</v>
          </cell>
          <cell r="D124" t="str">
            <v>DEM</v>
          </cell>
          <cell r="E124" t="str">
            <v>DEM</v>
          </cell>
          <cell r="F124" t="str">
            <v>MONTAGEM</v>
          </cell>
          <cell r="G124" t="str">
            <v>ENES LOPES DE PROENÇA FILHO</v>
          </cell>
          <cell r="H124" t="str">
            <v>MECANICO MONTADOR</v>
          </cell>
          <cell r="I124" t="str">
            <v>BRISA DA COSTA</v>
          </cell>
          <cell r="J124">
            <v>1</v>
          </cell>
        </row>
        <row r="125">
          <cell r="A125">
            <v>95</v>
          </cell>
          <cell r="C125" t="str">
            <v>DEM</v>
          </cell>
          <cell r="D125" t="str">
            <v>DEM</v>
          </cell>
          <cell r="E125" t="str">
            <v>DEM</v>
          </cell>
          <cell r="F125" t="str">
            <v>MONTAGEM</v>
          </cell>
          <cell r="G125" t="str">
            <v>RONALDO ADRIANO DA SILVA</v>
          </cell>
          <cell r="H125" t="str">
            <v>MECANICO MONTADOR</v>
          </cell>
          <cell r="I125" t="str">
            <v>BRISA DA COSTA</v>
          </cell>
          <cell r="J125">
            <v>1</v>
          </cell>
        </row>
        <row r="126">
          <cell r="A126">
            <v>96</v>
          </cell>
          <cell r="B126" t="str">
            <v>ASA</v>
          </cell>
          <cell r="C126" t="str">
            <v>HRSG</v>
          </cell>
          <cell r="D126" t="str">
            <v>-</v>
          </cell>
          <cell r="E126" t="str">
            <v>OJC</v>
          </cell>
          <cell r="F126" t="str">
            <v>TOPOGR.</v>
          </cell>
          <cell r="G126" t="str">
            <v>ROZENDO DE SOUZA MARTINS</v>
          </cell>
          <cell r="H126" t="str">
            <v>MEIO OFICIAL</v>
          </cell>
          <cell r="I126" t="str">
            <v>BARRA</v>
          </cell>
          <cell r="J126">
            <v>1</v>
          </cell>
        </row>
        <row r="127">
          <cell r="A127">
            <v>97</v>
          </cell>
          <cell r="C127" t="str">
            <v>DEM</v>
          </cell>
          <cell r="D127" t="str">
            <v>DEM</v>
          </cell>
          <cell r="E127" t="str">
            <v>DEM</v>
          </cell>
          <cell r="F127" t="str">
            <v>DEM</v>
          </cell>
          <cell r="G127" t="str">
            <v>ANDRÉ CARVALHO RODRIGUES</v>
          </cell>
          <cell r="H127" t="str">
            <v>AJUDANTE</v>
          </cell>
          <cell r="J127">
            <v>1</v>
          </cell>
        </row>
        <row r="128">
          <cell r="A128">
            <v>98</v>
          </cell>
          <cell r="B128" t="str">
            <v>AFC</v>
          </cell>
          <cell r="C128" t="str">
            <v>ST</v>
          </cell>
          <cell r="D128" t="str">
            <v>JMC</v>
          </cell>
          <cell r="E128" t="str">
            <v>AMA</v>
          </cell>
          <cell r="F128" t="str">
            <v>MONTAGEM</v>
          </cell>
          <cell r="G128" t="str">
            <v>JOSÉ UDEILSON SALES</v>
          </cell>
          <cell r="H128" t="str">
            <v>MECANICO MONTADOR</v>
          </cell>
          <cell r="I128" t="str">
            <v>BRISA DA COSTA</v>
          </cell>
          <cell r="J128">
            <v>1</v>
          </cell>
        </row>
        <row r="129">
          <cell r="A129">
            <v>99</v>
          </cell>
          <cell r="B129" t="str">
            <v>MOD</v>
          </cell>
          <cell r="C129" t="str">
            <v>ASA/CALD</v>
          </cell>
          <cell r="D129" t="str">
            <v>VENDOL.</v>
          </cell>
          <cell r="F129" t="str">
            <v>ASA/CALD</v>
          </cell>
          <cell r="G129" t="str">
            <v>ANTÔNIO DE MOURA</v>
          </cell>
          <cell r="H129" t="str">
            <v>MECANICO MONTADOR</v>
          </cell>
          <cell r="J129">
            <v>1</v>
          </cell>
        </row>
        <row r="130">
          <cell r="A130">
            <v>100</v>
          </cell>
          <cell r="B130" t="str">
            <v>MOD</v>
          </cell>
          <cell r="C130" t="str">
            <v>JORGE/CT</v>
          </cell>
          <cell r="D130" t="str">
            <v>ANT</v>
          </cell>
          <cell r="E130" t="str">
            <v>JCF</v>
          </cell>
          <cell r="F130" t="str">
            <v>JORGE/CT</v>
          </cell>
          <cell r="G130" t="str">
            <v>PAULO DE MOURA</v>
          </cell>
          <cell r="H130" t="str">
            <v>ENCANADOR</v>
          </cell>
          <cell r="I130" t="str">
            <v>BARRA</v>
          </cell>
          <cell r="J130">
            <v>1</v>
          </cell>
        </row>
        <row r="131">
          <cell r="A131">
            <v>101</v>
          </cell>
          <cell r="B131" t="str">
            <v>DP</v>
          </cell>
          <cell r="D131" t="str">
            <v>-</v>
          </cell>
          <cell r="E131" t="str">
            <v>GGS</v>
          </cell>
          <cell r="G131" t="str">
            <v>WALTER ANDRADE DOS ANJOS</v>
          </cell>
          <cell r="H131" t="str">
            <v>ASSISTENTE DE DP</v>
          </cell>
          <cell r="I131" t="str">
            <v>BRISA DA COSTA</v>
          </cell>
          <cell r="J131">
            <v>1</v>
          </cell>
        </row>
        <row r="132">
          <cell r="A132">
            <v>102</v>
          </cell>
          <cell r="B132" t="str">
            <v>JORGE</v>
          </cell>
          <cell r="C132" t="str">
            <v>CT</v>
          </cell>
          <cell r="D132" t="str">
            <v>ANT</v>
          </cell>
          <cell r="E132" t="str">
            <v>JLC</v>
          </cell>
          <cell r="F132" t="str">
            <v>COMIS TUB</v>
          </cell>
          <cell r="G132" t="str">
            <v>JOÃO BATISTA DA SILVA COSTA</v>
          </cell>
          <cell r="H132" t="str">
            <v>MECANICO MONTADOR</v>
          </cell>
          <cell r="I132" t="str">
            <v>CENTRO</v>
          </cell>
          <cell r="J132">
            <v>1</v>
          </cell>
        </row>
        <row r="133">
          <cell r="A133">
            <v>103</v>
          </cell>
          <cell r="B133" t="str">
            <v>EDG</v>
          </cell>
          <cell r="C133" t="str">
            <v>HRSG</v>
          </cell>
          <cell r="D133" t="str">
            <v>DARIO</v>
          </cell>
          <cell r="E133" t="str">
            <v>FC</v>
          </cell>
          <cell r="F133" t="str">
            <v>ANDAIME</v>
          </cell>
          <cell r="G133" t="str">
            <v>BEROALDO DE SOUZA BARROS</v>
          </cell>
          <cell r="H133" t="str">
            <v>CONTRA MESTRE</v>
          </cell>
          <cell r="I133" t="str">
            <v>CENTRO</v>
          </cell>
          <cell r="J133">
            <v>1</v>
          </cell>
        </row>
        <row r="134">
          <cell r="A134">
            <v>104</v>
          </cell>
          <cell r="C134" t="str">
            <v>DEM</v>
          </cell>
          <cell r="D134" t="str">
            <v>DEM</v>
          </cell>
          <cell r="E134" t="str">
            <v>DEM</v>
          </cell>
          <cell r="F134" t="str">
            <v>DEM</v>
          </cell>
          <cell r="G134" t="str">
            <v>REINALDO ALVES</v>
          </cell>
          <cell r="H134" t="str">
            <v>ENCANADOR</v>
          </cell>
          <cell r="J134">
            <v>1</v>
          </cell>
        </row>
        <row r="135">
          <cell r="A135">
            <v>105</v>
          </cell>
          <cell r="B135" t="str">
            <v>AFC</v>
          </cell>
          <cell r="C135" t="str">
            <v>HRSG</v>
          </cell>
          <cell r="D135" t="str">
            <v>-</v>
          </cell>
          <cell r="E135" t="str">
            <v>CJS</v>
          </cell>
          <cell r="F135" t="str">
            <v>GRAUT</v>
          </cell>
          <cell r="G135" t="str">
            <v>VALDECI CAMPOS DE SÁ</v>
          </cell>
          <cell r="H135" t="str">
            <v>PEDREIRO</v>
          </cell>
          <cell r="I135" t="str">
            <v>BRISA DA COSTA</v>
          </cell>
          <cell r="J135">
            <v>1</v>
          </cell>
        </row>
        <row r="136">
          <cell r="A136">
            <v>106</v>
          </cell>
          <cell r="C136" t="str">
            <v>DEM</v>
          </cell>
          <cell r="D136" t="str">
            <v>DEM</v>
          </cell>
          <cell r="E136" t="str">
            <v>DEM</v>
          </cell>
          <cell r="F136" t="str">
            <v>DEM</v>
          </cell>
          <cell r="G136" t="str">
            <v>MILTON DOS ANJOS DE JESUS</v>
          </cell>
          <cell r="H136" t="str">
            <v>ENCANADOR</v>
          </cell>
          <cell r="I136" t="str">
            <v>BRISA DA COSTA</v>
          </cell>
          <cell r="J136">
            <v>1</v>
          </cell>
        </row>
        <row r="137">
          <cell r="A137">
            <v>107</v>
          </cell>
          <cell r="B137" t="str">
            <v>EDG</v>
          </cell>
          <cell r="C137" t="str">
            <v>HRSG</v>
          </cell>
          <cell r="D137" t="str">
            <v>DARIO</v>
          </cell>
          <cell r="E137" t="str">
            <v>ELIEZER</v>
          </cell>
          <cell r="F137" t="str">
            <v>ANDAIME</v>
          </cell>
          <cell r="G137" t="str">
            <v>JOSÉ PEDRO DA SILVA</v>
          </cell>
          <cell r="H137" t="str">
            <v>MESTRE</v>
          </cell>
          <cell r="I137" t="str">
            <v>BRISA DA COSTA</v>
          </cell>
          <cell r="J137">
            <v>1</v>
          </cell>
        </row>
        <row r="138">
          <cell r="A138">
            <v>108</v>
          </cell>
          <cell r="C138" t="str">
            <v>DEM</v>
          </cell>
          <cell r="D138" t="str">
            <v>DEM</v>
          </cell>
          <cell r="E138" t="str">
            <v>DEM</v>
          </cell>
          <cell r="F138" t="str">
            <v>DEM</v>
          </cell>
          <cell r="G138" t="str">
            <v>SANDRO BARBOSA SANCHES</v>
          </cell>
          <cell r="H138" t="str">
            <v>MONTADOR ANDAIME</v>
          </cell>
          <cell r="J138">
            <v>1</v>
          </cell>
        </row>
        <row r="139">
          <cell r="A139">
            <v>109</v>
          </cell>
          <cell r="C139" t="str">
            <v>PLAN</v>
          </cell>
          <cell r="D139" t="str">
            <v>SÉRGIO</v>
          </cell>
          <cell r="E139" t="str">
            <v>-</v>
          </cell>
          <cell r="G139" t="str">
            <v>ADRIANO FERREIRA DE CARVALHO</v>
          </cell>
          <cell r="H139" t="str">
            <v>AUX.TEC.DE PLANEJAMENTO</v>
          </cell>
          <cell r="I139" t="str">
            <v>ILHA TROPICAL</v>
          </cell>
          <cell r="J139">
            <v>1</v>
          </cell>
        </row>
        <row r="140">
          <cell r="A140">
            <v>110</v>
          </cell>
          <cell r="B140" t="str">
            <v>AFC</v>
          </cell>
          <cell r="C140" t="str">
            <v>BOP/HRSG</v>
          </cell>
          <cell r="D140" t="str">
            <v>PAO</v>
          </cell>
          <cell r="E140" t="str">
            <v>-</v>
          </cell>
          <cell r="F140" t="str">
            <v>FABRICAÇÃO</v>
          </cell>
          <cell r="G140" t="str">
            <v>VALDIMIR IBIAPINA DA SILVA</v>
          </cell>
          <cell r="H140" t="str">
            <v>SOLDADOR RX</v>
          </cell>
          <cell r="I140" t="str">
            <v>BRISA DA COSTA</v>
          </cell>
          <cell r="J140">
            <v>1</v>
          </cell>
        </row>
        <row r="141">
          <cell r="A141">
            <v>111</v>
          </cell>
          <cell r="B141" t="str">
            <v>CQ</v>
          </cell>
          <cell r="D141" t="str">
            <v>-</v>
          </cell>
          <cell r="E141" t="str">
            <v>ALDO</v>
          </cell>
          <cell r="G141" t="str">
            <v>WALMER FAVERO LUCAS</v>
          </cell>
          <cell r="H141" t="str">
            <v>ASSIST.TECNICO DE PLANEJAMENTO</v>
          </cell>
          <cell r="I141" t="str">
            <v>RIO DAS OSTRAS</v>
          </cell>
          <cell r="J141">
            <v>1</v>
          </cell>
        </row>
        <row r="142">
          <cell r="A142">
            <v>112</v>
          </cell>
          <cell r="B142" t="str">
            <v>EDG</v>
          </cell>
          <cell r="C142" t="str">
            <v>HRSG</v>
          </cell>
          <cell r="D142" t="str">
            <v>DARIO</v>
          </cell>
          <cell r="E142" t="str">
            <v>FC</v>
          </cell>
          <cell r="F142" t="str">
            <v>ANDAIME</v>
          </cell>
          <cell r="G142" t="str">
            <v>VALDIR OZITO DA SILVA</v>
          </cell>
          <cell r="H142" t="str">
            <v>CARPINTEIRO</v>
          </cell>
          <cell r="I142" t="str">
            <v>BARRA</v>
          </cell>
          <cell r="J142">
            <v>1</v>
          </cell>
        </row>
        <row r="143">
          <cell r="A143">
            <v>113</v>
          </cell>
          <cell r="B143" t="str">
            <v>AFC</v>
          </cell>
          <cell r="C143" t="str">
            <v>ST</v>
          </cell>
          <cell r="D143" t="str">
            <v>JMC</v>
          </cell>
          <cell r="E143" t="str">
            <v>AMA</v>
          </cell>
          <cell r="F143" t="str">
            <v>MONTAGEM</v>
          </cell>
          <cell r="G143" t="str">
            <v>FABIO JUSTINIANO PIMENTA</v>
          </cell>
          <cell r="H143" t="str">
            <v>MESTRE</v>
          </cell>
          <cell r="I143" t="str">
            <v>BRISA DA COSTA</v>
          </cell>
          <cell r="J143">
            <v>1</v>
          </cell>
        </row>
        <row r="144">
          <cell r="A144">
            <v>114</v>
          </cell>
          <cell r="C144" t="str">
            <v>DEM</v>
          </cell>
          <cell r="D144" t="str">
            <v>DEM</v>
          </cell>
          <cell r="E144" t="str">
            <v>DEM</v>
          </cell>
          <cell r="F144" t="str">
            <v>DEM</v>
          </cell>
          <cell r="G144" t="str">
            <v>GIGLIOLA REGES CAMPOS</v>
          </cell>
          <cell r="H144" t="str">
            <v>TRADUTORA</v>
          </cell>
          <cell r="I144" t="str">
            <v>RIO DAS OSTRAS</v>
          </cell>
          <cell r="J144">
            <v>1</v>
          </cell>
        </row>
        <row r="145">
          <cell r="A145">
            <v>115</v>
          </cell>
          <cell r="B145" t="str">
            <v>LIMP</v>
          </cell>
          <cell r="D145" t="str">
            <v>-</v>
          </cell>
          <cell r="E145" t="str">
            <v>GGS</v>
          </cell>
          <cell r="G145" t="str">
            <v>SANDRA DE RIBAMAR SILVA</v>
          </cell>
          <cell r="H145" t="str">
            <v>AUX. SERV. GERAIS</v>
          </cell>
          <cell r="I145" t="str">
            <v>BARRA</v>
          </cell>
          <cell r="J145">
            <v>1</v>
          </cell>
        </row>
        <row r="146">
          <cell r="A146">
            <v>116</v>
          </cell>
          <cell r="C146" t="str">
            <v>PLAN</v>
          </cell>
          <cell r="D146" t="str">
            <v>SÉRGIO</v>
          </cell>
          <cell r="G146" t="str">
            <v>MARCOS ROBERTO MAURÍCIO DOS SANTOS</v>
          </cell>
          <cell r="H146" t="str">
            <v>AUX.TEC.DE PLANEJAMENTO</v>
          </cell>
          <cell r="I146" t="str">
            <v>ILHA TROPICAL</v>
          </cell>
          <cell r="J146">
            <v>1</v>
          </cell>
        </row>
        <row r="147">
          <cell r="A147">
            <v>117</v>
          </cell>
          <cell r="C147" t="str">
            <v>DEM</v>
          </cell>
          <cell r="D147" t="str">
            <v>DEM</v>
          </cell>
          <cell r="E147" t="str">
            <v>DEM</v>
          </cell>
          <cell r="F147" t="str">
            <v>DEM</v>
          </cell>
          <cell r="G147" t="str">
            <v>ANDRE BISPO DOS ANJOS</v>
          </cell>
          <cell r="H147" t="str">
            <v>MESTRE</v>
          </cell>
          <cell r="J147">
            <v>1</v>
          </cell>
        </row>
        <row r="148">
          <cell r="A148">
            <v>118</v>
          </cell>
          <cell r="B148" t="str">
            <v>ASA</v>
          </cell>
          <cell r="C148" t="str">
            <v>HRSG</v>
          </cell>
          <cell r="E148" t="str">
            <v>-</v>
          </cell>
          <cell r="F148" t="str">
            <v>ISOL/PINT</v>
          </cell>
          <cell r="G148" t="str">
            <v>JOSENEY DA SILVA</v>
          </cell>
          <cell r="H148" t="str">
            <v>CONTRA MESTRE</v>
          </cell>
          <cell r="I148" t="str">
            <v>BRISA DA COSTA</v>
          </cell>
          <cell r="J148">
            <v>1</v>
          </cell>
        </row>
        <row r="149">
          <cell r="A149">
            <v>119</v>
          </cell>
          <cell r="C149" t="str">
            <v>DEM</v>
          </cell>
          <cell r="D149" t="str">
            <v>DEM</v>
          </cell>
          <cell r="E149" t="str">
            <v>DEM</v>
          </cell>
          <cell r="F149" t="str">
            <v>DEM</v>
          </cell>
          <cell r="G149" t="str">
            <v>JEFFERSON SOARES LEGUINA MENEZES</v>
          </cell>
          <cell r="H149" t="str">
            <v>MECANICO MONTADOR</v>
          </cell>
          <cell r="I149" t="str">
            <v>BRISA DA COSTA</v>
          </cell>
          <cell r="J149">
            <v>1</v>
          </cell>
        </row>
        <row r="150">
          <cell r="A150">
            <v>120</v>
          </cell>
          <cell r="B150" t="str">
            <v>TRS</v>
          </cell>
          <cell r="C150" t="str">
            <v>-</v>
          </cell>
          <cell r="D150" t="str">
            <v>-</v>
          </cell>
          <cell r="E150" t="str">
            <v>BAHIA</v>
          </cell>
          <cell r="F150" t="str">
            <v>-</v>
          </cell>
          <cell r="G150" t="str">
            <v>JOSÉ TEIXEIRA LIMA</v>
          </cell>
          <cell r="H150" t="str">
            <v>ENCARREGADO RIGGER I</v>
          </cell>
          <cell r="I150" t="str">
            <v>BRISA DA COSTA</v>
          </cell>
          <cell r="J150">
            <v>1</v>
          </cell>
        </row>
        <row r="151">
          <cell r="A151">
            <v>121</v>
          </cell>
          <cell r="C151" t="str">
            <v>DEM</v>
          </cell>
          <cell r="D151" t="str">
            <v>DEM</v>
          </cell>
          <cell r="E151" t="str">
            <v>DEM</v>
          </cell>
          <cell r="F151" t="str">
            <v>DEM</v>
          </cell>
          <cell r="G151" t="str">
            <v>ODAIR FERNANDES DA SILVA</v>
          </cell>
          <cell r="H151" t="str">
            <v>MESTRE</v>
          </cell>
          <cell r="J151">
            <v>1</v>
          </cell>
        </row>
        <row r="152">
          <cell r="A152">
            <v>122</v>
          </cell>
          <cell r="B152" t="str">
            <v>AFC</v>
          </cell>
          <cell r="C152" t="str">
            <v>ST</v>
          </cell>
          <cell r="D152" t="str">
            <v>JMC</v>
          </cell>
          <cell r="E152" t="str">
            <v>AMA</v>
          </cell>
          <cell r="F152" t="str">
            <v>MONTAGEM</v>
          </cell>
          <cell r="G152" t="str">
            <v xml:space="preserve">CESAR LIRIO DOS SANTOS </v>
          </cell>
          <cell r="H152" t="str">
            <v>MECANICO MONTADOR</v>
          </cell>
          <cell r="I152" t="str">
            <v>PARGOS</v>
          </cell>
          <cell r="J152">
            <v>1</v>
          </cell>
        </row>
        <row r="153">
          <cell r="A153">
            <v>123</v>
          </cell>
          <cell r="C153" t="str">
            <v>DEM</v>
          </cell>
          <cell r="D153" t="str">
            <v>DEM</v>
          </cell>
          <cell r="E153" t="str">
            <v>DEM</v>
          </cell>
          <cell r="F153" t="str">
            <v>DEM</v>
          </cell>
          <cell r="G153" t="str">
            <v>JOSE ANTONIO MARIA DA SILVA</v>
          </cell>
          <cell r="H153" t="str">
            <v>ELETRICISTA MONTADOR</v>
          </cell>
          <cell r="J153">
            <v>1</v>
          </cell>
        </row>
        <row r="154">
          <cell r="A154">
            <v>124</v>
          </cell>
          <cell r="C154" t="str">
            <v>DEM</v>
          </cell>
          <cell r="D154" t="str">
            <v>DEM</v>
          </cell>
          <cell r="E154" t="str">
            <v>DEM</v>
          </cell>
          <cell r="F154" t="str">
            <v>DEM</v>
          </cell>
          <cell r="G154" t="str">
            <v>MARCOS ROBERTO BONIFÁCIO</v>
          </cell>
          <cell r="H154" t="str">
            <v>ELETRICISTA F / C</v>
          </cell>
          <cell r="J154">
            <v>1</v>
          </cell>
        </row>
        <row r="155">
          <cell r="A155">
            <v>125</v>
          </cell>
          <cell r="C155" t="str">
            <v>DEM</v>
          </cell>
          <cell r="D155" t="str">
            <v>DEM</v>
          </cell>
          <cell r="E155" t="str">
            <v>DEM</v>
          </cell>
          <cell r="F155" t="str">
            <v>DEM</v>
          </cell>
          <cell r="G155" t="str">
            <v>JAIME VIEIRA DOS SANTOS</v>
          </cell>
          <cell r="H155" t="str">
            <v>MECANICO MONTADOR</v>
          </cell>
          <cell r="I155" t="str">
            <v>PARGOS</v>
          </cell>
          <cell r="J155">
            <v>1</v>
          </cell>
        </row>
        <row r="156">
          <cell r="A156">
            <v>126</v>
          </cell>
          <cell r="C156" t="str">
            <v>DEM</v>
          </cell>
          <cell r="D156" t="str">
            <v>DEM</v>
          </cell>
          <cell r="E156" t="str">
            <v>DEM</v>
          </cell>
          <cell r="F156" t="str">
            <v>DEM</v>
          </cell>
          <cell r="G156" t="str">
            <v>ELIVALDO JOSE DOS SANTOS</v>
          </cell>
          <cell r="H156" t="str">
            <v>MECANICO MONTADOR</v>
          </cell>
          <cell r="J156">
            <v>1</v>
          </cell>
        </row>
        <row r="157">
          <cell r="A157">
            <v>127</v>
          </cell>
          <cell r="B157" t="str">
            <v>AFC</v>
          </cell>
          <cell r="C157" t="str">
            <v>ST</v>
          </cell>
          <cell r="D157" t="str">
            <v>JMC</v>
          </cell>
          <cell r="E157" t="str">
            <v>AMA</v>
          </cell>
          <cell r="F157" t="str">
            <v>MONTAGEM</v>
          </cell>
          <cell r="G157" t="str">
            <v>PEDRO ANTONIO DE OLIVEIRA</v>
          </cell>
          <cell r="H157" t="str">
            <v>CONTRA MESTRE</v>
          </cell>
          <cell r="I157" t="str">
            <v>PARGOS</v>
          </cell>
          <cell r="J157">
            <v>1</v>
          </cell>
        </row>
        <row r="158">
          <cell r="A158">
            <v>128</v>
          </cell>
          <cell r="C158" t="str">
            <v>DEM</v>
          </cell>
          <cell r="D158" t="str">
            <v>DEM</v>
          </cell>
          <cell r="E158" t="str">
            <v>DEM</v>
          </cell>
          <cell r="F158" t="str">
            <v>DEM</v>
          </cell>
          <cell r="G158" t="str">
            <v>MACIEL DOS SANTOS</v>
          </cell>
          <cell r="H158" t="str">
            <v>AJUDANTE</v>
          </cell>
          <cell r="J158">
            <v>1</v>
          </cell>
        </row>
        <row r="159">
          <cell r="A159">
            <v>129</v>
          </cell>
          <cell r="B159" t="str">
            <v>SEG</v>
          </cell>
          <cell r="D159" t="str">
            <v>-</v>
          </cell>
          <cell r="E159" t="str">
            <v>WS</v>
          </cell>
          <cell r="G159" t="str">
            <v>JOSÉ EMILIO DA SILVA BARBOSA</v>
          </cell>
          <cell r="H159" t="str">
            <v>AJUDANTE</v>
          </cell>
          <cell r="I159" t="str">
            <v>BARRA</v>
          </cell>
          <cell r="J159">
            <v>1</v>
          </cell>
        </row>
        <row r="160">
          <cell r="A160">
            <v>130</v>
          </cell>
          <cell r="C160" t="str">
            <v>DEM</v>
          </cell>
          <cell r="D160" t="str">
            <v>DEM</v>
          </cell>
          <cell r="E160" t="str">
            <v>DEM</v>
          </cell>
          <cell r="F160" t="str">
            <v>DEM</v>
          </cell>
          <cell r="G160" t="str">
            <v xml:space="preserve">RILDO DA SILVA BARROS </v>
          </cell>
          <cell r="H160" t="str">
            <v>MECANICO MONTADOR</v>
          </cell>
          <cell r="J160">
            <v>1</v>
          </cell>
        </row>
        <row r="161">
          <cell r="A161">
            <v>131</v>
          </cell>
          <cell r="C161" t="str">
            <v>DEM</v>
          </cell>
          <cell r="D161" t="str">
            <v>DEM</v>
          </cell>
          <cell r="E161" t="str">
            <v>DEM</v>
          </cell>
          <cell r="F161" t="str">
            <v>DEM</v>
          </cell>
          <cell r="G161" t="str">
            <v>ADAILTON ALVES CASAES</v>
          </cell>
          <cell r="H161" t="str">
            <v>AJUDANTE</v>
          </cell>
          <cell r="J161">
            <v>1</v>
          </cell>
        </row>
        <row r="162">
          <cell r="A162">
            <v>132</v>
          </cell>
          <cell r="B162" t="str">
            <v>EDR</v>
          </cell>
          <cell r="C162" t="str">
            <v>HRSG</v>
          </cell>
          <cell r="D162" t="str">
            <v>RF</v>
          </cell>
          <cell r="E162" t="str">
            <v>CCO</v>
          </cell>
          <cell r="F162" t="str">
            <v>MONTAGEM</v>
          </cell>
          <cell r="G162" t="str">
            <v>JONACIR LUIZ CARLOS</v>
          </cell>
          <cell r="H162" t="str">
            <v>MECANICO MONTADOR</v>
          </cell>
          <cell r="I162" t="str">
            <v>BARRA</v>
          </cell>
          <cell r="J162">
            <v>1</v>
          </cell>
        </row>
        <row r="163">
          <cell r="A163">
            <v>133</v>
          </cell>
          <cell r="B163" t="str">
            <v>ASA</v>
          </cell>
          <cell r="C163" t="str">
            <v>HRSG</v>
          </cell>
          <cell r="D163" t="str">
            <v>PEDRO</v>
          </cell>
          <cell r="E163" t="str">
            <v>JGA</v>
          </cell>
          <cell r="F163" t="str">
            <v>MONTAGEM</v>
          </cell>
          <cell r="G163" t="str">
            <v>JAILTON JESUS DE LIMA</v>
          </cell>
          <cell r="H163" t="str">
            <v>ENCANADOR</v>
          </cell>
          <cell r="I163" t="str">
            <v>BRISA DA COSTA</v>
          </cell>
          <cell r="J163">
            <v>1</v>
          </cell>
        </row>
        <row r="164">
          <cell r="A164">
            <v>134</v>
          </cell>
          <cell r="B164" t="str">
            <v>MML</v>
          </cell>
          <cell r="C164" t="str">
            <v>BOP</v>
          </cell>
          <cell r="D164" t="str">
            <v>DARIO</v>
          </cell>
          <cell r="E164" t="str">
            <v>EFS</v>
          </cell>
          <cell r="F164" t="str">
            <v>ANDAIME</v>
          </cell>
          <cell r="G164" t="str">
            <v>EVALDO FERNANDES SANTOS</v>
          </cell>
          <cell r="H164" t="str">
            <v>MESTRE</v>
          </cell>
          <cell r="I164" t="str">
            <v>BRISA DA COSTA</v>
          </cell>
          <cell r="J164">
            <v>1</v>
          </cell>
        </row>
        <row r="165">
          <cell r="A165">
            <v>135</v>
          </cell>
          <cell r="B165" t="str">
            <v>AFC</v>
          </cell>
          <cell r="C165" t="str">
            <v>ST</v>
          </cell>
          <cell r="D165" t="str">
            <v>PM</v>
          </cell>
          <cell r="E165" t="str">
            <v>JLSO</v>
          </cell>
          <cell r="F165" t="str">
            <v>TUBULAÇÃO</v>
          </cell>
          <cell r="G165" t="str">
            <v>JOSÉ LUCIANO DOS SANTOS OLIVEIRA</v>
          </cell>
          <cell r="H165" t="str">
            <v>ENCARREGADO</v>
          </cell>
          <cell r="I165" t="str">
            <v>BRISA DA COSTA</v>
          </cell>
          <cell r="J165">
            <v>1</v>
          </cell>
        </row>
        <row r="166">
          <cell r="A166">
            <v>136</v>
          </cell>
          <cell r="C166" t="str">
            <v>DEM</v>
          </cell>
          <cell r="D166" t="str">
            <v>DEM</v>
          </cell>
          <cell r="E166" t="str">
            <v>DEM</v>
          </cell>
          <cell r="F166" t="str">
            <v>DEM</v>
          </cell>
          <cell r="G166" t="str">
            <v>ELDO DE JESUS LOPEZ PEREIRA</v>
          </cell>
          <cell r="H166" t="str">
            <v>AJUDANTE</v>
          </cell>
          <cell r="I166" t="str">
            <v>BARRA</v>
          </cell>
          <cell r="J166">
            <v>1</v>
          </cell>
        </row>
        <row r="167">
          <cell r="A167">
            <v>137</v>
          </cell>
          <cell r="B167" t="str">
            <v>AFC</v>
          </cell>
          <cell r="C167" t="str">
            <v>ST</v>
          </cell>
          <cell r="D167" t="str">
            <v>DARIO</v>
          </cell>
          <cell r="E167" t="str">
            <v>AMS</v>
          </cell>
          <cell r="F167" t="str">
            <v>SUP</v>
          </cell>
          <cell r="G167" t="str">
            <v>ADEMILSON MENDES DOS SANTOS</v>
          </cell>
          <cell r="H167" t="str">
            <v>ENCARREGADO</v>
          </cell>
          <cell r="I167" t="str">
            <v>AEROPORTO</v>
          </cell>
          <cell r="J167">
            <v>1</v>
          </cell>
        </row>
        <row r="168">
          <cell r="A168">
            <v>138</v>
          </cell>
          <cell r="B168" t="str">
            <v>AFC</v>
          </cell>
          <cell r="C168" t="str">
            <v>HRSG</v>
          </cell>
          <cell r="D168" t="str">
            <v>-</v>
          </cell>
          <cell r="E168" t="str">
            <v>CJS</v>
          </cell>
          <cell r="F168" t="str">
            <v>GRAUT</v>
          </cell>
          <cell r="G168" t="str">
            <v>CLOVIS JACQUES SIGAL</v>
          </cell>
          <cell r="H168" t="str">
            <v>ENCARREGADO</v>
          </cell>
          <cell r="I168" t="str">
            <v>BRISA DA COSTA</v>
          </cell>
          <cell r="J168">
            <v>1</v>
          </cell>
        </row>
        <row r="169">
          <cell r="A169">
            <v>139</v>
          </cell>
          <cell r="C169" t="str">
            <v>DEM</v>
          </cell>
          <cell r="D169" t="str">
            <v>DEM</v>
          </cell>
          <cell r="E169" t="str">
            <v>DEM</v>
          </cell>
          <cell r="F169" t="str">
            <v>DEM</v>
          </cell>
          <cell r="G169" t="str">
            <v>DANIEL HENRIQUE DOS SANTOS</v>
          </cell>
          <cell r="H169" t="str">
            <v>MONTADOR ELETROM.</v>
          </cell>
          <cell r="J169">
            <v>1</v>
          </cell>
        </row>
        <row r="170">
          <cell r="A170">
            <v>140</v>
          </cell>
          <cell r="C170" t="str">
            <v>DEM</v>
          </cell>
          <cell r="D170" t="str">
            <v>DEM</v>
          </cell>
          <cell r="E170" t="str">
            <v>DEM</v>
          </cell>
          <cell r="F170" t="str">
            <v>DEM</v>
          </cell>
          <cell r="G170" t="str">
            <v>JOSÉ MARIA FERNANDES DA SILVA</v>
          </cell>
          <cell r="H170" t="str">
            <v>MONTADOR ELETROM.</v>
          </cell>
          <cell r="J170">
            <v>1</v>
          </cell>
        </row>
        <row r="171">
          <cell r="A171">
            <v>141</v>
          </cell>
          <cell r="C171" t="str">
            <v>DEM</v>
          </cell>
          <cell r="D171" t="str">
            <v>DEM</v>
          </cell>
          <cell r="E171" t="str">
            <v>DEM</v>
          </cell>
          <cell r="F171" t="str">
            <v>DEM</v>
          </cell>
          <cell r="G171" t="str">
            <v>ANTÔNIO FRANCISCO DE BRITO</v>
          </cell>
          <cell r="H171" t="str">
            <v>MONTADOR ELETROM.</v>
          </cell>
          <cell r="J171">
            <v>1</v>
          </cell>
        </row>
        <row r="172">
          <cell r="A172">
            <v>142</v>
          </cell>
          <cell r="C172" t="str">
            <v>DEM</v>
          </cell>
          <cell r="D172" t="str">
            <v>DEM</v>
          </cell>
          <cell r="E172" t="str">
            <v>DEM</v>
          </cell>
          <cell r="F172" t="str">
            <v>DEM</v>
          </cell>
          <cell r="G172" t="str">
            <v>JOSÉ MARIA MARCELINO</v>
          </cell>
          <cell r="H172" t="str">
            <v>MONTADOR ELETROM.</v>
          </cell>
          <cell r="J172">
            <v>1</v>
          </cell>
        </row>
        <row r="173">
          <cell r="A173">
            <v>143</v>
          </cell>
          <cell r="C173" t="str">
            <v>DEM</v>
          </cell>
          <cell r="D173" t="str">
            <v>DEM</v>
          </cell>
          <cell r="E173" t="str">
            <v>DEM</v>
          </cell>
          <cell r="F173" t="str">
            <v>DEM</v>
          </cell>
          <cell r="G173" t="str">
            <v>JOSÉ MADEIRA SENNA</v>
          </cell>
          <cell r="H173" t="str">
            <v>MONTADOR ELETROM.</v>
          </cell>
          <cell r="J173">
            <v>1</v>
          </cell>
        </row>
        <row r="174">
          <cell r="A174">
            <v>144</v>
          </cell>
          <cell r="C174" t="str">
            <v>DEM</v>
          </cell>
          <cell r="D174" t="str">
            <v>DEM</v>
          </cell>
          <cell r="E174" t="str">
            <v>DEM</v>
          </cell>
          <cell r="F174" t="str">
            <v>DEM</v>
          </cell>
          <cell r="G174" t="str">
            <v>SÍNCERO GERVASIO BARBOSA</v>
          </cell>
          <cell r="H174" t="str">
            <v>MONTADOR ELETROM.</v>
          </cell>
          <cell r="J174">
            <v>1</v>
          </cell>
        </row>
        <row r="175">
          <cell r="A175">
            <v>145</v>
          </cell>
          <cell r="C175" t="str">
            <v>DEM</v>
          </cell>
          <cell r="D175" t="str">
            <v>DEM</v>
          </cell>
          <cell r="E175" t="str">
            <v>DEM</v>
          </cell>
          <cell r="F175" t="str">
            <v>DEM</v>
          </cell>
          <cell r="G175" t="str">
            <v>REGINALDO ADRIANO DA COSTA</v>
          </cell>
          <cell r="H175" t="str">
            <v>MONTADOR ELETROM.</v>
          </cell>
          <cell r="J175">
            <v>1</v>
          </cell>
        </row>
        <row r="176">
          <cell r="A176">
            <v>146</v>
          </cell>
          <cell r="C176" t="str">
            <v>DEM</v>
          </cell>
          <cell r="D176" t="str">
            <v>DEM</v>
          </cell>
          <cell r="E176" t="str">
            <v>DEM</v>
          </cell>
          <cell r="F176" t="str">
            <v>DEM</v>
          </cell>
          <cell r="G176" t="str">
            <v>JAIR RODRIGUES MARCELINO</v>
          </cell>
          <cell r="H176" t="str">
            <v>MONTADOR ELETROM.</v>
          </cell>
          <cell r="J176">
            <v>1</v>
          </cell>
        </row>
        <row r="177">
          <cell r="A177">
            <v>147</v>
          </cell>
          <cell r="B177" t="str">
            <v>MOD</v>
          </cell>
          <cell r="C177" t="str">
            <v>JORGE/CT</v>
          </cell>
          <cell r="D177" t="str">
            <v>RR</v>
          </cell>
          <cell r="E177" t="str">
            <v>JGG</v>
          </cell>
          <cell r="F177" t="str">
            <v>JORGE/CT</v>
          </cell>
          <cell r="G177" t="str">
            <v>JOSÉ GERALDO GONÇALVES</v>
          </cell>
          <cell r="H177" t="str">
            <v>MESTRE</v>
          </cell>
          <cell r="I177" t="str">
            <v>BRISA DA COSTA</v>
          </cell>
          <cell r="J177">
            <v>1</v>
          </cell>
        </row>
        <row r="178">
          <cell r="A178">
            <v>148</v>
          </cell>
          <cell r="E178" t="str">
            <v>D</v>
          </cell>
          <cell r="G178" t="str">
            <v>ILSON SOARES</v>
          </cell>
          <cell r="H178" t="str">
            <v>MONTADOR ELETROM.</v>
          </cell>
          <cell r="J178">
            <v>1</v>
          </cell>
        </row>
        <row r="179">
          <cell r="A179">
            <v>149</v>
          </cell>
          <cell r="C179" t="str">
            <v>DEM</v>
          </cell>
          <cell r="D179" t="str">
            <v>DEM</v>
          </cell>
          <cell r="E179" t="str">
            <v>DEM</v>
          </cell>
          <cell r="F179" t="str">
            <v>DEM</v>
          </cell>
          <cell r="G179" t="str">
            <v>JOSÉ CARLOS  DE ANDRADE PINTO</v>
          </cell>
          <cell r="H179" t="str">
            <v>ENCARREGADO</v>
          </cell>
          <cell r="J179">
            <v>1</v>
          </cell>
        </row>
        <row r="180">
          <cell r="A180">
            <v>150</v>
          </cell>
          <cell r="B180" t="str">
            <v>ASA</v>
          </cell>
          <cell r="C180" t="str">
            <v>HRSG</v>
          </cell>
          <cell r="D180" t="str">
            <v>ANT</v>
          </cell>
          <cell r="E180" t="str">
            <v>NNC</v>
          </cell>
          <cell r="F180" t="str">
            <v>MONTAGEM</v>
          </cell>
          <cell r="G180" t="str">
            <v>NIVALDO NOGUEIRA COSTA</v>
          </cell>
          <cell r="H180" t="str">
            <v>ENCARREGADO</v>
          </cell>
          <cell r="I180" t="str">
            <v>BRISA DA COSTA</v>
          </cell>
          <cell r="J180">
            <v>1</v>
          </cell>
        </row>
        <row r="181">
          <cell r="A181">
            <v>151</v>
          </cell>
          <cell r="C181" t="str">
            <v>DEM</v>
          </cell>
          <cell r="D181" t="str">
            <v>DEM</v>
          </cell>
          <cell r="E181" t="str">
            <v>DEM</v>
          </cell>
          <cell r="F181" t="str">
            <v>DEM</v>
          </cell>
          <cell r="G181" t="str">
            <v>LUCIANO BATISTA DE OLIVEIRA</v>
          </cell>
          <cell r="H181" t="str">
            <v>MONTADOR ELETROM.</v>
          </cell>
          <cell r="J181">
            <v>1</v>
          </cell>
        </row>
        <row r="182">
          <cell r="A182">
            <v>152</v>
          </cell>
          <cell r="C182" t="str">
            <v>DEM</v>
          </cell>
          <cell r="D182" t="str">
            <v>DEM</v>
          </cell>
          <cell r="E182" t="str">
            <v>DEM</v>
          </cell>
          <cell r="F182" t="str">
            <v>DEM</v>
          </cell>
          <cell r="G182" t="str">
            <v>AMILTON MESSIAS</v>
          </cell>
          <cell r="H182" t="str">
            <v>MONTADOR ELETROM.</v>
          </cell>
          <cell r="J182">
            <v>1</v>
          </cell>
        </row>
        <row r="183">
          <cell r="A183">
            <v>153</v>
          </cell>
          <cell r="B183" t="str">
            <v>SUB</v>
          </cell>
          <cell r="E183" t="str">
            <v>D</v>
          </cell>
          <cell r="G183" t="str">
            <v>JAIDILSON MENDES REIS</v>
          </cell>
          <cell r="H183" t="str">
            <v>MONTADOR ELETROM.</v>
          </cell>
          <cell r="J183">
            <v>1</v>
          </cell>
        </row>
        <row r="184">
          <cell r="A184">
            <v>154</v>
          </cell>
          <cell r="E184" t="str">
            <v>D</v>
          </cell>
          <cell r="G184" t="str">
            <v>MAURILIO BEZERRA DA SILVA</v>
          </cell>
          <cell r="H184" t="str">
            <v>ENCARREGADO</v>
          </cell>
          <cell r="J184">
            <v>1</v>
          </cell>
        </row>
        <row r="185">
          <cell r="A185">
            <v>155</v>
          </cell>
          <cell r="B185" t="str">
            <v>SUB</v>
          </cell>
          <cell r="E185" t="str">
            <v>D</v>
          </cell>
          <cell r="G185" t="str">
            <v>ANTÔNIO BEZERRA LACERDA</v>
          </cell>
          <cell r="H185" t="str">
            <v>MONTADOR ELETROM.</v>
          </cell>
          <cell r="J185">
            <v>1</v>
          </cell>
        </row>
        <row r="186">
          <cell r="A186">
            <v>156</v>
          </cell>
          <cell r="B186" t="str">
            <v>AFC</v>
          </cell>
          <cell r="C186" t="str">
            <v>ST</v>
          </cell>
          <cell r="D186" t="str">
            <v>DARIO</v>
          </cell>
          <cell r="E186" t="str">
            <v>AMS</v>
          </cell>
          <cell r="F186" t="str">
            <v>ANDAIME</v>
          </cell>
          <cell r="G186" t="str">
            <v>LUIZ EDUARDO SOTELLO FAN</v>
          </cell>
          <cell r="H186" t="str">
            <v>MONTADOR ANDAIME</v>
          </cell>
          <cell r="I186" t="str">
            <v>BRISA DA COSTA</v>
          </cell>
          <cell r="J186">
            <v>1</v>
          </cell>
        </row>
        <row r="187">
          <cell r="A187">
            <v>157</v>
          </cell>
          <cell r="E187" t="str">
            <v>D</v>
          </cell>
          <cell r="G187" t="str">
            <v>NERI FERREIRA</v>
          </cell>
          <cell r="H187" t="str">
            <v>SUPERVISOR DE</v>
          </cell>
          <cell r="J187">
            <v>1</v>
          </cell>
        </row>
        <row r="188">
          <cell r="A188">
            <v>158</v>
          </cell>
          <cell r="C188" t="str">
            <v>DEM</v>
          </cell>
          <cell r="D188" t="str">
            <v>DEM</v>
          </cell>
          <cell r="E188" t="str">
            <v>DEM</v>
          </cell>
          <cell r="F188" t="str">
            <v>DEM</v>
          </cell>
          <cell r="G188" t="str">
            <v>DALMO FERREIRA DE LIMA</v>
          </cell>
          <cell r="H188" t="str">
            <v>MONTADOR ELETROM.</v>
          </cell>
          <cell r="J188">
            <v>1</v>
          </cell>
        </row>
        <row r="189">
          <cell r="A189">
            <v>159</v>
          </cell>
          <cell r="E189" t="str">
            <v>D</v>
          </cell>
          <cell r="G189" t="str">
            <v>RONALDO QUINTANILHA SOARES</v>
          </cell>
          <cell r="H189" t="str">
            <v>MOTORISTA</v>
          </cell>
          <cell r="J189">
            <v>1</v>
          </cell>
        </row>
        <row r="190">
          <cell r="A190">
            <v>160</v>
          </cell>
          <cell r="B190" t="str">
            <v>SUB</v>
          </cell>
          <cell r="E190" t="str">
            <v>D</v>
          </cell>
          <cell r="G190" t="str">
            <v>ANTÔNIO NILTON LINO DOS SANTOS</v>
          </cell>
          <cell r="H190" t="str">
            <v>MONTADOR ELETROM.</v>
          </cell>
          <cell r="J190">
            <v>1</v>
          </cell>
        </row>
        <row r="191">
          <cell r="A191">
            <v>161</v>
          </cell>
          <cell r="B191" t="str">
            <v>SUB</v>
          </cell>
          <cell r="E191" t="str">
            <v>D</v>
          </cell>
          <cell r="G191" t="str">
            <v>ANTÔNIO LINO DOS SANTOS</v>
          </cell>
          <cell r="H191" t="str">
            <v>AJUDANTE</v>
          </cell>
          <cell r="J191">
            <v>1</v>
          </cell>
        </row>
        <row r="192">
          <cell r="A192">
            <v>162</v>
          </cell>
          <cell r="C192" t="str">
            <v>DEM</v>
          </cell>
          <cell r="D192" t="str">
            <v>DEM</v>
          </cell>
          <cell r="E192" t="str">
            <v>DEM</v>
          </cell>
          <cell r="F192" t="str">
            <v>DEM</v>
          </cell>
          <cell r="G192" t="str">
            <v>WAGNER BENEDITO MACHADO</v>
          </cell>
          <cell r="H192" t="str">
            <v>MONTADOR ANDAIME</v>
          </cell>
          <cell r="I192" t="str">
            <v>BARRA</v>
          </cell>
          <cell r="J192">
            <v>1</v>
          </cell>
        </row>
        <row r="193">
          <cell r="A193">
            <v>163</v>
          </cell>
          <cell r="B193" t="str">
            <v>ASA</v>
          </cell>
          <cell r="C193" t="str">
            <v>HRSG</v>
          </cell>
          <cell r="D193" t="str">
            <v>ANT</v>
          </cell>
          <cell r="E193" t="str">
            <v>NNC</v>
          </cell>
          <cell r="F193" t="str">
            <v>MONTAGEM</v>
          </cell>
          <cell r="G193" t="str">
            <v>GENIVAL SANTOS DE JESUS</v>
          </cell>
          <cell r="H193" t="str">
            <v>MECANICO MONTADOR</v>
          </cell>
          <cell r="I193" t="str">
            <v>BARRA</v>
          </cell>
          <cell r="J193">
            <v>1</v>
          </cell>
        </row>
        <row r="194">
          <cell r="A194">
            <v>164</v>
          </cell>
          <cell r="B194" t="str">
            <v>AFC</v>
          </cell>
          <cell r="C194" t="str">
            <v>ST</v>
          </cell>
          <cell r="D194" t="str">
            <v>JMC</v>
          </cell>
          <cell r="E194" t="str">
            <v>AMA</v>
          </cell>
          <cell r="F194" t="str">
            <v>SUP</v>
          </cell>
          <cell r="G194" t="str">
            <v>ANTÔNIO MAGALHÃES ALVES</v>
          </cell>
          <cell r="H194" t="str">
            <v>ENCARREGADO MECANICA</v>
          </cell>
          <cell r="I194" t="str">
            <v>BOCA DA BARRA</v>
          </cell>
          <cell r="J194">
            <v>1</v>
          </cell>
        </row>
        <row r="195">
          <cell r="A195">
            <v>165</v>
          </cell>
          <cell r="E195" t="str">
            <v>D</v>
          </cell>
          <cell r="G195" t="str">
            <v xml:space="preserve">MÁRIO SABINO </v>
          </cell>
          <cell r="H195" t="str">
            <v>MONTADOR ELETROM.</v>
          </cell>
          <cell r="J195">
            <v>1</v>
          </cell>
        </row>
        <row r="196">
          <cell r="A196">
            <v>166</v>
          </cell>
          <cell r="B196" t="str">
            <v>SUB</v>
          </cell>
          <cell r="E196" t="str">
            <v>D</v>
          </cell>
          <cell r="G196" t="str">
            <v>JOSÉ ROSA BARBOSA</v>
          </cell>
          <cell r="H196" t="str">
            <v>MONTADOR ELETROM.</v>
          </cell>
          <cell r="J196">
            <v>1</v>
          </cell>
        </row>
        <row r="197">
          <cell r="A197">
            <v>167</v>
          </cell>
          <cell r="B197" t="str">
            <v>SUB</v>
          </cell>
          <cell r="E197" t="str">
            <v>D</v>
          </cell>
          <cell r="G197" t="str">
            <v>CARLOS ROBERTO DE SOUZA</v>
          </cell>
          <cell r="H197" t="str">
            <v>MONTADOR ELETROM.</v>
          </cell>
          <cell r="J197">
            <v>1</v>
          </cell>
        </row>
        <row r="198">
          <cell r="A198">
            <v>168</v>
          </cell>
          <cell r="C198" t="str">
            <v>DEM</v>
          </cell>
          <cell r="D198" t="str">
            <v>DEM</v>
          </cell>
          <cell r="E198" t="str">
            <v>DEM</v>
          </cell>
          <cell r="F198" t="str">
            <v>DEM</v>
          </cell>
          <cell r="G198" t="str">
            <v>EDSON GONÇALVES DE SOUZA</v>
          </cell>
          <cell r="H198" t="str">
            <v>MONTADOR ELETROM.</v>
          </cell>
          <cell r="J198">
            <v>1</v>
          </cell>
        </row>
        <row r="199">
          <cell r="A199">
            <v>169</v>
          </cell>
          <cell r="B199" t="str">
            <v>SUB</v>
          </cell>
          <cell r="E199" t="str">
            <v>D</v>
          </cell>
          <cell r="G199" t="str">
            <v>JOÃO NARCISO PONTES</v>
          </cell>
          <cell r="H199" t="str">
            <v>TOPOGRAFO I</v>
          </cell>
          <cell r="J199">
            <v>1</v>
          </cell>
        </row>
        <row r="200">
          <cell r="A200">
            <v>170</v>
          </cell>
          <cell r="C200" t="str">
            <v>DEM</v>
          </cell>
          <cell r="D200" t="str">
            <v>DEM</v>
          </cell>
          <cell r="E200" t="str">
            <v>DEM</v>
          </cell>
          <cell r="F200" t="str">
            <v>DEM</v>
          </cell>
          <cell r="G200" t="str">
            <v>JOSÉ LINO DOS SANTOS</v>
          </cell>
          <cell r="H200" t="str">
            <v>AJUDANTE</v>
          </cell>
          <cell r="I200" t="str">
            <v>BARRA</v>
          </cell>
          <cell r="J200">
            <v>1</v>
          </cell>
        </row>
        <row r="201">
          <cell r="A201">
            <v>171</v>
          </cell>
          <cell r="B201" t="str">
            <v>SUB</v>
          </cell>
          <cell r="E201" t="str">
            <v>D</v>
          </cell>
          <cell r="G201" t="str">
            <v>PAULO FERREIRA DOS SANTOS</v>
          </cell>
          <cell r="H201" t="str">
            <v>AJUDANTE</v>
          </cell>
          <cell r="J201">
            <v>1</v>
          </cell>
        </row>
        <row r="202">
          <cell r="A202">
            <v>172</v>
          </cell>
          <cell r="B202" t="str">
            <v>DEM</v>
          </cell>
          <cell r="C202" t="str">
            <v>DEM</v>
          </cell>
          <cell r="D202" t="str">
            <v>DEM</v>
          </cell>
          <cell r="E202" t="str">
            <v>DEM</v>
          </cell>
          <cell r="F202" t="str">
            <v>DEM</v>
          </cell>
          <cell r="G202" t="str">
            <v xml:space="preserve">ISAÍAS PEREIRA MOÇO </v>
          </cell>
          <cell r="H202" t="str">
            <v>MONTADOR ELETROM.</v>
          </cell>
          <cell r="I202" t="str">
            <v>BARRA</v>
          </cell>
          <cell r="J202">
            <v>1</v>
          </cell>
        </row>
        <row r="203">
          <cell r="A203">
            <v>173</v>
          </cell>
          <cell r="E203" t="str">
            <v>D</v>
          </cell>
          <cell r="G203" t="str">
            <v>ERIVELTON HENRIQUE BAIANO</v>
          </cell>
          <cell r="H203" t="str">
            <v>AUXILIAR ALMOXARIFE 1</v>
          </cell>
          <cell r="J203">
            <v>1</v>
          </cell>
        </row>
        <row r="204">
          <cell r="A204">
            <v>174</v>
          </cell>
          <cell r="B204" t="str">
            <v>SUB</v>
          </cell>
          <cell r="E204" t="str">
            <v>D</v>
          </cell>
          <cell r="G204" t="str">
            <v>MARCIANO FERREIRA DO CARMO</v>
          </cell>
          <cell r="H204" t="str">
            <v>AJUDANTE</v>
          </cell>
          <cell r="J204">
            <v>1</v>
          </cell>
        </row>
        <row r="205">
          <cell r="A205">
            <v>175</v>
          </cell>
          <cell r="C205" t="str">
            <v>DEM</v>
          </cell>
          <cell r="D205" t="str">
            <v>DEM</v>
          </cell>
          <cell r="E205" t="str">
            <v>DEM</v>
          </cell>
          <cell r="F205" t="str">
            <v>DEM</v>
          </cell>
          <cell r="G205" t="str">
            <v>BRUNO DE AZEVEDO MOREIRA</v>
          </cell>
          <cell r="H205" t="str">
            <v>ELETRICISTA F / C</v>
          </cell>
          <cell r="J205">
            <v>1</v>
          </cell>
        </row>
        <row r="206">
          <cell r="A206">
            <v>176</v>
          </cell>
          <cell r="C206" t="str">
            <v>DEM</v>
          </cell>
          <cell r="D206" t="str">
            <v>DEM</v>
          </cell>
          <cell r="E206" t="str">
            <v>DEM</v>
          </cell>
          <cell r="F206" t="str">
            <v>DEM</v>
          </cell>
          <cell r="G206" t="str">
            <v>GENILDO LUCIANO PEREIRA</v>
          </cell>
          <cell r="H206" t="str">
            <v>AJUDANTE</v>
          </cell>
          <cell r="J206">
            <v>1</v>
          </cell>
        </row>
        <row r="207">
          <cell r="A207">
            <v>177</v>
          </cell>
          <cell r="B207" t="str">
            <v>DEM</v>
          </cell>
          <cell r="C207" t="str">
            <v>DEM</v>
          </cell>
          <cell r="D207" t="str">
            <v>DEM</v>
          </cell>
          <cell r="E207" t="str">
            <v>DEM</v>
          </cell>
          <cell r="F207" t="str">
            <v>DEM</v>
          </cell>
          <cell r="G207" t="str">
            <v>PAULO LUIS MACEDO</v>
          </cell>
          <cell r="H207" t="str">
            <v>MONTADOR ELETROM.</v>
          </cell>
          <cell r="J207">
            <v>1</v>
          </cell>
        </row>
        <row r="208">
          <cell r="A208">
            <v>178</v>
          </cell>
          <cell r="C208" t="str">
            <v>DEM</v>
          </cell>
          <cell r="D208" t="str">
            <v>DEM</v>
          </cell>
          <cell r="E208" t="str">
            <v>DEM</v>
          </cell>
          <cell r="F208" t="str">
            <v>DEM</v>
          </cell>
          <cell r="G208" t="str">
            <v>JAILTON CORREIA DO NASCIMENTO</v>
          </cell>
          <cell r="H208" t="str">
            <v>AJUDANTE</v>
          </cell>
          <cell r="J208">
            <v>1</v>
          </cell>
        </row>
        <row r="209">
          <cell r="A209">
            <v>179</v>
          </cell>
          <cell r="B209" t="str">
            <v>CHEFIA</v>
          </cell>
          <cell r="C209" t="str">
            <v>-</v>
          </cell>
          <cell r="D209" t="str">
            <v>-</v>
          </cell>
          <cell r="E209" t="str">
            <v>-</v>
          </cell>
          <cell r="F209" t="str">
            <v>-</v>
          </cell>
          <cell r="G209" t="str">
            <v>ANIBAL LUIZ MARQUES FRAZÃO</v>
          </cell>
          <cell r="H209" t="str">
            <v>ENGENHEIRO</v>
          </cell>
          <cell r="J209">
            <v>1</v>
          </cell>
        </row>
        <row r="210">
          <cell r="A210">
            <v>180</v>
          </cell>
          <cell r="B210" t="str">
            <v>AFC</v>
          </cell>
          <cell r="C210" t="str">
            <v>ST</v>
          </cell>
          <cell r="D210" t="str">
            <v>-</v>
          </cell>
          <cell r="E210" t="str">
            <v>PSV</v>
          </cell>
          <cell r="F210" t="str">
            <v>SOLDA</v>
          </cell>
          <cell r="G210" t="str">
            <v>PAULO SOUZA VIEIRA</v>
          </cell>
          <cell r="H210" t="str">
            <v>ENCARREGADO SOLDA</v>
          </cell>
          <cell r="I210" t="str">
            <v>COND. GREEN PEACE</v>
          </cell>
          <cell r="J210">
            <v>1</v>
          </cell>
        </row>
        <row r="211">
          <cell r="A211">
            <v>181</v>
          </cell>
          <cell r="C211" t="str">
            <v>DEM</v>
          </cell>
          <cell r="D211" t="str">
            <v>DEM</v>
          </cell>
          <cell r="E211" t="str">
            <v>DEM</v>
          </cell>
          <cell r="F211" t="str">
            <v>DEM</v>
          </cell>
          <cell r="G211" t="str">
            <v>MOISÉS RODRIGO DOS SANTOS</v>
          </cell>
          <cell r="H211" t="str">
            <v>MEIO OFICIAL</v>
          </cell>
          <cell r="J211">
            <v>1</v>
          </cell>
        </row>
        <row r="212">
          <cell r="A212">
            <v>182</v>
          </cell>
          <cell r="C212" t="str">
            <v>DEM</v>
          </cell>
          <cell r="D212" t="str">
            <v>DEM</v>
          </cell>
          <cell r="E212" t="str">
            <v>DEM</v>
          </cell>
          <cell r="F212" t="str">
            <v>DEM</v>
          </cell>
          <cell r="G212" t="str">
            <v>SEBASTIÃO MARCOS DOS SANTOS</v>
          </cell>
          <cell r="H212" t="str">
            <v>MEIO OFICIAL</v>
          </cell>
          <cell r="J212">
            <v>1</v>
          </cell>
        </row>
        <row r="213">
          <cell r="A213">
            <v>183</v>
          </cell>
          <cell r="B213" t="str">
            <v>MML</v>
          </cell>
          <cell r="C213" t="str">
            <v>HRSG</v>
          </cell>
          <cell r="D213" t="str">
            <v>CMM</v>
          </cell>
          <cell r="E213" t="str">
            <v>ON</v>
          </cell>
          <cell r="F213" t="str">
            <v>INSTRUMENT.</v>
          </cell>
          <cell r="G213" t="str">
            <v>JORGE LUIZ DE OLIVEIRA DE SOUZA</v>
          </cell>
          <cell r="H213" t="str">
            <v>MESTRE</v>
          </cell>
          <cell r="I213" t="str">
            <v>PARGOS</v>
          </cell>
          <cell r="J213">
            <v>1</v>
          </cell>
        </row>
        <row r="214">
          <cell r="A214">
            <v>184</v>
          </cell>
          <cell r="C214" t="str">
            <v>DEM</v>
          </cell>
          <cell r="D214" t="str">
            <v>DEM</v>
          </cell>
          <cell r="E214" t="str">
            <v>DEM</v>
          </cell>
          <cell r="F214" t="str">
            <v>DEM</v>
          </cell>
          <cell r="G214" t="str">
            <v>CIDINEI CONCEIÇÃO DE SANTANA</v>
          </cell>
          <cell r="H214" t="str">
            <v>ENCANADOR</v>
          </cell>
          <cell r="I214" t="str">
            <v>COND. GREEN PEACE</v>
          </cell>
          <cell r="J214">
            <v>1</v>
          </cell>
        </row>
        <row r="215">
          <cell r="A215">
            <v>185</v>
          </cell>
          <cell r="C215" t="str">
            <v>DEM</v>
          </cell>
          <cell r="D215" t="str">
            <v>DEM</v>
          </cell>
          <cell r="E215" t="str">
            <v>DEM</v>
          </cell>
          <cell r="F215" t="str">
            <v>DEM</v>
          </cell>
          <cell r="G215" t="str">
            <v>JALBERTO AYRES PEREIRA</v>
          </cell>
          <cell r="H215" t="str">
            <v>MECANICO MONTADOR</v>
          </cell>
          <cell r="J215">
            <v>1</v>
          </cell>
        </row>
        <row r="216">
          <cell r="A216">
            <v>186</v>
          </cell>
          <cell r="B216" t="str">
            <v>MML</v>
          </cell>
          <cell r="C216" t="str">
            <v>BOP</v>
          </cell>
          <cell r="D216" t="str">
            <v>EF</v>
          </cell>
          <cell r="E216" t="str">
            <v>CMM</v>
          </cell>
          <cell r="F216" t="str">
            <v>MONTAGEM</v>
          </cell>
          <cell r="G216" t="str">
            <v>EDSON DE MATOS LOPES</v>
          </cell>
          <cell r="H216" t="str">
            <v>AJUDANTE</v>
          </cell>
          <cell r="I216" t="str">
            <v>BARRA</v>
          </cell>
          <cell r="J216">
            <v>1</v>
          </cell>
        </row>
        <row r="217">
          <cell r="A217">
            <v>187</v>
          </cell>
          <cell r="B217" t="str">
            <v>SUB</v>
          </cell>
          <cell r="E217" t="str">
            <v>D</v>
          </cell>
          <cell r="G217" t="str">
            <v>EDSON DA ROCHA TEIXEIRA</v>
          </cell>
          <cell r="H217" t="str">
            <v>MONTADOR ELETROM.</v>
          </cell>
          <cell r="J217">
            <v>1</v>
          </cell>
        </row>
        <row r="218">
          <cell r="A218">
            <v>188</v>
          </cell>
          <cell r="B218" t="str">
            <v>MAT</v>
          </cell>
          <cell r="C218" t="str">
            <v>MAT</v>
          </cell>
          <cell r="D218" t="str">
            <v>-</v>
          </cell>
          <cell r="E218" t="str">
            <v>BUONO</v>
          </cell>
          <cell r="F218" t="str">
            <v>MAT</v>
          </cell>
          <cell r="G218" t="str">
            <v>LUIS VEIGA POSES</v>
          </cell>
          <cell r="H218" t="str">
            <v>MOTORISTA MUNCK</v>
          </cell>
          <cell r="I218" t="str">
            <v>AJUDA DE BAIXO</v>
          </cell>
          <cell r="J218">
            <v>1</v>
          </cell>
        </row>
        <row r="219">
          <cell r="A219">
            <v>189</v>
          </cell>
          <cell r="B219" t="str">
            <v>SUB</v>
          </cell>
          <cell r="E219" t="str">
            <v>D</v>
          </cell>
          <cell r="G219" t="str">
            <v>ANTÔNIO DE FREITAS COSTA</v>
          </cell>
          <cell r="H219" t="str">
            <v>MONTADOR ELETROM.</v>
          </cell>
          <cell r="J219">
            <v>1</v>
          </cell>
        </row>
        <row r="220">
          <cell r="A220">
            <v>190</v>
          </cell>
          <cell r="C220" t="str">
            <v>DEM</v>
          </cell>
          <cell r="D220" t="str">
            <v>DEM</v>
          </cell>
          <cell r="E220" t="str">
            <v>DEM</v>
          </cell>
          <cell r="F220" t="str">
            <v>DEM</v>
          </cell>
          <cell r="G220" t="str">
            <v>PEDRO ANÍCIO FERREIRA</v>
          </cell>
          <cell r="H220" t="str">
            <v>MONTADOR ELETROM.</v>
          </cell>
          <cell r="J220">
            <v>1</v>
          </cell>
        </row>
        <row r="221">
          <cell r="A221">
            <v>191</v>
          </cell>
          <cell r="E221" t="str">
            <v>D</v>
          </cell>
          <cell r="G221" t="str">
            <v>JOSÉ MANOEL DA SILVA</v>
          </cell>
          <cell r="H221" t="str">
            <v>MONTADOR ELETROM.</v>
          </cell>
          <cell r="J221">
            <v>1</v>
          </cell>
        </row>
        <row r="222">
          <cell r="A222">
            <v>192</v>
          </cell>
          <cell r="C222" t="str">
            <v>DEM</v>
          </cell>
          <cell r="D222" t="str">
            <v>DEM</v>
          </cell>
          <cell r="E222" t="str">
            <v>DEM</v>
          </cell>
          <cell r="F222" t="str">
            <v>DEM</v>
          </cell>
          <cell r="G222" t="str">
            <v>JOSÉ ANTÔNIO DE SOUZA</v>
          </cell>
          <cell r="H222" t="str">
            <v>MONTADOR ELETROM.</v>
          </cell>
          <cell r="J222">
            <v>1</v>
          </cell>
        </row>
        <row r="223">
          <cell r="A223">
            <v>193</v>
          </cell>
          <cell r="C223" t="str">
            <v>DEM</v>
          </cell>
          <cell r="D223" t="str">
            <v>DEM</v>
          </cell>
          <cell r="E223" t="str">
            <v>DEM</v>
          </cell>
          <cell r="F223" t="str">
            <v>DEM</v>
          </cell>
          <cell r="G223" t="str">
            <v>DOMINGOS GOMES BATISTA</v>
          </cell>
          <cell r="H223" t="str">
            <v>ENCARREGADO</v>
          </cell>
          <cell r="J223">
            <v>1</v>
          </cell>
        </row>
        <row r="224">
          <cell r="A224">
            <v>194</v>
          </cell>
          <cell r="C224" t="str">
            <v>DEM</v>
          </cell>
          <cell r="D224" t="str">
            <v>DEM</v>
          </cell>
          <cell r="E224" t="str">
            <v>DEM</v>
          </cell>
          <cell r="F224" t="str">
            <v>DEM</v>
          </cell>
          <cell r="G224" t="str">
            <v>ALEXNALDO OLIVEIRA DE JESUS</v>
          </cell>
          <cell r="H224" t="str">
            <v>MEIO OFICIAL</v>
          </cell>
          <cell r="J224">
            <v>1</v>
          </cell>
        </row>
        <row r="225">
          <cell r="A225">
            <v>195</v>
          </cell>
          <cell r="C225" t="str">
            <v>DEM</v>
          </cell>
          <cell r="D225" t="str">
            <v>DEM</v>
          </cell>
          <cell r="E225" t="str">
            <v>DEM</v>
          </cell>
          <cell r="F225" t="str">
            <v>DEM</v>
          </cell>
          <cell r="G225" t="str">
            <v>PEDRO ALEXANDRINO DO LAGO</v>
          </cell>
          <cell r="H225" t="str">
            <v>AJUDANTE</v>
          </cell>
          <cell r="J225">
            <v>1</v>
          </cell>
        </row>
        <row r="226">
          <cell r="A226">
            <v>196</v>
          </cell>
          <cell r="B226" t="str">
            <v>MOD</v>
          </cell>
          <cell r="C226" t="str">
            <v>JORGE/CT</v>
          </cell>
          <cell r="D226" t="str">
            <v>RR</v>
          </cell>
          <cell r="E226" t="str">
            <v>JGG</v>
          </cell>
          <cell r="F226" t="str">
            <v>JORGE/CT</v>
          </cell>
          <cell r="G226" t="str">
            <v>ROSALVO MELO DA SILVA</v>
          </cell>
          <cell r="H226" t="str">
            <v>ENCANADOR</v>
          </cell>
          <cell r="I226" t="str">
            <v>BRISA DA COSTA</v>
          </cell>
          <cell r="J226">
            <v>1</v>
          </cell>
        </row>
        <row r="227">
          <cell r="A227">
            <v>197</v>
          </cell>
          <cell r="C227" t="str">
            <v>DEM</v>
          </cell>
          <cell r="D227" t="str">
            <v>DEM</v>
          </cell>
          <cell r="E227" t="str">
            <v>DEM</v>
          </cell>
          <cell r="F227" t="str">
            <v>DEM</v>
          </cell>
          <cell r="G227" t="str">
            <v>EDILTON GARRIDO DA SILVA</v>
          </cell>
          <cell r="H227" t="str">
            <v>MECANICO MONTADOR</v>
          </cell>
          <cell r="J227">
            <v>1</v>
          </cell>
        </row>
        <row r="228">
          <cell r="A228">
            <v>198</v>
          </cell>
          <cell r="C228" t="str">
            <v>DEM</v>
          </cell>
          <cell r="D228" t="str">
            <v>DEM</v>
          </cell>
          <cell r="E228" t="str">
            <v>DEM</v>
          </cell>
          <cell r="F228" t="str">
            <v>DEM</v>
          </cell>
          <cell r="G228" t="str">
            <v>REGINALDO ROSA Da SILVA</v>
          </cell>
          <cell r="H228" t="str">
            <v>MONTADOR ELETROM.</v>
          </cell>
          <cell r="J228">
            <v>1</v>
          </cell>
        </row>
        <row r="229">
          <cell r="A229">
            <v>199</v>
          </cell>
          <cell r="E229" t="str">
            <v>D</v>
          </cell>
          <cell r="G229" t="str">
            <v>JOSÉ MARILDO DOS REIS</v>
          </cell>
          <cell r="H229" t="str">
            <v>MONTADOR ELETROM.</v>
          </cell>
          <cell r="J229">
            <v>1</v>
          </cell>
        </row>
        <row r="230">
          <cell r="A230">
            <v>200</v>
          </cell>
          <cell r="C230" t="str">
            <v>DEM</v>
          </cell>
          <cell r="D230" t="str">
            <v>DEM</v>
          </cell>
          <cell r="E230" t="str">
            <v>DEM</v>
          </cell>
          <cell r="F230" t="str">
            <v>DEM</v>
          </cell>
          <cell r="G230" t="str">
            <v>ARI ALVES ROSA</v>
          </cell>
          <cell r="H230" t="str">
            <v>MONTADOR ELETROM.</v>
          </cell>
          <cell r="J230">
            <v>1</v>
          </cell>
        </row>
        <row r="231">
          <cell r="A231">
            <v>201</v>
          </cell>
          <cell r="B231" t="str">
            <v>DEM</v>
          </cell>
          <cell r="C231" t="str">
            <v>DEM</v>
          </cell>
          <cell r="D231" t="str">
            <v>DEM</v>
          </cell>
          <cell r="E231" t="str">
            <v>DEM</v>
          </cell>
          <cell r="F231" t="str">
            <v>DEM</v>
          </cell>
          <cell r="G231" t="str">
            <v>JOSÉ AMARO SÉRGIO</v>
          </cell>
          <cell r="H231" t="str">
            <v>SOLDADOR TIG</v>
          </cell>
          <cell r="I231" t="str">
            <v>COND. GREEN PEACE</v>
          </cell>
          <cell r="J231">
            <v>1</v>
          </cell>
        </row>
        <row r="232">
          <cell r="A232">
            <v>202</v>
          </cell>
          <cell r="C232" t="str">
            <v>DEM</v>
          </cell>
          <cell r="D232" t="str">
            <v>DEM</v>
          </cell>
          <cell r="E232" t="str">
            <v>DEM</v>
          </cell>
          <cell r="F232" t="str">
            <v>DEM</v>
          </cell>
          <cell r="G232" t="str">
            <v>HERIVELTO DE OLIVEIRA AMARAL</v>
          </cell>
          <cell r="H232" t="str">
            <v>ELETRICISTA MONTADOR</v>
          </cell>
          <cell r="J232">
            <v>1</v>
          </cell>
        </row>
        <row r="233">
          <cell r="A233">
            <v>203</v>
          </cell>
          <cell r="C233" t="str">
            <v>DEM</v>
          </cell>
          <cell r="D233" t="str">
            <v>DEM</v>
          </cell>
          <cell r="E233" t="str">
            <v>DEM</v>
          </cell>
          <cell r="F233" t="str">
            <v>DEM</v>
          </cell>
          <cell r="G233" t="str">
            <v>ISAÍAS CARVALHO DE JESUS</v>
          </cell>
          <cell r="H233" t="str">
            <v>ELETRICISTA MONTADOR</v>
          </cell>
          <cell r="J233">
            <v>1</v>
          </cell>
        </row>
        <row r="234">
          <cell r="A234">
            <v>204</v>
          </cell>
          <cell r="C234" t="str">
            <v>DEM</v>
          </cell>
          <cell r="D234" t="str">
            <v>DEM</v>
          </cell>
          <cell r="E234" t="str">
            <v>DEM</v>
          </cell>
          <cell r="F234" t="str">
            <v>DEM</v>
          </cell>
          <cell r="G234" t="str">
            <v>RAIMUNDO LUIZ ALVES DA CUNHA</v>
          </cell>
          <cell r="H234" t="str">
            <v>ELETRICISTA MONTADOR</v>
          </cell>
          <cell r="I234" t="str">
            <v>RIO DAS OSTRAS</v>
          </cell>
          <cell r="J234">
            <v>1</v>
          </cell>
        </row>
        <row r="235">
          <cell r="A235">
            <v>205</v>
          </cell>
          <cell r="C235" t="str">
            <v>DEM</v>
          </cell>
          <cell r="D235" t="str">
            <v>DEM</v>
          </cell>
          <cell r="E235" t="str">
            <v>DEM</v>
          </cell>
          <cell r="F235" t="str">
            <v>DEM</v>
          </cell>
          <cell r="G235" t="str">
            <v>MARCOS DE ALMEIDA</v>
          </cell>
          <cell r="H235" t="str">
            <v>MEIO OFICIAL</v>
          </cell>
          <cell r="J235">
            <v>1</v>
          </cell>
        </row>
        <row r="236">
          <cell r="A236">
            <v>206</v>
          </cell>
          <cell r="B236" t="str">
            <v>SUB</v>
          </cell>
          <cell r="E236" t="str">
            <v>D</v>
          </cell>
          <cell r="G236" t="str">
            <v>REGINALDO PAULO DE MIRANDA</v>
          </cell>
          <cell r="H236" t="str">
            <v>MONTADOR ELETROM.</v>
          </cell>
          <cell r="J236">
            <v>1</v>
          </cell>
        </row>
        <row r="237">
          <cell r="A237">
            <v>207</v>
          </cell>
          <cell r="C237" t="str">
            <v>DEM</v>
          </cell>
          <cell r="D237" t="str">
            <v>DEM</v>
          </cell>
          <cell r="E237" t="str">
            <v>DEM</v>
          </cell>
          <cell r="F237" t="str">
            <v>DEM</v>
          </cell>
          <cell r="G237" t="str">
            <v>CLÁUDIO SOUZA GASPAR</v>
          </cell>
          <cell r="H237" t="str">
            <v>MONTADOR ELETROM.</v>
          </cell>
          <cell r="J237">
            <v>1</v>
          </cell>
        </row>
        <row r="238">
          <cell r="A238">
            <v>208</v>
          </cell>
          <cell r="C238" t="str">
            <v>DEM</v>
          </cell>
          <cell r="D238" t="str">
            <v>DEM</v>
          </cell>
          <cell r="E238" t="str">
            <v>DEM</v>
          </cell>
          <cell r="F238" t="str">
            <v>DEM</v>
          </cell>
          <cell r="G238" t="str">
            <v>VANDERLEI JOSÉ SOARES BOTELHO</v>
          </cell>
          <cell r="H238" t="str">
            <v>MONTADOR ELETROM.</v>
          </cell>
          <cell r="J238">
            <v>1</v>
          </cell>
        </row>
        <row r="239">
          <cell r="A239">
            <v>209</v>
          </cell>
          <cell r="B239" t="str">
            <v>SUB</v>
          </cell>
          <cell r="E239" t="str">
            <v>D</v>
          </cell>
          <cell r="G239" t="str">
            <v>MÁRIO PAULO DE MIRANDA</v>
          </cell>
          <cell r="H239" t="str">
            <v>MONTADOR ELETROM.</v>
          </cell>
          <cell r="J239">
            <v>1</v>
          </cell>
        </row>
        <row r="240">
          <cell r="A240">
            <v>210</v>
          </cell>
          <cell r="C240" t="str">
            <v>DEM</v>
          </cell>
          <cell r="D240" t="str">
            <v>DEM</v>
          </cell>
          <cell r="E240" t="str">
            <v>DEM</v>
          </cell>
          <cell r="F240" t="str">
            <v>DEM</v>
          </cell>
          <cell r="G240" t="str">
            <v>ANTÔNIO OLIVEIRA DA SILVA</v>
          </cell>
          <cell r="H240" t="str">
            <v>MECANICO MONTADOR</v>
          </cell>
          <cell r="J240">
            <v>1</v>
          </cell>
        </row>
        <row r="241">
          <cell r="A241">
            <v>211</v>
          </cell>
          <cell r="B241" t="str">
            <v>EDR</v>
          </cell>
          <cell r="C241" t="str">
            <v>HRSG</v>
          </cell>
          <cell r="D241" t="str">
            <v>RF</v>
          </cell>
          <cell r="E241" t="str">
            <v>CCO</v>
          </cell>
          <cell r="F241" t="str">
            <v>MONTAGEM</v>
          </cell>
          <cell r="G241" t="str">
            <v>CERIACO FERNANDES BASTOS</v>
          </cell>
          <cell r="H241" t="str">
            <v>MECANICO MONTADOR</v>
          </cell>
          <cell r="I241" t="str">
            <v>BRISA DA COSTA</v>
          </cell>
          <cell r="J241">
            <v>1</v>
          </cell>
        </row>
        <row r="242">
          <cell r="A242">
            <v>212</v>
          </cell>
          <cell r="C242" t="str">
            <v>DEM</v>
          </cell>
          <cell r="D242" t="str">
            <v>DEM</v>
          </cell>
          <cell r="E242" t="str">
            <v>DEM</v>
          </cell>
          <cell r="F242" t="str">
            <v>DEM</v>
          </cell>
          <cell r="G242" t="str">
            <v>JOSÉ FERNANDES DE CARVALHO</v>
          </cell>
          <cell r="H242" t="str">
            <v>CONTRA MESTRE</v>
          </cell>
          <cell r="I242" t="str">
            <v>COND. GREEN PEACE</v>
          </cell>
          <cell r="J242">
            <v>1</v>
          </cell>
        </row>
        <row r="243">
          <cell r="A243">
            <v>213</v>
          </cell>
          <cell r="B243" t="str">
            <v>CQ</v>
          </cell>
          <cell r="D243" t="str">
            <v>-</v>
          </cell>
          <cell r="E243" t="str">
            <v>ALDO</v>
          </cell>
          <cell r="G243" t="str">
            <v>ANA MÁRCIA SANTOS FRANCISCO</v>
          </cell>
          <cell r="H243" t="str">
            <v>INSP.ELETR./ INSTRUM.</v>
          </cell>
          <cell r="I243" t="str">
            <v>RIO DAS OSTRAS</v>
          </cell>
          <cell r="J243">
            <v>1</v>
          </cell>
        </row>
        <row r="244">
          <cell r="A244">
            <v>214</v>
          </cell>
          <cell r="B244" t="str">
            <v>CQ</v>
          </cell>
          <cell r="D244" t="str">
            <v>-</v>
          </cell>
          <cell r="E244" t="str">
            <v>ALDO</v>
          </cell>
          <cell r="G244" t="str">
            <v>WELLINGTON PAULO BARBOSA</v>
          </cell>
          <cell r="H244" t="str">
            <v>TECNICO DOCUMENTACAO</v>
          </cell>
          <cell r="I244" t="str">
            <v>POSTO TIC TAC</v>
          </cell>
          <cell r="J244">
            <v>1</v>
          </cell>
        </row>
        <row r="245">
          <cell r="A245">
            <v>215</v>
          </cell>
          <cell r="B245" t="str">
            <v>CQ</v>
          </cell>
          <cell r="C245" t="str">
            <v>-</v>
          </cell>
          <cell r="D245" t="str">
            <v>-</v>
          </cell>
          <cell r="E245" t="str">
            <v>-</v>
          </cell>
          <cell r="F245" t="str">
            <v>-</v>
          </cell>
          <cell r="G245" t="str">
            <v>BOGDAN CHRISTIAN WLUDARSKI</v>
          </cell>
          <cell r="H245" t="str">
            <v>INSP.ELETR./ INSTRUM.</v>
          </cell>
          <cell r="J245">
            <v>1</v>
          </cell>
        </row>
        <row r="246">
          <cell r="A246">
            <v>216</v>
          </cell>
          <cell r="B246" t="str">
            <v>ASA</v>
          </cell>
          <cell r="C246" t="str">
            <v>HRSG</v>
          </cell>
          <cell r="D246" t="str">
            <v>RF</v>
          </cell>
          <cell r="E246" t="str">
            <v>-</v>
          </cell>
          <cell r="F246" t="str">
            <v>SUP</v>
          </cell>
          <cell r="G246" t="str">
            <v>ROMÃO FERREIRA DOS SANTOS</v>
          </cell>
          <cell r="H246" t="str">
            <v>SUPERVISOR I</v>
          </cell>
          <cell r="I246" t="str">
            <v>BARRA</v>
          </cell>
          <cell r="J246">
            <v>1</v>
          </cell>
        </row>
        <row r="247">
          <cell r="A247">
            <v>217</v>
          </cell>
          <cell r="B247" t="str">
            <v>AFC</v>
          </cell>
          <cell r="C247" t="str">
            <v>CT</v>
          </cell>
          <cell r="D247" t="str">
            <v>VT</v>
          </cell>
          <cell r="E247" t="str">
            <v>JTC</v>
          </cell>
          <cell r="F247" t="str">
            <v>ELÉTRICA</v>
          </cell>
          <cell r="G247" t="str">
            <v>JOSÉ TADEU CUSTÓDIO</v>
          </cell>
          <cell r="H247" t="str">
            <v>ENCARREGADO</v>
          </cell>
          <cell r="I247" t="str">
            <v>AEROPORTO</v>
          </cell>
          <cell r="J247">
            <v>1</v>
          </cell>
        </row>
        <row r="248">
          <cell r="A248">
            <v>218</v>
          </cell>
          <cell r="C248" t="str">
            <v>DEM</v>
          </cell>
          <cell r="D248" t="str">
            <v>DEM</v>
          </cell>
          <cell r="E248" t="str">
            <v>DEM</v>
          </cell>
          <cell r="F248" t="str">
            <v>DEM</v>
          </cell>
          <cell r="G248" t="str">
            <v>NILTON XAVIER DE MORAIS</v>
          </cell>
          <cell r="H248" t="str">
            <v>SOLDADOR TIG</v>
          </cell>
          <cell r="I248" t="str">
            <v>COND. GREEN PEACE</v>
          </cell>
          <cell r="J248">
            <v>1</v>
          </cell>
        </row>
        <row r="249">
          <cell r="A249">
            <v>219</v>
          </cell>
          <cell r="B249" t="str">
            <v>ILDEM</v>
          </cell>
          <cell r="C249" t="str">
            <v>HRSG</v>
          </cell>
          <cell r="D249" t="str">
            <v>ALVIM</v>
          </cell>
          <cell r="E249" t="str">
            <v>LCB</v>
          </cell>
          <cell r="F249" t="str">
            <v>SOLDA</v>
          </cell>
          <cell r="G249" t="str">
            <v>RUBENS MÁRCIO DOMINGOS</v>
          </cell>
          <cell r="H249" t="str">
            <v>SOLDADOR TIG</v>
          </cell>
          <cell r="I249" t="str">
            <v>BRISA DA COSTA</v>
          </cell>
          <cell r="J249">
            <v>1</v>
          </cell>
        </row>
        <row r="250">
          <cell r="A250">
            <v>220</v>
          </cell>
          <cell r="B250" t="str">
            <v>ILDEM</v>
          </cell>
          <cell r="C250" t="str">
            <v>HRSG</v>
          </cell>
          <cell r="D250" t="str">
            <v>ALVIM</v>
          </cell>
          <cell r="E250" t="str">
            <v>VRC</v>
          </cell>
          <cell r="F250" t="str">
            <v>SOLDA</v>
          </cell>
          <cell r="G250" t="str">
            <v>ADENILSON MARTINS DA COSTA</v>
          </cell>
          <cell r="H250" t="str">
            <v>SOLDADOR TIG</v>
          </cell>
          <cell r="I250" t="str">
            <v>COND. GREEN PEACE</v>
          </cell>
          <cell r="J250">
            <v>1</v>
          </cell>
        </row>
        <row r="251">
          <cell r="A251">
            <v>221</v>
          </cell>
          <cell r="E251" t="str">
            <v>D</v>
          </cell>
          <cell r="G251" t="str">
            <v>MARCO ANTÔNIO FERREIRA</v>
          </cell>
          <cell r="H251" t="str">
            <v>MECANICO MONTADOR</v>
          </cell>
          <cell r="J251">
            <v>1</v>
          </cell>
        </row>
        <row r="252">
          <cell r="A252">
            <v>222</v>
          </cell>
          <cell r="B252" t="str">
            <v>MAT</v>
          </cell>
          <cell r="C252" t="str">
            <v>MAT</v>
          </cell>
          <cell r="D252" t="str">
            <v>-</v>
          </cell>
          <cell r="E252" t="str">
            <v>BUONO</v>
          </cell>
          <cell r="F252" t="str">
            <v>MAT</v>
          </cell>
          <cell r="G252" t="str">
            <v>CÍCERO GONZAGA DA SILVA</v>
          </cell>
          <cell r="H252" t="str">
            <v>ENCARREGADO MATERIAIS</v>
          </cell>
          <cell r="I252" t="str">
            <v>BRISA DA COSTA</v>
          </cell>
          <cell r="J252">
            <v>1</v>
          </cell>
        </row>
        <row r="253">
          <cell r="A253">
            <v>223</v>
          </cell>
          <cell r="B253" t="str">
            <v>DP</v>
          </cell>
          <cell r="D253" t="str">
            <v>-</v>
          </cell>
          <cell r="E253" t="str">
            <v>GGS</v>
          </cell>
          <cell r="G253" t="str">
            <v>PEDRO HENRIQUE CÂNDIDO SANTANA</v>
          </cell>
          <cell r="H253" t="str">
            <v>AUXILIAR DE ESCRITÓRIO 1</v>
          </cell>
          <cell r="I253" t="str">
            <v>AROEIRA</v>
          </cell>
          <cell r="J253">
            <v>1</v>
          </cell>
        </row>
        <row r="254">
          <cell r="A254">
            <v>224</v>
          </cell>
          <cell r="B254" t="str">
            <v>DP</v>
          </cell>
          <cell r="D254" t="str">
            <v>-</v>
          </cell>
          <cell r="E254" t="str">
            <v>GGS</v>
          </cell>
          <cell r="G254" t="str">
            <v>FÁBIO VIRGILIO DA FONTE PEREIRA</v>
          </cell>
          <cell r="H254" t="str">
            <v>ASSIST.ADM/DP</v>
          </cell>
          <cell r="I254" t="str">
            <v>RIO DAS OSTRAS</v>
          </cell>
          <cell r="J254">
            <v>1</v>
          </cell>
        </row>
        <row r="255">
          <cell r="A255">
            <v>225</v>
          </cell>
          <cell r="C255" t="str">
            <v>DEM</v>
          </cell>
          <cell r="D255" t="str">
            <v>DEM</v>
          </cell>
          <cell r="E255" t="str">
            <v>DEM</v>
          </cell>
          <cell r="F255" t="str">
            <v>DEM</v>
          </cell>
          <cell r="G255" t="str">
            <v>OSVALDO SABINO SIQUEIRA</v>
          </cell>
          <cell r="H255" t="str">
            <v>MONTADOR ELETROM.</v>
          </cell>
          <cell r="J255">
            <v>1</v>
          </cell>
        </row>
        <row r="256">
          <cell r="A256">
            <v>226</v>
          </cell>
          <cell r="B256" t="str">
            <v>SUB</v>
          </cell>
          <cell r="E256" t="str">
            <v>D</v>
          </cell>
          <cell r="G256" t="str">
            <v>EDSON JOSÉ SANTANA</v>
          </cell>
          <cell r="H256" t="str">
            <v>MONTADOR ELETROM.</v>
          </cell>
          <cell r="J256">
            <v>1</v>
          </cell>
        </row>
        <row r="257">
          <cell r="A257">
            <v>227</v>
          </cell>
          <cell r="B257" t="str">
            <v>DORG</v>
          </cell>
          <cell r="C257" t="str">
            <v>BOP</v>
          </cell>
          <cell r="D257" t="str">
            <v>NJ</v>
          </cell>
          <cell r="E257" t="str">
            <v>PSV</v>
          </cell>
          <cell r="F257" t="str">
            <v>SOLDA</v>
          </cell>
          <cell r="G257" t="str">
            <v>RODRIGO RIBEIRO DA SILVA</v>
          </cell>
          <cell r="H257" t="str">
            <v>SOLDADOR RX</v>
          </cell>
          <cell r="I257" t="str">
            <v>BRISA DA COSTA</v>
          </cell>
          <cell r="J257">
            <v>1</v>
          </cell>
        </row>
        <row r="258">
          <cell r="A258">
            <v>228</v>
          </cell>
          <cell r="C258" t="str">
            <v>DEM</v>
          </cell>
          <cell r="D258" t="str">
            <v>DEM</v>
          </cell>
          <cell r="E258" t="str">
            <v>DEM</v>
          </cell>
          <cell r="F258" t="str">
            <v>DEM</v>
          </cell>
          <cell r="G258" t="str">
            <v>JUCEMAR OLIVEIRA DA SILVA</v>
          </cell>
          <cell r="H258" t="str">
            <v>MONTADOR ELETROM.</v>
          </cell>
          <cell r="J258">
            <v>1</v>
          </cell>
        </row>
        <row r="259">
          <cell r="A259">
            <v>229</v>
          </cell>
          <cell r="B259" t="str">
            <v>SUB</v>
          </cell>
          <cell r="E259" t="str">
            <v>D</v>
          </cell>
          <cell r="G259" t="str">
            <v>VALDEIR PEREIRA DA SILVA</v>
          </cell>
          <cell r="H259" t="str">
            <v>MONTADOR ELETROM.</v>
          </cell>
          <cell r="J259">
            <v>1</v>
          </cell>
        </row>
        <row r="260">
          <cell r="A260">
            <v>230</v>
          </cell>
          <cell r="C260" t="str">
            <v>DEM</v>
          </cell>
          <cell r="D260" t="str">
            <v>DEM</v>
          </cell>
          <cell r="E260" t="str">
            <v>DEM</v>
          </cell>
          <cell r="F260" t="str">
            <v>DEM</v>
          </cell>
          <cell r="G260" t="str">
            <v>DEMETRIO DA SILVA FERNANDES</v>
          </cell>
          <cell r="H260" t="str">
            <v>AJUDANTE</v>
          </cell>
          <cell r="I260" t="str">
            <v>COND. GREEN PEACE</v>
          </cell>
          <cell r="J260">
            <v>1</v>
          </cell>
        </row>
        <row r="261">
          <cell r="A261">
            <v>231</v>
          </cell>
          <cell r="C261" t="str">
            <v>DEM</v>
          </cell>
          <cell r="D261" t="str">
            <v>DEM</v>
          </cell>
          <cell r="E261" t="str">
            <v>DEM</v>
          </cell>
          <cell r="F261" t="str">
            <v>DEM</v>
          </cell>
          <cell r="G261" t="str">
            <v>WALLACI DE ANDRADE COSTA</v>
          </cell>
          <cell r="H261" t="str">
            <v>AJUDANTE</v>
          </cell>
          <cell r="I261" t="str">
            <v>COND. GREEN PEACE</v>
          </cell>
          <cell r="J261">
            <v>1</v>
          </cell>
        </row>
        <row r="262">
          <cell r="A262">
            <v>232</v>
          </cell>
          <cell r="E262" t="str">
            <v>D</v>
          </cell>
          <cell r="G262" t="str">
            <v>JOSÉ DE PAULO DOS REIS</v>
          </cell>
          <cell r="H262" t="str">
            <v>MECANICO MONTADOR</v>
          </cell>
          <cell r="J262">
            <v>1</v>
          </cell>
        </row>
        <row r="263">
          <cell r="A263">
            <v>233</v>
          </cell>
          <cell r="C263" t="str">
            <v>DEM</v>
          </cell>
          <cell r="D263" t="str">
            <v>DEM</v>
          </cell>
          <cell r="E263" t="str">
            <v>DEM</v>
          </cell>
          <cell r="F263" t="str">
            <v>DEM</v>
          </cell>
          <cell r="G263" t="str">
            <v>JOSÉ ROBERTO DE JESUS DANTAS</v>
          </cell>
          <cell r="H263" t="str">
            <v>AJUDANTE</v>
          </cell>
          <cell r="J263">
            <v>1</v>
          </cell>
        </row>
        <row r="264">
          <cell r="A264">
            <v>234</v>
          </cell>
          <cell r="B264" t="str">
            <v>EDR</v>
          </cell>
          <cell r="C264" t="str">
            <v>HRSG</v>
          </cell>
          <cell r="D264" t="str">
            <v>RF</v>
          </cell>
          <cell r="E264" t="str">
            <v>JVS</v>
          </cell>
          <cell r="F264" t="str">
            <v>MONTAGEM</v>
          </cell>
          <cell r="G264" t="str">
            <v>JOSÉ VALTER DOS SANTOS</v>
          </cell>
          <cell r="H264" t="str">
            <v>ENCARREGADO</v>
          </cell>
          <cell r="I264" t="str">
            <v>BARRA</v>
          </cell>
          <cell r="J264">
            <v>1</v>
          </cell>
        </row>
        <row r="265">
          <cell r="A265">
            <v>235</v>
          </cell>
          <cell r="B265" t="str">
            <v>CQ</v>
          </cell>
          <cell r="D265" t="str">
            <v>-</v>
          </cell>
          <cell r="E265" t="str">
            <v>ALDO</v>
          </cell>
          <cell r="G265" t="str">
            <v>RICARDO SCHROEDER PAGANO</v>
          </cell>
          <cell r="H265" t="str">
            <v>INSP.DIMENSIONAL</v>
          </cell>
          <cell r="I265" t="str">
            <v>RIO DAS OSTRAS</v>
          </cell>
          <cell r="J265">
            <v>1</v>
          </cell>
        </row>
        <row r="266">
          <cell r="A266">
            <v>236</v>
          </cell>
          <cell r="C266" t="str">
            <v>DEM</v>
          </cell>
          <cell r="D266" t="str">
            <v>DEM</v>
          </cell>
          <cell r="E266" t="str">
            <v>DEM</v>
          </cell>
          <cell r="F266" t="str">
            <v>DEM</v>
          </cell>
          <cell r="G266" t="str">
            <v>JOSÉ CRISOSTOMO</v>
          </cell>
          <cell r="H266" t="str">
            <v>MONTADOR ELETROM.</v>
          </cell>
          <cell r="J266">
            <v>1</v>
          </cell>
        </row>
        <row r="267">
          <cell r="A267">
            <v>237</v>
          </cell>
          <cell r="B267" t="str">
            <v>SUB</v>
          </cell>
          <cell r="E267" t="str">
            <v>D</v>
          </cell>
          <cell r="G267" t="str">
            <v>JOÃO CARVALHO</v>
          </cell>
          <cell r="H267" t="str">
            <v>AJUDANTE</v>
          </cell>
          <cell r="J267">
            <v>1</v>
          </cell>
        </row>
        <row r="268">
          <cell r="A268">
            <v>238</v>
          </cell>
          <cell r="B268" t="str">
            <v>SUB</v>
          </cell>
          <cell r="E268" t="str">
            <v>D</v>
          </cell>
          <cell r="G268" t="str">
            <v>ARNALDO CARDOSO</v>
          </cell>
          <cell r="H268" t="str">
            <v>AJUDANTE</v>
          </cell>
          <cell r="J268">
            <v>1</v>
          </cell>
        </row>
        <row r="269">
          <cell r="A269">
            <v>239</v>
          </cell>
          <cell r="C269" t="str">
            <v>DEM</v>
          </cell>
          <cell r="D269" t="str">
            <v>DEM</v>
          </cell>
          <cell r="E269" t="str">
            <v>DEM</v>
          </cell>
          <cell r="F269" t="str">
            <v>DEM</v>
          </cell>
          <cell r="G269" t="str">
            <v>NILDO DOS SANTOS CRUZ</v>
          </cell>
          <cell r="H269" t="str">
            <v>AJUDANTE</v>
          </cell>
          <cell r="J269">
            <v>1</v>
          </cell>
        </row>
        <row r="270">
          <cell r="A270">
            <v>240</v>
          </cell>
          <cell r="C270" t="str">
            <v>DEM</v>
          </cell>
          <cell r="D270" t="str">
            <v>DEM</v>
          </cell>
          <cell r="E270" t="str">
            <v>DEM</v>
          </cell>
          <cell r="F270" t="str">
            <v>DEM</v>
          </cell>
          <cell r="G270" t="str">
            <v>ALEX DE ALMEIDA GABRIEL</v>
          </cell>
          <cell r="H270" t="str">
            <v>AJUDANTE</v>
          </cell>
          <cell r="J270">
            <v>1</v>
          </cell>
        </row>
        <row r="271">
          <cell r="A271">
            <v>241</v>
          </cell>
          <cell r="B271" t="str">
            <v>AFC</v>
          </cell>
          <cell r="C271" t="str">
            <v>BOP</v>
          </cell>
          <cell r="D271" t="str">
            <v>PAO</v>
          </cell>
          <cell r="E271" t="str">
            <v>-</v>
          </cell>
          <cell r="F271" t="str">
            <v>FABRICAÇÃO</v>
          </cell>
          <cell r="G271" t="str">
            <v>RAILSON DE JESUS</v>
          </cell>
          <cell r="H271" t="str">
            <v>MONTADOR ELETROM.</v>
          </cell>
          <cell r="I271" t="str">
            <v>PARGOS</v>
          </cell>
          <cell r="J271">
            <v>1</v>
          </cell>
        </row>
        <row r="272">
          <cell r="A272">
            <v>242</v>
          </cell>
          <cell r="B272" t="str">
            <v>SUB</v>
          </cell>
          <cell r="E272" t="str">
            <v>D</v>
          </cell>
          <cell r="G272" t="str">
            <v>JOSÉ CARLOS BISPO DOS SANTOS</v>
          </cell>
          <cell r="H272" t="str">
            <v>AJUDANTE</v>
          </cell>
          <cell r="J272">
            <v>1</v>
          </cell>
        </row>
        <row r="273">
          <cell r="A273">
            <v>243</v>
          </cell>
          <cell r="D273" t="str">
            <v>NJ</v>
          </cell>
          <cell r="F273" t="str">
            <v>SOLDA</v>
          </cell>
          <cell r="G273" t="str">
            <v>ALEX BRAZ SANTANA</v>
          </cell>
          <cell r="H273" t="str">
            <v>SOLDADOR RX</v>
          </cell>
          <cell r="J273">
            <v>1</v>
          </cell>
        </row>
        <row r="274">
          <cell r="A274">
            <v>244</v>
          </cell>
          <cell r="C274" t="str">
            <v>DEM</v>
          </cell>
          <cell r="D274" t="str">
            <v>DEM</v>
          </cell>
          <cell r="E274" t="str">
            <v>DEM</v>
          </cell>
          <cell r="F274" t="str">
            <v>DEM</v>
          </cell>
          <cell r="G274" t="str">
            <v>JAIME DA ANUNCIAÇÃO</v>
          </cell>
          <cell r="H274" t="str">
            <v>AJUDANTE</v>
          </cell>
          <cell r="J274">
            <v>1</v>
          </cell>
        </row>
        <row r="275">
          <cell r="A275">
            <v>245</v>
          </cell>
          <cell r="C275" t="str">
            <v>DEM</v>
          </cell>
          <cell r="D275" t="str">
            <v>DEM</v>
          </cell>
          <cell r="E275" t="str">
            <v>DEM</v>
          </cell>
          <cell r="F275" t="str">
            <v>LIG. DE CABOS</v>
          </cell>
          <cell r="G275" t="str">
            <v>JACILVÂNIO DO SOCORRO</v>
          </cell>
          <cell r="H275" t="str">
            <v>ENCARREGADO</v>
          </cell>
          <cell r="I275" t="str">
            <v>RIO DAS OSTRAS</v>
          </cell>
          <cell r="J275">
            <v>1</v>
          </cell>
        </row>
        <row r="276">
          <cell r="A276">
            <v>246</v>
          </cell>
          <cell r="C276" t="str">
            <v>DEM</v>
          </cell>
          <cell r="D276" t="str">
            <v>DEM</v>
          </cell>
          <cell r="E276" t="str">
            <v>DEM</v>
          </cell>
          <cell r="F276" t="str">
            <v>DEM</v>
          </cell>
          <cell r="G276" t="str">
            <v>ALESSANDRO OZÓRIO SOARES</v>
          </cell>
          <cell r="H276" t="str">
            <v>AUX.PRODUCAO</v>
          </cell>
          <cell r="J276">
            <v>1</v>
          </cell>
        </row>
        <row r="277">
          <cell r="A277">
            <v>247</v>
          </cell>
          <cell r="C277" t="str">
            <v>DEM</v>
          </cell>
          <cell r="D277" t="str">
            <v>DEM</v>
          </cell>
          <cell r="E277" t="str">
            <v>DEM</v>
          </cell>
          <cell r="F277" t="str">
            <v>DEM</v>
          </cell>
          <cell r="G277" t="str">
            <v>RAIMUNDO DE JESUS FERNANDES BRITO</v>
          </cell>
          <cell r="H277" t="str">
            <v>AUX.TOPOGRAFIA</v>
          </cell>
          <cell r="J277">
            <v>1</v>
          </cell>
        </row>
        <row r="278">
          <cell r="A278">
            <v>248</v>
          </cell>
          <cell r="C278" t="str">
            <v>DEM</v>
          </cell>
          <cell r="D278" t="str">
            <v>DEM</v>
          </cell>
          <cell r="E278" t="str">
            <v>DEM</v>
          </cell>
          <cell r="F278" t="str">
            <v>DEM</v>
          </cell>
          <cell r="G278" t="str">
            <v>LAFAIETE TEODORO PEIXOTO</v>
          </cell>
          <cell r="H278" t="str">
            <v>MECANICO MONTADOR</v>
          </cell>
          <cell r="J278">
            <v>1</v>
          </cell>
        </row>
        <row r="279">
          <cell r="A279">
            <v>249</v>
          </cell>
          <cell r="E279" t="str">
            <v>D</v>
          </cell>
          <cell r="G279" t="str">
            <v>SILVANO FERNANDES DE ASSIS</v>
          </cell>
          <cell r="H279" t="str">
            <v>MONTADOR ELETROM.</v>
          </cell>
          <cell r="J279">
            <v>1</v>
          </cell>
        </row>
        <row r="280">
          <cell r="A280">
            <v>250</v>
          </cell>
          <cell r="B280" t="str">
            <v>-</v>
          </cell>
          <cell r="D280" t="str">
            <v>-</v>
          </cell>
          <cell r="E280" t="str">
            <v>-</v>
          </cell>
          <cell r="F280" t="str">
            <v>-</v>
          </cell>
          <cell r="G280" t="str">
            <v>ADENIR DO PRADO</v>
          </cell>
          <cell r="H280" t="str">
            <v>AUX.TEC.DE PLANEJAMENTO</v>
          </cell>
          <cell r="I280" t="str">
            <v>PARGOS</v>
          </cell>
          <cell r="J280">
            <v>1</v>
          </cell>
        </row>
        <row r="281">
          <cell r="A281">
            <v>251</v>
          </cell>
          <cell r="C281" t="str">
            <v>DEM</v>
          </cell>
          <cell r="D281" t="str">
            <v>DEM</v>
          </cell>
          <cell r="E281" t="str">
            <v>DEM</v>
          </cell>
          <cell r="F281" t="str">
            <v>DEM</v>
          </cell>
          <cell r="G281" t="str">
            <v>LUIZ CARLOS DA SILVA</v>
          </cell>
          <cell r="H281" t="str">
            <v>ELETRICISTA F / C</v>
          </cell>
          <cell r="I281" t="str">
            <v>RIO DAS OSTRAS</v>
          </cell>
          <cell r="J281">
            <v>1</v>
          </cell>
        </row>
        <row r="282">
          <cell r="A282">
            <v>252</v>
          </cell>
          <cell r="C282" t="str">
            <v>DEM</v>
          </cell>
          <cell r="D282" t="str">
            <v>DEM</v>
          </cell>
          <cell r="E282" t="str">
            <v>DEM</v>
          </cell>
          <cell r="F282" t="str">
            <v>DEM</v>
          </cell>
          <cell r="G282" t="str">
            <v>RAFAEL CANTIDIANO DE SOUSA</v>
          </cell>
          <cell r="H282" t="str">
            <v>ELETRICISTA F / C</v>
          </cell>
          <cell r="I282" t="str">
            <v>BRISA DA COSTA</v>
          </cell>
          <cell r="J282">
            <v>1</v>
          </cell>
        </row>
        <row r="283">
          <cell r="A283">
            <v>253</v>
          </cell>
          <cell r="C283" t="str">
            <v>DEM</v>
          </cell>
          <cell r="D283" t="str">
            <v>DEM</v>
          </cell>
          <cell r="E283" t="str">
            <v>DEM</v>
          </cell>
          <cell r="F283" t="str">
            <v>DEM</v>
          </cell>
          <cell r="G283" t="str">
            <v>UILSON SANTOS SILVA</v>
          </cell>
          <cell r="H283" t="str">
            <v>MONTADOR ELETROM.</v>
          </cell>
          <cell r="J283">
            <v>1</v>
          </cell>
        </row>
        <row r="284">
          <cell r="A284">
            <v>254</v>
          </cell>
          <cell r="B284" t="str">
            <v>SUB</v>
          </cell>
          <cell r="E284" t="str">
            <v>D</v>
          </cell>
          <cell r="G284" t="str">
            <v>DENILSON DOS SANTOS CRUZ</v>
          </cell>
          <cell r="H284" t="str">
            <v>AJUDANTE</v>
          </cell>
          <cell r="J284">
            <v>1</v>
          </cell>
        </row>
        <row r="285">
          <cell r="A285">
            <v>255</v>
          </cell>
          <cell r="C285" t="str">
            <v>DEM</v>
          </cell>
          <cell r="D285" t="str">
            <v>DEM</v>
          </cell>
          <cell r="E285" t="str">
            <v>DEM</v>
          </cell>
          <cell r="F285" t="str">
            <v>DEM</v>
          </cell>
          <cell r="G285" t="str">
            <v>JAMAIQUE TAVARES DA SILVA</v>
          </cell>
          <cell r="H285" t="str">
            <v>ELETRICISTA MONTADOR</v>
          </cell>
          <cell r="J285">
            <v>1</v>
          </cell>
        </row>
        <row r="286">
          <cell r="A286">
            <v>256</v>
          </cell>
          <cell r="B286" t="str">
            <v>AFC</v>
          </cell>
          <cell r="C286" t="str">
            <v>BOP</v>
          </cell>
          <cell r="D286" t="str">
            <v>PAO</v>
          </cell>
          <cell r="E286" t="str">
            <v>-</v>
          </cell>
          <cell r="F286" t="str">
            <v>FABRICAÇÃO</v>
          </cell>
          <cell r="G286" t="str">
            <v>PAULO ADILSON DE OLIVEIRA</v>
          </cell>
          <cell r="H286" t="str">
            <v>SUPERVISOR DE</v>
          </cell>
          <cell r="I286" t="str">
            <v>RIO DAS OSTRAS</v>
          </cell>
          <cell r="J286">
            <v>1</v>
          </cell>
        </row>
        <row r="287">
          <cell r="A287">
            <v>257</v>
          </cell>
          <cell r="C287" t="str">
            <v>PLAN</v>
          </cell>
          <cell r="D287" t="str">
            <v>SÉRGIO</v>
          </cell>
          <cell r="G287" t="str">
            <v>WASHINGTON RAMOS DA SILVA</v>
          </cell>
          <cell r="H287" t="str">
            <v>AUX.TEC.DE PLANEJAMENTO</v>
          </cell>
          <cell r="I287" t="str">
            <v>ILHA TROPICAL</v>
          </cell>
          <cell r="J287">
            <v>1</v>
          </cell>
        </row>
        <row r="288">
          <cell r="A288">
            <v>258</v>
          </cell>
          <cell r="C288" t="str">
            <v>DEM</v>
          </cell>
          <cell r="D288" t="str">
            <v>DEM</v>
          </cell>
          <cell r="E288" t="str">
            <v>DEM</v>
          </cell>
          <cell r="F288" t="str">
            <v>DEM</v>
          </cell>
          <cell r="G288" t="str">
            <v>JANAINA RANGEL BICHARA</v>
          </cell>
          <cell r="H288" t="str">
            <v>AUX.COMPRAS</v>
          </cell>
          <cell r="J288">
            <v>1</v>
          </cell>
        </row>
        <row r="289">
          <cell r="A289">
            <v>259</v>
          </cell>
          <cell r="C289" t="str">
            <v>DEM</v>
          </cell>
          <cell r="D289" t="str">
            <v>DEM</v>
          </cell>
          <cell r="E289" t="str">
            <v>DEM</v>
          </cell>
          <cell r="F289" t="str">
            <v>DEM</v>
          </cell>
          <cell r="G289" t="str">
            <v>ELIÉSIO DO CARMO DINIZ COSTA</v>
          </cell>
          <cell r="H289" t="str">
            <v>AJUDANTE</v>
          </cell>
          <cell r="I289" t="str">
            <v>BARRA</v>
          </cell>
          <cell r="J289">
            <v>1</v>
          </cell>
        </row>
        <row r="290">
          <cell r="A290">
            <v>260</v>
          </cell>
          <cell r="C290" t="str">
            <v>DEM</v>
          </cell>
          <cell r="D290" t="str">
            <v>DEM</v>
          </cell>
          <cell r="E290" t="str">
            <v>DEM</v>
          </cell>
          <cell r="F290" t="str">
            <v>DEM</v>
          </cell>
          <cell r="G290" t="str">
            <v xml:space="preserve">JORGE DOREA DE SANTANA </v>
          </cell>
          <cell r="H290" t="str">
            <v>ELETRICISTA MONTADOR</v>
          </cell>
          <cell r="J290">
            <v>1</v>
          </cell>
        </row>
        <row r="291">
          <cell r="A291">
            <v>261</v>
          </cell>
          <cell r="C291" t="str">
            <v>DEM</v>
          </cell>
          <cell r="D291" t="str">
            <v>DEM</v>
          </cell>
          <cell r="E291" t="str">
            <v>DEM</v>
          </cell>
          <cell r="F291" t="str">
            <v>DEM</v>
          </cell>
          <cell r="G291" t="str">
            <v>SALVADOR DE JESUS GAMA</v>
          </cell>
          <cell r="H291" t="str">
            <v>ELETRICISTA F / C</v>
          </cell>
          <cell r="J291">
            <v>1</v>
          </cell>
        </row>
        <row r="292">
          <cell r="A292">
            <v>262</v>
          </cell>
          <cell r="C292" t="str">
            <v>DEM</v>
          </cell>
          <cell r="D292" t="str">
            <v>DEM</v>
          </cell>
          <cell r="E292" t="str">
            <v>DEM</v>
          </cell>
          <cell r="F292" t="str">
            <v>DEM</v>
          </cell>
          <cell r="G292" t="str">
            <v>ANTÔNIO ALVES DE SOUZA</v>
          </cell>
          <cell r="H292" t="str">
            <v>ELETRICISTA F / C</v>
          </cell>
          <cell r="J292">
            <v>1</v>
          </cell>
        </row>
        <row r="293">
          <cell r="A293">
            <v>263</v>
          </cell>
          <cell r="B293" t="str">
            <v>SUB</v>
          </cell>
          <cell r="E293" t="str">
            <v>D</v>
          </cell>
          <cell r="G293" t="str">
            <v>JOSÉ RIBAMAR SILVA</v>
          </cell>
          <cell r="H293" t="str">
            <v>ELETRICISTA F / C</v>
          </cell>
          <cell r="J293">
            <v>1</v>
          </cell>
        </row>
        <row r="294">
          <cell r="A294">
            <v>264</v>
          </cell>
          <cell r="E294" t="str">
            <v>D</v>
          </cell>
          <cell r="G294" t="str">
            <v>JOSÉ ANTÔNIO DE CARVALHO</v>
          </cell>
          <cell r="H294" t="str">
            <v>ENCARREGADO</v>
          </cell>
          <cell r="J294">
            <v>1</v>
          </cell>
        </row>
        <row r="295">
          <cell r="A295">
            <v>265</v>
          </cell>
          <cell r="C295" t="str">
            <v>DEM</v>
          </cell>
          <cell r="D295" t="str">
            <v>DEM</v>
          </cell>
          <cell r="E295" t="str">
            <v>DEM</v>
          </cell>
          <cell r="F295" t="str">
            <v>DEM</v>
          </cell>
          <cell r="G295" t="str">
            <v>JOSÉ MARTINS DE FÁTIMA</v>
          </cell>
          <cell r="H295" t="str">
            <v>ENCARREGADO</v>
          </cell>
          <cell r="J295">
            <v>1</v>
          </cell>
        </row>
        <row r="296">
          <cell r="A296">
            <v>266</v>
          </cell>
          <cell r="B296" t="str">
            <v>SUB</v>
          </cell>
          <cell r="E296" t="str">
            <v>D</v>
          </cell>
          <cell r="G296" t="str">
            <v>CICERO GOES DO NASCIMENTO</v>
          </cell>
          <cell r="H296" t="str">
            <v>MOTORISTA MUNCK</v>
          </cell>
          <cell r="J296">
            <v>1</v>
          </cell>
        </row>
        <row r="297">
          <cell r="A297">
            <v>267</v>
          </cell>
          <cell r="B297" t="str">
            <v>ILDEM</v>
          </cell>
          <cell r="C297" t="str">
            <v>HRSG</v>
          </cell>
          <cell r="D297" t="str">
            <v>NJ</v>
          </cell>
          <cell r="E297" t="str">
            <v>PSV</v>
          </cell>
          <cell r="F297" t="str">
            <v>SOLDA</v>
          </cell>
          <cell r="G297" t="str">
            <v>JOSÉ GINALDO DOS SANTOS</v>
          </cell>
          <cell r="H297" t="str">
            <v>SOLDADOR MIG EL + AC +A I</v>
          </cell>
          <cell r="I297" t="str">
            <v>COND. GREEN PEACE</v>
          </cell>
          <cell r="J297">
            <v>1</v>
          </cell>
        </row>
        <row r="298">
          <cell r="A298">
            <v>268</v>
          </cell>
          <cell r="B298" t="str">
            <v>SEG</v>
          </cell>
          <cell r="D298" t="str">
            <v>-</v>
          </cell>
          <cell r="E298" t="str">
            <v>-</v>
          </cell>
          <cell r="G298" t="str">
            <v>WALTER MARTINS DE OLIVEIRA</v>
          </cell>
          <cell r="H298" t="str">
            <v>TEC.SEGURANÇA TRAB.</v>
          </cell>
          <cell r="I298" t="str">
            <v>RIO DAS OSTRAS</v>
          </cell>
          <cell r="J298">
            <v>1</v>
          </cell>
        </row>
        <row r="299">
          <cell r="A299">
            <v>269</v>
          </cell>
          <cell r="E299" t="str">
            <v>D</v>
          </cell>
          <cell r="G299" t="str">
            <v>CARLOS ALBERTO RIBEIRO REZENDE</v>
          </cell>
          <cell r="H299" t="str">
            <v>ALMOXARIFE</v>
          </cell>
          <cell r="J299">
            <v>1</v>
          </cell>
        </row>
        <row r="300">
          <cell r="A300">
            <v>270</v>
          </cell>
          <cell r="E300" t="str">
            <v>D</v>
          </cell>
          <cell r="G300" t="str">
            <v>LUIZ MEDEIROS DA SILVA</v>
          </cell>
          <cell r="H300" t="str">
            <v>TECNICO SEGURANCA</v>
          </cell>
          <cell r="J300">
            <v>1</v>
          </cell>
        </row>
        <row r="301">
          <cell r="A301">
            <v>271</v>
          </cell>
          <cell r="C301" t="str">
            <v>DEM</v>
          </cell>
          <cell r="D301" t="str">
            <v>DEM</v>
          </cell>
          <cell r="E301" t="str">
            <v>DEM</v>
          </cell>
          <cell r="F301" t="str">
            <v>DEM</v>
          </cell>
          <cell r="G301" t="str">
            <v>ANTÔNIO GILMAR DE SOUZA NEVES</v>
          </cell>
          <cell r="H301" t="str">
            <v>MECANICO MONTADOR</v>
          </cell>
          <cell r="J301">
            <v>1</v>
          </cell>
        </row>
        <row r="302">
          <cell r="A302">
            <v>272</v>
          </cell>
          <cell r="C302" t="str">
            <v>DEM</v>
          </cell>
          <cell r="D302" t="str">
            <v>DEM</v>
          </cell>
          <cell r="E302" t="str">
            <v>DEM</v>
          </cell>
          <cell r="F302" t="str">
            <v>DEM</v>
          </cell>
          <cell r="G302" t="str">
            <v>DANILO TAVARES DE SOUZA</v>
          </cell>
          <cell r="H302" t="str">
            <v>APONTADOR</v>
          </cell>
          <cell r="J302">
            <v>1</v>
          </cell>
        </row>
        <row r="303">
          <cell r="A303">
            <v>273</v>
          </cell>
          <cell r="B303" t="str">
            <v>ALM</v>
          </cell>
          <cell r="C303" t="str">
            <v>-</v>
          </cell>
          <cell r="D303" t="str">
            <v>-</v>
          </cell>
          <cell r="E303" t="str">
            <v>ODAIL</v>
          </cell>
          <cell r="F303" t="str">
            <v>-</v>
          </cell>
          <cell r="G303" t="str">
            <v>RENATO FERNANDES BARRETO</v>
          </cell>
          <cell r="H303" t="str">
            <v>AUXILIAR DE ESCRITÓRIO</v>
          </cell>
          <cell r="I303" t="str">
            <v>RIO DAS OSTRAS</v>
          </cell>
          <cell r="J303">
            <v>1</v>
          </cell>
        </row>
        <row r="304">
          <cell r="A304">
            <v>274</v>
          </cell>
          <cell r="B304" t="str">
            <v>MAT</v>
          </cell>
          <cell r="C304" t="str">
            <v>MAT</v>
          </cell>
          <cell r="D304" t="str">
            <v>-</v>
          </cell>
          <cell r="E304" t="str">
            <v>BUONO</v>
          </cell>
          <cell r="F304" t="str">
            <v>MAT</v>
          </cell>
          <cell r="G304" t="str">
            <v>GELCIMAR DE ANDRADE BARRETO JUNIOR</v>
          </cell>
          <cell r="H304" t="str">
            <v>AUX. TÉCNICO MATERIAIS</v>
          </cell>
          <cell r="I304" t="str">
            <v>POSTO TIC TAC</v>
          </cell>
          <cell r="J304">
            <v>1</v>
          </cell>
        </row>
        <row r="305">
          <cell r="A305">
            <v>275</v>
          </cell>
          <cell r="C305" t="str">
            <v>DEM</v>
          </cell>
          <cell r="D305" t="str">
            <v>DEM</v>
          </cell>
          <cell r="E305" t="str">
            <v>DEM</v>
          </cell>
          <cell r="F305" t="str">
            <v>DEM</v>
          </cell>
          <cell r="G305" t="str">
            <v>JUAREZ LOPES SANTOS</v>
          </cell>
          <cell r="H305" t="str">
            <v>AJUDANTE</v>
          </cell>
          <cell r="J305">
            <v>1</v>
          </cell>
        </row>
        <row r="306">
          <cell r="A306">
            <v>276</v>
          </cell>
          <cell r="E306" t="str">
            <v>D</v>
          </cell>
          <cell r="G306" t="str">
            <v>WALTER MARTINS DE OLIVEIRA JUNIOR</v>
          </cell>
          <cell r="H306" t="str">
            <v>MOTORISTA</v>
          </cell>
          <cell r="J306">
            <v>1</v>
          </cell>
        </row>
        <row r="307">
          <cell r="A307">
            <v>277</v>
          </cell>
          <cell r="B307" t="str">
            <v>AFC</v>
          </cell>
          <cell r="C307" t="str">
            <v>GERAL</v>
          </cell>
          <cell r="D307" t="str">
            <v>VT</v>
          </cell>
          <cell r="E307" t="str">
            <v>AAM</v>
          </cell>
          <cell r="F307" t="str">
            <v>MANUT. ELÉT.</v>
          </cell>
          <cell r="G307" t="str">
            <v>ALEXANDRE ANTÔNIO MELO DE ARAÚJO</v>
          </cell>
          <cell r="H307" t="str">
            <v>ENCARREGADO DE ELÉTRICA</v>
          </cell>
          <cell r="I307" t="str">
            <v>RIO DAS OSTRAS</v>
          </cell>
          <cell r="J307">
            <v>1</v>
          </cell>
        </row>
        <row r="308">
          <cell r="A308">
            <v>278</v>
          </cell>
          <cell r="C308" t="str">
            <v>DEM</v>
          </cell>
          <cell r="D308" t="str">
            <v>DEM</v>
          </cell>
          <cell r="E308" t="str">
            <v>DEM</v>
          </cell>
          <cell r="F308" t="str">
            <v>DEM</v>
          </cell>
          <cell r="G308" t="str">
            <v>CLAUDIO SANTOS DA SILVA</v>
          </cell>
          <cell r="H308" t="str">
            <v>MONTADOR ELETROM.</v>
          </cell>
          <cell r="J308">
            <v>1</v>
          </cell>
        </row>
        <row r="309">
          <cell r="A309">
            <v>279</v>
          </cell>
          <cell r="C309" t="str">
            <v>DEM</v>
          </cell>
          <cell r="D309" t="str">
            <v>DEM</v>
          </cell>
          <cell r="E309" t="str">
            <v>DEM</v>
          </cell>
          <cell r="F309" t="str">
            <v>DEM</v>
          </cell>
          <cell r="G309" t="str">
            <v>MANOEL FIRMINO DA SILVA</v>
          </cell>
          <cell r="H309" t="str">
            <v>MONTADOR ELETROM.</v>
          </cell>
          <cell r="J309">
            <v>1</v>
          </cell>
        </row>
        <row r="310">
          <cell r="A310">
            <v>280</v>
          </cell>
          <cell r="B310" t="str">
            <v>SUB</v>
          </cell>
          <cell r="E310" t="str">
            <v>D</v>
          </cell>
          <cell r="G310" t="str">
            <v>FIDELIS ALVES</v>
          </cell>
          <cell r="H310" t="str">
            <v>MONTADOR ELETROM.</v>
          </cell>
          <cell r="J310">
            <v>1</v>
          </cell>
        </row>
        <row r="311">
          <cell r="A311">
            <v>281</v>
          </cell>
          <cell r="C311" t="str">
            <v>DEM</v>
          </cell>
          <cell r="D311" t="str">
            <v>DEM</v>
          </cell>
          <cell r="E311" t="str">
            <v>DEM</v>
          </cell>
          <cell r="F311" t="str">
            <v>DEM</v>
          </cell>
          <cell r="G311" t="str">
            <v>JOSÉ SUDÁRIO BENTO</v>
          </cell>
          <cell r="H311" t="str">
            <v>MONTADOR ELETROM.</v>
          </cell>
          <cell r="J311">
            <v>1</v>
          </cell>
        </row>
        <row r="312">
          <cell r="A312">
            <v>282</v>
          </cell>
          <cell r="E312" t="str">
            <v>D</v>
          </cell>
          <cell r="G312" t="str">
            <v>ALDEMAR GOMES DA CONCEIÇÃO</v>
          </cell>
          <cell r="H312" t="str">
            <v>MEIO OFICIAL</v>
          </cell>
          <cell r="J312">
            <v>1</v>
          </cell>
        </row>
        <row r="313">
          <cell r="A313">
            <v>283</v>
          </cell>
          <cell r="C313" t="str">
            <v>DEM</v>
          </cell>
          <cell r="D313" t="str">
            <v>DEM</v>
          </cell>
          <cell r="E313" t="str">
            <v>DEM</v>
          </cell>
          <cell r="F313" t="str">
            <v>DEM</v>
          </cell>
          <cell r="G313" t="str">
            <v>VALDINEI FERREIRA DE SOUZA</v>
          </cell>
          <cell r="H313" t="str">
            <v>MONTADOR ELETROM.</v>
          </cell>
          <cell r="J313">
            <v>1</v>
          </cell>
        </row>
        <row r="314">
          <cell r="A314">
            <v>284</v>
          </cell>
          <cell r="B314" t="str">
            <v>SUB</v>
          </cell>
          <cell r="E314" t="str">
            <v>D</v>
          </cell>
          <cell r="G314" t="str">
            <v>WILLIAN JEAN DA SILVA JUNIOR</v>
          </cell>
          <cell r="H314" t="str">
            <v>MEIO OFICIAL</v>
          </cell>
          <cell r="J314">
            <v>1</v>
          </cell>
        </row>
        <row r="315">
          <cell r="A315">
            <v>285</v>
          </cell>
          <cell r="C315" t="str">
            <v>DEM</v>
          </cell>
          <cell r="D315" t="str">
            <v>DEM</v>
          </cell>
          <cell r="E315" t="str">
            <v>DEM</v>
          </cell>
          <cell r="F315" t="str">
            <v>DEM</v>
          </cell>
          <cell r="G315" t="str">
            <v>MARCIO VASCONCELOS VILELA</v>
          </cell>
          <cell r="H315" t="str">
            <v>ELETRICISTA MONTADOR</v>
          </cell>
          <cell r="J315">
            <v>1</v>
          </cell>
        </row>
        <row r="316">
          <cell r="A316">
            <v>286</v>
          </cell>
          <cell r="B316" t="str">
            <v>SUB</v>
          </cell>
          <cell r="E316" t="str">
            <v>D</v>
          </cell>
          <cell r="G316" t="str">
            <v>DENILSON HENRIQUES BARROSO</v>
          </cell>
          <cell r="H316" t="str">
            <v>MEIO OFICIAL</v>
          </cell>
          <cell r="J316">
            <v>1</v>
          </cell>
        </row>
        <row r="317">
          <cell r="A317">
            <v>287</v>
          </cell>
          <cell r="B317" t="str">
            <v>AFC</v>
          </cell>
          <cell r="C317" t="str">
            <v>BOP</v>
          </cell>
          <cell r="D317" t="str">
            <v>PAO</v>
          </cell>
          <cell r="E317" t="str">
            <v>-</v>
          </cell>
          <cell r="F317" t="str">
            <v>FAB. SUP.</v>
          </cell>
          <cell r="G317" t="str">
            <v>FREDERICO HENRIQUES GONÇALVES</v>
          </cell>
          <cell r="H317" t="str">
            <v>MONTADOR ELETROM.</v>
          </cell>
          <cell r="I317" t="str">
            <v>PARGOS</v>
          </cell>
          <cell r="J317">
            <v>1</v>
          </cell>
        </row>
        <row r="318">
          <cell r="A318">
            <v>288</v>
          </cell>
          <cell r="B318" t="str">
            <v>ILDEM</v>
          </cell>
          <cell r="C318" t="str">
            <v>HRSG</v>
          </cell>
          <cell r="D318" t="str">
            <v>ALVIM</v>
          </cell>
          <cell r="E318" t="str">
            <v>VRC</v>
          </cell>
          <cell r="F318" t="str">
            <v>SOLDA</v>
          </cell>
          <cell r="G318" t="str">
            <v>DOMINGOS BARBOSA CAMPOS</v>
          </cell>
          <cell r="H318" t="str">
            <v>SOLDADOR RX</v>
          </cell>
          <cell r="I318" t="str">
            <v>BRISA DA COSTA</v>
          </cell>
          <cell r="J318">
            <v>1</v>
          </cell>
        </row>
        <row r="319">
          <cell r="A319">
            <v>289</v>
          </cell>
          <cell r="B319" t="str">
            <v>ILDEM</v>
          </cell>
          <cell r="C319" t="str">
            <v>HRSG</v>
          </cell>
          <cell r="D319" t="str">
            <v>NJ</v>
          </cell>
          <cell r="E319" t="str">
            <v>PSV</v>
          </cell>
          <cell r="F319" t="str">
            <v>SOLDA</v>
          </cell>
          <cell r="G319" t="str">
            <v>IVAN PEREIRA DE SOUZA</v>
          </cell>
          <cell r="H319" t="str">
            <v>SOLDADOR MIG</v>
          </cell>
          <cell r="I319" t="str">
            <v>BRISA DA COSTA</v>
          </cell>
          <cell r="J319">
            <v>1</v>
          </cell>
        </row>
        <row r="320">
          <cell r="A320">
            <v>290</v>
          </cell>
          <cell r="G320" t="str">
            <v>ANTÔNIO MARCOS CASTOR DA SILVA</v>
          </cell>
          <cell r="H320" t="str">
            <v>SOLDADOR MIG EL + AC +A I</v>
          </cell>
          <cell r="I320" t="str">
            <v>BRISA DA COSTA</v>
          </cell>
          <cell r="J320">
            <v>1</v>
          </cell>
        </row>
        <row r="321">
          <cell r="A321">
            <v>291</v>
          </cell>
          <cell r="C321" t="str">
            <v>DEM</v>
          </cell>
          <cell r="D321" t="str">
            <v>DEM</v>
          </cell>
          <cell r="E321" t="str">
            <v>DEM</v>
          </cell>
          <cell r="F321" t="str">
            <v>DEM</v>
          </cell>
          <cell r="G321" t="str">
            <v>IVALTER BOTELHO DOS SANTOS</v>
          </cell>
          <cell r="H321" t="str">
            <v>MONTADOR ELETROM.</v>
          </cell>
          <cell r="J321">
            <v>1</v>
          </cell>
        </row>
        <row r="322">
          <cell r="A322">
            <v>292</v>
          </cell>
          <cell r="C322" t="str">
            <v>DEM</v>
          </cell>
          <cell r="D322" t="str">
            <v>DEM</v>
          </cell>
          <cell r="E322" t="str">
            <v>DEM</v>
          </cell>
          <cell r="F322" t="str">
            <v>DEM</v>
          </cell>
          <cell r="G322" t="str">
            <v>JOSÉ VALDECIR EVANGELISTA</v>
          </cell>
          <cell r="H322" t="str">
            <v>MONTADOR ELETROM.</v>
          </cell>
          <cell r="J322">
            <v>1</v>
          </cell>
        </row>
        <row r="323">
          <cell r="A323">
            <v>293</v>
          </cell>
          <cell r="B323" t="str">
            <v>SUB</v>
          </cell>
          <cell r="E323" t="str">
            <v>D</v>
          </cell>
          <cell r="G323" t="str">
            <v>JOSÉ FERNANDES SOBRINHO</v>
          </cell>
          <cell r="H323" t="str">
            <v>ENCARREGADO</v>
          </cell>
          <cell r="J323">
            <v>1</v>
          </cell>
        </row>
        <row r="324">
          <cell r="A324">
            <v>294</v>
          </cell>
          <cell r="B324" t="str">
            <v>SUB</v>
          </cell>
          <cell r="E324" t="str">
            <v>D</v>
          </cell>
          <cell r="G324" t="str">
            <v>MILTON BISPO DA SILVA</v>
          </cell>
          <cell r="H324" t="str">
            <v>ENCARREGADO</v>
          </cell>
          <cell r="J324">
            <v>1</v>
          </cell>
        </row>
        <row r="325">
          <cell r="A325">
            <v>295</v>
          </cell>
          <cell r="C325" t="str">
            <v>DEM</v>
          </cell>
          <cell r="D325" t="str">
            <v>DEM</v>
          </cell>
          <cell r="E325" t="str">
            <v>DEM</v>
          </cell>
          <cell r="F325" t="str">
            <v>DEM</v>
          </cell>
          <cell r="G325" t="str">
            <v>JEAN BARBOSA DOS SANTOS</v>
          </cell>
          <cell r="H325" t="str">
            <v>MECANICO MONTADOR</v>
          </cell>
          <cell r="I325" t="str">
            <v>COND. GREEN PEACE</v>
          </cell>
          <cell r="J325">
            <v>1</v>
          </cell>
        </row>
        <row r="326">
          <cell r="A326">
            <v>296</v>
          </cell>
          <cell r="C326" t="str">
            <v>DEM</v>
          </cell>
          <cell r="D326" t="str">
            <v>DEM</v>
          </cell>
          <cell r="E326" t="str">
            <v>DEM</v>
          </cell>
          <cell r="F326" t="str">
            <v>DEM</v>
          </cell>
          <cell r="G326" t="str">
            <v>AGACIL DOS SANTOS MELO</v>
          </cell>
          <cell r="H326" t="str">
            <v>MECANICO MONTADOR</v>
          </cell>
          <cell r="I326" t="str">
            <v>COND. GREEN PEACE</v>
          </cell>
          <cell r="J326">
            <v>1</v>
          </cell>
        </row>
        <row r="327">
          <cell r="A327">
            <v>297</v>
          </cell>
          <cell r="B327" t="str">
            <v>EDR</v>
          </cell>
          <cell r="C327" t="str">
            <v>HRSG</v>
          </cell>
          <cell r="D327" t="str">
            <v>RF</v>
          </cell>
          <cell r="E327" t="str">
            <v>JVS</v>
          </cell>
          <cell r="F327" t="str">
            <v>MONTAGEM</v>
          </cell>
          <cell r="G327" t="str">
            <v>DAMIÃO ALVES PEREIRA</v>
          </cell>
          <cell r="H327" t="str">
            <v>MECANICO MONTADOR</v>
          </cell>
          <cell r="I327" t="str">
            <v>RIO DAS OSTRAS</v>
          </cell>
          <cell r="J327">
            <v>1</v>
          </cell>
        </row>
        <row r="328">
          <cell r="A328">
            <v>298</v>
          </cell>
          <cell r="E328" t="str">
            <v>D</v>
          </cell>
          <cell r="G328" t="str">
            <v>JOSÉ AMARO JAQUES FILHO</v>
          </cell>
          <cell r="H328" t="str">
            <v>SUPERVISOR DE</v>
          </cell>
          <cell r="J328">
            <v>1</v>
          </cell>
        </row>
        <row r="329">
          <cell r="A329">
            <v>299</v>
          </cell>
          <cell r="C329" t="str">
            <v>DEM</v>
          </cell>
          <cell r="D329" t="str">
            <v>DEM</v>
          </cell>
          <cell r="E329" t="str">
            <v>DEM</v>
          </cell>
          <cell r="F329" t="str">
            <v>DEM</v>
          </cell>
          <cell r="G329" t="str">
            <v>ALEX MAURICIO VICENTE</v>
          </cell>
          <cell r="H329" t="str">
            <v>AJUDANTE</v>
          </cell>
          <cell r="I329" t="str">
            <v>BARRA</v>
          </cell>
          <cell r="J329">
            <v>1</v>
          </cell>
        </row>
        <row r="330">
          <cell r="A330">
            <v>300</v>
          </cell>
          <cell r="C330" t="str">
            <v>DEM</v>
          </cell>
          <cell r="D330" t="str">
            <v>DEM</v>
          </cell>
          <cell r="E330" t="str">
            <v>DEM</v>
          </cell>
          <cell r="F330" t="str">
            <v>DEM</v>
          </cell>
          <cell r="G330" t="str">
            <v>MIGUEL FRANCISCO PAIVA DE JESUS</v>
          </cell>
          <cell r="H330" t="str">
            <v>AJUDANTE</v>
          </cell>
          <cell r="J330">
            <v>1</v>
          </cell>
        </row>
        <row r="331">
          <cell r="A331">
            <v>301</v>
          </cell>
          <cell r="C331" t="str">
            <v>DEM</v>
          </cell>
          <cell r="D331" t="str">
            <v>DEM</v>
          </cell>
          <cell r="E331" t="str">
            <v>DEM</v>
          </cell>
          <cell r="F331" t="str">
            <v>DEM</v>
          </cell>
          <cell r="G331" t="str">
            <v>JOSÉ ROBERTO ALVES PEREIRA</v>
          </cell>
          <cell r="H331" t="str">
            <v>AJUDANTE</v>
          </cell>
          <cell r="J331">
            <v>1</v>
          </cell>
        </row>
        <row r="332">
          <cell r="A332">
            <v>302</v>
          </cell>
          <cell r="C332" t="str">
            <v>DEM</v>
          </cell>
          <cell r="D332" t="str">
            <v>DEM</v>
          </cell>
          <cell r="E332" t="str">
            <v>DEM</v>
          </cell>
          <cell r="F332" t="str">
            <v>DEM</v>
          </cell>
          <cell r="G332" t="str">
            <v>ADEILDO SANTANA PEREIRA</v>
          </cell>
          <cell r="H332" t="str">
            <v>MECANICO MONTADOR</v>
          </cell>
          <cell r="I332" t="str">
            <v>RIO DAS OSTRAS</v>
          </cell>
          <cell r="J332">
            <v>1</v>
          </cell>
        </row>
        <row r="333">
          <cell r="A333">
            <v>303</v>
          </cell>
          <cell r="B333" t="str">
            <v>MAT</v>
          </cell>
          <cell r="C333" t="str">
            <v>MAT</v>
          </cell>
          <cell r="D333" t="str">
            <v>-</v>
          </cell>
          <cell r="E333" t="str">
            <v>BUONO</v>
          </cell>
          <cell r="F333" t="str">
            <v>MAT</v>
          </cell>
          <cell r="G333" t="str">
            <v>ANSELMO VALENTIM TOREZANI</v>
          </cell>
          <cell r="H333" t="str">
            <v>ENCARREGADO MATERIAIS</v>
          </cell>
          <cell r="I333" t="str">
            <v>RIO DAS OSTRAS</v>
          </cell>
          <cell r="J333">
            <v>1</v>
          </cell>
        </row>
        <row r="334">
          <cell r="A334">
            <v>304</v>
          </cell>
          <cell r="B334" t="str">
            <v>MML</v>
          </cell>
          <cell r="C334" t="str">
            <v>BOP</v>
          </cell>
          <cell r="D334" t="str">
            <v>GIL</v>
          </cell>
          <cell r="E334" t="str">
            <v>-</v>
          </cell>
          <cell r="F334" t="str">
            <v>TESTE/PRESERV.</v>
          </cell>
          <cell r="G334" t="str">
            <v>JERFESSON HUMBERTO BARBOSA</v>
          </cell>
          <cell r="H334" t="str">
            <v>ELETRICISTA F / C</v>
          </cell>
          <cell r="I334" t="str">
            <v>PARGOS</v>
          </cell>
          <cell r="J334">
            <v>1</v>
          </cell>
        </row>
        <row r="335">
          <cell r="A335">
            <v>305</v>
          </cell>
          <cell r="E335" t="str">
            <v>D</v>
          </cell>
          <cell r="G335" t="str">
            <v>MARCELO DA CUNHA MARTINS</v>
          </cell>
          <cell r="H335" t="str">
            <v>MECANICO MONTADOR</v>
          </cell>
          <cell r="J335">
            <v>1</v>
          </cell>
        </row>
        <row r="336">
          <cell r="A336">
            <v>306</v>
          </cell>
          <cell r="B336" t="str">
            <v>AFC</v>
          </cell>
          <cell r="C336" t="str">
            <v>HRSG</v>
          </cell>
          <cell r="D336" t="str">
            <v>-</v>
          </cell>
          <cell r="E336" t="str">
            <v>CJS</v>
          </cell>
          <cell r="F336" t="str">
            <v>GRAUT</v>
          </cell>
          <cell r="G336" t="str">
            <v>ADRIANO DA COSTA</v>
          </cell>
          <cell r="H336" t="str">
            <v>PEDREIRO</v>
          </cell>
          <cell r="I336" t="str">
            <v>RIO DAS OSTRAS</v>
          </cell>
          <cell r="J336">
            <v>1</v>
          </cell>
        </row>
        <row r="337">
          <cell r="A337">
            <v>307</v>
          </cell>
          <cell r="B337" t="str">
            <v>EDR</v>
          </cell>
          <cell r="C337" t="str">
            <v>HRSG</v>
          </cell>
          <cell r="D337" t="str">
            <v>RF</v>
          </cell>
          <cell r="E337" t="str">
            <v>CCO</v>
          </cell>
          <cell r="F337" t="str">
            <v>MONTAGEM</v>
          </cell>
          <cell r="G337" t="str">
            <v>VALMIR PEREIRA SANTANA</v>
          </cell>
          <cell r="H337" t="str">
            <v>MESTRE</v>
          </cell>
          <cell r="I337" t="str">
            <v>RIO DAS OSTRAS</v>
          </cell>
          <cell r="J337">
            <v>1</v>
          </cell>
        </row>
        <row r="338">
          <cell r="A338">
            <v>308</v>
          </cell>
          <cell r="E338" t="str">
            <v>D</v>
          </cell>
          <cell r="G338" t="str">
            <v>FRANCISCO JOÃO BLOCK</v>
          </cell>
          <cell r="H338" t="str">
            <v>ENCAR.SERVIÇOS GERAIS</v>
          </cell>
          <cell r="J338">
            <v>1</v>
          </cell>
        </row>
        <row r="339">
          <cell r="A339">
            <v>309</v>
          </cell>
          <cell r="B339" t="str">
            <v>EDR</v>
          </cell>
          <cell r="C339" t="str">
            <v>HRSG</v>
          </cell>
          <cell r="D339" t="str">
            <v>RF</v>
          </cell>
          <cell r="E339" t="str">
            <v>JVS</v>
          </cell>
          <cell r="F339" t="str">
            <v>MONTAGEM</v>
          </cell>
          <cell r="G339" t="str">
            <v>AGNALDO PEDRO DA SILVA</v>
          </cell>
          <cell r="H339" t="str">
            <v>MECANICO MONTADOR</v>
          </cell>
          <cell r="I339" t="str">
            <v>BARRA</v>
          </cell>
          <cell r="J339">
            <v>1</v>
          </cell>
        </row>
        <row r="340">
          <cell r="A340">
            <v>310</v>
          </cell>
          <cell r="C340" t="str">
            <v>DEM</v>
          </cell>
          <cell r="D340" t="str">
            <v>DEM</v>
          </cell>
          <cell r="E340" t="str">
            <v>DEM</v>
          </cell>
          <cell r="F340" t="str">
            <v>DEM</v>
          </cell>
          <cell r="G340" t="str">
            <v>ARNALDO DA SILVA</v>
          </cell>
          <cell r="H340" t="str">
            <v>SOLDADOR TIG</v>
          </cell>
          <cell r="I340" t="str">
            <v>BRISA DA COSTA</v>
          </cell>
          <cell r="J340">
            <v>1</v>
          </cell>
        </row>
        <row r="341">
          <cell r="A341">
            <v>311</v>
          </cell>
          <cell r="B341" t="str">
            <v>EDR</v>
          </cell>
          <cell r="C341" t="str">
            <v>HRSG</v>
          </cell>
          <cell r="D341" t="str">
            <v>RF</v>
          </cell>
          <cell r="E341" t="str">
            <v>CCO</v>
          </cell>
          <cell r="F341" t="str">
            <v>MONTAGEM</v>
          </cell>
          <cell r="G341" t="str">
            <v>SEBASTIÃO PEREIRA DE SANTANA</v>
          </cell>
          <cell r="H341" t="str">
            <v>CONTRA MESTRE</v>
          </cell>
          <cell r="I341" t="str">
            <v>RIO DAS OSTRAS</v>
          </cell>
          <cell r="J341">
            <v>1</v>
          </cell>
        </row>
        <row r="342">
          <cell r="A342">
            <v>312</v>
          </cell>
          <cell r="B342" t="str">
            <v>EDR</v>
          </cell>
          <cell r="C342" t="str">
            <v>HRSG</v>
          </cell>
          <cell r="D342" t="str">
            <v>RF</v>
          </cell>
          <cell r="E342" t="str">
            <v>CCO</v>
          </cell>
          <cell r="F342" t="str">
            <v>MONTAGEM</v>
          </cell>
          <cell r="G342" t="str">
            <v>WELLINGTON DOS SANTOS CONCEIÇÃO</v>
          </cell>
          <cell r="H342" t="str">
            <v>MONTADOR ELETROM.</v>
          </cell>
          <cell r="I342" t="str">
            <v>BRISA DA COSTA</v>
          </cell>
          <cell r="J342">
            <v>1</v>
          </cell>
        </row>
        <row r="343">
          <cell r="A343">
            <v>313</v>
          </cell>
          <cell r="C343" t="str">
            <v>DEM</v>
          </cell>
          <cell r="D343" t="str">
            <v>DEM</v>
          </cell>
          <cell r="E343" t="str">
            <v>DEM</v>
          </cell>
          <cell r="F343" t="str">
            <v>DEM</v>
          </cell>
          <cell r="G343" t="str">
            <v>FERNANDO SOUZA SANTOS</v>
          </cell>
          <cell r="H343" t="str">
            <v>MEIO OFICIAL</v>
          </cell>
          <cell r="I343" t="str">
            <v>BARRA</v>
          </cell>
          <cell r="J343">
            <v>1</v>
          </cell>
        </row>
        <row r="344">
          <cell r="A344">
            <v>314</v>
          </cell>
          <cell r="F344" t="str">
            <v>DORG</v>
          </cell>
          <cell r="G344" t="str">
            <v>OLAVO DE SOUZA SILVA</v>
          </cell>
          <cell r="H344" t="str">
            <v>AJUDANTE</v>
          </cell>
          <cell r="I344" t="str">
            <v>BARRA</v>
          </cell>
          <cell r="J344">
            <v>1</v>
          </cell>
        </row>
        <row r="345">
          <cell r="A345">
            <v>315</v>
          </cell>
          <cell r="C345" t="str">
            <v>DEM</v>
          </cell>
          <cell r="D345" t="str">
            <v>DEM</v>
          </cell>
          <cell r="E345" t="str">
            <v>DEM</v>
          </cell>
          <cell r="F345" t="str">
            <v>DEM</v>
          </cell>
          <cell r="G345" t="str">
            <v>GERALDO MOISES DE ALMEIDA</v>
          </cell>
          <cell r="H345" t="str">
            <v>SOLDADOR TIG</v>
          </cell>
          <cell r="I345" t="str">
            <v>RIO DAS OSTRAS</v>
          </cell>
          <cell r="J345">
            <v>1</v>
          </cell>
        </row>
        <row r="346">
          <cell r="A346">
            <v>316</v>
          </cell>
          <cell r="G346" t="str">
            <v>DEUSIVAL BARBOSA CAMPOS</v>
          </cell>
          <cell r="H346" t="str">
            <v>SOLDADOR RX</v>
          </cell>
          <cell r="I346" t="str">
            <v>BRISA DA COSTA</v>
          </cell>
          <cell r="J346">
            <v>1</v>
          </cell>
        </row>
        <row r="347">
          <cell r="A347">
            <v>317</v>
          </cell>
          <cell r="B347" t="str">
            <v>AFC</v>
          </cell>
          <cell r="C347" t="str">
            <v>HRSG</v>
          </cell>
          <cell r="D347" t="str">
            <v>-</v>
          </cell>
          <cell r="E347" t="str">
            <v>CJS</v>
          </cell>
          <cell r="F347" t="str">
            <v>GRAUT</v>
          </cell>
          <cell r="G347" t="str">
            <v>RAFAEL TEIXEIRA DE JESUS</v>
          </cell>
          <cell r="H347" t="str">
            <v>AJUDANTE</v>
          </cell>
          <cell r="I347" t="str">
            <v>BARRA</v>
          </cell>
          <cell r="J347">
            <v>1</v>
          </cell>
        </row>
        <row r="348">
          <cell r="A348">
            <v>318</v>
          </cell>
          <cell r="C348" t="str">
            <v>DEM</v>
          </cell>
          <cell r="D348" t="str">
            <v>DEM</v>
          </cell>
          <cell r="E348" t="str">
            <v>DEM</v>
          </cell>
          <cell r="F348" t="str">
            <v>DEM</v>
          </cell>
          <cell r="G348" t="str">
            <v>MARCOS AURÉLIO PIRES MEIRELES</v>
          </cell>
          <cell r="H348" t="str">
            <v>AJUDANTE</v>
          </cell>
          <cell r="J348">
            <v>1</v>
          </cell>
        </row>
        <row r="349">
          <cell r="A349">
            <v>319</v>
          </cell>
          <cell r="B349" t="str">
            <v>ILDEM</v>
          </cell>
          <cell r="C349" t="str">
            <v>HRSG</v>
          </cell>
          <cell r="D349" t="str">
            <v>NJ</v>
          </cell>
          <cell r="E349" t="str">
            <v>PSV</v>
          </cell>
          <cell r="F349" t="str">
            <v>SOLDA</v>
          </cell>
          <cell r="G349" t="str">
            <v>FAGNER DOS SANTOS FREITAS</v>
          </cell>
          <cell r="H349" t="str">
            <v>AJUDANTE</v>
          </cell>
          <cell r="I349" t="str">
            <v>COND. GREEN PEACE</v>
          </cell>
          <cell r="J349">
            <v>1</v>
          </cell>
        </row>
        <row r="350">
          <cell r="A350">
            <v>320</v>
          </cell>
          <cell r="C350" t="str">
            <v>DEM</v>
          </cell>
          <cell r="D350" t="str">
            <v>DEM</v>
          </cell>
          <cell r="E350" t="str">
            <v>DEM</v>
          </cell>
          <cell r="F350" t="str">
            <v>DEM</v>
          </cell>
          <cell r="G350" t="str">
            <v>PAULO CESAR DA SILVA TAVARES</v>
          </cell>
          <cell r="H350" t="str">
            <v>MECANICO MONTADOR</v>
          </cell>
          <cell r="I350" t="str">
            <v>RIO DAS OSTRAS</v>
          </cell>
          <cell r="J350">
            <v>1</v>
          </cell>
        </row>
        <row r="351">
          <cell r="A351">
            <v>321</v>
          </cell>
          <cell r="B351" t="str">
            <v>AFC</v>
          </cell>
          <cell r="C351" t="str">
            <v>ST</v>
          </cell>
          <cell r="D351" t="str">
            <v>DARIO</v>
          </cell>
          <cell r="E351" t="str">
            <v>AMS</v>
          </cell>
          <cell r="F351" t="str">
            <v>ANDAIME</v>
          </cell>
          <cell r="G351" t="str">
            <v>JOÃO LOPES DO BONFIM</v>
          </cell>
          <cell r="H351" t="str">
            <v>MONTADOR ANDAIME</v>
          </cell>
          <cell r="I351" t="str">
            <v>RIO DAS OSTRAS</v>
          </cell>
          <cell r="J351">
            <v>1</v>
          </cell>
        </row>
        <row r="352">
          <cell r="A352">
            <v>322</v>
          </cell>
          <cell r="B352" t="str">
            <v>AFC</v>
          </cell>
          <cell r="C352" t="str">
            <v>ST</v>
          </cell>
          <cell r="D352" t="str">
            <v>DARIO</v>
          </cell>
          <cell r="E352" t="str">
            <v>AMS</v>
          </cell>
          <cell r="F352" t="str">
            <v>ANDAIME</v>
          </cell>
          <cell r="G352" t="str">
            <v>AVANILDO SANTOS DA SILVA</v>
          </cell>
          <cell r="H352" t="str">
            <v>CONTRA MESTRE</v>
          </cell>
          <cell r="I352" t="str">
            <v>BRISA DA COSTA</v>
          </cell>
          <cell r="J352">
            <v>1</v>
          </cell>
        </row>
        <row r="353">
          <cell r="A353">
            <v>323</v>
          </cell>
          <cell r="B353" t="str">
            <v>EDR</v>
          </cell>
          <cell r="C353" t="str">
            <v>HRSG</v>
          </cell>
          <cell r="D353" t="str">
            <v>RF</v>
          </cell>
          <cell r="E353" t="str">
            <v>JVS</v>
          </cell>
          <cell r="F353" t="str">
            <v>MONTAGEM</v>
          </cell>
          <cell r="G353" t="str">
            <v>JOSÉ LUIZ LOPES OLIVEIRA</v>
          </cell>
          <cell r="H353" t="str">
            <v>AJUDANTE</v>
          </cell>
          <cell r="I353" t="str">
            <v>AEROPORTO</v>
          </cell>
          <cell r="J353">
            <v>1</v>
          </cell>
        </row>
        <row r="354">
          <cell r="A354">
            <v>324</v>
          </cell>
          <cell r="B354" t="str">
            <v>ASA</v>
          </cell>
          <cell r="C354" t="str">
            <v>HRSG</v>
          </cell>
          <cell r="D354" t="str">
            <v>ANT</v>
          </cell>
          <cell r="E354" t="str">
            <v>NNC</v>
          </cell>
          <cell r="F354" t="str">
            <v>MONTAGEM</v>
          </cell>
          <cell r="G354" t="str">
            <v>ANTÔNIO DE JESUS BARROS SAMPAIO</v>
          </cell>
          <cell r="H354" t="str">
            <v>MEIO OFICIAL</v>
          </cell>
          <cell r="I354" t="str">
            <v>AEROPORTO</v>
          </cell>
          <cell r="J354">
            <v>1</v>
          </cell>
        </row>
        <row r="355">
          <cell r="A355">
            <v>325</v>
          </cell>
          <cell r="B355" t="str">
            <v>DEM</v>
          </cell>
          <cell r="C355" t="str">
            <v>DEM</v>
          </cell>
          <cell r="D355" t="str">
            <v>DEM</v>
          </cell>
          <cell r="E355" t="str">
            <v>DEM</v>
          </cell>
          <cell r="F355" t="str">
            <v>DEM</v>
          </cell>
          <cell r="G355" t="str">
            <v>CASSIUS MARCELUS DA SILVA CARVALHO</v>
          </cell>
          <cell r="H355" t="str">
            <v>MECANICO MONTADOR</v>
          </cell>
          <cell r="J355">
            <v>1</v>
          </cell>
        </row>
        <row r="356">
          <cell r="A356">
            <v>326</v>
          </cell>
          <cell r="C356" t="str">
            <v>DEM</v>
          </cell>
          <cell r="D356" t="str">
            <v>DEM</v>
          </cell>
          <cell r="E356" t="str">
            <v>DEM</v>
          </cell>
          <cell r="F356" t="str">
            <v>DEM</v>
          </cell>
          <cell r="G356" t="str">
            <v>ANDERSON CHAVES SOUSA</v>
          </cell>
          <cell r="H356" t="str">
            <v>AJUDANTE</v>
          </cell>
          <cell r="I356" t="str">
            <v>BARRA</v>
          </cell>
          <cell r="J356">
            <v>1</v>
          </cell>
        </row>
        <row r="357">
          <cell r="A357">
            <v>327</v>
          </cell>
          <cell r="G357" t="str">
            <v>DORGIVAL DA SILVA</v>
          </cell>
          <cell r="H357" t="str">
            <v>APROPRIADOR</v>
          </cell>
          <cell r="J357">
            <v>1</v>
          </cell>
        </row>
        <row r="358">
          <cell r="A358">
            <v>328</v>
          </cell>
          <cell r="B358" t="str">
            <v>EDR</v>
          </cell>
          <cell r="C358" t="str">
            <v>HRSG</v>
          </cell>
          <cell r="D358" t="str">
            <v>RF</v>
          </cell>
          <cell r="E358" t="str">
            <v>JVS</v>
          </cell>
          <cell r="F358" t="str">
            <v>MONTAGEM</v>
          </cell>
          <cell r="G358" t="str">
            <v xml:space="preserve">HAMILTON FERNANDES </v>
          </cell>
          <cell r="H358" t="str">
            <v>AJUDANTE</v>
          </cell>
          <cell r="I358" t="str">
            <v>AEROPORTO</v>
          </cell>
          <cell r="J358">
            <v>1</v>
          </cell>
        </row>
        <row r="359">
          <cell r="A359">
            <v>329</v>
          </cell>
          <cell r="B359" t="str">
            <v>MML</v>
          </cell>
          <cell r="C359" t="str">
            <v>BOP</v>
          </cell>
          <cell r="D359" t="str">
            <v>DARIO</v>
          </cell>
          <cell r="E359" t="str">
            <v>EFS</v>
          </cell>
          <cell r="F359" t="str">
            <v>ANDAIME</v>
          </cell>
          <cell r="G359" t="str">
            <v>IVAN SILVA SAMPAIO</v>
          </cell>
          <cell r="H359" t="str">
            <v>CONTRA MESTRE</v>
          </cell>
          <cell r="I359" t="str">
            <v>BRISA DA COSTA</v>
          </cell>
          <cell r="J359">
            <v>1</v>
          </cell>
        </row>
        <row r="360">
          <cell r="A360">
            <v>330</v>
          </cell>
          <cell r="C360" t="str">
            <v>DEM</v>
          </cell>
          <cell r="D360" t="str">
            <v>DEM</v>
          </cell>
          <cell r="E360" t="str">
            <v>DEM</v>
          </cell>
          <cell r="F360" t="str">
            <v>DEM</v>
          </cell>
          <cell r="G360" t="str">
            <v>SEBASTIÃO ARRUDA FILHO</v>
          </cell>
          <cell r="H360" t="str">
            <v>SOLDADOR TIG</v>
          </cell>
          <cell r="I360" t="str">
            <v>RIO DAS OSTRAS</v>
          </cell>
          <cell r="J360">
            <v>1</v>
          </cell>
        </row>
        <row r="361">
          <cell r="A361">
            <v>331</v>
          </cell>
          <cell r="B361" t="str">
            <v>ILDEM</v>
          </cell>
          <cell r="C361" t="str">
            <v>HRSG</v>
          </cell>
          <cell r="D361" t="str">
            <v>ALVIM</v>
          </cell>
          <cell r="E361" t="str">
            <v>LCB</v>
          </cell>
          <cell r="F361" t="str">
            <v>SOLDA</v>
          </cell>
          <cell r="G361" t="str">
            <v>JOSÉ DOS SANTOS SOUSA</v>
          </cell>
          <cell r="H361" t="str">
            <v>SOLDADOR RX</v>
          </cell>
          <cell r="I361" t="str">
            <v>RIO DAS OSTRAS</v>
          </cell>
          <cell r="J361">
            <v>1</v>
          </cell>
        </row>
        <row r="362">
          <cell r="A362">
            <v>332</v>
          </cell>
          <cell r="B362" t="str">
            <v>MAT</v>
          </cell>
          <cell r="C362" t="str">
            <v>MAT</v>
          </cell>
          <cell r="D362" t="str">
            <v>-</v>
          </cell>
          <cell r="E362" t="str">
            <v>BUONO</v>
          </cell>
          <cell r="F362" t="str">
            <v>MAT</v>
          </cell>
          <cell r="G362" t="str">
            <v>LEONARDO RANGEL NEVES</v>
          </cell>
          <cell r="H362" t="str">
            <v>MONTADOR</v>
          </cell>
          <cell r="I362" t="str">
            <v>POSTO TIC TAC</v>
          </cell>
          <cell r="J362">
            <v>1</v>
          </cell>
        </row>
        <row r="363">
          <cell r="A363">
            <v>333</v>
          </cell>
          <cell r="B363" t="str">
            <v>ILDEM</v>
          </cell>
          <cell r="C363" t="str">
            <v>HRSG</v>
          </cell>
          <cell r="D363" t="str">
            <v>ALVIM</v>
          </cell>
          <cell r="E363" t="str">
            <v>VRC</v>
          </cell>
          <cell r="F363" t="str">
            <v>SOLDA</v>
          </cell>
          <cell r="G363" t="str">
            <v>WARLEI AMARO SERGIO</v>
          </cell>
          <cell r="H363" t="str">
            <v>AJUDANTE</v>
          </cell>
          <cell r="I363" t="str">
            <v>COND. GREEN PEACE</v>
          </cell>
          <cell r="J363">
            <v>1</v>
          </cell>
        </row>
        <row r="364">
          <cell r="A364">
            <v>334</v>
          </cell>
          <cell r="C364" t="str">
            <v>PLAN</v>
          </cell>
          <cell r="D364" t="str">
            <v>SÉRGIO</v>
          </cell>
          <cell r="G364" t="str">
            <v>ORLANDO GOMES SALES FILHO</v>
          </cell>
          <cell r="H364" t="str">
            <v>AUX.TEC.DE PLANEJAMENTO</v>
          </cell>
          <cell r="I364" t="str">
            <v>BARRA</v>
          </cell>
          <cell r="J364">
            <v>1</v>
          </cell>
        </row>
        <row r="365">
          <cell r="A365">
            <v>335</v>
          </cell>
          <cell r="C365" t="str">
            <v>DEM</v>
          </cell>
          <cell r="D365" t="str">
            <v>DEM</v>
          </cell>
          <cell r="E365" t="str">
            <v>DEM</v>
          </cell>
          <cell r="F365" t="str">
            <v>DEM</v>
          </cell>
          <cell r="G365" t="str">
            <v>GECIVAL DA SILVA MUNIZ</v>
          </cell>
          <cell r="H365" t="str">
            <v>MECANICO MONTADOR</v>
          </cell>
          <cell r="I365" t="str">
            <v>BRISA DA COSTA</v>
          </cell>
          <cell r="J365">
            <v>1</v>
          </cell>
        </row>
        <row r="366">
          <cell r="A366">
            <v>336</v>
          </cell>
          <cell r="B366" t="str">
            <v>CQ</v>
          </cell>
          <cell r="D366" t="str">
            <v>-</v>
          </cell>
          <cell r="E366" t="str">
            <v>ALDO</v>
          </cell>
          <cell r="G366" t="str">
            <v>ERLON GOMES RODRIGUES</v>
          </cell>
          <cell r="H366" t="str">
            <v>INSPETOR DE SOLDA</v>
          </cell>
          <cell r="I366" t="str">
            <v>RIO DAS OSTRAS</v>
          </cell>
          <cell r="J366">
            <v>1</v>
          </cell>
        </row>
        <row r="367">
          <cell r="A367">
            <v>337</v>
          </cell>
          <cell r="G367" t="str">
            <v>VAGNO BENEDITO TOSTA</v>
          </cell>
          <cell r="H367" t="str">
            <v>ENCARREGADO</v>
          </cell>
          <cell r="I367" t="str">
            <v>RIO DAS OSTRAS</v>
          </cell>
          <cell r="J367">
            <v>1</v>
          </cell>
        </row>
        <row r="368">
          <cell r="A368">
            <v>338</v>
          </cell>
          <cell r="B368" t="str">
            <v>ASA</v>
          </cell>
          <cell r="C368" t="str">
            <v>HRSG</v>
          </cell>
          <cell r="D368" t="str">
            <v>ANT</v>
          </cell>
          <cell r="E368" t="str">
            <v>JRG</v>
          </cell>
          <cell r="F368" t="str">
            <v>TUBULAÇÃO</v>
          </cell>
          <cell r="G368" t="str">
            <v>JOSÉ RENATO DA GLÓRIA SANTOS</v>
          </cell>
          <cell r="H368" t="str">
            <v>ENCARREGADO</v>
          </cell>
          <cell r="I368" t="str">
            <v>BARRA</v>
          </cell>
          <cell r="J368">
            <v>1</v>
          </cell>
        </row>
        <row r="369">
          <cell r="A369">
            <v>339</v>
          </cell>
          <cell r="C369" t="str">
            <v>DEM</v>
          </cell>
          <cell r="D369" t="str">
            <v>DEM</v>
          </cell>
          <cell r="E369" t="str">
            <v>DEM</v>
          </cell>
          <cell r="F369" t="str">
            <v>MONTAGEM</v>
          </cell>
          <cell r="G369" t="str">
            <v>UARTELEOR MARQUES CORREIA</v>
          </cell>
          <cell r="H369" t="str">
            <v>ENCANADOR</v>
          </cell>
          <cell r="I369" t="str">
            <v>BRISA DA COSTA</v>
          </cell>
          <cell r="J369">
            <v>1</v>
          </cell>
        </row>
        <row r="370">
          <cell r="A370">
            <v>340</v>
          </cell>
          <cell r="C370" t="str">
            <v>DEM</v>
          </cell>
          <cell r="D370" t="str">
            <v>DEM</v>
          </cell>
          <cell r="E370" t="str">
            <v>DEM</v>
          </cell>
          <cell r="F370" t="str">
            <v>DEM</v>
          </cell>
          <cell r="G370" t="str">
            <v>V A G O</v>
          </cell>
          <cell r="J370">
            <v>1</v>
          </cell>
        </row>
        <row r="371">
          <cell r="A371">
            <v>341</v>
          </cell>
          <cell r="B371" t="str">
            <v>ILDEM</v>
          </cell>
          <cell r="C371" t="str">
            <v>HRSG</v>
          </cell>
          <cell r="D371" t="str">
            <v>NJ</v>
          </cell>
          <cell r="E371" t="str">
            <v>PSV</v>
          </cell>
          <cell r="F371" t="str">
            <v>SOLDA</v>
          </cell>
          <cell r="G371" t="str">
            <v>JOSÉ ARAÚJO JÚNIOR</v>
          </cell>
          <cell r="H371" t="str">
            <v>SOLDADOR MIG</v>
          </cell>
          <cell r="I371" t="str">
            <v>BRISA DA COSTA</v>
          </cell>
          <cell r="J371">
            <v>1</v>
          </cell>
        </row>
        <row r="372">
          <cell r="A372">
            <v>342</v>
          </cell>
          <cell r="B372" t="str">
            <v>ASA</v>
          </cell>
          <cell r="C372" t="str">
            <v>HRSG</v>
          </cell>
          <cell r="D372" t="str">
            <v>ANT</v>
          </cell>
          <cell r="E372" t="str">
            <v>JRG</v>
          </cell>
          <cell r="F372" t="str">
            <v>TUBULAÇÃO</v>
          </cell>
          <cell r="G372" t="str">
            <v>PAULO ROBERTO DA SILVA PITA</v>
          </cell>
          <cell r="H372" t="str">
            <v>ENCANADOR</v>
          </cell>
          <cell r="I372" t="str">
            <v>RIO DAS OSTRAS</v>
          </cell>
          <cell r="J372">
            <v>1</v>
          </cell>
        </row>
        <row r="373">
          <cell r="A373">
            <v>343</v>
          </cell>
          <cell r="C373" t="str">
            <v>DEM</v>
          </cell>
          <cell r="D373" t="str">
            <v>DEM</v>
          </cell>
          <cell r="E373" t="str">
            <v>DEM</v>
          </cell>
          <cell r="F373" t="str">
            <v>DEM</v>
          </cell>
          <cell r="G373" t="str">
            <v>CESAR DOS SANTOS SILVA</v>
          </cell>
          <cell r="H373" t="str">
            <v>MEIO OFICIAL</v>
          </cell>
          <cell r="I373" t="str">
            <v>BARRA</v>
          </cell>
          <cell r="J373">
            <v>1</v>
          </cell>
        </row>
        <row r="374">
          <cell r="A374">
            <v>344</v>
          </cell>
          <cell r="C374" t="str">
            <v>DEM</v>
          </cell>
          <cell r="D374" t="str">
            <v>DEM</v>
          </cell>
          <cell r="E374" t="str">
            <v>DEM</v>
          </cell>
          <cell r="F374" t="str">
            <v>DEM</v>
          </cell>
          <cell r="G374" t="str">
            <v>SANDRO LOPES</v>
          </cell>
          <cell r="H374" t="str">
            <v>MECANICO MONTADOR</v>
          </cell>
          <cell r="I374" t="str">
            <v>RIO DAS OSTRAS</v>
          </cell>
          <cell r="J374">
            <v>1</v>
          </cell>
        </row>
        <row r="375">
          <cell r="A375">
            <v>345</v>
          </cell>
          <cell r="C375" t="str">
            <v>DEM</v>
          </cell>
          <cell r="D375" t="str">
            <v>DEM</v>
          </cell>
          <cell r="E375" t="str">
            <v>DEM</v>
          </cell>
          <cell r="F375" t="str">
            <v>DEM</v>
          </cell>
          <cell r="G375" t="str">
            <v>MARCELO TAROUQUELA MACIEL</v>
          </cell>
          <cell r="H375" t="str">
            <v>AJUDANTE</v>
          </cell>
          <cell r="J375">
            <v>1</v>
          </cell>
        </row>
        <row r="376">
          <cell r="A376">
            <v>346</v>
          </cell>
          <cell r="E376" t="str">
            <v>D</v>
          </cell>
          <cell r="G376" t="str">
            <v>JOSÉ PINHEIRO DE QUEIROZ</v>
          </cell>
          <cell r="H376" t="str">
            <v>ASSISTENTE DE CONTROLE</v>
          </cell>
          <cell r="J376">
            <v>1</v>
          </cell>
        </row>
        <row r="377">
          <cell r="A377">
            <v>347</v>
          </cell>
          <cell r="C377" t="str">
            <v>DEM</v>
          </cell>
          <cell r="D377" t="str">
            <v>DEM</v>
          </cell>
          <cell r="E377" t="str">
            <v>DEM</v>
          </cell>
          <cell r="F377" t="str">
            <v>DEM</v>
          </cell>
          <cell r="G377" t="str">
            <v>DERLI DOS SANTOS DA FONSECA</v>
          </cell>
          <cell r="H377" t="str">
            <v>MECANICO MONTADOR</v>
          </cell>
          <cell r="J377">
            <v>1</v>
          </cell>
        </row>
        <row r="378">
          <cell r="A378">
            <v>348</v>
          </cell>
          <cell r="G378" t="str">
            <v>ALISSON SOUZA BELISARIO</v>
          </cell>
          <cell r="H378" t="str">
            <v>AJUDANTE</v>
          </cell>
          <cell r="I378" t="str">
            <v>BARRA</v>
          </cell>
          <cell r="J378">
            <v>1</v>
          </cell>
        </row>
        <row r="379">
          <cell r="A379">
            <v>349</v>
          </cell>
          <cell r="B379" t="str">
            <v>JORGE</v>
          </cell>
          <cell r="C379" t="str">
            <v>CT</v>
          </cell>
          <cell r="D379" t="str">
            <v>ANT</v>
          </cell>
          <cell r="E379" t="str">
            <v>JLC</v>
          </cell>
          <cell r="F379" t="str">
            <v>COMIS TUB</v>
          </cell>
          <cell r="G379" t="str">
            <v>JOSÉ LUIZ COLOMBO SOUSA</v>
          </cell>
          <cell r="H379" t="str">
            <v>MESTRE</v>
          </cell>
          <cell r="I379" t="str">
            <v>RIO DAS OSTRAS</v>
          </cell>
          <cell r="J379">
            <v>1</v>
          </cell>
        </row>
        <row r="380">
          <cell r="A380">
            <v>350</v>
          </cell>
          <cell r="B380" t="str">
            <v>JORGE</v>
          </cell>
          <cell r="C380" t="str">
            <v>CT</v>
          </cell>
          <cell r="D380" t="str">
            <v>ANT</v>
          </cell>
          <cell r="E380" t="str">
            <v>JLC</v>
          </cell>
          <cell r="F380" t="str">
            <v>COMIS TUB</v>
          </cell>
          <cell r="G380" t="str">
            <v>ADEILTON DO CARMO GARROS SOUSA</v>
          </cell>
          <cell r="H380" t="str">
            <v>MECANICO MONTADOR</v>
          </cell>
          <cell r="I380" t="str">
            <v>BARRA</v>
          </cell>
          <cell r="J380">
            <v>1</v>
          </cell>
        </row>
        <row r="381">
          <cell r="A381">
            <v>351</v>
          </cell>
          <cell r="B381" t="str">
            <v>AFC</v>
          </cell>
          <cell r="C381" t="str">
            <v>GERAL</v>
          </cell>
          <cell r="D381" t="str">
            <v>VT</v>
          </cell>
          <cell r="E381" t="str">
            <v>AAM</v>
          </cell>
          <cell r="F381" t="str">
            <v>MANUT. ELÉT.</v>
          </cell>
          <cell r="G381" t="str">
            <v>EDGAR SOUZA DE SENA</v>
          </cell>
          <cell r="H381" t="str">
            <v>ELETRICISTA MONTADOR</v>
          </cell>
          <cell r="I381" t="str">
            <v>PARGOS</v>
          </cell>
          <cell r="J381">
            <v>1</v>
          </cell>
        </row>
        <row r="382">
          <cell r="A382">
            <v>352</v>
          </cell>
          <cell r="B382" t="str">
            <v>AFC</v>
          </cell>
          <cell r="C382" t="str">
            <v>BOP</v>
          </cell>
          <cell r="D382" t="str">
            <v>JS</v>
          </cell>
          <cell r="E382" t="str">
            <v>-</v>
          </cell>
          <cell r="F382" t="str">
            <v>ISOL/PINT</v>
          </cell>
          <cell r="G382" t="str">
            <v>ANTÔNIO JOSÉ DE OLIVEIRA</v>
          </cell>
          <cell r="H382" t="str">
            <v>PINTOR</v>
          </cell>
          <cell r="I382" t="str">
            <v>PARGOS</v>
          </cell>
          <cell r="J382">
            <v>1</v>
          </cell>
        </row>
        <row r="383">
          <cell r="A383">
            <v>353</v>
          </cell>
          <cell r="B383" t="str">
            <v>SUB</v>
          </cell>
          <cell r="E383" t="str">
            <v>D</v>
          </cell>
          <cell r="G383" t="str">
            <v>VANDERLEI REZENDE DE SOUZA ALVES</v>
          </cell>
          <cell r="H383" t="str">
            <v>MEIO OFICIAL</v>
          </cell>
          <cell r="J383">
            <v>1</v>
          </cell>
        </row>
        <row r="384">
          <cell r="A384">
            <v>354</v>
          </cell>
          <cell r="B384" t="str">
            <v>SUB</v>
          </cell>
          <cell r="E384" t="str">
            <v>D</v>
          </cell>
          <cell r="G384" t="str">
            <v>ANTÔNIO MANOEL DE JESUS</v>
          </cell>
          <cell r="H384" t="str">
            <v>ENCARREGADO ELETRICA</v>
          </cell>
          <cell r="J384">
            <v>1</v>
          </cell>
        </row>
        <row r="385">
          <cell r="A385">
            <v>355</v>
          </cell>
          <cell r="B385" t="str">
            <v>ASA</v>
          </cell>
          <cell r="C385" t="str">
            <v>HRSG</v>
          </cell>
          <cell r="D385" t="str">
            <v>ANT</v>
          </cell>
          <cell r="E385" t="str">
            <v>NNC</v>
          </cell>
          <cell r="F385" t="str">
            <v>MONTAGEM</v>
          </cell>
          <cell r="G385" t="str">
            <v>FLÁVIO SANTOS CRUZ</v>
          </cell>
          <cell r="H385" t="str">
            <v>MECANICO MONTADOR</v>
          </cell>
          <cell r="I385" t="str">
            <v>RIO DAS OSTRAS</v>
          </cell>
          <cell r="J385">
            <v>1</v>
          </cell>
        </row>
        <row r="386">
          <cell r="A386">
            <v>356</v>
          </cell>
          <cell r="B386" t="str">
            <v>AFC</v>
          </cell>
          <cell r="C386" t="str">
            <v>ST</v>
          </cell>
          <cell r="D386" t="str">
            <v>-</v>
          </cell>
          <cell r="E386" t="str">
            <v>PSV</v>
          </cell>
          <cell r="F386" t="str">
            <v>SOLDA</v>
          </cell>
          <cell r="G386" t="str">
            <v>LAUDINO PEDRO DA ROCHA</v>
          </cell>
          <cell r="H386" t="str">
            <v>SOLDADOR TIG</v>
          </cell>
          <cell r="I386" t="str">
            <v>RIO DAS OSTRAS</v>
          </cell>
          <cell r="J386">
            <v>1</v>
          </cell>
        </row>
        <row r="387">
          <cell r="A387">
            <v>357</v>
          </cell>
          <cell r="B387" t="str">
            <v>-</v>
          </cell>
          <cell r="C387" t="str">
            <v>JORGE</v>
          </cell>
          <cell r="D387" t="str">
            <v>ANT</v>
          </cell>
          <cell r="E387" t="str">
            <v>-</v>
          </cell>
          <cell r="F387" t="str">
            <v>JORGE</v>
          </cell>
          <cell r="G387" t="str">
            <v>JORGE LUIZ TAVARES DA SILVA</v>
          </cell>
          <cell r="H387" t="str">
            <v>MEIO OFICIAL</v>
          </cell>
          <cell r="I387" t="str">
            <v>BARRA</v>
          </cell>
          <cell r="J387">
            <v>1</v>
          </cell>
        </row>
        <row r="388">
          <cell r="A388">
            <v>358</v>
          </cell>
          <cell r="C388" t="str">
            <v>DEM</v>
          </cell>
          <cell r="D388" t="str">
            <v>DEM</v>
          </cell>
          <cell r="E388" t="str">
            <v>DEM</v>
          </cell>
          <cell r="F388" t="str">
            <v>DEM</v>
          </cell>
          <cell r="G388" t="str">
            <v>JORGE DA SILVA</v>
          </cell>
          <cell r="H388" t="str">
            <v>SOLDADOR MIG EL + AC +A I</v>
          </cell>
          <cell r="I388" t="str">
            <v>RIO DAS OSTRAS</v>
          </cell>
          <cell r="J388">
            <v>1</v>
          </cell>
        </row>
        <row r="389">
          <cell r="A389">
            <v>359</v>
          </cell>
          <cell r="C389" t="str">
            <v>DEM</v>
          </cell>
          <cell r="D389" t="str">
            <v>DEM</v>
          </cell>
          <cell r="E389" t="str">
            <v>DEM</v>
          </cell>
          <cell r="F389" t="str">
            <v>DEM</v>
          </cell>
          <cell r="G389" t="str">
            <v>EDSON CESAR DELFINO</v>
          </cell>
          <cell r="H389" t="str">
            <v>ELETRICISTA F / C</v>
          </cell>
          <cell r="I389" t="str">
            <v>RIO DAS OSTRAS</v>
          </cell>
          <cell r="J389">
            <v>1</v>
          </cell>
        </row>
        <row r="390">
          <cell r="A390">
            <v>360</v>
          </cell>
          <cell r="B390" t="str">
            <v>AFC</v>
          </cell>
          <cell r="C390" t="str">
            <v>ST</v>
          </cell>
          <cell r="D390" t="str">
            <v>PM</v>
          </cell>
          <cell r="E390" t="str">
            <v>JLSO</v>
          </cell>
          <cell r="F390" t="str">
            <v>TUBULAÇÃO</v>
          </cell>
          <cell r="G390" t="str">
            <v>SIDNALDO SANTOS DE JESUS</v>
          </cell>
          <cell r="H390" t="str">
            <v>ENCANADOR</v>
          </cell>
          <cell r="I390" t="str">
            <v>RIO DAS OSTRAS</v>
          </cell>
          <cell r="J390">
            <v>1</v>
          </cell>
        </row>
        <row r="391">
          <cell r="A391">
            <v>361</v>
          </cell>
          <cell r="B391" t="str">
            <v>DEM</v>
          </cell>
          <cell r="C391" t="str">
            <v>DEM</v>
          </cell>
          <cell r="D391" t="str">
            <v>DEM</v>
          </cell>
          <cell r="E391" t="str">
            <v>DEM</v>
          </cell>
          <cell r="F391" t="str">
            <v>DEM</v>
          </cell>
          <cell r="G391" t="str">
            <v>JÚLIO CESAR SANTOS DUARTE</v>
          </cell>
          <cell r="H391" t="str">
            <v>ELETRICISTA F / C</v>
          </cell>
          <cell r="I391" t="str">
            <v>PARGOS</v>
          </cell>
          <cell r="J391">
            <v>1</v>
          </cell>
        </row>
        <row r="392">
          <cell r="A392">
            <v>362</v>
          </cell>
          <cell r="C392" t="str">
            <v>DEM</v>
          </cell>
          <cell r="D392" t="str">
            <v>DEM</v>
          </cell>
          <cell r="E392" t="str">
            <v>DEM</v>
          </cell>
          <cell r="F392" t="str">
            <v>DEM</v>
          </cell>
          <cell r="G392" t="str">
            <v>JOSÉ GILMAR NASCIMENTO NICÁCIO</v>
          </cell>
          <cell r="H392" t="str">
            <v>ELETRICISTA F / C</v>
          </cell>
          <cell r="J392">
            <v>1</v>
          </cell>
        </row>
        <row r="393">
          <cell r="A393">
            <v>363</v>
          </cell>
          <cell r="B393" t="str">
            <v>SUB</v>
          </cell>
          <cell r="E393" t="str">
            <v>D</v>
          </cell>
          <cell r="G393" t="str">
            <v>FRANCISCO BOTELHO DA SILVA</v>
          </cell>
          <cell r="H393" t="str">
            <v>ENCARREGADO ELETRICA</v>
          </cell>
          <cell r="J393">
            <v>1</v>
          </cell>
        </row>
        <row r="394">
          <cell r="A394">
            <v>364</v>
          </cell>
          <cell r="B394" t="str">
            <v>AFC</v>
          </cell>
          <cell r="C394" t="str">
            <v>ST</v>
          </cell>
          <cell r="D394" t="str">
            <v>JMC</v>
          </cell>
          <cell r="E394" t="str">
            <v>AMA</v>
          </cell>
          <cell r="F394" t="str">
            <v>MONTAGEM</v>
          </cell>
          <cell r="G394" t="str">
            <v>ADEMI FERREIRA MATOS</v>
          </cell>
          <cell r="H394" t="str">
            <v>CONTRA MESTRE</v>
          </cell>
          <cell r="I394" t="str">
            <v>RIO DAS OSTRAS</v>
          </cell>
          <cell r="J394">
            <v>1</v>
          </cell>
        </row>
        <row r="395">
          <cell r="A395">
            <v>365</v>
          </cell>
          <cell r="C395" t="str">
            <v>DEM</v>
          </cell>
          <cell r="D395" t="str">
            <v>DEM</v>
          </cell>
          <cell r="E395" t="str">
            <v>DEM</v>
          </cell>
          <cell r="F395" t="str">
            <v>DEM</v>
          </cell>
          <cell r="G395" t="str">
            <v>ANTÔNIO ADIELSON SANTANA PEREIRA</v>
          </cell>
          <cell r="H395" t="str">
            <v>ENCANADOR</v>
          </cell>
          <cell r="I395" t="str">
            <v>RIO DAS OSTRAS</v>
          </cell>
          <cell r="J395">
            <v>1</v>
          </cell>
        </row>
        <row r="396">
          <cell r="A396">
            <v>366</v>
          </cell>
          <cell r="C396" t="str">
            <v>DEM</v>
          </cell>
          <cell r="D396" t="str">
            <v>DEM</v>
          </cell>
          <cell r="E396" t="str">
            <v>DEM</v>
          </cell>
          <cell r="F396" t="str">
            <v>DEM</v>
          </cell>
          <cell r="G396" t="str">
            <v>JOSÉ CARLOS FRANCISCO DOS SANTOS</v>
          </cell>
          <cell r="H396" t="str">
            <v>MONTADOR ANDAIME</v>
          </cell>
          <cell r="I396" t="str">
            <v>RIO DAS OSTRAS</v>
          </cell>
          <cell r="J396">
            <v>1</v>
          </cell>
        </row>
        <row r="397">
          <cell r="A397">
            <v>367</v>
          </cell>
          <cell r="G397" t="str">
            <v>EDSON RENATO DE MORAES</v>
          </cell>
          <cell r="H397" t="str">
            <v>MECANICO MONTADOR</v>
          </cell>
          <cell r="I397" t="str">
            <v>RIO DAS OSTRAS</v>
          </cell>
          <cell r="J397">
            <v>1</v>
          </cell>
        </row>
        <row r="398">
          <cell r="A398">
            <v>368</v>
          </cell>
          <cell r="B398" t="str">
            <v>ASA</v>
          </cell>
          <cell r="C398" t="str">
            <v>HRSG</v>
          </cell>
          <cell r="D398" t="str">
            <v>ANT</v>
          </cell>
          <cell r="F398" t="str">
            <v>TUBULAÇÃO</v>
          </cell>
          <cell r="G398" t="str">
            <v>GILTON LIMA SANTOS CORRÊA</v>
          </cell>
          <cell r="H398" t="str">
            <v>ENCANADOR</v>
          </cell>
          <cell r="I398" t="str">
            <v>RIO DAS OSTRAS</v>
          </cell>
          <cell r="J398">
            <v>1</v>
          </cell>
        </row>
        <row r="399">
          <cell r="A399">
            <v>369</v>
          </cell>
          <cell r="C399" t="str">
            <v>DEM</v>
          </cell>
          <cell r="D399" t="str">
            <v>DEM</v>
          </cell>
          <cell r="E399" t="str">
            <v>DEM</v>
          </cell>
          <cell r="F399" t="str">
            <v>DEM</v>
          </cell>
          <cell r="G399" t="str">
            <v>ALEXANDRE CARVALHO RODRIGUES</v>
          </cell>
          <cell r="H399" t="str">
            <v>AJUDANTE</v>
          </cell>
          <cell r="J399">
            <v>1</v>
          </cell>
        </row>
        <row r="400">
          <cell r="A400">
            <v>370</v>
          </cell>
          <cell r="B400" t="str">
            <v>AFC</v>
          </cell>
          <cell r="C400" t="str">
            <v>HRSG</v>
          </cell>
          <cell r="D400" t="str">
            <v>-</v>
          </cell>
          <cell r="E400" t="str">
            <v>CJS</v>
          </cell>
          <cell r="F400" t="str">
            <v>GRAUT(encostado)</v>
          </cell>
          <cell r="G400" t="str">
            <v>MANOEL JOSÉ BASTOS MACHADO</v>
          </cell>
          <cell r="H400" t="str">
            <v>CARPINTEIRO</v>
          </cell>
          <cell r="I400" t="str">
            <v>RIO DAS OSTRAS</v>
          </cell>
          <cell r="J400">
            <v>1</v>
          </cell>
        </row>
        <row r="401">
          <cell r="A401">
            <v>371</v>
          </cell>
          <cell r="C401" t="str">
            <v>DEM</v>
          </cell>
          <cell r="D401" t="str">
            <v>DEM</v>
          </cell>
          <cell r="E401" t="str">
            <v>DEM</v>
          </cell>
          <cell r="F401" t="str">
            <v>DEM</v>
          </cell>
          <cell r="G401" t="str">
            <v>JOÃO VIEIRA DE SOUZA</v>
          </cell>
          <cell r="H401" t="str">
            <v>MONTADOR ELETROM.</v>
          </cell>
          <cell r="J401">
            <v>1</v>
          </cell>
        </row>
        <row r="402">
          <cell r="A402">
            <v>372</v>
          </cell>
          <cell r="G402" t="str">
            <v>EDNEY BARRETO SOUZA</v>
          </cell>
          <cell r="H402" t="str">
            <v>MOTORISTA MUNCK</v>
          </cell>
          <cell r="I402" t="str">
            <v>BRISA DA COSTA</v>
          </cell>
          <cell r="J402">
            <v>1</v>
          </cell>
        </row>
        <row r="403">
          <cell r="A403">
            <v>373</v>
          </cell>
          <cell r="C403" t="str">
            <v>DEM</v>
          </cell>
          <cell r="D403" t="str">
            <v>DEM</v>
          </cell>
          <cell r="E403" t="str">
            <v>DEM</v>
          </cell>
          <cell r="F403" t="str">
            <v>DEM</v>
          </cell>
          <cell r="G403" t="str">
            <v>ERIVAN DE FRANÇA DOS SANTOS</v>
          </cell>
          <cell r="H403" t="str">
            <v>AJUDANTE</v>
          </cell>
          <cell r="I403" t="str">
            <v>AEROPORTO</v>
          </cell>
          <cell r="J403">
            <v>1</v>
          </cell>
        </row>
        <row r="404">
          <cell r="A404">
            <v>374</v>
          </cell>
          <cell r="C404" t="str">
            <v>DEM</v>
          </cell>
          <cell r="D404" t="str">
            <v>DEM</v>
          </cell>
          <cell r="E404" t="str">
            <v>DEM</v>
          </cell>
          <cell r="F404" t="str">
            <v>DEM</v>
          </cell>
          <cell r="G404" t="str">
            <v>JONES ROBERTO DA SILVA</v>
          </cell>
          <cell r="H404" t="str">
            <v>MONTADOR ANDAIME</v>
          </cell>
          <cell r="I404" t="str">
            <v>RIO DAS OSTRAS</v>
          </cell>
          <cell r="J404">
            <v>1</v>
          </cell>
        </row>
        <row r="405">
          <cell r="A405">
            <v>375</v>
          </cell>
          <cell r="C405" t="str">
            <v>DEM</v>
          </cell>
          <cell r="D405" t="str">
            <v>DEM</v>
          </cell>
          <cell r="E405" t="str">
            <v>DEM</v>
          </cell>
          <cell r="F405" t="str">
            <v>DEM</v>
          </cell>
          <cell r="G405" t="str">
            <v>MÁRCIO ANDRÉ BITTENCOURT BARBOZA</v>
          </cell>
          <cell r="H405" t="str">
            <v>MONTADOR ANDAIME</v>
          </cell>
          <cell r="I405" t="str">
            <v>RIO DAS OSTRAS</v>
          </cell>
          <cell r="J405">
            <v>1</v>
          </cell>
        </row>
        <row r="406">
          <cell r="A406">
            <v>376</v>
          </cell>
          <cell r="C406" t="str">
            <v>DEM</v>
          </cell>
          <cell r="D406" t="str">
            <v>DEM</v>
          </cell>
          <cell r="E406" t="str">
            <v>DEM</v>
          </cell>
          <cell r="F406" t="str">
            <v>DEM</v>
          </cell>
          <cell r="G406" t="str">
            <v>ADENIR MARTINS JARDIM</v>
          </cell>
          <cell r="H406" t="str">
            <v>ENCANADOR</v>
          </cell>
          <cell r="I406" t="str">
            <v>RIO DAS OSTRAS</v>
          </cell>
          <cell r="J406">
            <v>1</v>
          </cell>
        </row>
        <row r="407">
          <cell r="A407">
            <v>377</v>
          </cell>
          <cell r="B407" t="str">
            <v>AFC</v>
          </cell>
          <cell r="C407" t="str">
            <v>GERAL</v>
          </cell>
          <cell r="D407" t="str">
            <v>PAO</v>
          </cell>
          <cell r="E407" t="str">
            <v>-</v>
          </cell>
          <cell r="F407" t="str">
            <v>FAB. SUP.</v>
          </cell>
          <cell r="G407" t="str">
            <v>ROBERTO BITENCOURT</v>
          </cell>
          <cell r="H407" t="str">
            <v>CARPINTEIRO</v>
          </cell>
          <cell r="I407" t="str">
            <v>RIO DAS OSTRAS</v>
          </cell>
          <cell r="J407">
            <v>1</v>
          </cell>
        </row>
        <row r="408">
          <cell r="A408">
            <v>378</v>
          </cell>
          <cell r="C408" t="str">
            <v>DEM</v>
          </cell>
          <cell r="D408" t="str">
            <v>DEM</v>
          </cell>
          <cell r="E408" t="str">
            <v>DEM</v>
          </cell>
          <cell r="F408" t="str">
            <v>DEM</v>
          </cell>
          <cell r="G408" t="str">
            <v>ISRAEL ELIAS DE TOLEDO</v>
          </cell>
          <cell r="H408" t="str">
            <v>ELETRICISTA MONTADOR</v>
          </cell>
          <cell r="I408" t="str">
            <v>RIO DAS OSTRAS</v>
          </cell>
          <cell r="J408">
            <v>1</v>
          </cell>
        </row>
        <row r="409">
          <cell r="A409">
            <v>379</v>
          </cell>
          <cell r="C409" t="str">
            <v>DEM</v>
          </cell>
          <cell r="D409" t="str">
            <v>DEM</v>
          </cell>
          <cell r="E409" t="str">
            <v>DEM</v>
          </cell>
          <cell r="F409" t="str">
            <v>DEM</v>
          </cell>
          <cell r="G409" t="str">
            <v>LUIZ VICENTE DO PRADO</v>
          </cell>
          <cell r="H409" t="str">
            <v>ELETRICISTA MONTADOR</v>
          </cell>
          <cell r="I409" t="str">
            <v>RIO DAS OSTRAS</v>
          </cell>
          <cell r="J409">
            <v>1</v>
          </cell>
        </row>
        <row r="410">
          <cell r="A410">
            <v>380</v>
          </cell>
          <cell r="E410" t="str">
            <v>D</v>
          </cell>
          <cell r="G410" t="str">
            <v>OSNEVE RIBEIRO FILHO</v>
          </cell>
          <cell r="H410" t="str">
            <v>AUXILIAR ALMOXARIFE</v>
          </cell>
          <cell r="J410">
            <v>1</v>
          </cell>
        </row>
        <row r="411">
          <cell r="A411">
            <v>381</v>
          </cell>
          <cell r="B411" t="str">
            <v>ALM</v>
          </cell>
          <cell r="C411" t="str">
            <v>-</v>
          </cell>
          <cell r="D411" t="str">
            <v>-</v>
          </cell>
          <cell r="E411" t="str">
            <v>ODAIL</v>
          </cell>
          <cell r="F411" t="str">
            <v>-</v>
          </cell>
          <cell r="G411" t="str">
            <v>MÁRCIO GOMES VIANA</v>
          </cell>
          <cell r="H411" t="str">
            <v>ELETRICISTA MONTADOR</v>
          </cell>
          <cell r="I411" t="str">
            <v>RIO DAS OSTRAS</v>
          </cell>
          <cell r="J411">
            <v>1</v>
          </cell>
        </row>
        <row r="412">
          <cell r="A412">
            <v>382</v>
          </cell>
          <cell r="B412" t="str">
            <v>MML</v>
          </cell>
          <cell r="C412" t="str">
            <v>HRSG</v>
          </cell>
          <cell r="D412" t="str">
            <v>VT</v>
          </cell>
          <cell r="E412" t="str">
            <v>JAS</v>
          </cell>
          <cell r="F412" t="str">
            <v>ELÉTRICA</v>
          </cell>
          <cell r="G412" t="str">
            <v>JOSÉ ALVES DE SOUZA</v>
          </cell>
          <cell r="H412" t="str">
            <v>ENCARREGADO ELETRICA</v>
          </cell>
          <cell r="I412" t="str">
            <v>RIO DAS OSTRAS</v>
          </cell>
          <cell r="J412">
            <v>1</v>
          </cell>
        </row>
        <row r="413">
          <cell r="A413">
            <v>383</v>
          </cell>
          <cell r="C413" t="str">
            <v>DEM</v>
          </cell>
          <cell r="D413" t="str">
            <v>DEM</v>
          </cell>
          <cell r="E413" t="str">
            <v>DEM</v>
          </cell>
          <cell r="F413" t="str">
            <v>DEM</v>
          </cell>
          <cell r="G413" t="str">
            <v>CLAUDIONOR DA CONCEIÇÃO FILHO</v>
          </cell>
          <cell r="H413" t="str">
            <v>ELETRICISTA F / C</v>
          </cell>
          <cell r="I413" t="str">
            <v>RIO DAS OSTRAS</v>
          </cell>
          <cell r="J413">
            <v>1</v>
          </cell>
        </row>
        <row r="414">
          <cell r="A414">
            <v>384</v>
          </cell>
          <cell r="C414" t="str">
            <v>DEM</v>
          </cell>
          <cell r="D414" t="str">
            <v>DEM</v>
          </cell>
          <cell r="E414" t="str">
            <v>DEM</v>
          </cell>
          <cell r="F414" t="str">
            <v>DEM</v>
          </cell>
          <cell r="G414" t="str">
            <v>VALDIR ALVES</v>
          </cell>
          <cell r="H414" t="str">
            <v>CONTRA MESTRE</v>
          </cell>
          <cell r="I414" t="str">
            <v>RIO DAS OSTRAS</v>
          </cell>
          <cell r="J414">
            <v>1</v>
          </cell>
        </row>
        <row r="415">
          <cell r="A415">
            <v>385</v>
          </cell>
          <cell r="B415" t="str">
            <v>MML</v>
          </cell>
          <cell r="C415" t="str">
            <v>HRSG</v>
          </cell>
          <cell r="D415" t="str">
            <v>CMM</v>
          </cell>
          <cell r="E415" t="str">
            <v>ON</v>
          </cell>
          <cell r="F415" t="str">
            <v>INSTRUMENT.</v>
          </cell>
          <cell r="G415" t="str">
            <v>ODAIR JOSÉ SOUZA DA PAIXÃO</v>
          </cell>
          <cell r="H415" t="str">
            <v>ELETRICISTA MONTADOR</v>
          </cell>
          <cell r="I415" t="str">
            <v>PARGOS</v>
          </cell>
          <cell r="J415">
            <v>1</v>
          </cell>
        </row>
        <row r="416">
          <cell r="A416">
            <v>386</v>
          </cell>
          <cell r="B416" t="str">
            <v>SUP</v>
          </cell>
          <cell r="C416" t="str">
            <v>JORGE/CT</v>
          </cell>
          <cell r="D416" t="str">
            <v>RR</v>
          </cell>
          <cell r="E416" t="str">
            <v>VL</v>
          </cell>
          <cell r="F416" t="str">
            <v>JORGE/CT</v>
          </cell>
          <cell r="G416" t="str">
            <v>VILSON LOURENÇO</v>
          </cell>
          <cell r="H416" t="str">
            <v>ENCARREGADO MECANICA</v>
          </cell>
          <cell r="I416" t="str">
            <v>RIO DAS OSTRAS</v>
          </cell>
          <cell r="J416">
            <v>1</v>
          </cell>
        </row>
        <row r="417">
          <cell r="A417">
            <v>387</v>
          </cell>
          <cell r="B417" t="str">
            <v>DP</v>
          </cell>
          <cell r="D417" t="str">
            <v>-</v>
          </cell>
          <cell r="E417" t="str">
            <v>GGS</v>
          </cell>
          <cell r="G417" t="str">
            <v>PEDRO CARLOS DUARTE DE CASTRO</v>
          </cell>
          <cell r="H417" t="str">
            <v>ASSISTENTE DE DP</v>
          </cell>
          <cell r="I417" t="str">
            <v>RIO DAS OSTRAS</v>
          </cell>
          <cell r="J417">
            <v>1</v>
          </cell>
        </row>
        <row r="418">
          <cell r="A418">
            <v>388</v>
          </cell>
          <cell r="E418" t="str">
            <v>D</v>
          </cell>
          <cell r="G418" t="str">
            <v>MARIA LUCIANE BALONECKER</v>
          </cell>
          <cell r="H418" t="str">
            <v>AUXILIAR ADM</v>
          </cell>
          <cell r="I418" t="str">
            <v>RIO DAS OSTRAS</v>
          </cell>
          <cell r="J418">
            <v>1</v>
          </cell>
        </row>
        <row r="419">
          <cell r="A419">
            <v>389</v>
          </cell>
          <cell r="E419" t="str">
            <v>D</v>
          </cell>
          <cell r="G419" t="str">
            <v>LUIZ ANTÔNIO DOS SANTOS COELHO</v>
          </cell>
          <cell r="H419" t="str">
            <v>FERRAMENTEIRO</v>
          </cell>
          <cell r="J419">
            <v>1</v>
          </cell>
        </row>
        <row r="420">
          <cell r="A420">
            <v>391</v>
          </cell>
          <cell r="B420" t="str">
            <v>SUB</v>
          </cell>
          <cell r="E420" t="str">
            <v>D</v>
          </cell>
          <cell r="G420" t="str">
            <v>ROBSON BRAZ SANTANA</v>
          </cell>
          <cell r="H420" t="str">
            <v>MECANICO MONTADOR</v>
          </cell>
          <cell r="J420">
            <v>1</v>
          </cell>
        </row>
        <row r="421">
          <cell r="A421">
            <v>392</v>
          </cell>
          <cell r="B421" t="str">
            <v>ASA</v>
          </cell>
          <cell r="C421" t="str">
            <v>HRSG</v>
          </cell>
          <cell r="D421" t="str">
            <v>ANT</v>
          </cell>
          <cell r="E421" t="str">
            <v>NNC</v>
          </cell>
          <cell r="F421" t="str">
            <v>MONTAGEM</v>
          </cell>
          <cell r="G421" t="str">
            <v>VOLNI DE ANDRADE</v>
          </cell>
          <cell r="H421" t="str">
            <v>CONTRA MESTRE</v>
          </cell>
          <cell r="I421" t="str">
            <v>RIO DAS OSTRAS</v>
          </cell>
          <cell r="J421">
            <v>1</v>
          </cell>
        </row>
        <row r="422">
          <cell r="A422">
            <v>393</v>
          </cell>
          <cell r="B422" t="str">
            <v>SUB</v>
          </cell>
          <cell r="E422" t="str">
            <v>D</v>
          </cell>
          <cell r="G422" t="str">
            <v>GIVALDO PINHEIRO DE ARRUDA</v>
          </cell>
          <cell r="H422" t="str">
            <v>AJUDANTE</v>
          </cell>
          <cell r="J422">
            <v>1</v>
          </cell>
        </row>
        <row r="423">
          <cell r="A423">
            <v>394</v>
          </cell>
          <cell r="B423" t="str">
            <v>SUB</v>
          </cell>
          <cell r="E423" t="str">
            <v>D</v>
          </cell>
          <cell r="G423" t="str">
            <v>OZIEL DA SILVA</v>
          </cell>
          <cell r="H423" t="str">
            <v>MECANICO MONTADOR</v>
          </cell>
          <cell r="J423">
            <v>1</v>
          </cell>
        </row>
        <row r="424">
          <cell r="A424">
            <v>395</v>
          </cell>
          <cell r="B424" t="str">
            <v>SUB</v>
          </cell>
          <cell r="E424" t="str">
            <v>D</v>
          </cell>
          <cell r="G424" t="str">
            <v>LAECIO DA FONSECA</v>
          </cell>
          <cell r="H424" t="str">
            <v>MONTADOR ELETROM.</v>
          </cell>
          <cell r="J424">
            <v>1</v>
          </cell>
        </row>
        <row r="425">
          <cell r="A425">
            <v>396</v>
          </cell>
          <cell r="B425" t="str">
            <v>SUB</v>
          </cell>
          <cell r="E425" t="str">
            <v>D</v>
          </cell>
          <cell r="G425" t="str">
            <v>LUCIMAR SOARES DA FONSECA</v>
          </cell>
          <cell r="H425" t="str">
            <v>MONTADOR ELETROM.</v>
          </cell>
          <cell r="J425">
            <v>1</v>
          </cell>
        </row>
        <row r="426">
          <cell r="A426">
            <v>397</v>
          </cell>
          <cell r="E426" t="str">
            <v>D</v>
          </cell>
          <cell r="G426" t="str">
            <v>AILTON AGOSTINHO CAMPOS</v>
          </cell>
          <cell r="H426" t="str">
            <v>ELETRICISTA F / C</v>
          </cell>
          <cell r="J426">
            <v>1</v>
          </cell>
        </row>
        <row r="427">
          <cell r="A427">
            <v>398</v>
          </cell>
          <cell r="C427" t="str">
            <v>DEM</v>
          </cell>
          <cell r="D427" t="str">
            <v>DEM</v>
          </cell>
          <cell r="E427" t="str">
            <v>DEM</v>
          </cell>
          <cell r="F427" t="str">
            <v>DEM</v>
          </cell>
          <cell r="G427" t="str">
            <v>NELITO JESUS DOS SANTOS</v>
          </cell>
          <cell r="H427" t="str">
            <v>ELETRICISTA F / C</v>
          </cell>
          <cell r="I427" t="str">
            <v>CENTRO</v>
          </cell>
          <cell r="J427">
            <v>1</v>
          </cell>
        </row>
        <row r="428">
          <cell r="A428">
            <v>399</v>
          </cell>
          <cell r="B428" t="str">
            <v>SUB</v>
          </cell>
          <cell r="E428" t="str">
            <v>D</v>
          </cell>
          <cell r="G428" t="str">
            <v>ANTÔNIO MARCELINO DE ARAÚJO</v>
          </cell>
          <cell r="H428" t="str">
            <v>ELETRICISTA MONTADOR</v>
          </cell>
          <cell r="J428">
            <v>1</v>
          </cell>
        </row>
        <row r="429">
          <cell r="A429">
            <v>400</v>
          </cell>
          <cell r="B429" t="str">
            <v>SUB</v>
          </cell>
          <cell r="E429" t="str">
            <v>D</v>
          </cell>
          <cell r="G429" t="str">
            <v>FRANCISCO MANOEL MARINHO</v>
          </cell>
          <cell r="H429" t="str">
            <v>MONTADOR ELETROM.</v>
          </cell>
          <cell r="J429">
            <v>1</v>
          </cell>
        </row>
        <row r="430">
          <cell r="A430">
            <v>401</v>
          </cell>
          <cell r="C430" t="str">
            <v>DEM</v>
          </cell>
          <cell r="D430" t="str">
            <v>DEM</v>
          </cell>
          <cell r="E430" t="str">
            <v>DEM</v>
          </cell>
          <cell r="F430" t="str">
            <v>DEM</v>
          </cell>
          <cell r="G430" t="str">
            <v>JUSCELINO ALVES DA SILVA</v>
          </cell>
          <cell r="H430" t="str">
            <v>ELETRICISTA MONTADOR</v>
          </cell>
          <cell r="J430">
            <v>1</v>
          </cell>
        </row>
        <row r="431">
          <cell r="A431">
            <v>402</v>
          </cell>
          <cell r="G431" t="str">
            <v>ADEMILSON DUARTE DE OLIVEIRA</v>
          </cell>
          <cell r="H431" t="str">
            <v>ELETRICISTA F / C</v>
          </cell>
          <cell r="I431" t="str">
            <v>RIO DAS OSTRAS</v>
          </cell>
          <cell r="J431">
            <v>1</v>
          </cell>
        </row>
        <row r="432">
          <cell r="A432">
            <v>403</v>
          </cell>
          <cell r="C432" t="str">
            <v>DEM</v>
          </cell>
          <cell r="D432" t="str">
            <v>DEM</v>
          </cell>
          <cell r="E432" t="str">
            <v>DEM</v>
          </cell>
          <cell r="F432" t="str">
            <v>DEM</v>
          </cell>
          <cell r="G432" t="str">
            <v>JOSÉ RANGEL JUSTINO</v>
          </cell>
          <cell r="H432" t="str">
            <v>ELETRICISTA MONTADOR</v>
          </cell>
          <cell r="I432" t="str">
            <v>RIO DAS OSTRAS</v>
          </cell>
          <cell r="J432">
            <v>1</v>
          </cell>
        </row>
        <row r="433">
          <cell r="A433">
            <v>404</v>
          </cell>
          <cell r="C433" t="str">
            <v>DEM</v>
          </cell>
          <cell r="D433" t="str">
            <v>DEM</v>
          </cell>
          <cell r="E433" t="str">
            <v>DEM</v>
          </cell>
          <cell r="F433" t="str">
            <v>DEM</v>
          </cell>
          <cell r="G433" t="str">
            <v>FRANCISCO FERREIRA LIMA</v>
          </cell>
          <cell r="H433" t="str">
            <v>CONTRA MESTRE</v>
          </cell>
          <cell r="I433" t="str">
            <v>RIO DAS OSTRAS</v>
          </cell>
          <cell r="J433">
            <v>1</v>
          </cell>
        </row>
        <row r="434">
          <cell r="A434">
            <v>405</v>
          </cell>
          <cell r="B434" t="str">
            <v>SUB</v>
          </cell>
          <cell r="E434" t="str">
            <v>D</v>
          </cell>
          <cell r="G434" t="str">
            <v>ROBERTO NUNES DO AMARAL</v>
          </cell>
          <cell r="H434" t="str">
            <v>ELETRICISTA MONTADOR</v>
          </cell>
          <cell r="J434">
            <v>1</v>
          </cell>
        </row>
        <row r="435">
          <cell r="A435">
            <v>406</v>
          </cell>
          <cell r="C435" t="str">
            <v>DEM</v>
          </cell>
          <cell r="D435" t="str">
            <v>DEM</v>
          </cell>
          <cell r="E435" t="str">
            <v>DEM</v>
          </cell>
          <cell r="F435" t="str">
            <v>DEM</v>
          </cell>
          <cell r="G435" t="str">
            <v>PAULO ALVES BARBOSA</v>
          </cell>
          <cell r="H435" t="str">
            <v>ELETRICISTA F / C</v>
          </cell>
          <cell r="J435">
            <v>1</v>
          </cell>
        </row>
        <row r="436">
          <cell r="A436">
            <v>407</v>
          </cell>
          <cell r="B436" t="str">
            <v>BOP</v>
          </cell>
          <cell r="C436" t="str">
            <v>DORG</v>
          </cell>
          <cell r="D436" t="str">
            <v>RVV</v>
          </cell>
          <cell r="E436" t="str">
            <v>JA S</v>
          </cell>
          <cell r="F436" t="str">
            <v>DORG</v>
          </cell>
          <cell r="G436" t="str">
            <v>ELIAS RODRIGUES</v>
          </cell>
          <cell r="H436" t="str">
            <v>AJUDANTE</v>
          </cell>
          <cell r="I436" t="str">
            <v>BARRA</v>
          </cell>
          <cell r="J436">
            <v>1</v>
          </cell>
        </row>
        <row r="437">
          <cell r="A437">
            <v>408</v>
          </cell>
          <cell r="C437" t="str">
            <v>DEM</v>
          </cell>
          <cell r="D437" t="str">
            <v>DEM</v>
          </cell>
          <cell r="E437" t="str">
            <v>DEM</v>
          </cell>
          <cell r="F437" t="str">
            <v>DEM</v>
          </cell>
          <cell r="G437" t="str">
            <v>LUIZ BRAZ DE MOURA</v>
          </cell>
          <cell r="H437" t="str">
            <v>ELETRICISTA MONTADOR</v>
          </cell>
          <cell r="J437">
            <v>1</v>
          </cell>
        </row>
        <row r="438">
          <cell r="A438">
            <v>409</v>
          </cell>
          <cell r="C438" t="str">
            <v>DEM</v>
          </cell>
          <cell r="D438" t="str">
            <v>DEM</v>
          </cell>
          <cell r="E438" t="str">
            <v>DEM</v>
          </cell>
          <cell r="F438" t="str">
            <v>DEM</v>
          </cell>
          <cell r="G438" t="str">
            <v>HARDMAN ALBUQUERQUE SOUZA E SILVA</v>
          </cell>
          <cell r="H438" t="str">
            <v>AJUDANTE</v>
          </cell>
          <cell r="I438" t="str">
            <v>COND. GREEN PEACE</v>
          </cell>
          <cell r="J438">
            <v>1</v>
          </cell>
        </row>
        <row r="439">
          <cell r="A439">
            <v>410</v>
          </cell>
          <cell r="C439" t="str">
            <v>DEM</v>
          </cell>
          <cell r="D439" t="str">
            <v>DEM</v>
          </cell>
          <cell r="E439" t="str">
            <v>DEM</v>
          </cell>
          <cell r="F439" t="str">
            <v>DEM</v>
          </cell>
          <cell r="G439" t="str">
            <v>NILSON XAVIER DE MORAIS</v>
          </cell>
          <cell r="H439" t="str">
            <v>ELETRICISTA MONTADOR</v>
          </cell>
          <cell r="J439">
            <v>1</v>
          </cell>
        </row>
        <row r="440">
          <cell r="A440">
            <v>411</v>
          </cell>
          <cell r="C440" t="str">
            <v>DEM</v>
          </cell>
          <cell r="D440" t="str">
            <v>DEM</v>
          </cell>
          <cell r="E440" t="str">
            <v>DEM</v>
          </cell>
          <cell r="F440" t="str">
            <v>DEM</v>
          </cell>
          <cell r="G440" t="str">
            <v>SILVAN VIEIRA CIPRIANO</v>
          </cell>
          <cell r="H440" t="str">
            <v>MESTRE DE ELETRICA</v>
          </cell>
          <cell r="J440">
            <v>1</v>
          </cell>
        </row>
        <row r="441">
          <cell r="A441">
            <v>412</v>
          </cell>
          <cell r="C441" t="str">
            <v>DEM</v>
          </cell>
          <cell r="D441" t="str">
            <v>DEM</v>
          </cell>
          <cell r="E441" t="str">
            <v>DEM</v>
          </cell>
          <cell r="F441" t="str">
            <v>DEM</v>
          </cell>
          <cell r="G441" t="str">
            <v>AURINO DOS REIS SANTANTA</v>
          </cell>
          <cell r="H441" t="str">
            <v>ELETRICISTA MONTADOR</v>
          </cell>
          <cell r="J441">
            <v>1</v>
          </cell>
        </row>
        <row r="442">
          <cell r="A442">
            <v>413</v>
          </cell>
          <cell r="C442" t="str">
            <v>DEM</v>
          </cell>
          <cell r="D442" t="str">
            <v>DEM</v>
          </cell>
          <cell r="E442" t="str">
            <v>DEM</v>
          </cell>
          <cell r="F442" t="str">
            <v>DEM</v>
          </cell>
          <cell r="G442" t="str">
            <v>ERCILIO COSTA DA SILVA</v>
          </cell>
          <cell r="H442" t="str">
            <v>ELETRICISTA F / C</v>
          </cell>
          <cell r="J442">
            <v>1</v>
          </cell>
        </row>
        <row r="443">
          <cell r="A443">
            <v>414</v>
          </cell>
          <cell r="C443" t="str">
            <v>DEM</v>
          </cell>
          <cell r="D443" t="str">
            <v>DEM</v>
          </cell>
          <cell r="E443" t="str">
            <v>DEM</v>
          </cell>
          <cell r="F443" t="str">
            <v>DEM</v>
          </cell>
          <cell r="G443" t="str">
            <v>DELBER SANTOS TIMOTEO</v>
          </cell>
          <cell r="H443" t="str">
            <v>ELETRICISTA MONTADOR</v>
          </cell>
          <cell r="J443">
            <v>1</v>
          </cell>
        </row>
        <row r="444">
          <cell r="A444">
            <v>415</v>
          </cell>
          <cell r="B444" t="str">
            <v>SUB</v>
          </cell>
          <cell r="E444" t="str">
            <v>D</v>
          </cell>
          <cell r="G444" t="str">
            <v>JORGE MARQUES TIMOTEO</v>
          </cell>
          <cell r="H444" t="str">
            <v>ELETRICISTA MONTADOR</v>
          </cell>
          <cell r="J444">
            <v>1</v>
          </cell>
        </row>
        <row r="445">
          <cell r="A445">
            <v>416</v>
          </cell>
          <cell r="E445" t="str">
            <v>D</v>
          </cell>
          <cell r="G445" t="str">
            <v>SEBASTIÃO DE SOUZA ANDRADE</v>
          </cell>
          <cell r="H445" t="str">
            <v>ELETRICISTA MONTADOR</v>
          </cell>
          <cell r="J445">
            <v>1</v>
          </cell>
        </row>
        <row r="446">
          <cell r="A446">
            <v>417</v>
          </cell>
          <cell r="C446" t="str">
            <v>DEM</v>
          </cell>
          <cell r="D446" t="str">
            <v>DEM</v>
          </cell>
          <cell r="E446" t="str">
            <v>DEM</v>
          </cell>
          <cell r="F446" t="str">
            <v>DEM</v>
          </cell>
          <cell r="G446" t="str">
            <v>SILVONEI ROBERGSON MARQUES</v>
          </cell>
          <cell r="H446" t="str">
            <v>ELETRICISTA MONTADOR</v>
          </cell>
          <cell r="J446">
            <v>1</v>
          </cell>
        </row>
        <row r="447">
          <cell r="A447">
            <v>418</v>
          </cell>
          <cell r="C447" t="str">
            <v>DEM</v>
          </cell>
          <cell r="D447" t="str">
            <v>DEM</v>
          </cell>
          <cell r="E447" t="str">
            <v>DEM</v>
          </cell>
          <cell r="F447" t="str">
            <v>DEM</v>
          </cell>
          <cell r="G447" t="str">
            <v>JUCELI ROCHA DOS SANTOS</v>
          </cell>
          <cell r="H447" t="str">
            <v>AJUDANTE</v>
          </cell>
          <cell r="I447" t="str">
            <v>C. DE MACABÚ</v>
          </cell>
          <cell r="J447">
            <v>1</v>
          </cell>
        </row>
        <row r="448">
          <cell r="A448">
            <v>419</v>
          </cell>
          <cell r="C448" t="str">
            <v>DEM</v>
          </cell>
          <cell r="D448" t="str">
            <v>DEM</v>
          </cell>
          <cell r="E448" t="str">
            <v>DEM</v>
          </cell>
          <cell r="F448" t="str">
            <v>DEM</v>
          </cell>
          <cell r="G448" t="str">
            <v>ALLAN DE AZEVEDO MOREIRA</v>
          </cell>
          <cell r="H448" t="str">
            <v>ELETRICISTA MONTADOR</v>
          </cell>
          <cell r="I448" t="str">
            <v>RIO DAS OSTRAS</v>
          </cell>
          <cell r="J448">
            <v>1</v>
          </cell>
        </row>
        <row r="449">
          <cell r="A449">
            <v>420</v>
          </cell>
          <cell r="C449" t="str">
            <v>DEM</v>
          </cell>
          <cell r="D449" t="str">
            <v>DEM</v>
          </cell>
          <cell r="E449" t="str">
            <v>DEM</v>
          </cell>
          <cell r="F449" t="str">
            <v>DEM</v>
          </cell>
          <cell r="G449" t="str">
            <v>GEOVANE MARIANO DA SILVA</v>
          </cell>
          <cell r="H449" t="str">
            <v>MEIO OFICIAL</v>
          </cell>
          <cell r="I449" t="str">
            <v>CARAPEBUS</v>
          </cell>
          <cell r="J449">
            <v>1</v>
          </cell>
        </row>
        <row r="450">
          <cell r="A450">
            <v>421</v>
          </cell>
          <cell r="C450" t="str">
            <v>DEM</v>
          </cell>
          <cell r="D450" t="str">
            <v>DEM</v>
          </cell>
          <cell r="E450" t="str">
            <v>DEM</v>
          </cell>
          <cell r="F450" t="str">
            <v>DEM</v>
          </cell>
          <cell r="G450" t="str">
            <v>EDVALDO ANUNCIAÇÃO DA CRUZ</v>
          </cell>
          <cell r="H450" t="str">
            <v>MEIO OFICIAL</v>
          </cell>
          <cell r="J450">
            <v>1</v>
          </cell>
        </row>
        <row r="451">
          <cell r="A451">
            <v>422</v>
          </cell>
          <cell r="C451" t="str">
            <v>DEM</v>
          </cell>
          <cell r="D451" t="str">
            <v>DEM</v>
          </cell>
          <cell r="E451" t="str">
            <v>DEM</v>
          </cell>
          <cell r="F451" t="str">
            <v>DEM</v>
          </cell>
          <cell r="G451" t="str">
            <v>EDSON DUARTE RODRIGUES</v>
          </cell>
          <cell r="H451" t="str">
            <v>AJUDANTE</v>
          </cell>
          <cell r="I451" t="str">
            <v>BARRA</v>
          </cell>
          <cell r="J451">
            <v>1</v>
          </cell>
        </row>
        <row r="452">
          <cell r="A452">
            <v>423</v>
          </cell>
          <cell r="C452" t="str">
            <v>DEM</v>
          </cell>
          <cell r="D452" t="str">
            <v>DEM</v>
          </cell>
          <cell r="E452" t="str">
            <v>DEM</v>
          </cell>
          <cell r="F452" t="str">
            <v>DEM</v>
          </cell>
          <cell r="G452" t="str">
            <v>PAULO RAMOS FERRAZ</v>
          </cell>
          <cell r="H452" t="str">
            <v>ELETRICISTA MONTADOR</v>
          </cell>
          <cell r="I452" t="str">
            <v>RIO DAS OSTRAS</v>
          </cell>
          <cell r="J452">
            <v>1</v>
          </cell>
        </row>
        <row r="453">
          <cell r="A453">
            <v>424</v>
          </cell>
          <cell r="C453" t="str">
            <v>DEM</v>
          </cell>
          <cell r="D453" t="str">
            <v>DEM</v>
          </cell>
          <cell r="E453" t="str">
            <v>DEM</v>
          </cell>
          <cell r="F453" t="str">
            <v>DEM</v>
          </cell>
          <cell r="G453" t="str">
            <v>JUNIOR ANDRADE BARBOSA</v>
          </cell>
          <cell r="H453" t="str">
            <v>MONTADOR ANDAIME</v>
          </cell>
          <cell r="I453" t="str">
            <v>BARRA</v>
          </cell>
          <cell r="J453">
            <v>1</v>
          </cell>
        </row>
        <row r="454">
          <cell r="A454">
            <v>425</v>
          </cell>
          <cell r="B454" t="str">
            <v>SUB</v>
          </cell>
          <cell r="E454" t="str">
            <v>D</v>
          </cell>
          <cell r="G454" t="str">
            <v>PAULO CESAR DA CUNHA COSTA</v>
          </cell>
          <cell r="H454" t="str">
            <v>MECANICO MONTADOR</v>
          </cell>
          <cell r="J454">
            <v>1</v>
          </cell>
        </row>
        <row r="455">
          <cell r="A455">
            <v>426</v>
          </cell>
          <cell r="E455" t="str">
            <v>D</v>
          </cell>
          <cell r="G455" t="str">
            <v>FRANCISCO SANTOS SAMPAIO</v>
          </cell>
          <cell r="H455" t="str">
            <v>MECANICO MONTADOR</v>
          </cell>
          <cell r="J455">
            <v>1</v>
          </cell>
        </row>
        <row r="456">
          <cell r="A456">
            <v>427</v>
          </cell>
          <cell r="B456" t="str">
            <v>SUB</v>
          </cell>
          <cell r="E456" t="str">
            <v>D</v>
          </cell>
          <cell r="G456" t="str">
            <v>DAVID DOS SANTOS LIMA</v>
          </cell>
          <cell r="H456" t="str">
            <v>MECANICO MONTADOR</v>
          </cell>
          <cell r="J456">
            <v>1</v>
          </cell>
        </row>
        <row r="457">
          <cell r="A457">
            <v>428</v>
          </cell>
          <cell r="C457" t="str">
            <v>DEM</v>
          </cell>
          <cell r="D457" t="str">
            <v>DEM</v>
          </cell>
          <cell r="E457" t="str">
            <v>DEM</v>
          </cell>
          <cell r="F457" t="str">
            <v>DEM</v>
          </cell>
          <cell r="G457" t="str">
            <v>WANDER MIRANDA</v>
          </cell>
          <cell r="H457" t="str">
            <v>SUPERVISOR DE</v>
          </cell>
          <cell r="I457" t="str">
            <v>RIO DAS OSTRAS</v>
          </cell>
          <cell r="J457">
            <v>1</v>
          </cell>
        </row>
        <row r="458">
          <cell r="A458">
            <v>429</v>
          </cell>
          <cell r="B458" t="str">
            <v>DORG</v>
          </cell>
          <cell r="C458" t="str">
            <v>BOP</v>
          </cell>
          <cell r="D458" t="str">
            <v>-</v>
          </cell>
          <cell r="F458" t="str">
            <v>SUP</v>
          </cell>
          <cell r="G458" t="str">
            <v>VILSON TCHAICK</v>
          </cell>
          <cell r="H458" t="str">
            <v>SUPERVISOR DE</v>
          </cell>
          <cell r="I458" t="str">
            <v>RIO DAS OSTRAS</v>
          </cell>
          <cell r="J458">
            <v>1</v>
          </cell>
        </row>
        <row r="459">
          <cell r="A459">
            <v>430</v>
          </cell>
          <cell r="B459" t="str">
            <v>CQ</v>
          </cell>
          <cell r="D459" t="str">
            <v>-</v>
          </cell>
          <cell r="E459" t="str">
            <v>ALDO</v>
          </cell>
          <cell r="G459" t="str">
            <v>WAGNER RODRIGUES DA SILVA</v>
          </cell>
          <cell r="H459" t="str">
            <v>INSP.QUALIDADE</v>
          </cell>
          <cell r="I459" t="str">
            <v>RIO DAS OSTRAS</v>
          </cell>
          <cell r="J459">
            <v>1</v>
          </cell>
        </row>
        <row r="460">
          <cell r="A460">
            <v>437</v>
          </cell>
          <cell r="B460" t="str">
            <v>SUB</v>
          </cell>
          <cell r="E460" t="str">
            <v>D</v>
          </cell>
          <cell r="G460" t="str">
            <v>VALDEMIR SOUSA</v>
          </cell>
          <cell r="H460" t="str">
            <v>MONTADOR ELETROM.</v>
          </cell>
          <cell r="J460">
            <v>1</v>
          </cell>
        </row>
        <row r="461">
          <cell r="A461">
            <v>438</v>
          </cell>
          <cell r="E461" t="str">
            <v>D</v>
          </cell>
          <cell r="G461" t="str">
            <v>EDUARDO DE LIMA DOS REIS SILVA</v>
          </cell>
          <cell r="H461" t="str">
            <v>MONTADOR ELETROM.</v>
          </cell>
          <cell r="J461">
            <v>1</v>
          </cell>
        </row>
        <row r="462">
          <cell r="A462">
            <v>439</v>
          </cell>
          <cell r="E462" t="str">
            <v>D</v>
          </cell>
          <cell r="G462" t="str">
            <v>REVERSON DE MELLO HENRIQUE</v>
          </cell>
          <cell r="H462" t="str">
            <v>AJUDANTE</v>
          </cell>
          <cell r="J462">
            <v>1</v>
          </cell>
        </row>
        <row r="463">
          <cell r="A463">
            <v>440</v>
          </cell>
          <cell r="B463" t="str">
            <v>SUB</v>
          </cell>
          <cell r="E463" t="str">
            <v>D</v>
          </cell>
          <cell r="G463" t="str">
            <v>JOSÉ ASSIS DE JESUS</v>
          </cell>
          <cell r="H463" t="str">
            <v>ELETRICISTA MONTADOR</v>
          </cell>
          <cell r="J463">
            <v>1</v>
          </cell>
        </row>
        <row r="464">
          <cell r="A464">
            <v>441</v>
          </cell>
          <cell r="C464" t="str">
            <v>DEM</v>
          </cell>
          <cell r="D464" t="str">
            <v>DEM</v>
          </cell>
          <cell r="E464" t="str">
            <v>DEM</v>
          </cell>
          <cell r="F464" t="str">
            <v>DEM</v>
          </cell>
          <cell r="G464" t="str">
            <v>ATAIDE SCHOTT DIAS FILHO</v>
          </cell>
          <cell r="H464" t="str">
            <v>AJUDANTE</v>
          </cell>
          <cell r="J464">
            <v>1</v>
          </cell>
        </row>
        <row r="465">
          <cell r="A465">
            <v>442</v>
          </cell>
          <cell r="C465" t="str">
            <v>DEM</v>
          </cell>
          <cell r="D465" t="str">
            <v>DEM</v>
          </cell>
          <cell r="E465" t="str">
            <v>DEM</v>
          </cell>
          <cell r="F465" t="str">
            <v>DEM</v>
          </cell>
          <cell r="G465" t="str">
            <v>ADAILTON CORREIA DA SILVA</v>
          </cell>
          <cell r="H465" t="str">
            <v>AJUDANTE</v>
          </cell>
          <cell r="J465">
            <v>1</v>
          </cell>
        </row>
        <row r="466">
          <cell r="A466">
            <v>443</v>
          </cell>
          <cell r="C466" t="str">
            <v>DEM</v>
          </cell>
          <cell r="D466" t="str">
            <v>DEM</v>
          </cell>
          <cell r="E466" t="str">
            <v>DEM</v>
          </cell>
          <cell r="F466" t="str">
            <v>DEM</v>
          </cell>
          <cell r="G466" t="str">
            <v>LUIZ CARLOS JESUS DE MIRANDA</v>
          </cell>
          <cell r="H466" t="str">
            <v>AJUDANTE</v>
          </cell>
          <cell r="J466">
            <v>1</v>
          </cell>
        </row>
        <row r="467">
          <cell r="A467">
            <v>444</v>
          </cell>
          <cell r="B467" t="str">
            <v>SUB</v>
          </cell>
          <cell r="E467" t="str">
            <v>D</v>
          </cell>
          <cell r="G467" t="str">
            <v>ODAIR JOSE DA SILVA</v>
          </cell>
          <cell r="H467" t="str">
            <v>ELETRICISTA MONTADOR</v>
          </cell>
          <cell r="J467">
            <v>1</v>
          </cell>
        </row>
        <row r="468">
          <cell r="A468">
            <v>445</v>
          </cell>
          <cell r="B468" t="str">
            <v>SUB</v>
          </cell>
          <cell r="E468" t="str">
            <v>D</v>
          </cell>
          <cell r="G468" t="str">
            <v>JAILTON ASSIS DE JESUS</v>
          </cell>
          <cell r="H468" t="str">
            <v>ELETRICISTA MONTADOR</v>
          </cell>
          <cell r="J468">
            <v>1</v>
          </cell>
        </row>
        <row r="469">
          <cell r="A469">
            <v>446</v>
          </cell>
          <cell r="B469" t="str">
            <v>SUB</v>
          </cell>
          <cell r="E469" t="str">
            <v>D</v>
          </cell>
          <cell r="G469" t="str">
            <v>DOURIVAL AUGUSTO DO ROSÁRIO</v>
          </cell>
          <cell r="H469" t="str">
            <v>ELETRICISTA F / C</v>
          </cell>
          <cell r="J469">
            <v>1</v>
          </cell>
        </row>
        <row r="470">
          <cell r="A470">
            <v>447</v>
          </cell>
          <cell r="B470" t="str">
            <v>SUB</v>
          </cell>
          <cell r="E470" t="str">
            <v>D</v>
          </cell>
          <cell r="G470" t="str">
            <v>MIGUEL FERRAZ DE AZEVEDO</v>
          </cell>
          <cell r="H470" t="str">
            <v>ELETRICISTA MONTADOR</v>
          </cell>
          <cell r="J470">
            <v>1</v>
          </cell>
        </row>
        <row r="471">
          <cell r="A471">
            <v>448</v>
          </cell>
          <cell r="C471" t="str">
            <v>DEM</v>
          </cell>
          <cell r="D471" t="str">
            <v>DEM</v>
          </cell>
          <cell r="E471" t="str">
            <v>DEM</v>
          </cell>
          <cell r="F471" t="str">
            <v>DEM</v>
          </cell>
          <cell r="G471" t="str">
            <v>FRANCINALDO DE JESUS BOGEA DINIZ</v>
          </cell>
          <cell r="H471" t="str">
            <v>AJUDANTE</v>
          </cell>
          <cell r="I471" t="str">
            <v>AEROPORTO</v>
          </cell>
          <cell r="J471">
            <v>1</v>
          </cell>
        </row>
        <row r="472">
          <cell r="A472">
            <v>449</v>
          </cell>
          <cell r="E472" t="str">
            <v>D</v>
          </cell>
          <cell r="G472" t="str">
            <v>JOÃO DE JESUS DINIZ</v>
          </cell>
          <cell r="H472" t="str">
            <v>AJUDANTE</v>
          </cell>
          <cell r="J472">
            <v>1</v>
          </cell>
        </row>
        <row r="473">
          <cell r="A473">
            <v>450</v>
          </cell>
          <cell r="B473" t="str">
            <v>COMIS.</v>
          </cell>
          <cell r="E473" t="str">
            <v>D</v>
          </cell>
          <cell r="G473" t="str">
            <v>SÉRGIO OLIVEIRA SOUZA</v>
          </cell>
          <cell r="H473" t="str">
            <v>ELETRICISTA F / C</v>
          </cell>
          <cell r="J473">
            <v>1</v>
          </cell>
        </row>
        <row r="474">
          <cell r="A474">
            <v>451</v>
          </cell>
          <cell r="C474" t="str">
            <v>DEM</v>
          </cell>
          <cell r="D474" t="str">
            <v>DEM</v>
          </cell>
          <cell r="E474" t="str">
            <v>DEM</v>
          </cell>
          <cell r="F474" t="str">
            <v>DEM</v>
          </cell>
          <cell r="G474" t="str">
            <v>JOÃO DOS SANTOS FERREIRA</v>
          </cell>
          <cell r="H474" t="str">
            <v>ELETRICISTA F / C</v>
          </cell>
          <cell r="J474">
            <v>1</v>
          </cell>
        </row>
        <row r="475">
          <cell r="A475">
            <v>452</v>
          </cell>
          <cell r="C475" t="str">
            <v>DEM</v>
          </cell>
          <cell r="D475" t="str">
            <v>DEM</v>
          </cell>
          <cell r="E475" t="str">
            <v>DEM</v>
          </cell>
          <cell r="F475" t="str">
            <v>DEM</v>
          </cell>
          <cell r="G475" t="str">
            <v>EDIVAN RODRIGUES OLIVEIRA</v>
          </cell>
          <cell r="H475" t="str">
            <v>ELETRICISTA MONTADOR</v>
          </cell>
          <cell r="J475">
            <v>1</v>
          </cell>
        </row>
        <row r="476">
          <cell r="A476">
            <v>453</v>
          </cell>
          <cell r="G476" t="str">
            <v>JOSÉ DE LIMA FERNANDES</v>
          </cell>
          <cell r="H476" t="str">
            <v>ELETRICISTA MONTADOR</v>
          </cell>
          <cell r="J476">
            <v>1</v>
          </cell>
        </row>
        <row r="477">
          <cell r="A477">
            <v>454</v>
          </cell>
          <cell r="B477" t="str">
            <v>SUB</v>
          </cell>
          <cell r="E477" t="str">
            <v>D</v>
          </cell>
          <cell r="G477" t="str">
            <v>EDESIO SÉRGIO DE OLIVEIRA</v>
          </cell>
          <cell r="H477" t="str">
            <v>ENCARREGADO ELETRICA</v>
          </cell>
          <cell r="J477">
            <v>1</v>
          </cell>
        </row>
        <row r="478">
          <cell r="A478">
            <v>455</v>
          </cell>
          <cell r="B478" t="str">
            <v>SUB</v>
          </cell>
          <cell r="E478" t="str">
            <v>D</v>
          </cell>
          <cell r="G478" t="str">
            <v>VALTER RODRIGUES ARAÚJO</v>
          </cell>
          <cell r="H478" t="str">
            <v>MECANICO MONTADOR</v>
          </cell>
          <cell r="J478">
            <v>1</v>
          </cell>
        </row>
        <row r="479">
          <cell r="A479">
            <v>456</v>
          </cell>
          <cell r="B479" t="str">
            <v>AFC</v>
          </cell>
          <cell r="C479" t="str">
            <v>CT</v>
          </cell>
          <cell r="D479" t="str">
            <v>VT</v>
          </cell>
          <cell r="E479" t="str">
            <v>JTC</v>
          </cell>
          <cell r="F479" t="str">
            <v>ELÉTRICA</v>
          </cell>
          <cell r="G479" t="str">
            <v>DOMINGOS DA CRUZ PEREIRA</v>
          </cell>
          <cell r="H479" t="str">
            <v>ELETRICISTA F / C</v>
          </cell>
          <cell r="I479" t="str">
            <v>LAGOMAR</v>
          </cell>
          <cell r="J479">
            <v>1</v>
          </cell>
        </row>
        <row r="480">
          <cell r="A480">
            <v>457</v>
          </cell>
          <cell r="B480" t="str">
            <v>SUB</v>
          </cell>
          <cell r="E480" t="str">
            <v>D</v>
          </cell>
          <cell r="G480" t="str">
            <v>WILIAN LEITE LOPES</v>
          </cell>
          <cell r="H480" t="str">
            <v>MEIO OFICIAL</v>
          </cell>
          <cell r="I480" t="str">
            <v>?</v>
          </cell>
          <cell r="J480">
            <v>1</v>
          </cell>
        </row>
        <row r="481">
          <cell r="A481">
            <v>458</v>
          </cell>
          <cell r="B481" t="str">
            <v>SUB</v>
          </cell>
          <cell r="E481" t="str">
            <v>D</v>
          </cell>
          <cell r="G481" t="str">
            <v>WARLY BAUDSON ROSA</v>
          </cell>
          <cell r="H481" t="str">
            <v>AJUDANTE</v>
          </cell>
          <cell r="I481" t="str">
            <v>?</v>
          </cell>
          <cell r="J481">
            <v>1</v>
          </cell>
        </row>
        <row r="482">
          <cell r="A482">
            <v>459</v>
          </cell>
          <cell r="C482" t="str">
            <v>DEM</v>
          </cell>
          <cell r="D482" t="str">
            <v>DEM</v>
          </cell>
          <cell r="E482" t="str">
            <v>DEM</v>
          </cell>
          <cell r="F482" t="str">
            <v>DEM</v>
          </cell>
          <cell r="G482" t="str">
            <v>GUTEMBERGUE MARQUES CORREIA</v>
          </cell>
          <cell r="H482" t="str">
            <v>AJUDANTE</v>
          </cell>
          <cell r="I482" t="str">
            <v>CARAPEBUS</v>
          </cell>
          <cell r="J482">
            <v>1</v>
          </cell>
        </row>
        <row r="483">
          <cell r="A483">
            <v>460</v>
          </cell>
          <cell r="B483" t="str">
            <v>ASA</v>
          </cell>
          <cell r="C483" t="str">
            <v>HRSG</v>
          </cell>
          <cell r="D483" t="str">
            <v>-</v>
          </cell>
          <cell r="E483" t="str">
            <v>OJC</v>
          </cell>
          <cell r="F483" t="str">
            <v>TOPOGR.</v>
          </cell>
          <cell r="G483" t="str">
            <v>MAURO CESAR SOUSA</v>
          </cell>
          <cell r="H483" t="str">
            <v>AJUDANTE</v>
          </cell>
          <cell r="I483" t="str">
            <v>BARRA</v>
          </cell>
          <cell r="J483">
            <v>1</v>
          </cell>
        </row>
        <row r="484">
          <cell r="A484">
            <v>461</v>
          </cell>
          <cell r="C484" t="str">
            <v>DEM</v>
          </cell>
          <cell r="D484" t="str">
            <v>DEM</v>
          </cell>
          <cell r="E484" t="str">
            <v>DEM</v>
          </cell>
          <cell r="F484" t="str">
            <v>DEM</v>
          </cell>
          <cell r="G484" t="str">
            <v>RENATO FERREIRA DOS SANTOS</v>
          </cell>
          <cell r="H484" t="str">
            <v>AJUDANTE</v>
          </cell>
          <cell r="J484">
            <v>1</v>
          </cell>
        </row>
        <row r="485">
          <cell r="A485">
            <v>462</v>
          </cell>
          <cell r="C485" t="str">
            <v>DEM</v>
          </cell>
          <cell r="D485" t="str">
            <v>DEM</v>
          </cell>
          <cell r="E485" t="str">
            <v>DEM</v>
          </cell>
          <cell r="F485" t="str">
            <v>DEM</v>
          </cell>
          <cell r="G485" t="str">
            <v>ED WILSON QUEIROZ DA SILVA SALLES</v>
          </cell>
          <cell r="H485" t="str">
            <v>AJUDANTE</v>
          </cell>
          <cell r="J485">
            <v>1</v>
          </cell>
        </row>
        <row r="486">
          <cell r="A486">
            <v>463</v>
          </cell>
          <cell r="C486" t="str">
            <v>DEM</v>
          </cell>
          <cell r="D486" t="str">
            <v>DEM</v>
          </cell>
          <cell r="E486" t="str">
            <v>DEM</v>
          </cell>
          <cell r="F486" t="str">
            <v>DEM</v>
          </cell>
          <cell r="G486" t="str">
            <v>JORGE TEIXEIRA GOMES</v>
          </cell>
          <cell r="H486" t="str">
            <v>AJUDANTE</v>
          </cell>
          <cell r="J486">
            <v>1</v>
          </cell>
        </row>
        <row r="487">
          <cell r="A487">
            <v>464</v>
          </cell>
          <cell r="E487" t="str">
            <v>D</v>
          </cell>
          <cell r="G487" t="str">
            <v>EVERTON MÁCIO DE FREITAS</v>
          </cell>
          <cell r="H487" t="str">
            <v>AJUDANTE</v>
          </cell>
          <cell r="J487">
            <v>1</v>
          </cell>
        </row>
        <row r="488">
          <cell r="A488">
            <v>465</v>
          </cell>
          <cell r="C488" t="str">
            <v>DEM</v>
          </cell>
          <cell r="D488" t="str">
            <v>DEM</v>
          </cell>
          <cell r="E488" t="str">
            <v>DEM</v>
          </cell>
          <cell r="F488" t="str">
            <v>DEM</v>
          </cell>
          <cell r="G488" t="str">
            <v>LUIZ ADRIANO DE JESUS CERQUEIRA</v>
          </cell>
          <cell r="H488" t="str">
            <v>AJUDANTE</v>
          </cell>
          <cell r="J488">
            <v>1</v>
          </cell>
        </row>
        <row r="489">
          <cell r="A489">
            <v>466</v>
          </cell>
          <cell r="B489" t="str">
            <v>SUB</v>
          </cell>
          <cell r="E489" t="str">
            <v>D</v>
          </cell>
          <cell r="G489" t="str">
            <v>GERMANO JOSÉ MONTEIRO</v>
          </cell>
          <cell r="H489" t="str">
            <v>ELETRICISTA F / C</v>
          </cell>
          <cell r="J489">
            <v>1</v>
          </cell>
        </row>
        <row r="490">
          <cell r="A490">
            <v>467</v>
          </cell>
          <cell r="B490" t="str">
            <v>EDR</v>
          </cell>
          <cell r="C490" t="str">
            <v>HRSG</v>
          </cell>
          <cell r="D490" t="str">
            <v>RF</v>
          </cell>
          <cell r="E490" t="str">
            <v>JVS</v>
          </cell>
          <cell r="F490" t="str">
            <v>MONTAGEM</v>
          </cell>
          <cell r="G490" t="str">
            <v>RONEI ADRIANO DE SÁ</v>
          </cell>
          <cell r="H490" t="str">
            <v>CONTRA MESTRE</v>
          </cell>
          <cell r="I490" t="str">
            <v>BARRA</v>
          </cell>
          <cell r="J490">
            <v>1</v>
          </cell>
        </row>
        <row r="491">
          <cell r="A491">
            <v>468</v>
          </cell>
          <cell r="C491" t="str">
            <v>DEM</v>
          </cell>
          <cell r="D491" t="str">
            <v>DEM</v>
          </cell>
          <cell r="E491" t="str">
            <v>DEM</v>
          </cell>
          <cell r="F491" t="str">
            <v>DEM</v>
          </cell>
          <cell r="G491" t="str">
            <v>RONALDO VILELA ILÍDIO</v>
          </cell>
          <cell r="H491" t="str">
            <v>ELETRICISTA MONTADOR</v>
          </cell>
          <cell r="I491" t="str">
            <v>RIO DAS OSTRAS</v>
          </cell>
          <cell r="J491">
            <v>1</v>
          </cell>
        </row>
        <row r="492">
          <cell r="A492">
            <v>469</v>
          </cell>
          <cell r="C492" t="str">
            <v>DEM</v>
          </cell>
          <cell r="D492" t="str">
            <v>DEM</v>
          </cell>
          <cell r="E492" t="str">
            <v>DEM</v>
          </cell>
          <cell r="F492" t="str">
            <v>DEM</v>
          </cell>
          <cell r="G492" t="str">
            <v>ROMULO TORRES MARQUES DE ASSIS</v>
          </cell>
          <cell r="H492" t="str">
            <v>AJUDANTE</v>
          </cell>
          <cell r="J492">
            <v>1</v>
          </cell>
        </row>
        <row r="493">
          <cell r="A493">
            <v>470</v>
          </cell>
          <cell r="C493" t="str">
            <v>DEM</v>
          </cell>
          <cell r="D493" t="str">
            <v>DEM</v>
          </cell>
          <cell r="E493" t="str">
            <v>DEM</v>
          </cell>
          <cell r="F493" t="str">
            <v>DEM</v>
          </cell>
          <cell r="G493" t="str">
            <v>ANTÔNIO JORGE CRESPO DE LIMA</v>
          </cell>
          <cell r="H493" t="str">
            <v>AJUDANTE</v>
          </cell>
          <cell r="J493">
            <v>1</v>
          </cell>
        </row>
        <row r="494">
          <cell r="A494">
            <v>471</v>
          </cell>
          <cell r="C494" t="str">
            <v>DEM</v>
          </cell>
          <cell r="D494" t="str">
            <v>DEM</v>
          </cell>
          <cell r="E494" t="str">
            <v>DEM</v>
          </cell>
          <cell r="F494" t="str">
            <v>DEM</v>
          </cell>
          <cell r="G494" t="str">
            <v>CLAUDIO DE CARVALHO</v>
          </cell>
          <cell r="H494" t="str">
            <v>ENCARREGADO DE ELÉTRICA</v>
          </cell>
          <cell r="I494" t="str">
            <v>RIO DAS OSTRAS</v>
          </cell>
          <cell r="J494">
            <v>1</v>
          </cell>
        </row>
        <row r="495">
          <cell r="A495">
            <v>472</v>
          </cell>
          <cell r="C495" t="str">
            <v>DEM</v>
          </cell>
          <cell r="D495" t="str">
            <v>DEM</v>
          </cell>
          <cell r="E495" t="str">
            <v>DEM</v>
          </cell>
          <cell r="F495" t="str">
            <v>DEM</v>
          </cell>
          <cell r="G495" t="str">
            <v>JOÃO MARIA CONEGUNDES PEREIRA</v>
          </cell>
          <cell r="H495" t="str">
            <v>ELETRICISTA MONTADOR</v>
          </cell>
          <cell r="I495" t="str">
            <v>RIO DAS OSTRAS</v>
          </cell>
          <cell r="J495">
            <v>1</v>
          </cell>
        </row>
        <row r="496">
          <cell r="A496">
            <v>473</v>
          </cell>
          <cell r="C496" t="str">
            <v>DEM</v>
          </cell>
          <cell r="D496" t="str">
            <v>DEM</v>
          </cell>
          <cell r="E496" t="str">
            <v>DEM</v>
          </cell>
          <cell r="F496" t="str">
            <v>DEM</v>
          </cell>
          <cell r="G496" t="str">
            <v>COSME NUNES DA SILVA SOUZA</v>
          </cell>
          <cell r="H496" t="str">
            <v>AJUDANTE</v>
          </cell>
          <cell r="J496">
            <v>1</v>
          </cell>
        </row>
        <row r="497">
          <cell r="A497">
            <v>474</v>
          </cell>
          <cell r="C497" t="str">
            <v>DEM</v>
          </cell>
          <cell r="D497" t="str">
            <v>DEM</v>
          </cell>
          <cell r="E497" t="str">
            <v>DEM</v>
          </cell>
          <cell r="F497" t="str">
            <v>DEM</v>
          </cell>
          <cell r="G497" t="str">
            <v>SÉRGIO LUIZ DE SOUZA TEIXEIRA</v>
          </cell>
          <cell r="H497" t="str">
            <v>AJUDANTE</v>
          </cell>
          <cell r="I497" t="str">
            <v>BARRA</v>
          </cell>
          <cell r="J497">
            <v>1</v>
          </cell>
        </row>
        <row r="498">
          <cell r="A498">
            <v>475</v>
          </cell>
          <cell r="B498" t="str">
            <v>SEG</v>
          </cell>
          <cell r="D498" t="str">
            <v>-</v>
          </cell>
          <cell r="E498" t="str">
            <v>WS</v>
          </cell>
          <cell r="G498" t="str">
            <v>ALEXANDRO PEREIRA FREITAS</v>
          </cell>
          <cell r="H498" t="str">
            <v>AJUDANTE</v>
          </cell>
          <cell r="I498" t="str">
            <v>BARRA</v>
          </cell>
          <cell r="J498">
            <v>1</v>
          </cell>
        </row>
        <row r="499">
          <cell r="A499">
            <v>477</v>
          </cell>
          <cell r="B499" t="str">
            <v>LIMP</v>
          </cell>
          <cell r="D499" t="str">
            <v>-</v>
          </cell>
          <cell r="E499" t="str">
            <v>GGS</v>
          </cell>
          <cell r="G499" t="str">
            <v>RISALDO REGES DA SILVA</v>
          </cell>
          <cell r="H499" t="str">
            <v>AJUDANTE</v>
          </cell>
          <cell r="I499" t="str">
            <v>BARRA</v>
          </cell>
          <cell r="J499">
            <v>1</v>
          </cell>
        </row>
        <row r="500">
          <cell r="A500">
            <v>478</v>
          </cell>
          <cell r="B500" t="str">
            <v>SUB</v>
          </cell>
          <cell r="G500" t="str">
            <v>EDILSON FARIAS MACHADO</v>
          </cell>
          <cell r="H500" t="str">
            <v>AJUDANTE</v>
          </cell>
          <cell r="J500">
            <v>1</v>
          </cell>
        </row>
        <row r="501">
          <cell r="A501">
            <v>479</v>
          </cell>
          <cell r="B501" t="str">
            <v>SUB</v>
          </cell>
          <cell r="E501" t="str">
            <v>D</v>
          </cell>
          <cell r="G501" t="str">
            <v>GENIVALDO ANTÔNIO DA SILVA</v>
          </cell>
          <cell r="H501" t="str">
            <v>AJUDANTE</v>
          </cell>
          <cell r="J501">
            <v>1</v>
          </cell>
        </row>
        <row r="502">
          <cell r="A502">
            <v>480</v>
          </cell>
          <cell r="B502" t="str">
            <v>VITOR</v>
          </cell>
          <cell r="C502" t="str">
            <v>-</v>
          </cell>
          <cell r="E502" t="str">
            <v>D</v>
          </cell>
          <cell r="G502" t="str">
            <v>IVEN DRUMOND ROCHA</v>
          </cell>
          <cell r="H502" t="str">
            <v>ELETRICISTA F / C</v>
          </cell>
          <cell r="J502">
            <v>1</v>
          </cell>
        </row>
        <row r="503">
          <cell r="A503">
            <v>481</v>
          </cell>
          <cell r="B503" t="str">
            <v>SUB</v>
          </cell>
          <cell r="E503" t="str">
            <v>D</v>
          </cell>
          <cell r="G503" t="str">
            <v>SEBASTIÃO RAMOS ANACLETO</v>
          </cell>
          <cell r="H503" t="str">
            <v>ELETRICISTA F / C</v>
          </cell>
          <cell r="J503">
            <v>1</v>
          </cell>
        </row>
        <row r="504">
          <cell r="A504">
            <v>482</v>
          </cell>
          <cell r="C504" t="str">
            <v>DEM</v>
          </cell>
          <cell r="D504" t="str">
            <v>DEM</v>
          </cell>
          <cell r="E504" t="str">
            <v>DEM</v>
          </cell>
          <cell r="F504" t="str">
            <v>DEM</v>
          </cell>
          <cell r="G504" t="str">
            <v>JOSÉ GERALDO BENTO</v>
          </cell>
          <cell r="H504" t="str">
            <v>ELETRICISTA F / C</v>
          </cell>
          <cell r="I504" t="str">
            <v>BRISA DA COSTA</v>
          </cell>
          <cell r="J504">
            <v>1</v>
          </cell>
        </row>
        <row r="505">
          <cell r="A505">
            <v>483</v>
          </cell>
          <cell r="B505" t="str">
            <v>SUB</v>
          </cell>
          <cell r="E505" t="str">
            <v>D</v>
          </cell>
          <cell r="G505" t="str">
            <v>MARCELO DEMOCRITO BARBOSA</v>
          </cell>
          <cell r="H505" t="str">
            <v>ELETRICISTA F / C</v>
          </cell>
          <cell r="J505">
            <v>1</v>
          </cell>
        </row>
        <row r="506">
          <cell r="A506">
            <v>484</v>
          </cell>
          <cell r="C506" t="str">
            <v>DEM</v>
          </cell>
          <cell r="D506" t="str">
            <v>DEM</v>
          </cell>
          <cell r="E506" t="str">
            <v>DEM</v>
          </cell>
          <cell r="F506" t="str">
            <v>LIG. DE CABOS</v>
          </cell>
          <cell r="G506" t="str">
            <v>JOSÉ BATISTA</v>
          </cell>
          <cell r="H506" t="str">
            <v>ELETRICISTA F / C</v>
          </cell>
          <cell r="I506" t="str">
            <v>RIO DAS OSTRAS</v>
          </cell>
          <cell r="J506">
            <v>1</v>
          </cell>
        </row>
        <row r="507">
          <cell r="A507">
            <v>485</v>
          </cell>
          <cell r="B507" t="str">
            <v>SUB</v>
          </cell>
          <cell r="E507" t="str">
            <v>D</v>
          </cell>
          <cell r="G507" t="str">
            <v>ENIO DE SOUZA</v>
          </cell>
          <cell r="H507" t="str">
            <v>ELETRICISTA F / C</v>
          </cell>
          <cell r="J507">
            <v>1</v>
          </cell>
        </row>
        <row r="508">
          <cell r="A508">
            <v>486</v>
          </cell>
          <cell r="B508" t="str">
            <v>AFC</v>
          </cell>
          <cell r="C508" t="str">
            <v>BOP</v>
          </cell>
          <cell r="D508" t="str">
            <v>PAO</v>
          </cell>
          <cell r="E508" t="str">
            <v>-</v>
          </cell>
          <cell r="F508" t="str">
            <v>FABRICAÇÃO</v>
          </cell>
          <cell r="G508" t="str">
            <v>ALAN SILVA SAMPAIO</v>
          </cell>
          <cell r="H508" t="str">
            <v>AJUDANTE</v>
          </cell>
          <cell r="I508" t="str">
            <v>BARRA</v>
          </cell>
          <cell r="J508">
            <v>1</v>
          </cell>
        </row>
        <row r="509">
          <cell r="A509">
            <v>487</v>
          </cell>
          <cell r="B509" t="str">
            <v>-</v>
          </cell>
          <cell r="C509" t="str">
            <v>CONT. MAT.</v>
          </cell>
          <cell r="D509" t="str">
            <v>VT</v>
          </cell>
          <cell r="E509" t="str">
            <v>BDA</v>
          </cell>
          <cell r="F509" t="str">
            <v>APOIO</v>
          </cell>
          <cell r="G509" t="str">
            <v>REILE COUTINHO DO NASCIMENTO</v>
          </cell>
          <cell r="H509" t="str">
            <v>AUXILIAR ALMOXARIFE 1</v>
          </cell>
          <cell r="I509" t="str">
            <v>POSTO TIC TAC</v>
          </cell>
          <cell r="J509">
            <v>1</v>
          </cell>
        </row>
        <row r="510">
          <cell r="A510">
            <v>488</v>
          </cell>
          <cell r="C510" t="str">
            <v>DEM</v>
          </cell>
          <cell r="D510" t="str">
            <v>DEM</v>
          </cell>
          <cell r="E510" t="str">
            <v>DEM</v>
          </cell>
          <cell r="F510" t="str">
            <v>DEM</v>
          </cell>
          <cell r="G510" t="str">
            <v>PEDRO RODRIGUES VICENTE NETO</v>
          </cell>
          <cell r="H510" t="str">
            <v>INSTRUMENTISTA</v>
          </cell>
          <cell r="I510" t="str">
            <v>RIO DAS OSTRAS</v>
          </cell>
          <cell r="J510">
            <v>1</v>
          </cell>
        </row>
        <row r="511">
          <cell r="A511">
            <v>489</v>
          </cell>
          <cell r="C511" t="str">
            <v>DEM</v>
          </cell>
          <cell r="D511" t="str">
            <v>DEM</v>
          </cell>
          <cell r="E511" t="str">
            <v>DEM</v>
          </cell>
          <cell r="F511" t="str">
            <v>DEM</v>
          </cell>
          <cell r="G511" t="str">
            <v>ROGÉRIO DOS SANTOS OLIVEIRA</v>
          </cell>
          <cell r="H511" t="str">
            <v>AJUDANTE</v>
          </cell>
          <cell r="I511" t="str">
            <v>BARRA</v>
          </cell>
          <cell r="J511">
            <v>1</v>
          </cell>
        </row>
        <row r="512">
          <cell r="A512">
            <v>490</v>
          </cell>
          <cell r="B512" t="str">
            <v>SUB</v>
          </cell>
          <cell r="E512" t="str">
            <v>D</v>
          </cell>
          <cell r="G512" t="str">
            <v>JOSÉ CESAR LIMA DE OLIVEIRA</v>
          </cell>
          <cell r="H512" t="str">
            <v>ELETRICISTA MONTADOR</v>
          </cell>
          <cell r="J512">
            <v>1</v>
          </cell>
        </row>
        <row r="513">
          <cell r="A513">
            <v>491</v>
          </cell>
          <cell r="C513" t="str">
            <v>DEM</v>
          </cell>
          <cell r="D513" t="str">
            <v>DEM</v>
          </cell>
          <cell r="E513" t="str">
            <v>DEM</v>
          </cell>
          <cell r="F513" t="str">
            <v>LIG. DE CABOS</v>
          </cell>
          <cell r="G513" t="str">
            <v>ANTÔNIO ALVES RAMOS</v>
          </cell>
          <cell r="H513" t="str">
            <v>ELETRICISTA F / C</v>
          </cell>
          <cell r="I513" t="str">
            <v>RIO DAS OSTRAS</v>
          </cell>
          <cell r="J513">
            <v>1</v>
          </cell>
        </row>
        <row r="514">
          <cell r="A514">
            <v>492</v>
          </cell>
          <cell r="B514" t="str">
            <v>MML</v>
          </cell>
          <cell r="C514" t="str">
            <v>BOP</v>
          </cell>
          <cell r="D514" t="str">
            <v>GIL</v>
          </cell>
          <cell r="E514" t="str">
            <v>JSS</v>
          </cell>
          <cell r="F514" t="str">
            <v>LIG. DE CABOS</v>
          </cell>
          <cell r="G514" t="str">
            <v>JOÃO SINCERO DA SILVA</v>
          </cell>
          <cell r="H514" t="str">
            <v>ENCARREGADO</v>
          </cell>
          <cell r="I514" t="str">
            <v>RIO DAS OSTRAS</v>
          </cell>
          <cell r="J514">
            <v>1</v>
          </cell>
        </row>
        <row r="515">
          <cell r="A515">
            <v>493</v>
          </cell>
          <cell r="G515" t="str">
            <v>CANCELADO</v>
          </cell>
          <cell r="J515">
            <v>1</v>
          </cell>
        </row>
        <row r="516">
          <cell r="A516">
            <v>494</v>
          </cell>
          <cell r="B516" t="str">
            <v>SUB</v>
          </cell>
          <cell r="E516" t="str">
            <v>D</v>
          </cell>
          <cell r="G516" t="str">
            <v>ANEDINO SIMÃO JUSTO</v>
          </cell>
          <cell r="H516" t="str">
            <v>ELETRICISTA F / C</v>
          </cell>
          <cell r="J516">
            <v>1</v>
          </cell>
        </row>
        <row r="517">
          <cell r="A517">
            <v>495</v>
          </cell>
          <cell r="C517" t="str">
            <v>DEM</v>
          </cell>
          <cell r="D517" t="str">
            <v>DEM</v>
          </cell>
          <cell r="E517" t="str">
            <v>DEM</v>
          </cell>
          <cell r="F517" t="str">
            <v>DEM</v>
          </cell>
          <cell r="G517" t="str">
            <v>LUIZ SIMÃO LIMA</v>
          </cell>
          <cell r="H517" t="str">
            <v>INSTRUMENTISTA</v>
          </cell>
          <cell r="I517" t="str">
            <v>RIO DAS OSTRAS</v>
          </cell>
          <cell r="J517">
            <v>1</v>
          </cell>
        </row>
        <row r="518">
          <cell r="A518">
            <v>496</v>
          </cell>
          <cell r="B518" t="str">
            <v>DORG</v>
          </cell>
          <cell r="C518" t="str">
            <v>CT</v>
          </cell>
          <cell r="D518" t="str">
            <v>CMM</v>
          </cell>
          <cell r="F518" t="str">
            <v>SUP</v>
          </cell>
          <cell r="G518" t="str">
            <v>CLEVES MIGUEL MOURA DOS SANTOS</v>
          </cell>
          <cell r="H518" t="str">
            <v>SUPERVISOR INSTRUMENTISTA</v>
          </cell>
          <cell r="I518" t="str">
            <v>RIO DAS OSTRAS</v>
          </cell>
          <cell r="J518">
            <v>1</v>
          </cell>
        </row>
        <row r="519">
          <cell r="A519">
            <v>497</v>
          </cell>
          <cell r="B519" t="str">
            <v>AFC</v>
          </cell>
          <cell r="C519" t="str">
            <v>GERAL</v>
          </cell>
          <cell r="D519" t="str">
            <v>JS</v>
          </cell>
          <cell r="E519" t="str">
            <v>-</v>
          </cell>
          <cell r="F519" t="str">
            <v>ISOL/PINT</v>
          </cell>
          <cell r="G519" t="str">
            <v>JOSÉ GUEVERTON BARBOSA SANTOS</v>
          </cell>
          <cell r="H519" t="str">
            <v>PINTOR</v>
          </cell>
          <cell r="I519" t="str">
            <v>RIO DAS OSTRAS</v>
          </cell>
          <cell r="J519">
            <v>1</v>
          </cell>
        </row>
        <row r="520">
          <cell r="A520">
            <v>498</v>
          </cell>
          <cell r="C520" t="str">
            <v>DEM</v>
          </cell>
          <cell r="D520" t="str">
            <v>DEM</v>
          </cell>
          <cell r="E520" t="str">
            <v>DEM</v>
          </cell>
          <cell r="F520" t="str">
            <v>DEM</v>
          </cell>
          <cell r="G520" t="str">
            <v>GILBERTO MENESES DOS SANTOS</v>
          </cell>
          <cell r="H520" t="str">
            <v>PINTOR</v>
          </cell>
          <cell r="I520" t="str">
            <v>RIO DAS OSTRAS</v>
          </cell>
          <cell r="J520">
            <v>1</v>
          </cell>
        </row>
        <row r="521">
          <cell r="A521">
            <v>499</v>
          </cell>
          <cell r="B521" t="str">
            <v>SUB</v>
          </cell>
          <cell r="E521" t="str">
            <v>D</v>
          </cell>
          <cell r="G521" t="str">
            <v>JOSÉ MARTINS DOS SANTOS</v>
          </cell>
          <cell r="H521" t="str">
            <v>AJUDANTE</v>
          </cell>
          <cell r="J521">
            <v>1</v>
          </cell>
        </row>
        <row r="522">
          <cell r="A522">
            <v>500</v>
          </cell>
          <cell r="C522" t="str">
            <v>DEM</v>
          </cell>
          <cell r="D522" t="str">
            <v>DEM</v>
          </cell>
          <cell r="E522" t="str">
            <v>DEM</v>
          </cell>
          <cell r="F522" t="str">
            <v>DEM</v>
          </cell>
          <cell r="G522" t="str">
            <v>HELCIO FERNANDO BAIA</v>
          </cell>
          <cell r="H522" t="str">
            <v>AJUDANTE</v>
          </cell>
          <cell r="I522" t="str">
            <v>COND. GREEN PEACE</v>
          </cell>
          <cell r="J522">
            <v>1</v>
          </cell>
        </row>
        <row r="523">
          <cell r="A523">
            <v>501</v>
          </cell>
          <cell r="E523" t="str">
            <v>D</v>
          </cell>
          <cell r="G523" t="str">
            <v>ANTÔNIO FERREIRA DE MELO</v>
          </cell>
          <cell r="H523" t="str">
            <v>AJUDANTE</v>
          </cell>
          <cell r="J523">
            <v>1</v>
          </cell>
        </row>
        <row r="524">
          <cell r="A524">
            <v>502</v>
          </cell>
          <cell r="E524" t="str">
            <v>D</v>
          </cell>
          <cell r="G524" t="str">
            <v>PEDRO ROCHA DE OLIVEIRA</v>
          </cell>
          <cell r="H524" t="str">
            <v>MECANICO MONTADOR</v>
          </cell>
          <cell r="J524">
            <v>1</v>
          </cell>
        </row>
        <row r="525">
          <cell r="A525">
            <v>503</v>
          </cell>
          <cell r="E525" t="str">
            <v>-</v>
          </cell>
          <cell r="G525" t="str">
            <v>JEFERSON BARBOSA FARIAS</v>
          </cell>
          <cell r="H525" t="str">
            <v>AJUDANTE</v>
          </cell>
          <cell r="I525" t="str">
            <v>BARRA</v>
          </cell>
          <cell r="J525">
            <v>1</v>
          </cell>
        </row>
        <row r="526">
          <cell r="A526">
            <v>504</v>
          </cell>
          <cell r="E526" t="str">
            <v>D</v>
          </cell>
          <cell r="G526" t="str">
            <v>JOÉLCIO DA COSTA</v>
          </cell>
          <cell r="H526" t="str">
            <v>ELETRICISTA MONTADOR</v>
          </cell>
          <cell r="J526">
            <v>1</v>
          </cell>
        </row>
        <row r="527">
          <cell r="A527">
            <v>505</v>
          </cell>
          <cell r="B527" t="str">
            <v>SUB</v>
          </cell>
          <cell r="E527" t="str">
            <v>D</v>
          </cell>
          <cell r="G527" t="str">
            <v>WALDIR ARAÚJO DA SILVA</v>
          </cell>
          <cell r="H527" t="str">
            <v>ELETRICISTA MONTADOR</v>
          </cell>
          <cell r="J527">
            <v>1</v>
          </cell>
        </row>
        <row r="528">
          <cell r="A528">
            <v>506</v>
          </cell>
          <cell r="E528" t="str">
            <v>D</v>
          </cell>
          <cell r="G528" t="str">
            <v>MOIZÉS SENA DE MATOS</v>
          </cell>
          <cell r="H528" t="str">
            <v>ELETRICISTA MONTADOR</v>
          </cell>
          <cell r="J528">
            <v>1</v>
          </cell>
        </row>
        <row r="529">
          <cell r="A529">
            <v>507</v>
          </cell>
          <cell r="C529" t="str">
            <v>DEM</v>
          </cell>
          <cell r="D529" t="str">
            <v>DEM</v>
          </cell>
          <cell r="E529" t="str">
            <v>DEM</v>
          </cell>
          <cell r="F529" t="str">
            <v>DEM</v>
          </cell>
          <cell r="G529" t="str">
            <v>VANDERLEI VALADARES DOS SANTOS</v>
          </cell>
          <cell r="H529" t="str">
            <v>ELETRICISTA MONTADOR</v>
          </cell>
          <cell r="J529">
            <v>1</v>
          </cell>
        </row>
        <row r="530">
          <cell r="A530">
            <v>508</v>
          </cell>
          <cell r="G530" t="str">
            <v>JOSÉ ESTEVÃO</v>
          </cell>
          <cell r="H530" t="str">
            <v>MECANICO MONTADOR</v>
          </cell>
          <cell r="J530">
            <v>1</v>
          </cell>
        </row>
        <row r="531">
          <cell r="A531">
            <v>509</v>
          </cell>
          <cell r="B531" t="str">
            <v>DP</v>
          </cell>
          <cell r="D531" t="str">
            <v>-</v>
          </cell>
          <cell r="E531" t="str">
            <v>GGS</v>
          </cell>
          <cell r="G531" t="str">
            <v>PAULO ROBERTO PEREIRA</v>
          </cell>
          <cell r="H531" t="str">
            <v>ASSISTENTE DE DP</v>
          </cell>
          <cell r="I531" t="str">
            <v>RIO DAS OSTRAS</v>
          </cell>
          <cell r="J531">
            <v>1</v>
          </cell>
        </row>
        <row r="532">
          <cell r="A532">
            <v>510</v>
          </cell>
          <cell r="C532" t="str">
            <v>DEM</v>
          </cell>
          <cell r="D532" t="str">
            <v>DEM</v>
          </cell>
          <cell r="E532" t="str">
            <v>DEM</v>
          </cell>
          <cell r="F532" t="str">
            <v>DEM</v>
          </cell>
          <cell r="G532" t="str">
            <v>OLIMPIO DO NASCIMENTO DEGEL</v>
          </cell>
          <cell r="H532" t="str">
            <v>ELETRICISTA DE MANUTENÇÃO</v>
          </cell>
          <cell r="I532" t="str">
            <v>PARGOS</v>
          </cell>
          <cell r="J532">
            <v>1</v>
          </cell>
        </row>
        <row r="533">
          <cell r="A533">
            <v>511</v>
          </cell>
          <cell r="E533" t="str">
            <v>D</v>
          </cell>
          <cell r="G533" t="str">
            <v>ERIBALDO VIEIRA DA SILVA</v>
          </cell>
          <cell r="H533" t="str">
            <v>MECANICO MONTADOR</v>
          </cell>
          <cell r="J533">
            <v>1</v>
          </cell>
        </row>
        <row r="534">
          <cell r="A534">
            <v>512</v>
          </cell>
          <cell r="C534" t="str">
            <v>DEM</v>
          </cell>
          <cell r="D534" t="str">
            <v>DEM</v>
          </cell>
          <cell r="E534" t="str">
            <v>DEM</v>
          </cell>
          <cell r="F534" t="str">
            <v>DEM</v>
          </cell>
          <cell r="G534" t="str">
            <v>MARCOS JACINTO MARIO</v>
          </cell>
          <cell r="H534" t="str">
            <v>ELETRICISTA MONTADOR</v>
          </cell>
          <cell r="I534" t="str">
            <v>RIO DAS OSTRAS</v>
          </cell>
          <cell r="J534">
            <v>1</v>
          </cell>
        </row>
        <row r="535">
          <cell r="A535">
            <v>513</v>
          </cell>
          <cell r="B535" t="str">
            <v>SUB</v>
          </cell>
          <cell r="E535" t="str">
            <v>D</v>
          </cell>
          <cell r="G535" t="str">
            <v>EDELSON CONRADO DE OLIVEIRA</v>
          </cell>
          <cell r="H535" t="str">
            <v>ELETRICISTA MONTADOR</v>
          </cell>
          <cell r="J535">
            <v>1</v>
          </cell>
        </row>
        <row r="536">
          <cell r="A536">
            <v>514</v>
          </cell>
          <cell r="B536" t="str">
            <v>MML</v>
          </cell>
          <cell r="C536" t="str">
            <v>BOP</v>
          </cell>
          <cell r="D536" t="str">
            <v>GIL</v>
          </cell>
          <cell r="E536" t="str">
            <v>JSS</v>
          </cell>
          <cell r="F536" t="str">
            <v>LIG. DE CABOS</v>
          </cell>
          <cell r="G536" t="str">
            <v>JADIEL CONRADO DE OLIVEIRA</v>
          </cell>
          <cell r="H536" t="str">
            <v>ELETRICISTA F / C</v>
          </cell>
          <cell r="I536" t="str">
            <v>PARGOS</v>
          </cell>
          <cell r="J536">
            <v>1</v>
          </cell>
        </row>
        <row r="537">
          <cell r="A537">
            <v>515</v>
          </cell>
          <cell r="B537" t="str">
            <v>MML</v>
          </cell>
          <cell r="C537" t="str">
            <v>HRSG</v>
          </cell>
          <cell r="D537" t="str">
            <v>CMM</v>
          </cell>
          <cell r="E537" t="str">
            <v>ON</v>
          </cell>
          <cell r="F537" t="str">
            <v>INSTRUMENT.</v>
          </cell>
          <cell r="G537" t="str">
            <v>EDUARDO JOSÉ ARAÚJO DE SOUZA</v>
          </cell>
          <cell r="H537" t="str">
            <v>INSTRUMENTISTA</v>
          </cell>
          <cell r="I537" t="str">
            <v>RIO DAS OSTRAS</v>
          </cell>
          <cell r="J537">
            <v>1</v>
          </cell>
        </row>
        <row r="538">
          <cell r="A538">
            <v>516</v>
          </cell>
          <cell r="G538" t="str">
            <v>JOSÉ FERREIRA DOS SANTOS</v>
          </cell>
          <cell r="H538" t="str">
            <v>AJUDANTE</v>
          </cell>
          <cell r="I538" t="str">
            <v>BARRA</v>
          </cell>
          <cell r="J538">
            <v>1</v>
          </cell>
        </row>
        <row r="539">
          <cell r="A539">
            <v>517</v>
          </cell>
          <cell r="B539" t="str">
            <v>EDR</v>
          </cell>
          <cell r="C539" t="str">
            <v>HRSG</v>
          </cell>
          <cell r="D539" t="str">
            <v>VENDOL.</v>
          </cell>
          <cell r="E539" t="str">
            <v>MJO</v>
          </cell>
          <cell r="F539" t="str">
            <v>MONTAGEM</v>
          </cell>
          <cell r="G539" t="str">
            <v>CARLOS ANDRÉ CONCEIÇÃO</v>
          </cell>
          <cell r="H539" t="str">
            <v>MECANICO MONTADOR</v>
          </cell>
          <cell r="J539">
            <v>1</v>
          </cell>
        </row>
        <row r="540">
          <cell r="A540">
            <v>518</v>
          </cell>
          <cell r="E540" t="str">
            <v>D</v>
          </cell>
          <cell r="G540" t="str">
            <v>VITOR LUIZ DE SOUZA VIANA</v>
          </cell>
          <cell r="H540" t="str">
            <v>AUXILIAR ELETRO TÉCNICO</v>
          </cell>
          <cell r="J540">
            <v>1</v>
          </cell>
        </row>
        <row r="541">
          <cell r="A541">
            <v>519</v>
          </cell>
          <cell r="B541" t="str">
            <v>SUB</v>
          </cell>
          <cell r="E541" t="str">
            <v>D</v>
          </cell>
          <cell r="G541" t="str">
            <v>ALEX SANDRO HENRIQUE</v>
          </cell>
          <cell r="H541" t="str">
            <v>AUXILIAR ELETRO TÉCNICO</v>
          </cell>
          <cell r="J541">
            <v>1</v>
          </cell>
        </row>
        <row r="542">
          <cell r="A542">
            <v>520</v>
          </cell>
          <cell r="C542" t="str">
            <v>DEM</v>
          </cell>
          <cell r="D542" t="str">
            <v>DEM</v>
          </cell>
          <cell r="E542" t="str">
            <v>DEM</v>
          </cell>
          <cell r="F542" t="str">
            <v>DEM</v>
          </cell>
          <cell r="G542" t="str">
            <v>ADEMIR FIRME DA SILVA</v>
          </cell>
          <cell r="H542" t="str">
            <v>ELETRICISTA MONTADOR</v>
          </cell>
          <cell r="I542" t="str">
            <v>RIO DAS OSTRAS</v>
          </cell>
          <cell r="J542">
            <v>1</v>
          </cell>
        </row>
        <row r="543">
          <cell r="A543">
            <v>521</v>
          </cell>
          <cell r="G543" t="str">
            <v>EVERTON MAICON DE SOUZA VICENTE</v>
          </cell>
          <cell r="H543" t="str">
            <v>AJUDANTE</v>
          </cell>
          <cell r="I543" t="str">
            <v>BARRA</v>
          </cell>
          <cell r="J543">
            <v>1</v>
          </cell>
        </row>
        <row r="544">
          <cell r="A544">
            <v>522</v>
          </cell>
          <cell r="C544" t="str">
            <v>DEM</v>
          </cell>
          <cell r="D544" t="str">
            <v>DEM</v>
          </cell>
          <cell r="E544" t="str">
            <v>DEM</v>
          </cell>
          <cell r="F544" t="str">
            <v>DEM</v>
          </cell>
          <cell r="G544" t="str">
            <v>ALESSANDRO PEDRO DA SILVA</v>
          </cell>
          <cell r="H544" t="str">
            <v>ELETRICISTA MONTADOR</v>
          </cell>
          <cell r="J544">
            <v>1</v>
          </cell>
        </row>
        <row r="545">
          <cell r="A545">
            <v>523</v>
          </cell>
          <cell r="B545" t="str">
            <v>AFC</v>
          </cell>
          <cell r="C545" t="str">
            <v>CT</v>
          </cell>
          <cell r="D545" t="str">
            <v>VT</v>
          </cell>
          <cell r="E545" t="str">
            <v>JTC</v>
          </cell>
          <cell r="F545" t="str">
            <v>ELÉTRICA</v>
          </cell>
          <cell r="G545" t="str">
            <v>ARNALDO BISPO DOS ANJOS</v>
          </cell>
          <cell r="H545" t="str">
            <v>ELETRICISTA MONTADOR</v>
          </cell>
          <cell r="I545" t="str">
            <v>NOVA HOLANDA</v>
          </cell>
          <cell r="J545">
            <v>1</v>
          </cell>
        </row>
        <row r="546">
          <cell r="A546">
            <v>524</v>
          </cell>
          <cell r="C546" t="str">
            <v>DEM</v>
          </cell>
          <cell r="D546" t="str">
            <v>DEM</v>
          </cell>
          <cell r="E546" t="str">
            <v>DEM</v>
          </cell>
          <cell r="F546" t="str">
            <v>DEM</v>
          </cell>
          <cell r="G546" t="str">
            <v>IRANI SANCHO BERNARDO</v>
          </cell>
          <cell r="H546" t="str">
            <v>AJUDANTE</v>
          </cell>
          <cell r="J546">
            <v>1</v>
          </cell>
        </row>
        <row r="547">
          <cell r="A547">
            <v>525</v>
          </cell>
          <cell r="C547" t="str">
            <v>DEM</v>
          </cell>
          <cell r="D547" t="str">
            <v>DEM</v>
          </cell>
          <cell r="E547" t="str">
            <v>DEM</v>
          </cell>
          <cell r="F547" t="str">
            <v>DEM</v>
          </cell>
          <cell r="G547" t="str">
            <v>GILVAN DOS SANTOS SANTIAGO</v>
          </cell>
          <cell r="H547" t="str">
            <v>AJUDANTE</v>
          </cell>
          <cell r="J547">
            <v>1</v>
          </cell>
        </row>
        <row r="548">
          <cell r="A548">
            <v>526</v>
          </cell>
          <cell r="B548" t="str">
            <v>MML</v>
          </cell>
          <cell r="C548" t="str">
            <v>BOP</v>
          </cell>
          <cell r="D548" t="str">
            <v>CMM</v>
          </cell>
          <cell r="E548" t="str">
            <v>PCC</v>
          </cell>
          <cell r="F548" t="str">
            <v>INSTRUMENT.</v>
          </cell>
          <cell r="G548" t="str">
            <v>MAURICIO LUIZ SATYRO</v>
          </cell>
          <cell r="H548" t="str">
            <v>CONTRA MESTRE</v>
          </cell>
          <cell r="I548" t="str">
            <v>PARGOS</v>
          </cell>
          <cell r="J548">
            <v>1</v>
          </cell>
        </row>
        <row r="549">
          <cell r="A549">
            <v>527</v>
          </cell>
          <cell r="B549" t="str">
            <v>MML</v>
          </cell>
          <cell r="C549" t="str">
            <v>BOP</v>
          </cell>
          <cell r="D549" t="str">
            <v>CMM</v>
          </cell>
          <cell r="E549" t="str">
            <v>PCC</v>
          </cell>
          <cell r="F549" t="str">
            <v>INSTRUMENT.</v>
          </cell>
          <cell r="G549" t="str">
            <v>UZIAS JOSÉ DOS SANTOS</v>
          </cell>
          <cell r="H549" t="str">
            <v>INSTRUMENTISTA</v>
          </cell>
          <cell r="I549" t="str">
            <v>PARGOS</v>
          </cell>
          <cell r="J549">
            <v>1</v>
          </cell>
        </row>
        <row r="550">
          <cell r="A550">
            <v>528</v>
          </cell>
          <cell r="C550" t="str">
            <v>DEM</v>
          </cell>
          <cell r="D550" t="str">
            <v>DEM</v>
          </cell>
          <cell r="E550" t="str">
            <v>DEM</v>
          </cell>
          <cell r="F550" t="str">
            <v>DEM</v>
          </cell>
          <cell r="G550" t="str">
            <v>ALOIZIO GONZAGA PEREIRA ABRANTES</v>
          </cell>
          <cell r="H550" t="str">
            <v>CONTRA MESTRE</v>
          </cell>
          <cell r="I550" t="str">
            <v>RIO DAS OSTRAS</v>
          </cell>
          <cell r="J550">
            <v>1</v>
          </cell>
        </row>
        <row r="551">
          <cell r="A551">
            <v>529</v>
          </cell>
          <cell r="G551" t="str">
            <v>CANCELADO</v>
          </cell>
          <cell r="J551">
            <v>1</v>
          </cell>
        </row>
        <row r="552">
          <cell r="A552">
            <v>530</v>
          </cell>
          <cell r="B552" t="str">
            <v>DP</v>
          </cell>
          <cell r="C552" t="str">
            <v>-</v>
          </cell>
          <cell r="D552" t="str">
            <v>-</v>
          </cell>
          <cell r="E552" t="str">
            <v>-</v>
          </cell>
          <cell r="F552" t="str">
            <v>-</v>
          </cell>
          <cell r="G552" t="str">
            <v>JOSÉ DE ALENCAR BARBOSA DE SOUZA JUNIOR</v>
          </cell>
          <cell r="H552" t="str">
            <v>AUX. DE MANUT COMPUTADOR</v>
          </cell>
          <cell r="J552">
            <v>1</v>
          </cell>
        </row>
        <row r="553">
          <cell r="A553">
            <v>531</v>
          </cell>
          <cell r="B553" t="str">
            <v>ALM</v>
          </cell>
          <cell r="C553" t="str">
            <v>-</v>
          </cell>
          <cell r="D553" t="str">
            <v>-</v>
          </cell>
          <cell r="E553" t="str">
            <v>ODAIL</v>
          </cell>
          <cell r="F553" t="str">
            <v>-</v>
          </cell>
          <cell r="G553" t="str">
            <v>FLAVIANO RIBEIRO DA SILVA</v>
          </cell>
          <cell r="H553" t="str">
            <v>AUXILIAR ALMOXARIFE 1</v>
          </cell>
          <cell r="I553" t="str">
            <v>RIO DAS OSTRAS</v>
          </cell>
          <cell r="J553">
            <v>1</v>
          </cell>
        </row>
        <row r="554">
          <cell r="A554">
            <v>532</v>
          </cell>
          <cell r="G554" t="str">
            <v>CESAR BARBOSA PREDES</v>
          </cell>
          <cell r="H554" t="str">
            <v>SOLDADOR MIG AL</v>
          </cell>
          <cell r="I554" t="str">
            <v>RIO DAS OSTRAS</v>
          </cell>
          <cell r="J554">
            <v>1</v>
          </cell>
        </row>
        <row r="555">
          <cell r="A555">
            <v>533</v>
          </cell>
          <cell r="B555" t="str">
            <v>COMIS.</v>
          </cell>
          <cell r="G555" t="str">
            <v>JOSÉ RAMOS DE SOUZA</v>
          </cell>
          <cell r="H555" t="str">
            <v>ELETRICISTA F / C</v>
          </cell>
          <cell r="I555" t="str">
            <v>RIO DAS OSTRAS</v>
          </cell>
          <cell r="J555">
            <v>1</v>
          </cell>
        </row>
        <row r="556">
          <cell r="A556">
            <v>534</v>
          </cell>
          <cell r="C556" t="str">
            <v>DEM</v>
          </cell>
          <cell r="D556" t="str">
            <v>DEM</v>
          </cell>
          <cell r="E556" t="str">
            <v>DEM</v>
          </cell>
          <cell r="F556" t="str">
            <v>DEM</v>
          </cell>
          <cell r="G556" t="str">
            <v>ANTÔNIO PAIXÃO DE ABREU NETO</v>
          </cell>
          <cell r="H556" t="str">
            <v>MECANICO AJUSTADOR</v>
          </cell>
          <cell r="I556" t="str">
            <v>RIO DAS OSTRAS</v>
          </cell>
          <cell r="J556">
            <v>1</v>
          </cell>
        </row>
        <row r="557">
          <cell r="A557">
            <v>535</v>
          </cell>
          <cell r="G557" t="str">
            <v>SEBASTIÃO SERAFIM DOS SANTOS</v>
          </cell>
          <cell r="H557" t="str">
            <v>ELETRICISTA F / C</v>
          </cell>
          <cell r="I557" t="str">
            <v>RIO DAS OSTRAS</v>
          </cell>
          <cell r="J557">
            <v>1</v>
          </cell>
        </row>
        <row r="558">
          <cell r="A558">
            <v>536</v>
          </cell>
          <cell r="B558" t="str">
            <v>MML</v>
          </cell>
          <cell r="C558" t="str">
            <v>BOP</v>
          </cell>
          <cell r="D558" t="str">
            <v>AVELEZ</v>
          </cell>
          <cell r="E558" t="str">
            <v>CAM</v>
          </cell>
          <cell r="F558" t="str">
            <v>LANC. DE CABOS</v>
          </cell>
          <cell r="G558" t="str">
            <v xml:space="preserve">CICERO LIMA DE CALDAS </v>
          </cell>
          <cell r="H558" t="str">
            <v>MESTRE</v>
          </cell>
          <cell r="I558" t="str">
            <v>RIO DAS OSTRAS</v>
          </cell>
          <cell r="J558">
            <v>1</v>
          </cell>
        </row>
        <row r="559">
          <cell r="A559">
            <v>537</v>
          </cell>
          <cell r="B559" t="str">
            <v>AFC</v>
          </cell>
          <cell r="C559" t="str">
            <v>GERAL</v>
          </cell>
          <cell r="D559" t="str">
            <v>VT</v>
          </cell>
          <cell r="E559" t="str">
            <v>-</v>
          </cell>
          <cell r="F559" t="str">
            <v>COM ELET/INST</v>
          </cell>
          <cell r="G559" t="str">
            <v>SAMUEL TORRES DE LIRA</v>
          </cell>
          <cell r="H559" t="str">
            <v>MESTRE</v>
          </cell>
          <cell r="I559" t="str">
            <v>RIO DAS OSTRAS</v>
          </cell>
          <cell r="J559">
            <v>1</v>
          </cell>
        </row>
        <row r="560">
          <cell r="A560">
            <v>538</v>
          </cell>
          <cell r="B560" t="str">
            <v>MOI</v>
          </cell>
          <cell r="G560" t="str">
            <v>ARISSON DUBAL DA SILVA</v>
          </cell>
          <cell r="H560" t="str">
            <v>MOTORISTA</v>
          </cell>
          <cell r="I560" t="str">
            <v>RIO DAS OSTRAS</v>
          </cell>
          <cell r="J560">
            <v>1</v>
          </cell>
        </row>
        <row r="561">
          <cell r="A561">
            <v>539</v>
          </cell>
          <cell r="C561" t="str">
            <v>DEM</v>
          </cell>
          <cell r="D561" t="str">
            <v>DEM</v>
          </cell>
          <cell r="E561" t="str">
            <v>DEM</v>
          </cell>
          <cell r="F561" t="str">
            <v>DEM</v>
          </cell>
          <cell r="G561" t="str">
            <v>EDENILSON NASCIMENTO DOS SANTOS</v>
          </cell>
          <cell r="H561" t="str">
            <v>MONTADOR ELETROM.</v>
          </cell>
          <cell r="I561" t="str">
            <v>RIO DAS OSTRAS</v>
          </cell>
          <cell r="J561">
            <v>1</v>
          </cell>
        </row>
        <row r="562">
          <cell r="A562">
            <v>540</v>
          </cell>
          <cell r="B562" t="str">
            <v>DEM</v>
          </cell>
          <cell r="C562" t="str">
            <v>DEM</v>
          </cell>
          <cell r="D562" t="str">
            <v>DEM</v>
          </cell>
          <cell r="E562" t="str">
            <v>DEM</v>
          </cell>
          <cell r="F562" t="str">
            <v>DEM</v>
          </cell>
          <cell r="G562" t="str">
            <v>NIVALDO CONCEIÇÃO SANTOS</v>
          </cell>
          <cell r="H562" t="str">
            <v>ISOLADOR</v>
          </cell>
          <cell r="I562" t="str">
            <v>RIO DAS OSTRAS</v>
          </cell>
          <cell r="J562">
            <v>1</v>
          </cell>
        </row>
        <row r="563">
          <cell r="A563">
            <v>541</v>
          </cell>
          <cell r="B563" t="str">
            <v>MML</v>
          </cell>
          <cell r="C563" t="str">
            <v>BOP</v>
          </cell>
          <cell r="D563" t="str">
            <v>CMM</v>
          </cell>
          <cell r="E563" t="str">
            <v>PCC</v>
          </cell>
          <cell r="F563" t="str">
            <v>INSTRUMENT.</v>
          </cell>
          <cell r="G563" t="str">
            <v>SEBASTIÃO CAJUEIRO DE BARROS</v>
          </cell>
          <cell r="H563" t="str">
            <v>INSTRUMENTISTA</v>
          </cell>
          <cell r="I563" t="str">
            <v>MACAÉ</v>
          </cell>
          <cell r="J563">
            <v>1</v>
          </cell>
        </row>
        <row r="564">
          <cell r="A564">
            <v>542</v>
          </cell>
          <cell r="B564" t="str">
            <v>SUB</v>
          </cell>
          <cell r="G564" t="str">
            <v>JÚLIO CESAR CARDOSO VIVONE FILHO</v>
          </cell>
          <cell r="H564" t="str">
            <v>MEIO OFICIAL</v>
          </cell>
          <cell r="J564">
            <v>1</v>
          </cell>
        </row>
        <row r="565">
          <cell r="A565">
            <v>543</v>
          </cell>
          <cell r="B565" t="str">
            <v>CHEFIA</v>
          </cell>
          <cell r="G565" t="str">
            <v>SILVÉRIO EUSTÁQUIO DIAS FERRAZ</v>
          </cell>
          <cell r="H565" t="str">
            <v>ENGENHEIRO</v>
          </cell>
          <cell r="J565">
            <v>1</v>
          </cell>
        </row>
        <row r="566">
          <cell r="A566">
            <v>544</v>
          </cell>
          <cell r="B566" t="str">
            <v>MOI</v>
          </cell>
          <cell r="G566" t="str">
            <v>FÁBIO AZEVEDO DA SILVA</v>
          </cell>
          <cell r="H566" t="str">
            <v>TRADUTOR</v>
          </cell>
          <cell r="J566">
            <v>1</v>
          </cell>
        </row>
        <row r="567">
          <cell r="A567">
            <v>545</v>
          </cell>
          <cell r="B567" t="str">
            <v>MML</v>
          </cell>
          <cell r="C567" t="str">
            <v>BOP</v>
          </cell>
          <cell r="D567" t="str">
            <v>GIL</v>
          </cell>
          <cell r="E567" t="str">
            <v>JSS</v>
          </cell>
          <cell r="F567" t="str">
            <v>LIG. DE CABOS</v>
          </cell>
          <cell r="G567" t="str">
            <v>FRANCISCO NAZARIO FERREIRA</v>
          </cell>
          <cell r="H567" t="str">
            <v>ELETRICISTA F / C</v>
          </cell>
          <cell r="I567" t="str">
            <v>RIO DAS OSTRAS</v>
          </cell>
          <cell r="J567">
            <v>1</v>
          </cell>
        </row>
        <row r="568">
          <cell r="A568">
            <v>546</v>
          </cell>
          <cell r="B568" t="str">
            <v>ASA</v>
          </cell>
          <cell r="C568" t="str">
            <v>HRSG</v>
          </cell>
          <cell r="E568" t="str">
            <v>-</v>
          </cell>
          <cell r="F568" t="str">
            <v>ISOL/PINT</v>
          </cell>
          <cell r="G568" t="str">
            <v>ENALDO DA SILVA TAVARES</v>
          </cell>
          <cell r="H568" t="str">
            <v>ISOLADOR</v>
          </cell>
          <cell r="I568" t="str">
            <v>RIO DAS OSTRAS</v>
          </cell>
          <cell r="J568">
            <v>1</v>
          </cell>
        </row>
        <row r="569">
          <cell r="A569">
            <v>547</v>
          </cell>
          <cell r="C569" t="str">
            <v>DEM</v>
          </cell>
          <cell r="D569" t="str">
            <v>DEM</v>
          </cell>
          <cell r="E569" t="str">
            <v>DEM</v>
          </cell>
          <cell r="F569" t="str">
            <v>DEM</v>
          </cell>
          <cell r="G569" t="str">
            <v xml:space="preserve">EDMILSON ROQUE DA SILVA </v>
          </cell>
          <cell r="H569" t="str">
            <v>MONTADOR ELETROM.</v>
          </cell>
          <cell r="I569" t="str">
            <v>RIO DAS OSTRAS</v>
          </cell>
          <cell r="J569">
            <v>1</v>
          </cell>
        </row>
        <row r="570">
          <cell r="A570">
            <v>548</v>
          </cell>
          <cell r="C570" t="str">
            <v>DEM</v>
          </cell>
          <cell r="D570" t="str">
            <v>DEM</v>
          </cell>
          <cell r="E570" t="str">
            <v>DEM</v>
          </cell>
          <cell r="F570" t="str">
            <v>DEM</v>
          </cell>
          <cell r="G570" t="str">
            <v>VALDEMAR DIAS DE MORAIS</v>
          </cell>
          <cell r="H570" t="str">
            <v>ELETRICISTA F / C</v>
          </cell>
          <cell r="I570" t="str">
            <v>RIO DAS OSTRAS</v>
          </cell>
          <cell r="J570">
            <v>1</v>
          </cell>
        </row>
        <row r="571">
          <cell r="A571">
            <v>549</v>
          </cell>
          <cell r="B571" t="str">
            <v>DEM</v>
          </cell>
          <cell r="C571" t="str">
            <v>DEM</v>
          </cell>
          <cell r="D571" t="str">
            <v>DEM</v>
          </cell>
          <cell r="E571" t="str">
            <v>DEM</v>
          </cell>
          <cell r="F571" t="str">
            <v>DEM</v>
          </cell>
          <cell r="G571" t="str">
            <v>JOÃO DE FREITAS SOUZA</v>
          </cell>
          <cell r="H571" t="str">
            <v>ELETRICISTA F / C</v>
          </cell>
          <cell r="I571" t="str">
            <v>RIO DAS OSTRAS</v>
          </cell>
          <cell r="J571">
            <v>1</v>
          </cell>
        </row>
        <row r="572">
          <cell r="A572">
            <v>550</v>
          </cell>
          <cell r="G572" t="str">
            <v>JOSÉ BERNARDINO TEIXEIRA MARTINS</v>
          </cell>
          <cell r="H572" t="str">
            <v>ELETRICISTA F / C</v>
          </cell>
          <cell r="I572" t="str">
            <v>RIO DAS OSTRAS</v>
          </cell>
          <cell r="J572">
            <v>1</v>
          </cell>
        </row>
        <row r="573">
          <cell r="A573">
            <v>551</v>
          </cell>
          <cell r="B573" t="str">
            <v>AFC</v>
          </cell>
          <cell r="C573" t="str">
            <v>GERAL</v>
          </cell>
          <cell r="D573" t="str">
            <v>JS</v>
          </cell>
          <cell r="E573" t="str">
            <v>-</v>
          </cell>
          <cell r="F573" t="str">
            <v>ISOL/PINT</v>
          </cell>
          <cell r="G573" t="str">
            <v>CARLOS ALBERTO DA SILVA JUNIOR</v>
          </cell>
          <cell r="H573" t="str">
            <v>ISOLADOR</v>
          </cell>
          <cell r="I573" t="str">
            <v>RIO DAS OSTRAS</v>
          </cell>
          <cell r="J573">
            <v>1</v>
          </cell>
        </row>
        <row r="574">
          <cell r="A574">
            <v>552</v>
          </cell>
          <cell r="G574" t="str">
            <v>JOSE DAS GRAÇAS PIRES DOS SANTOS</v>
          </cell>
          <cell r="H574" t="str">
            <v>MECANICO MONTADOR</v>
          </cell>
          <cell r="I574" t="str">
            <v>RIO DAS OSTRAS</v>
          </cell>
          <cell r="J574">
            <v>1</v>
          </cell>
        </row>
        <row r="575">
          <cell r="A575">
            <v>553</v>
          </cell>
          <cell r="B575" t="str">
            <v>JORGE</v>
          </cell>
          <cell r="C575" t="str">
            <v>CT</v>
          </cell>
          <cell r="D575" t="str">
            <v>ANT</v>
          </cell>
          <cell r="E575" t="str">
            <v>JLC</v>
          </cell>
          <cell r="F575" t="str">
            <v>COMIS TUB</v>
          </cell>
          <cell r="G575" t="str">
            <v>CRISTIANO DUARTE DE ASSIS</v>
          </cell>
          <cell r="H575" t="str">
            <v>ENCANADOR</v>
          </cell>
          <cell r="I575" t="str">
            <v>BRISA DA COSTA</v>
          </cell>
          <cell r="J575">
            <v>1</v>
          </cell>
        </row>
        <row r="576">
          <cell r="A576">
            <v>554</v>
          </cell>
          <cell r="C576" t="str">
            <v>DEM</v>
          </cell>
          <cell r="D576" t="str">
            <v>DEM</v>
          </cell>
          <cell r="E576" t="str">
            <v>DEM</v>
          </cell>
          <cell r="F576" t="str">
            <v>DEM</v>
          </cell>
          <cell r="G576" t="str">
            <v>MONIQUE FERNANDES VARGAS GOMES</v>
          </cell>
          <cell r="H576" t="str">
            <v>DIGITADORA</v>
          </cell>
          <cell r="J576">
            <v>1</v>
          </cell>
        </row>
        <row r="577">
          <cell r="A577">
            <v>555</v>
          </cell>
          <cell r="G577" t="str">
            <v>JOSÉ LUIZ DE ANDRADE</v>
          </cell>
          <cell r="H577" t="str">
            <v>MONTADOR ELETROM.</v>
          </cell>
          <cell r="I577" t="str">
            <v>RIO DAS OSTRAS</v>
          </cell>
          <cell r="J577">
            <v>1</v>
          </cell>
        </row>
        <row r="578">
          <cell r="A578">
            <v>556</v>
          </cell>
          <cell r="B578" t="str">
            <v>SUB</v>
          </cell>
          <cell r="G578" t="str">
            <v xml:space="preserve">FRANCISLEI JOSÉ BARBOSA DOS SANTOS </v>
          </cell>
          <cell r="H578" t="str">
            <v>MONTADOR ELETROM.</v>
          </cell>
          <cell r="I578" t="str">
            <v>RIO DAS OSTRAS</v>
          </cell>
          <cell r="J578">
            <v>1</v>
          </cell>
        </row>
        <row r="579">
          <cell r="A579">
            <v>557</v>
          </cell>
          <cell r="B579" t="str">
            <v>ASA</v>
          </cell>
          <cell r="C579" t="str">
            <v>HRSG</v>
          </cell>
          <cell r="D579" t="str">
            <v>ANT</v>
          </cell>
          <cell r="E579" t="str">
            <v>NNC</v>
          </cell>
          <cell r="F579" t="str">
            <v>MONTAGEM</v>
          </cell>
          <cell r="G579" t="str">
            <v>JOSÉ PEREIRA SANTANA</v>
          </cell>
          <cell r="H579" t="str">
            <v>MONTADOR</v>
          </cell>
          <cell r="I579" t="str">
            <v>RIO DAS OSTRAS</v>
          </cell>
          <cell r="J579">
            <v>1</v>
          </cell>
        </row>
        <row r="580">
          <cell r="A580">
            <v>558</v>
          </cell>
          <cell r="C580" t="str">
            <v>DEM</v>
          </cell>
          <cell r="D580" t="str">
            <v>DEM</v>
          </cell>
          <cell r="E580" t="str">
            <v>DEM</v>
          </cell>
          <cell r="F580" t="str">
            <v>DEM</v>
          </cell>
          <cell r="G580" t="str">
            <v xml:space="preserve">EDELEY HELENO CLEMENTE </v>
          </cell>
          <cell r="H580" t="str">
            <v>ELETRICISTA MONTADOR</v>
          </cell>
          <cell r="I580" t="str">
            <v>RIO DAS OSTRAS</v>
          </cell>
          <cell r="J580">
            <v>1</v>
          </cell>
        </row>
        <row r="581">
          <cell r="A581">
            <v>559</v>
          </cell>
          <cell r="B581" t="str">
            <v>MOD</v>
          </cell>
          <cell r="C581" t="str">
            <v>DORG</v>
          </cell>
          <cell r="D581" t="str">
            <v>RVV</v>
          </cell>
          <cell r="E581" t="str">
            <v>JA S</v>
          </cell>
          <cell r="F581" t="str">
            <v>DORG</v>
          </cell>
          <cell r="G581" t="str">
            <v>JOSÉ RAIMUNDO GONÇALVES HONTA</v>
          </cell>
          <cell r="H581" t="str">
            <v>ELETRICISTA MONTADOR</v>
          </cell>
          <cell r="I581" t="str">
            <v>RIO DAS OSTRAS</v>
          </cell>
          <cell r="J581">
            <v>1</v>
          </cell>
        </row>
        <row r="582">
          <cell r="A582">
            <v>560</v>
          </cell>
          <cell r="G582" t="str">
            <v>ELMO CHACHA OLIVEIRA</v>
          </cell>
          <cell r="H582" t="str">
            <v>AJUDANTE</v>
          </cell>
          <cell r="J582">
            <v>1</v>
          </cell>
        </row>
        <row r="583">
          <cell r="A583">
            <v>561</v>
          </cell>
          <cell r="C583" t="str">
            <v>DEM</v>
          </cell>
          <cell r="D583" t="str">
            <v>DEM</v>
          </cell>
          <cell r="E583" t="str">
            <v>DEM</v>
          </cell>
          <cell r="F583" t="str">
            <v>DEM</v>
          </cell>
          <cell r="G583" t="str">
            <v>EDENILSON ANTÔNIO DOS SANTOS</v>
          </cell>
          <cell r="H583" t="str">
            <v>MEIO OFICIAL</v>
          </cell>
          <cell r="I583" t="str">
            <v>BARRA</v>
          </cell>
          <cell r="J583">
            <v>1</v>
          </cell>
        </row>
        <row r="584">
          <cell r="A584">
            <v>562</v>
          </cell>
          <cell r="G584" t="str">
            <v>NARLISON SANTOS DA SILVA</v>
          </cell>
          <cell r="H584" t="str">
            <v>AJUDANTE</v>
          </cell>
          <cell r="J584">
            <v>1</v>
          </cell>
        </row>
        <row r="585">
          <cell r="A585">
            <v>563</v>
          </cell>
          <cell r="B585" t="str">
            <v>MML</v>
          </cell>
          <cell r="C585" t="str">
            <v>BOP</v>
          </cell>
          <cell r="D585" t="str">
            <v>AVELEZ</v>
          </cell>
          <cell r="E585" t="str">
            <v>CAM</v>
          </cell>
          <cell r="F585" t="str">
            <v>LANC. DE CABOS</v>
          </cell>
          <cell r="G585" t="str">
            <v>CARLOS ALBERTO MOTA</v>
          </cell>
          <cell r="H585" t="str">
            <v>ENCARREGADO ELETRICA</v>
          </cell>
          <cell r="I585" t="str">
            <v>RIO DAS OSTRAS</v>
          </cell>
          <cell r="J585">
            <v>1</v>
          </cell>
        </row>
        <row r="586">
          <cell r="A586">
            <v>564</v>
          </cell>
          <cell r="G586" t="str">
            <v>JOECI DIAS DA SILVA</v>
          </cell>
          <cell r="H586" t="str">
            <v>AJUDANTE</v>
          </cell>
          <cell r="J586">
            <v>1</v>
          </cell>
        </row>
        <row r="587">
          <cell r="A587">
            <v>565</v>
          </cell>
          <cell r="B587" t="str">
            <v>EDG</v>
          </cell>
          <cell r="C587" t="str">
            <v>HRSG</v>
          </cell>
          <cell r="D587" t="str">
            <v>DARIO</v>
          </cell>
          <cell r="E587" t="str">
            <v>ELIEZER</v>
          </cell>
          <cell r="F587" t="str">
            <v>ANDAIME</v>
          </cell>
          <cell r="G587" t="str">
            <v>WILSON RAILDES SOUZA DE JESUS</v>
          </cell>
          <cell r="H587" t="str">
            <v>MONTADOR ANDAIME</v>
          </cell>
          <cell r="I587" t="str">
            <v>RIO DAS OSTRAS</v>
          </cell>
          <cell r="J587">
            <v>1</v>
          </cell>
        </row>
        <row r="588">
          <cell r="A588">
            <v>566</v>
          </cell>
          <cell r="B588" t="str">
            <v>DEM</v>
          </cell>
          <cell r="C588" t="str">
            <v>DEM</v>
          </cell>
          <cell r="D588" t="str">
            <v>DEM</v>
          </cell>
          <cell r="E588" t="str">
            <v>DEM</v>
          </cell>
          <cell r="F588" t="str">
            <v>DEM</v>
          </cell>
          <cell r="G588" t="str">
            <v>GERSON VILETE DA SILVA</v>
          </cell>
          <cell r="H588" t="str">
            <v>ELETRICISTA MONTADOR</v>
          </cell>
          <cell r="I588" t="str">
            <v>BRISA DA COSTA</v>
          </cell>
          <cell r="J588">
            <v>1</v>
          </cell>
        </row>
        <row r="589">
          <cell r="A589">
            <v>567</v>
          </cell>
          <cell r="B589" t="str">
            <v>MML</v>
          </cell>
          <cell r="G589" t="str">
            <v>JOÃO EVARISTO VALENTE</v>
          </cell>
          <cell r="H589" t="str">
            <v>AJUDANTE</v>
          </cell>
          <cell r="I589" t="str">
            <v>BARRA</v>
          </cell>
          <cell r="J589">
            <v>1</v>
          </cell>
        </row>
        <row r="590">
          <cell r="A590">
            <v>568</v>
          </cell>
          <cell r="B590" t="str">
            <v>CQ</v>
          </cell>
          <cell r="C590" t="str">
            <v>-</v>
          </cell>
          <cell r="D590" t="str">
            <v>-</v>
          </cell>
          <cell r="E590" t="str">
            <v>-</v>
          </cell>
          <cell r="F590" t="str">
            <v>-</v>
          </cell>
          <cell r="G590" t="str">
            <v>SERGIO MASSAO TAKATSUJI</v>
          </cell>
          <cell r="H590" t="str">
            <v>ENGENHEIRO CQ</v>
          </cell>
          <cell r="J590">
            <v>1</v>
          </cell>
        </row>
        <row r="591">
          <cell r="A591">
            <v>569</v>
          </cell>
          <cell r="G591" t="str">
            <v>PAULO CESAR TAVARES</v>
          </cell>
          <cell r="H591" t="str">
            <v>AJUDANTE</v>
          </cell>
          <cell r="J591">
            <v>1</v>
          </cell>
        </row>
        <row r="592">
          <cell r="A592">
            <v>570</v>
          </cell>
          <cell r="B592" t="str">
            <v>MML</v>
          </cell>
          <cell r="C592" t="str">
            <v>BOP</v>
          </cell>
          <cell r="D592" t="str">
            <v>CMM</v>
          </cell>
          <cell r="E592" t="str">
            <v>EF</v>
          </cell>
          <cell r="F592" t="str">
            <v>MONTAGEM</v>
          </cell>
          <cell r="G592" t="str">
            <v>EDMAR ALVES SAMORA</v>
          </cell>
          <cell r="H592" t="str">
            <v>AJUDANTE</v>
          </cell>
          <cell r="I592" t="str">
            <v>RIO DAS OSTRAS</v>
          </cell>
          <cell r="J592">
            <v>1</v>
          </cell>
        </row>
        <row r="593">
          <cell r="A593">
            <v>571</v>
          </cell>
          <cell r="B593" t="str">
            <v>MML</v>
          </cell>
          <cell r="C593" t="str">
            <v>BOP</v>
          </cell>
          <cell r="D593" t="str">
            <v>GIL</v>
          </cell>
          <cell r="E593" t="str">
            <v>JFL</v>
          </cell>
          <cell r="F593" t="str">
            <v>LIG. DE CABOS</v>
          </cell>
          <cell r="G593" t="str">
            <v>EDER APARECIDO SAMORA</v>
          </cell>
          <cell r="H593" t="str">
            <v>ELETRICISTA MONTADOR</v>
          </cell>
          <cell r="I593" t="str">
            <v>RIO DAS OSTRAS</v>
          </cell>
          <cell r="J593">
            <v>1</v>
          </cell>
        </row>
        <row r="594">
          <cell r="A594">
            <v>572</v>
          </cell>
          <cell r="B594" t="str">
            <v>DEM</v>
          </cell>
          <cell r="C594" t="str">
            <v>DEM</v>
          </cell>
          <cell r="D594" t="str">
            <v>DEM</v>
          </cell>
          <cell r="E594" t="str">
            <v>DEM</v>
          </cell>
          <cell r="F594" t="str">
            <v>DEM</v>
          </cell>
          <cell r="G594" t="str">
            <v>GERALDO EVANGELISTA TEIXEIRA MARTINS</v>
          </cell>
          <cell r="H594" t="str">
            <v>CONTRA MESTRE</v>
          </cell>
          <cell r="I594" t="str">
            <v>BRISA DA COSTA</v>
          </cell>
          <cell r="J594">
            <v>1</v>
          </cell>
        </row>
        <row r="595">
          <cell r="A595">
            <v>573</v>
          </cell>
          <cell r="C595" t="str">
            <v>DEM</v>
          </cell>
          <cell r="D595" t="str">
            <v>DEM</v>
          </cell>
          <cell r="E595" t="str">
            <v>DEM</v>
          </cell>
          <cell r="F595" t="str">
            <v>DEM</v>
          </cell>
          <cell r="G595" t="str">
            <v>LUIS CARLOS DE OLIVEIRA</v>
          </cell>
          <cell r="H595" t="str">
            <v>ELETRICISTA MONTADOR</v>
          </cell>
          <cell r="I595" t="str">
            <v>BRISA DA COSTA</v>
          </cell>
          <cell r="J595">
            <v>1</v>
          </cell>
        </row>
        <row r="596">
          <cell r="A596">
            <v>574</v>
          </cell>
          <cell r="B596" t="str">
            <v>ASA</v>
          </cell>
          <cell r="C596" t="str">
            <v>HRSG</v>
          </cell>
          <cell r="D596" t="str">
            <v>ANT</v>
          </cell>
          <cell r="E596" t="str">
            <v>NNC</v>
          </cell>
          <cell r="F596" t="str">
            <v>MONTAGEM</v>
          </cell>
          <cell r="G596" t="str">
            <v>JOÃO PAULO ALMEIDA SAMPAIO</v>
          </cell>
          <cell r="H596" t="str">
            <v>MEIO OFICIAL</v>
          </cell>
          <cell r="I596" t="str">
            <v>BARRA</v>
          </cell>
          <cell r="J596">
            <v>1</v>
          </cell>
        </row>
        <row r="597">
          <cell r="A597">
            <v>575</v>
          </cell>
          <cell r="G597" t="str">
            <v>EUDEILSON SILVA BRITO</v>
          </cell>
          <cell r="H597" t="str">
            <v>AJUDANTE</v>
          </cell>
          <cell r="I597" t="str">
            <v>BARRA</v>
          </cell>
          <cell r="J597">
            <v>1</v>
          </cell>
        </row>
        <row r="598">
          <cell r="A598">
            <v>576</v>
          </cell>
          <cell r="B598" t="str">
            <v>MML</v>
          </cell>
          <cell r="C598" t="str">
            <v>BOP</v>
          </cell>
          <cell r="D598" t="str">
            <v>CAM</v>
          </cell>
          <cell r="E598" t="str">
            <v>AVELEZ</v>
          </cell>
          <cell r="F598" t="str">
            <v>LANC. DE CABOS</v>
          </cell>
          <cell r="G598" t="str">
            <v>EDVAN DE JESUS LOPES</v>
          </cell>
          <cell r="H598" t="str">
            <v>AJUDANTE</v>
          </cell>
          <cell r="I598" t="str">
            <v>RIO DAS OSTRAS</v>
          </cell>
          <cell r="J598">
            <v>1</v>
          </cell>
        </row>
        <row r="599">
          <cell r="A599">
            <v>577</v>
          </cell>
          <cell r="B599" t="str">
            <v>MML</v>
          </cell>
          <cell r="C599" t="str">
            <v>BOP</v>
          </cell>
          <cell r="D599" t="str">
            <v>JFL</v>
          </cell>
          <cell r="E599" t="str">
            <v>GIL</v>
          </cell>
          <cell r="F599" t="str">
            <v>LIG. DE CABOS</v>
          </cell>
          <cell r="G599" t="str">
            <v>ERNANDO DE SENA BARROS FILHO</v>
          </cell>
          <cell r="H599" t="str">
            <v>AJUDANTE</v>
          </cell>
          <cell r="I599" t="str">
            <v>BARRA</v>
          </cell>
          <cell r="J599">
            <v>1</v>
          </cell>
        </row>
        <row r="600">
          <cell r="A600">
            <v>578</v>
          </cell>
          <cell r="B600" t="str">
            <v>MML</v>
          </cell>
          <cell r="C600" t="str">
            <v>BOP</v>
          </cell>
          <cell r="D600" t="str">
            <v>DAPN</v>
          </cell>
          <cell r="E600" t="str">
            <v>AVELEZ</v>
          </cell>
          <cell r="F600" t="str">
            <v>MONTAGEM</v>
          </cell>
          <cell r="G600" t="str">
            <v>DALMIR JOSÉ SANTANA RODRIGUES</v>
          </cell>
          <cell r="H600" t="str">
            <v>AJUDANTE</v>
          </cell>
          <cell r="I600" t="str">
            <v>BARRA</v>
          </cell>
          <cell r="J600">
            <v>1</v>
          </cell>
        </row>
        <row r="601">
          <cell r="A601">
            <v>579</v>
          </cell>
          <cell r="G601" t="str">
            <v>JOFRAN DE JESUS MACHADO PIRES</v>
          </cell>
          <cell r="H601" t="str">
            <v>AJUDANTE</v>
          </cell>
          <cell r="I601" t="str">
            <v>BARRA</v>
          </cell>
          <cell r="J601">
            <v>1</v>
          </cell>
        </row>
        <row r="602">
          <cell r="A602">
            <v>581</v>
          </cell>
          <cell r="C602" t="str">
            <v>DEM</v>
          </cell>
          <cell r="D602" t="str">
            <v>DEM</v>
          </cell>
          <cell r="E602" t="str">
            <v>DEM</v>
          </cell>
          <cell r="F602" t="str">
            <v>DEM</v>
          </cell>
          <cell r="G602" t="str">
            <v>ANTONIO MESSIAS DE JESUS</v>
          </cell>
          <cell r="H602" t="str">
            <v>AJUDANTE</v>
          </cell>
          <cell r="I602" t="str">
            <v>BARRA</v>
          </cell>
          <cell r="J602">
            <v>1</v>
          </cell>
        </row>
        <row r="603">
          <cell r="A603">
            <v>582</v>
          </cell>
          <cell r="B603" t="str">
            <v>AFC</v>
          </cell>
          <cell r="C603" t="str">
            <v>HRSG</v>
          </cell>
          <cell r="D603" t="str">
            <v>JS</v>
          </cell>
          <cell r="E603" t="str">
            <v>-</v>
          </cell>
          <cell r="F603" t="str">
            <v>PINTURA</v>
          </cell>
          <cell r="G603" t="str">
            <v>SILVESTRE GONÇALVES DOS SANTOS</v>
          </cell>
          <cell r="H603" t="str">
            <v>PINTOR</v>
          </cell>
          <cell r="I603" t="str">
            <v>BRISA DA COSTA</v>
          </cell>
          <cell r="J603">
            <v>1</v>
          </cell>
        </row>
        <row r="604">
          <cell r="A604">
            <v>583</v>
          </cell>
          <cell r="B604" t="str">
            <v>ASA</v>
          </cell>
          <cell r="C604" t="str">
            <v>HRSG</v>
          </cell>
          <cell r="E604" t="str">
            <v>-</v>
          </cell>
          <cell r="F604" t="str">
            <v>ISOL/PINT</v>
          </cell>
          <cell r="G604" t="str">
            <v>AROLDO BERNARDO DOS SANTOS</v>
          </cell>
          <cell r="H604" t="str">
            <v>ISOLADOR</v>
          </cell>
          <cell r="I604" t="str">
            <v>BRISA DA COSTA</v>
          </cell>
          <cell r="J604">
            <v>1</v>
          </cell>
        </row>
        <row r="605">
          <cell r="A605">
            <v>584</v>
          </cell>
          <cell r="B605" t="str">
            <v>ASA</v>
          </cell>
          <cell r="C605" t="str">
            <v>HRSG</v>
          </cell>
          <cell r="D605" t="str">
            <v>PEDRO</v>
          </cell>
          <cell r="E605" t="str">
            <v>GF</v>
          </cell>
          <cell r="F605" t="str">
            <v>ISOLAMENTO</v>
          </cell>
          <cell r="G605" t="str">
            <v>GLACINEI FERREIRA DA SILVA</v>
          </cell>
          <cell r="H605" t="str">
            <v>MESTRE</v>
          </cell>
          <cell r="I605" t="str">
            <v>BRISA DA COSTA</v>
          </cell>
          <cell r="J605">
            <v>1</v>
          </cell>
        </row>
        <row r="606">
          <cell r="A606">
            <v>585</v>
          </cell>
          <cell r="C606" t="str">
            <v>DEM</v>
          </cell>
          <cell r="D606" t="str">
            <v>DEM</v>
          </cell>
          <cell r="E606" t="str">
            <v>DEM</v>
          </cell>
          <cell r="F606" t="str">
            <v>DEM</v>
          </cell>
          <cell r="G606" t="str">
            <v>VAGNER ALVES NOGUEIRA</v>
          </cell>
          <cell r="H606" t="str">
            <v>ELETRICISTA MONTADOR</v>
          </cell>
          <cell r="I606" t="str">
            <v>BRISA DA COSTA</v>
          </cell>
          <cell r="J606">
            <v>1</v>
          </cell>
        </row>
        <row r="607">
          <cell r="A607">
            <v>586</v>
          </cell>
          <cell r="B607" t="str">
            <v>MOI</v>
          </cell>
          <cell r="C607" t="str">
            <v>-</v>
          </cell>
          <cell r="D607" t="str">
            <v>-</v>
          </cell>
          <cell r="E607" t="str">
            <v>-</v>
          </cell>
          <cell r="F607" t="str">
            <v>-</v>
          </cell>
          <cell r="G607" t="str">
            <v>ROSÍ GOMES DE CAMPOS</v>
          </cell>
          <cell r="H607" t="str">
            <v>COMPRADORA</v>
          </cell>
          <cell r="J607">
            <v>1</v>
          </cell>
        </row>
        <row r="608">
          <cell r="A608">
            <v>587</v>
          </cell>
          <cell r="B608" t="str">
            <v>COMP</v>
          </cell>
          <cell r="C608" t="str">
            <v>DORG</v>
          </cell>
          <cell r="D608" t="str">
            <v>RVV</v>
          </cell>
          <cell r="E608" t="str">
            <v>JA S</v>
          </cell>
          <cell r="F608" t="str">
            <v>DORG</v>
          </cell>
          <cell r="G608" t="str">
            <v>MARCELO DE OLIVEIRA</v>
          </cell>
          <cell r="H608" t="str">
            <v>ELETRICISTA MONTADOR</v>
          </cell>
          <cell r="I608" t="str">
            <v>BRISA DA COSTA</v>
          </cell>
          <cell r="J608">
            <v>1</v>
          </cell>
        </row>
        <row r="609">
          <cell r="A609">
            <v>588</v>
          </cell>
          <cell r="B609" t="str">
            <v>???</v>
          </cell>
          <cell r="C609" t="str">
            <v>???</v>
          </cell>
          <cell r="D609" t="str">
            <v>???</v>
          </cell>
          <cell r="E609" t="str">
            <v>???</v>
          </cell>
          <cell r="F609" t="str">
            <v>???</v>
          </cell>
          <cell r="G609" t="str">
            <v>JEFFERSON ALVES DOS SANTOS</v>
          </cell>
          <cell r="H609" t="str">
            <v>AJUDANTE</v>
          </cell>
          <cell r="I609" t="str">
            <v>BARRA</v>
          </cell>
          <cell r="J609">
            <v>1</v>
          </cell>
        </row>
        <row r="610">
          <cell r="A610">
            <v>589</v>
          </cell>
          <cell r="B610" t="str">
            <v>AFC</v>
          </cell>
          <cell r="C610" t="str">
            <v>ST</v>
          </cell>
          <cell r="D610" t="str">
            <v>CMM</v>
          </cell>
          <cell r="E610" t="str">
            <v>JWC</v>
          </cell>
          <cell r="F610" t="str">
            <v>ELÉT. INST.</v>
          </cell>
          <cell r="G610" t="str">
            <v>MOISÉS FERREIRA NETO</v>
          </cell>
          <cell r="H610" t="str">
            <v>AJUDANTE</v>
          </cell>
          <cell r="I610" t="str">
            <v>BARRA</v>
          </cell>
          <cell r="J610">
            <v>1</v>
          </cell>
        </row>
        <row r="611">
          <cell r="A611">
            <v>590</v>
          </cell>
          <cell r="G611" t="str">
            <v>JOSIAS DE ANDRADE</v>
          </cell>
          <cell r="H611" t="str">
            <v>ELETRICISTA MONTADOR</v>
          </cell>
          <cell r="I611" t="str">
            <v>BRISA DA COSTA</v>
          </cell>
          <cell r="J611">
            <v>1</v>
          </cell>
        </row>
        <row r="612">
          <cell r="A612">
            <v>591</v>
          </cell>
          <cell r="B612" t="str">
            <v>ASA</v>
          </cell>
          <cell r="C612" t="str">
            <v>HRSG</v>
          </cell>
          <cell r="D612" t="str">
            <v>PEDRO</v>
          </cell>
          <cell r="E612" t="str">
            <v>AAS</v>
          </cell>
          <cell r="F612" t="str">
            <v>MONTAGEM</v>
          </cell>
          <cell r="G612" t="str">
            <v>ANTONIO DE ASSIS SOBRINHO</v>
          </cell>
          <cell r="H612" t="str">
            <v>ENCARREGADO</v>
          </cell>
          <cell r="I612" t="str">
            <v>BRISA DA COSTA</v>
          </cell>
          <cell r="J612">
            <v>1</v>
          </cell>
        </row>
        <row r="613">
          <cell r="A613">
            <v>592</v>
          </cell>
          <cell r="B613" t="str">
            <v>MML</v>
          </cell>
          <cell r="C613" t="str">
            <v>BOP</v>
          </cell>
          <cell r="D613" t="str">
            <v>GIL</v>
          </cell>
          <cell r="E613" t="str">
            <v>JFL</v>
          </cell>
          <cell r="F613" t="str">
            <v>LIG. DE CABOS</v>
          </cell>
          <cell r="G613" t="str">
            <v>ALUISIO DE SANTANA</v>
          </cell>
          <cell r="H613" t="str">
            <v>ELETRICISTA F / C</v>
          </cell>
          <cell r="I613" t="str">
            <v>BRISA DA COSTA</v>
          </cell>
          <cell r="J613">
            <v>1</v>
          </cell>
        </row>
        <row r="614">
          <cell r="A614">
            <v>593</v>
          </cell>
          <cell r="C614" t="str">
            <v>DEM</v>
          </cell>
          <cell r="D614" t="str">
            <v>DEM</v>
          </cell>
          <cell r="E614" t="str">
            <v>DEM</v>
          </cell>
          <cell r="F614" t="str">
            <v>DEM</v>
          </cell>
          <cell r="G614" t="str">
            <v>MOISES NUNES PULGAS FILHO</v>
          </cell>
          <cell r="H614" t="str">
            <v>ELETRICISTA F / C</v>
          </cell>
          <cell r="I614" t="str">
            <v>BRISA DA COSTA</v>
          </cell>
          <cell r="J614">
            <v>1</v>
          </cell>
        </row>
        <row r="615">
          <cell r="A615">
            <v>594</v>
          </cell>
          <cell r="B615" t="str">
            <v>???</v>
          </cell>
          <cell r="C615" t="str">
            <v>???</v>
          </cell>
          <cell r="D615" t="str">
            <v>???</v>
          </cell>
          <cell r="E615" t="str">
            <v>???</v>
          </cell>
          <cell r="F615" t="str">
            <v>???</v>
          </cell>
          <cell r="G615" t="str">
            <v>UILSON EVANGELISTA SOUZA</v>
          </cell>
          <cell r="H615" t="str">
            <v>ELETRICISTA MONTADOR</v>
          </cell>
          <cell r="I615" t="str">
            <v>BRISA DA COSTA</v>
          </cell>
          <cell r="J615">
            <v>1</v>
          </cell>
        </row>
        <row r="616">
          <cell r="A616">
            <v>595</v>
          </cell>
          <cell r="C616" t="str">
            <v>DEM</v>
          </cell>
          <cell r="D616" t="str">
            <v>DEM</v>
          </cell>
          <cell r="E616" t="str">
            <v>DEM</v>
          </cell>
          <cell r="F616" t="str">
            <v>DEM</v>
          </cell>
          <cell r="G616" t="str">
            <v>ARIS DA SILVA</v>
          </cell>
          <cell r="H616" t="str">
            <v>ELETRICISTA F / C</v>
          </cell>
          <cell r="I616" t="str">
            <v>BRISA DA COSTA</v>
          </cell>
          <cell r="J616">
            <v>1</v>
          </cell>
        </row>
        <row r="617">
          <cell r="A617">
            <v>596</v>
          </cell>
          <cell r="B617" t="str">
            <v>MML</v>
          </cell>
          <cell r="C617" t="str">
            <v>BOP</v>
          </cell>
          <cell r="D617" t="str">
            <v>GIL</v>
          </cell>
          <cell r="E617" t="str">
            <v>-</v>
          </cell>
          <cell r="F617" t="str">
            <v>TESTE/PRESERV.</v>
          </cell>
          <cell r="G617" t="str">
            <v>ANTONIO CARLOS DA SILVA</v>
          </cell>
          <cell r="H617" t="str">
            <v>ELETRICISTA F / C</v>
          </cell>
          <cell r="I617" t="str">
            <v>BRISA DA COSTA</v>
          </cell>
          <cell r="J617">
            <v>1</v>
          </cell>
        </row>
        <row r="618">
          <cell r="A618">
            <v>597</v>
          </cell>
          <cell r="B618" t="str">
            <v>MOI</v>
          </cell>
          <cell r="C618" t="str">
            <v>-</v>
          </cell>
          <cell r="D618" t="str">
            <v>-</v>
          </cell>
          <cell r="E618" t="str">
            <v>-</v>
          </cell>
          <cell r="F618" t="str">
            <v>-</v>
          </cell>
          <cell r="G618" t="str">
            <v>ALEXANDRA CALDAS VAZ</v>
          </cell>
          <cell r="H618" t="str">
            <v>INSP.ELETR./ INSTRUM.</v>
          </cell>
          <cell r="J618">
            <v>1</v>
          </cell>
        </row>
        <row r="619">
          <cell r="A619">
            <v>598</v>
          </cell>
          <cell r="B619" t="str">
            <v>CQ</v>
          </cell>
          <cell r="D619" t="str">
            <v>-</v>
          </cell>
          <cell r="E619" t="str">
            <v>ALDO</v>
          </cell>
          <cell r="G619" t="str">
            <v>SÉRGIO KENJI INOUE</v>
          </cell>
          <cell r="H619" t="str">
            <v>TÉCNICO DE TOPOGRAFIA</v>
          </cell>
          <cell r="J619">
            <v>1</v>
          </cell>
        </row>
        <row r="620">
          <cell r="A620">
            <v>599</v>
          </cell>
          <cell r="G620" t="str">
            <v>ANDERSON JOSÉ PEREIRA</v>
          </cell>
          <cell r="H620" t="str">
            <v>ENCANADOR</v>
          </cell>
          <cell r="I620" t="str">
            <v>BRISA DA COSTA</v>
          </cell>
          <cell r="J620">
            <v>1</v>
          </cell>
        </row>
        <row r="621">
          <cell r="A621">
            <v>600</v>
          </cell>
          <cell r="B621" t="str">
            <v>MOD</v>
          </cell>
          <cell r="C621" t="str">
            <v>MAT</v>
          </cell>
          <cell r="D621" t="str">
            <v>-</v>
          </cell>
          <cell r="E621" t="str">
            <v>BUONO</v>
          </cell>
          <cell r="F621" t="str">
            <v>MAT</v>
          </cell>
          <cell r="G621" t="str">
            <v>ROMILDO BANDEIRA PRIMO</v>
          </cell>
          <cell r="H621" t="str">
            <v>MONTADOR</v>
          </cell>
          <cell r="I621" t="str">
            <v>BRISA DA COSTA</v>
          </cell>
          <cell r="J621">
            <v>1</v>
          </cell>
        </row>
        <row r="622">
          <cell r="A622">
            <v>601</v>
          </cell>
          <cell r="G622" t="str">
            <v>EDMAR DA PAIXÃO FERREIRA</v>
          </cell>
          <cell r="H622" t="str">
            <v>AJUDANTE</v>
          </cell>
          <cell r="J622">
            <v>1</v>
          </cell>
        </row>
        <row r="623">
          <cell r="A623">
            <v>602</v>
          </cell>
          <cell r="B623" t="str">
            <v>MML</v>
          </cell>
          <cell r="C623" t="str">
            <v>BOP</v>
          </cell>
          <cell r="D623" t="str">
            <v>GIL</v>
          </cell>
          <cell r="E623" t="str">
            <v>JFL</v>
          </cell>
          <cell r="F623" t="str">
            <v>LIG. DE CABOS</v>
          </cell>
          <cell r="G623" t="str">
            <v>JOSÉ DE FATIMA LACERDA</v>
          </cell>
          <cell r="H623" t="str">
            <v>ENCARREGADO ELETRICA</v>
          </cell>
          <cell r="I623" t="str">
            <v>BRISA DA COSTA</v>
          </cell>
          <cell r="J623">
            <v>1</v>
          </cell>
        </row>
        <row r="624">
          <cell r="A624">
            <v>603</v>
          </cell>
          <cell r="G624" t="str">
            <v>CHARLES HENRIQUE DRUMOND</v>
          </cell>
          <cell r="H624" t="str">
            <v>ELETRICISTA F / C</v>
          </cell>
          <cell r="I624" t="str">
            <v>BRISA DA COSTA</v>
          </cell>
          <cell r="J624">
            <v>1</v>
          </cell>
        </row>
        <row r="625">
          <cell r="A625">
            <v>604</v>
          </cell>
          <cell r="C625" t="str">
            <v>DEM</v>
          </cell>
          <cell r="D625" t="str">
            <v>DEM</v>
          </cell>
          <cell r="E625" t="str">
            <v>DEM</v>
          </cell>
          <cell r="F625" t="str">
            <v>DEM</v>
          </cell>
          <cell r="G625" t="str">
            <v>IVART EVANGELHISTA COSTA</v>
          </cell>
          <cell r="H625" t="str">
            <v>ELETRICISTA F / C</v>
          </cell>
          <cell r="I625" t="str">
            <v>BRISA DA COSTA</v>
          </cell>
          <cell r="J625">
            <v>1</v>
          </cell>
        </row>
        <row r="626">
          <cell r="A626">
            <v>605</v>
          </cell>
          <cell r="C626" t="str">
            <v>DEM</v>
          </cell>
          <cell r="D626" t="str">
            <v>DEM</v>
          </cell>
          <cell r="E626" t="str">
            <v>DEM</v>
          </cell>
          <cell r="F626" t="str">
            <v>DEM</v>
          </cell>
          <cell r="G626" t="str">
            <v>ALEXSANDRO DIAS SILVA</v>
          </cell>
          <cell r="H626" t="str">
            <v>ELETRICISTA F / C</v>
          </cell>
          <cell r="I626" t="str">
            <v>BRISA DA COSTA</v>
          </cell>
          <cell r="J626">
            <v>1</v>
          </cell>
        </row>
        <row r="627">
          <cell r="A627">
            <v>606</v>
          </cell>
          <cell r="C627" t="str">
            <v>DEM</v>
          </cell>
          <cell r="D627" t="str">
            <v>DEM</v>
          </cell>
          <cell r="E627" t="str">
            <v>DEM</v>
          </cell>
          <cell r="F627" t="str">
            <v>DEM</v>
          </cell>
          <cell r="G627" t="str">
            <v>JOSÉ ITAMAR CABRAL</v>
          </cell>
          <cell r="H627" t="str">
            <v>ELETRICISTA F / C</v>
          </cell>
          <cell r="I627" t="str">
            <v>BRISA DA COSTA</v>
          </cell>
          <cell r="J627">
            <v>1</v>
          </cell>
        </row>
        <row r="628">
          <cell r="A628">
            <v>607</v>
          </cell>
          <cell r="B628" t="str">
            <v>MML</v>
          </cell>
          <cell r="C628" t="str">
            <v>HRSG</v>
          </cell>
          <cell r="D628" t="str">
            <v>VT</v>
          </cell>
          <cell r="E628" t="str">
            <v>JAS</v>
          </cell>
          <cell r="F628" t="str">
            <v>ELÉTRICA</v>
          </cell>
          <cell r="G628" t="str">
            <v>GLEISON DE SOUZA SILVA</v>
          </cell>
          <cell r="H628" t="str">
            <v>ELETRICISTA MONTADOR</v>
          </cell>
          <cell r="I628" t="str">
            <v>PARGOS</v>
          </cell>
          <cell r="J628">
            <v>1</v>
          </cell>
        </row>
        <row r="629">
          <cell r="A629">
            <v>608</v>
          </cell>
          <cell r="C629" t="str">
            <v>DEM</v>
          </cell>
          <cell r="D629" t="str">
            <v>DEM</v>
          </cell>
          <cell r="E629" t="str">
            <v>DEM</v>
          </cell>
          <cell r="F629" t="str">
            <v>DEM</v>
          </cell>
          <cell r="G629" t="str">
            <v>WALACE GUSMAN DE LIRA SOARES</v>
          </cell>
          <cell r="H629" t="str">
            <v>ELETRICISTA MONTADOR</v>
          </cell>
          <cell r="I629" t="str">
            <v>BRISA DA COSTA</v>
          </cell>
          <cell r="J629">
            <v>1</v>
          </cell>
        </row>
        <row r="630">
          <cell r="A630">
            <v>609</v>
          </cell>
          <cell r="F630" t="str">
            <v>DORG</v>
          </cell>
          <cell r="G630" t="str">
            <v>ANTONIO LIMA DOS SANTOS</v>
          </cell>
          <cell r="H630" t="str">
            <v>ELETRICISTA MONTADOR</v>
          </cell>
          <cell r="I630" t="str">
            <v>BRISA DA COSTA</v>
          </cell>
          <cell r="J630">
            <v>1</v>
          </cell>
        </row>
        <row r="631">
          <cell r="A631">
            <v>610</v>
          </cell>
          <cell r="B631" t="str">
            <v>MOD</v>
          </cell>
          <cell r="C631" t="str">
            <v>DORG</v>
          </cell>
          <cell r="F631" t="str">
            <v>DORG</v>
          </cell>
          <cell r="G631" t="str">
            <v>ROBERTO BITENCOURT ESTANHE</v>
          </cell>
          <cell r="H631" t="str">
            <v>AJUDANTE</v>
          </cell>
          <cell r="I631" t="str">
            <v>BRISA DA COSTA</v>
          </cell>
          <cell r="J631">
            <v>1</v>
          </cell>
        </row>
        <row r="632">
          <cell r="A632">
            <v>611</v>
          </cell>
          <cell r="C632" t="str">
            <v>DEM</v>
          </cell>
          <cell r="D632" t="str">
            <v>DEM</v>
          </cell>
          <cell r="E632" t="str">
            <v>DEM</v>
          </cell>
          <cell r="F632" t="str">
            <v>DEM</v>
          </cell>
          <cell r="G632" t="str">
            <v>NILTON MORAES BATISTA</v>
          </cell>
          <cell r="H632" t="str">
            <v>ELETRICISTA MONTADOR</v>
          </cell>
          <cell r="I632" t="str">
            <v>BRISA DA COSTA</v>
          </cell>
          <cell r="J632">
            <v>1</v>
          </cell>
        </row>
        <row r="633">
          <cell r="A633">
            <v>612</v>
          </cell>
          <cell r="B633" t="str">
            <v>DORG</v>
          </cell>
          <cell r="C633" t="str">
            <v>DORG</v>
          </cell>
          <cell r="F633" t="str">
            <v>DORG</v>
          </cell>
          <cell r="G633" t="str">
            <v>JAMILTON NUNES DA SILVA</v>
          </cell>
          <cell r="H633" t="str">
            <v>ELETRICISTA MONTADOR</v>
          </cell>
          <cell r="I633" t="str">
            <v>BRISA DA COSTA</v>
          </cell>
          <cell r="J633">
            <v>1</v>
          </cell>
        </row>
        <row r="634">
          <cell r="A634">
            <v>613</v>
          </cell>
          <cell r="G634" t="str">
            <v>RODRIGO WALLACE GONÇALVES CAMPOS</v>
          </cell>
          <cell r="H634" t="str">
            <v>ELETRICISTA MONTADOR</v>
          </cell>
          <cell r="I634" t="str">
            <v>BRISA DA COSTA</v>
          </cell>
          <cell r="J634">
            <v>1</v>
          </cell>
        </row>
        <row r="635">
          <cell r="A635">
            <v>614</v>
          </cell>
          <cell r="B635" t="str">
            <v>MOD</v>
          </cell>
          <cell r="C635" t="str">
            <v>DORG</v>
          </cell>
          <cell r="F635" t="str">
            <v>DORG</v>
          </cell>
          <cell r="G635" t="str">
            <v>ADRIANO LIMA DE SOUZA</v>
          </cell>
          <cell r="H635" t="str">
            <v>ELETRICISTA MONTADOR</v>
          </cell>
          <cell r="I635" t="str">
            <v>BRISA DA COSTA</v>
          </cell>
          <cell r="J635">
            <v>1</v>
          </cell>
        </row>
        <row r="636">
          <cell r="A636">
            <v>615</v>
          </cell>
          <cell r="C636" t="str">
            <v>DEM</v>
          </cell>
          <cell r="D636" t="str">
            <v>DEM</v>
          </cell>
          <cell r="E636" t="str">
            <v>DEM</v>
          </cell>
          <cell r="F636" t="str">
            <v>DEM</v>
          </cell>
          <cell r="G636" t="str">
            <v>WILSON ALVES DE OLIVEIRA</v>
          </cell>
          <cell r="H636" t="str">
            <v>ELETRICISTA F / C</v>
          </cell>
          <cell r="I636" t="str">
            <v>BRISA DA COSTA</v>
          </cell>
          <cell r="J636">
            <v>1</v>
          </cell>
        </row>
        <row r="637">
          <cell r="A637">
            <v>616</v>
          </cell>
          <cell r="B637" t="str">
            <v>ASA</v>
          </cell>
          <cell r="C637" t="str">
            <v>HRSG</v>
          </cell>
          <cell r="D637" t="str">
            <v>PEDRO</v>
          </cell>
          <cell r="E637" t="str">
            <v>SES</v>
          </cell>
          <cell r="F637" t="str">
            <v>ASA/CALD</v>
          </cell>
          <cell r="G637" t="str">
            <v>ANTONIO SERGIO MALINOSKI SOARES</v>
          </cell>
          <cell r="H637" t="str">
            <v>CONTRA MESTRE</v>
          </cell>
          <cell r="I637" t="str">
            <v>BRISA DA COSTA</v>
          </cell>
          <cell r="J637">
            <v>1</v>
          </cell>
        </row>
        <row r="638">
          <cell r="A638">
            <v>617</v>
          </cell>
          <cell r="B638" t="str">
            <v>ASA</v>
          </cell>
          <cell r="C638" t="str">
            <v>HRSG</v>
          </cell>
          <cell r="D638" t="str">
            <v>PEDRO</v>
          </cell>
          <cell r="E638" t="str">
            <v>GF</v>
          </cell>
          <cell r="F638" t="str">
            <v>ISOLAMENTO</v>
          </cell>
          <cell r="G638" t="str">
            <v>DEOCLIDES DE MOURA</v>
          </cell>
          <cell r="H638" t="str">
            <v>ENCANADOR</v>
          </cell>
          <cell r="I638" t="str">
            <v>BRISA DA COSTA</v>
          </cell>
          <cell r="J638">
            <v>1</v>
          </cell>
        </row>
        <row r="639">
          <cell r="A639">
            <v>618</v>
          </cell>
          <cell r="C639" t="str">
            <v>DEM</v>
          </cell>
          <cell r="D639" t="str">
            <v>DEM</v>
          </cell>
          <cell r="E639" t="str">
            <v>DEM</v>
          </cell>
          <cell r="F639" t="str">
            <v>DEM</v>
          </cell>
          <cell r="G639" t="str">
            <v>JOSÉ CARLOS DE SOUZA</v>
          </cell>
          <cell r="H639" t="str">
            <v>ELETRICISTA F / C</v>
          </cell>
          <cell r="I639" t="str">
            <v>BRISA DA COSTA</v>
          </cell>
          <cell r="J639">
            <v>1</v>
          </cell>
        </row>
        <row r="640">
          <cell r="A640">
            <v>619</v>
          </cell>
          <cell r="B640" t="str">
            <v>AFC</v>
          </cell>
          <cell r="C640" t="str">
            <v>ST</v>
          </cell>
          <cell r="D640" t="str">
            <v>CMM</v>
          </cell>
          <cell r="E640" t="str">
            <v>JWC</v>
          </cell>
          <cell r="F640" t="str">
            <v>ELÉT. INST.</v>
          </cell>
          <cell r="G640" t="str">
            <v>FÁBIO CÉSAR OLIVEIRA MOTA</v>
          </cell>
          <cell r="H640" t="str">
            <v>ELETRICISTA MONTADOR</v>
          </cell>
          <cell r="I640" t="str">
            <v>BRISA DA COSTA</v>
          </cell>
          <cell r="J640">
            <v>1</v>
          </cell>
        </row>
        <row r="641">
          <cell r="A641">
            <v>620</v>
          </cell>
          <cell r="B641" t="str">
            <v>AFC</v>
          </cell>
          <cell r="C641" t="str">
            <v>CT</v>
          </cell>
          <cell r="D641" t="str">
            <v>VT</v>
          </cell>
          <cell r="E641" t="str">
            <v>JTC</v>
          </cell>
          <cell r="F641" t="str">
            <v>ELÉTRICA</v>
          </cell>
          <cell r="G641" t="str">
            <v>JOSÉ RAIMUNDO DOS SANTOS</v>
          </cell>
          <cell r="H641" t="str">
            <v>ELETRICISTA F / C</v>
          </cell>
          <cell r="I641" t="str">
            <v>BRISA DA COSTA</v>
          </cell>
          <cell r="J641">
            <v>1</v>
          </cell>
        </row>
        <row r="642">
          <cell r="A642">
            <v>621</v>
          </cell>
          <cell r="G642" t="str">
            <v>LUIZ FERNANDO RAMOS</v>
          </cell>
          <cell r="H642" t="str">
            <v>SOLDADOR DE CHAPARIA</v>
          </cell>
          <cell r="I642" t="str">
            <v>BRISA DA COSTA</v>
          </cell>
          <cell r="J642">
            <v>1</v>
          </cell>
        </row>
        <row r="643">
          <cell r="A643">
            <v>622</v>
          </cell>
          <cell r="B643" t="str">
            <v>MML</v>
          </cell>
          <cell r="C643" t="str">
            <v>HRSG</v>
          </cell>
          <cell r="D643" t="str">
            <v>VT</v>
          </cell>
          <cell r="E643" t="str">
            <v>VAS</v>
          </cell>
          <cell r="F643" t="str">
            <v>ELÉTRICA</v>
          </cell>
          <cell r="G643" t="str">
            <v>JOSÉ CLAUDIO VIEIRA</v>
          </cell>
          <cell r="H643" t="str">
            <v>ELETRICISTA MONTADOR</v>
          </cell>
          <cell r="I643" t="str">
            <v>BRISA DA COSTA</v>
          </cell>
          <cell r="J643">
            <v>1</v>
          </cell>
        </row>
        <row r="644">
          <cell r="A644">
            <v>623</v>
          </cell>
          <cell r="C644" t="str">
            <v>DEM</v>
          </cell>
          <cell r="D644" t="str">
            <v>DEM</v>
          </cell>
          <cell r="E644" t="str">
            <v>DEM</v>
          </cell>
          <cell r="F644" t="str">
            <v>DEM</v>
          </cell>
          <cell r="G644" t="str">
            <v>VICENTE SOARES VIEIRA</v>
          </cell>
          <cell r="H644" t="str">
            <v>ELETRICISTA MONTADOR</v>
          </cell>
          <cell r="I644" t="str">
            <v>BRISA DA COSTA</v>
          </cell>
          <cell r="J644">
            <v>1</v>
          </cell>
        </row>
        <row r="645">
          <cell r="A645">
            <v>624</v>
          </cell>
          <cell r="C645" t="str">
            <v>DEM</v>
          </cell>
          <cell r="D645" t="str">
            <v>DEM</v>
          </cell>
          <cell r="E645" t="str">
            <v>DEM</v>
          </cell>
          <cell r="F645" t="str">
            <v>DEM</v>
          </cell>
          <cell r="G645" t="str">
            <v>JOSÉ MARTINS</v>
          </cell>
          <cell r="H645" t="str">
            <v>ELETRICISTA MONTADOR</v>
          </cell>
          <cell r="I645" t="str">
            <v>BRISA DA COSTA</v>
          </cell>
          <cell r="J645">
            <v>1</v>
          </cell>
        </row>
        <row r="646">
          <cell r="A646">
            <v>625</v>
          </cell>
          <cell r="B646" t="str">
            <v>DORG</v>
          </cell>
          <cell r="C646" t="str">
            <v>ASA/CALD</v>
          </cell>
          <cell r="D646" t="str">
            <v>PEDRO</v>
          </cell>
          <cell r="E646" t="str">
            <v>-</v>
          </cell>
          <cell r="F646" t="str">
            <v>ASA/CALD</v>
          </cell>
          <cell r="G646" t="str">
            <v>REYNALDO FAVERO FILHO</v>
          </cell>
          <cell r="H646" t="str">
            <v>AUXILIAR TÉCNICO</v>
          </cell>
          <cell r="I646" t="str">
            <v>BRISA DA COSTA</v>
          </cell>
          <cell r="J646">
            <v>1</v>
          </cell>
        </row>
        <row r="647">
          <cell r="A647">
            <v>626</v>
          </cell>
          <cell r="B647" t="str">
            <v>ASA</v>
          </cell>
          <cell r="C647" t="str">
            <v>HRSG</v>
          </cell>
          <cell r="D647" t="str">
            <v>PEDRO</v>
          </cell>
          <cell r="E647" t="str">
            <v>SES</v>
          </cell>
          <cell r="F647" t="str">
            <v>ASA/CALD</v>
          </cell>
          <cell r="G647" t="str">
            <v>SERGIO ELI DA SILVA</v>
          </cell>
          <cell r="H647" t="str">
            <v>ENCARREGADO</v>
          </cell>
          <cell r="I647" t="str">
            <v>BRISA DA COSTA</v>
          </cell>
          <cell r="J647">
            <v>1</v>
          </cell>
        </row>
        <row r="648">
          <cell r="A648">
            <v>627</v>
          </cell>
          <cell r="C648" t="str">
            <v>DEM</v>
          </cell>
          <cell r="D648" t="str">
            <v>DEM</v>
          </cell>
          <cell r="E648" t="str">
            <v>DEM</v>
          </cell>
          <cell r="F648" t="str">
            <v>DEM</v>
          </cell>
          <cell r="G648" t="str">
            <v>ROMEU ROCHA</v>
          </cell>
          <cell r="H648" t="str">
            <v>ASSISTENTE TÉCNICO</v>
          </cell>
          <cell r="I648" t="str">
            <v>RIO DAS OSTRAS</v>
          </cell>
          <cell r="J648">
            <v>1</v>
          </cell>
        </row>
        <row r="649">
          <cell r="A649">
            <v>628</v>
          </cell>
          <cell r="B649" t="str">
            <v>MOI</v>
          </cell>
          <cell r="C649" t="str">
            <v>-</v>
          </cell>
          <cell r="D649" t="str">
            <v>-</v>
          </cell>
          <cell r="E649" t="str">
            <v>ODAIL</v>
          </cell>
          <cell r="F649" t="str">
            <v>-</v>
          </cell>
          <cell r="G649" t="str">
            <v>ODAIL MARQUES DE OLIVEIRA</v>
          </cell>
          <cell r="H649" t="str">
            <v>ENCARREGADO</v>
          </cell>
          <cell r="I649" t="str">
            <v>RIO DAS OSTRAS</v>
          </cell>
          <cell r="J649">
            <v>1</v>
          </cell>
        </row>
        <row r="650">
          <cell r="A650">
            <v>629</v>
          </cell>
          <cell r="B650" t="str">
            <v>ALM</v>
          </cell>
          <cell r="G650" t="str">
            <v>VALTER TATUO KUBOTA</v>
          </cell>
          <cell r="H650" t="str">
            <v>TÉCNICO DE MATERIAIS</v>
          </cell>
          <cell r="J650">
            <v>1</v>
          </cell>
        </row>
        <row r="651">
          <cell r="A651">
            <v>630</v>
          </cell>
          <cell r="B651" t="str">
            <v>ASA</v>
          </cell>
          <cell r="C651" t="str">
            <v>HRSG</v>
          </cell>
          <cell r="D651" t="str">
            <v>ANT</v>
          </cell>
          <cell r="E651" t="str">
            <v>CS</v>
          </cell>
          <cell r="F651" t="str">
            <v>TUBULAÇÃO</v>
          </cell>
          <cell r="G651" t="str">
            <v>CARIVALDO DOS SANTOS</v>
          </cell>
          <cell r="H651" t="str">
            <v>ENCANADOR</v>
          </cell>
          <cell r="J651">
            <v>1</v>
          </cell>
        </row>
        <row r="652">
          <cell r="A652">
            <v>631</v>
          </cell>
          <cell r="B652" t="str">
            <v>MML</v>
          </cell>
          <cell r="C652" t="str">
            <v>BOP</v>
          </cell>
          <cell r="D652" t="str">
            <v>AVELEZ</v>
          </cell>
          <cell r="E652" t="str">
            <v>CAM</v>
          </cell>
          <cell r="F652" t="str">
            <v>LANC. DE CABOS</v>
          </cell>
          <cell r="G652" t="str">
            <v>IVAN RODRIGUES DA SILVA</v>
          </cell>
          <cell r="H652" t="str">
            <v>ELETRICISTA MONTADOR</v>
          </cell>
          <cell r="I652" t="str">
            <v>BRISA DA COSTA</v>
          </cell>
          <cell r="J652">
            <v>1</v>
          </cell>
        </row>
        <row r="653">
          <cell r="A653">
            <v>632</v>
          </cell>
          <cell r="G653" t="str">
            <v>GENECI ALVES DOS SANTOS</v>
          </cell>
          <cell r="H653" t="str">
            <v>ELETRICISTA MONTADOR</v>
          </cell>
          <cell r="I653" t="str">
            <v>BRISA DA COSTA</v>
          </cell>
          <cell r="J653">
            <v>1</v>
          </cell>
        </row>
        <row r="654">
          <cell r="A654">
            <v>633</v>
          </cell>
          <cell r="B654" t="str">
            <v>MML</v>
          </cell>
          <cell r="C654" t="str">
            <v>BOP</v>
          </cell>
          <cell r="D654" t="str">
            <v>AVELEZ</v>
          </cell>
          <cell r="E654" t="str">
            <v>DAPN</v>
          </cell>
          <cell r="F654" t="str">
            <v>MONTAGEM</v>
          </cell>
          <cell r="G654" t="str">
            <v>HÉLIO LUIZ FREIRE</v>
          </cell>
          <cell r="H654" t="str">
            <v>ELETRICISTA MONTADOR</v>
          </cell>
          <cell r="I654" t="str">
            <v>BRISA DA COSTA</v>
          </cell>
          <cell r="J654">
            <v>1</v>
          </cell>
        </row>
        <row r="655">
          <cell r="A655">
            <v>634</v>
          </cell>
          <cell r="B655" t="str">
            <v>MML</v>
          </cell>
          <cell r="C655" t="str">
            <v>HRSG</v>
          </cell>
          <cell r="D655" t="str">
            <v>CMM</v>
          </cell>
          <cell r="E655" t="str">
            <v>ON</v>
          </cell>
          <cell r="F655" t="str">
            <v>INSTRUMENT.</v>
          </cell>
          <cell r="G655" t="str">
            <v>MÁRCIO CÉLIO DOS SANTOS</v>
          </cell>
          <cell r="H655" t="str">
            <v>ELETRICISTA F / C</v>
          </cell>
          <cell r="I655" t="str">
            <v>BRISA DA COSTA</v>
          </cell>
          <cell r="J655">
            <v>1</v>
          </cell>
        </row>
        <row r="656">
          <cell r="A656">
            <v>635</v>
          </cell>
          <cell r="B656" t="str">
            <v>MML</v>
          </cell>
          <cell r="C656" t="str">
            <v>HRSG</v>
          </cell>
          <cell r="D656" t="str">
            <v>VT</v>
          </cell>
          <cell r="E656" t="str">
            <v>VAS</v>
          </cell>
          <cell r="F656" t="str">
            <v>ELÉTRICA</v>
          </cell>
          <cell r="G656" t="str">
            <v>JOSÉ DOMINGOS DOS ANJOS</v>
          </cell>
          <cell r="H656" t="str">
            <v>ELETRICISTA F / C</v>
          </cell>
          <cell r="I656" t="str">
            <v>BRISA DA COSTA</v>
          </cell>
          <cell r="J656">
            <v>1</v>
          </cell>
        </row>
        <row r="657">
          <cell r="A657">
            <v>636</v>
          </cell>
          <cell r="B657" t="str">
            <v>MML</v>
          </cell>
          <cell r="C657" t="str">
            <v>HRSG</v>
          </cell>
          <cell r="D657" t="str">
            <v>VT</v>
          </cell>
          <cell r="E657" t="str">
            <v>VAS</v>
          </cell>
          <cell r="F657" t="str">
            <v>ELÉTRICA</v>
          </cell>
          <cell r="G657" t="str">
            <v>JORGE GOMES ( ROSQUEADEIRA )</v>
          </cell>
          <cell r="H657" t="str">
            <v>ELETRICISTA MONTADOR</v>
          </cell>
          <cell r="I657" t="str">
            <v>BRISA DA COSTA</v>
          </cell>
          <cell r="J657">
            <v>1</v>
          </cell>
        </row>
        <row r="658">
          <cell r="A658">
            <v>637</v>
          </cell>
          <cell r="G658" t="str">
            <v>ANTONIO FLAVIO VIANA DE SANTANA</v>
          </cell>
          <cell r="H658" t="str">
            <v>ENCANADOR</v>
          </cell>
          <cell r="J658">
            <v>1</v>
          </cell>
        </row>
        <row r="659">
          <cell r="A659">
            <v>638</v>
          </cell>
          <cell r="B659" t="str">
            <v>EDG</v>
          </cell>
          <cell r="C659" t="str">
            <v>HRSG</v>
          </cell>
          <cell r="D659" t="str">
            <v>VENDOL.</v>
          </cell>
          <cell r="E659" t="str">
            <v>RNVS</v>
          </cell>
          <cell r="F659" t="str">
            <v>MONTAGEM</v>
          </cell>
          <cell r="G659" t="str">
            <v>ANTONIO ALVES MATOS</v>
          </cell>
          <cell r="H659" t="str">
            <v>ENCANADOR</v>
          </cell>
          <cell r="I659" t="str">
            <v>BRISA DA COSTA</v>
          </cell>
          <cell r="J659">
            <v>1</v>
          </cell>
        </row>
        <row r="660">
          <cell r="A660">
            <v>639</v>
          </cell>
          <cell r="G660" t="str">
            <v>RONDINELY KELLE FIDEL</v>
          </cell>
          <cell r="H660" t="str">
            <v>MECANICO MONTADOR</v>
          </cell>
          <cell r="I660" t="str">
            <v>BRISA DA COSTA</v>
          </cell>
          <cell r="J660">
            <v>1</v>
          </cell>
        </row>
        <row r="661">
          <cell r="A661">
            <v>640</v>
          </cell>
          <cell r="B661" t="str">
            <v>ASA</v>
          </cell>
          <cell r="C661" t="str">
            <v>HRSG</v>
          </cell>
          <cell r="D661" t="str">
            <v>PEDRO</v>
          </cell>
          <cell r="E661" t="str">
            <v>SES</v>
          </cell>
          <cell r="F661" t="str">
            <v>ASA/CALD</v>
          </cell>
          <cell r="G661" t="str">
            <v>ERBTI EUDOXIO FILHO</v>
          </cell>
          <cell r="H661" t="str">
            <v>MECANICO MONTADOR</v>
          </cell>
          <cell r="I661" t="str">
            <v>BRISA DA COSTA</v>
          </cell>
          <cell r="J661">
            <v>1</v>
          </cell>
        </row>
        <row r="662">
          <cell r="A662">
            <v>641</v>
          </cell>
          <cell r="B662" t="str">
            <v>ASA</v>
          </cell>
          <cell r="C662" t="str">
            <v>HRSG</v>
          </cell>
          <cell r="D662" t="str">
            <v>ANT</v>
          </cell>
          <cell r="E662" t="str">
            <v>CS</v>
          </cell>
          <cell r="F662" t="str">
            <v>TUBULAÇÃO</v>
          </cell>
          <cell r="G662" t="str">
            <v>CÍCERO DA SILVA</v>
          </cell>
          <cell r="H662" t="str">
            <v>ENCARREGADO</v>
          </cell>
          <cell r="I662" t="str">
            <v>BRISA DA COSTA</v>
          </cell>
          <cell r="J662">
            <v>1</v>
          </cell>
        </row>
        <row r="663">
          <cell r="A663">
            <v>642</v>
          </cell>
          <cell r="B663" t="str">
            <v>ASA</v>
          </cell>
          <cell r="C663" t="str">
            <v>HRSG</v>
          </cell>
          <cell r="D663" t="str">
            <v>ANT</v>
          </cell>
          <cell r="E663" t="str">
            <v>CS</v>
          </cell>
          <cell r="F663" t="str">
            <v>TUBULAÇÃO</v>
          </cell>
          <cell r="G663" t="str">
            <v>MANUEL JOSÉ DA SILVA</v>
          </cell>
          <cell r="H663" t="str">
            <v>ENCANADOR</v>
          </cell>
          <cell r="I663" t="str">
            <v>BRISA DA COSTA</v>
          </cell>
          <cell r="J663">
            <v>1</v>
          </cell>
        </row>
        <row r="664">
          <cell r="A664">
            <v>643</v>
          </cell>
          <cell r="B664" t="str">
            <v>ASA</v>
          </cell>
          <cell r="C664" t="str">
            <v>HRSG</v>
          </cell>
          <cell r="D664" t="str">
            <v>ANT</v>
          </cell>
          <cell r="E664" t="str">
            <v>CS</v>
          </cell>
          <cell r="F664" t="str">
            <v>TUBULAÇÃO</v>
          </cell>
          <cell r="G664" t="str">
            <v>JOSÉ ROBERTO DOS SANTOS</v>
          </cell>
          <cell r="H664" t="str">
            <v>ENCANADOR</v>
          </cell>
          <cell r="I664" t="str">
            <v>BRISA DA COSTA</v>
          </cell>
          <cell r="J664">
            <v>1</v>
          </cell>
        </row>
        <row r="665">
          <cell r="A665">
            <v>644</v>
          </cell>
          <cell r="B665" t="str">
            <v>ASA</v>
          </cell>
          <cell r="C665" t="str">
            <v>HRSG</v>
          </cell>
          <cell r="D665" t="str">
            <v>ANT</v>
          </cell>
          <cell r="E665" t="str">
            <v>CS</v>
          </cell>
          <cell r="F665" t="str">
            <v>TUBULAÇÃO</v>
          </cell>
          <cell r="G665" t="str">
            <v>CLEISSON ALVES BARRETO</v>
          </cell>
          <cell r="H665" t="str">
            <v>ENCANADOR</v>
          </cell>
          <cell r="I665" t="str">
            <v>BRISA DA COSTA</v>
          </cell>
          <cell r="J665">
            <v>1</v>
          </cell>
        </row>
        <row r="666">
          <cell r="A666">
            <v>645</v>
          </cell>
          <cell r="B666" t="str">
            <v>EDG</v>
          </cell>
          <cell r="C666" t="str">
            <v>HRSG</v>
          </cell>
          <cell r="D666" t="str">
            <v>DARIO</v>
          </cell>
          <cell r="E666" t="str">
            <v>J S S</v>
          </cell>
          <cell r="F666" t="str">
            <v>ANDAIME</v>
          </cell>
          <cell r="G666" t="str">
            <v>EMERSON JOSE DOS SANTOS</v>
          </cell>
          <cell r="H666" t="str">
            <v>MONTADOR ANDAIME</v>
          </cell>
          <cell r="I666" t="str">
            <v>BRISA DA COSTA</v>
          </cell>
          <cell r="J666">
            <v>1</v>
          </cell>
        </row>
        <row r="667">
          <cell r="A667">
            <v>646</v>
          </cell>
          <cell r="C667" t="str">
            <v>DEM</v>
          </cell>
          <cell r="D667" t="str">
            <v>DEM</v>
          </cell>
          <cell r="E667" t="str">
            <v>DEM</v>
          </cell>
          <cell r="F667" t="str">
            <v>DEM</v>
          </cell>
          <cell r="G667" t="str">
            <v>IRAILDO SANTOS DE AMORIM</v>
          </cell>
          <cell r="H667" t="str">
            <v>ENCARREGADO ELETRICA</v>
          </cell>
          <cell r="I667" t="str">
            <v>BRISA DA COSTA</v>
          </cell>
          <cell r="J667">
            <v>1</v>
          </cell>
        </row>
        <row r="668">
          <cell r="A668">
            <v>647</v>
          </cell>
          <cell r="G668" t="str">
            <v>JOSÉ JAIRO DOS SANTOS OLIVEIRA</v>
          </cell>
          <cell r="H668" t="str">
            <v>ENCANADOR</v>
          </cell>
          <cell r="I668" t="str">
            <v>BRISA DA COSTA</v>
          </cell>
          <cell r="J668">
            <v>1</v>
          </cell>
        </row>
        <row r="669">
          <cell r="A669">
            <v>648</v>
          </cell>
          <cell r="B669" t="str">
            <v>ASA</v>
          </cell>
          <cell r="C669" t="str">
            <v>HRSG</v>
          </cell>
          <cell r="D669" t="str">
            <v>PEDRO</v>
          </cell>
          <cell r="E669" t="str">
            <v>AAS</v>
          </cell>
          <cell r="F669" t="str">
            <v>MONTAGEM</v>
          </cell>
          <cell r="G669" t="str">
            <v xml:space="preserve">CLOVIS RIBEIRO DA SILVA </v>
          </cell>
          <cell r="H669" t="str">
            <v>MECANICO MONTADOR</v>
          </cell>
          <cell r="I669" t="str">
            <v>BRISA DA COSTA</v>
          </cell>
          <cell r="J669">
            <v>1</v>
          </cell>
        </row>
        <row r="670">
          <cell r="A670">
            <v>649</v>
          </cell>
          <cell r="B670" t="str">
            <v>JORGE</v>
          </cell>
          <cell r="C670" t="str">
            <v>CT</v>
          </cell>
          <cell r="D670" t="str">
            <v>ANT</v>
          </cell>
          <cell r="E670" t="str">
            <v>JLC</v>
          </cell>
          <cell r="F670" t="str">
            <v>COMIS TUB</v>
          </cell>
          <cell r="G670" t="str">
            <v>WILSON SEVERINO DA SILVA</v>
          </cell>
          <cell r="H670" t="str">
            <v>ENCANADOR</v>
          </cell>
          <cell r="I670" t="str">
            <v>BRISA DA COSTA</v>
          </cell>
          <cell r="J670">
            <v>1</v>
          </cell>
        </row>
        <row r="671">
          <cell r="A671">
            <v>650</v>
          </cell>
          <cell r="C671" t="str">
            <v>DEM</v>
          </cell>
          <cell r="D671" t="str">
            <v>DEM</v>
          </cell>
          <cell r="E671" t="str">
            <v>DEM</v>
          </cell>
          <cell r="F671" t="str">
            <v>DEM</v>
          </cell>
          <cell r="G671" t="str">
            <v>ISAIAS JOSE LAURINDO FILHO</v>
          </cell>
          <cell r="H671" t="str">
            <v>MECANICO AJUSTADOR</v>
          </cell>
          <cell r="I671" t="str">
            <v>BRISA DA COSTA</v>
          </cell>
          <cell r="J671">
            <v>1</v>
          </cell>
        </row>
        <row r="672">
          <cell r="A672">
            <v>651</v>
          </cell>
          <cell r="C672" t="str">
            <v>DEM</v>
          </cell>
          <cell r="D672" t="str">
            <v>DEM</v>
          </cell>
          <cell r="E672" t="str">
            <v>DEM</v>
          </cell>
          <cell r="F672" t="str">
            <v>DEM</v>
          </cell>
          <cell r="G672" t="str">
            <v>ILMAR MARTINS LAURINDO</v>
          </cell>
          <cell r="H672" t="str">
            <v>MECANICO AJUSTADOR</v>
          </cell>
          <cell r="I672" t="str">
            <v>BRISA DA COSTA</v>
          </cell>
          <cell r="J672">
            <v>1</v>
          </cell>
        </row>
        <row r="673">
          <cell r="A673">
            <v>652</v>
          </cell>
          <cell r="B673" t="str">
            <v>ASA</v>
          </cell>
          <cell r="C673" t="str">
            <v>HRSG</v>
          </cell>
          <cell r="D673" t="str">
            <v>ANT</v>
          </cell>
          <cell r="E673" t="str">
            <v>NNC</v>
          </cell>
          <cell r="F673" t="str">
            <v>MONTAGEM</v>
          </cell>
          <cell r="G673" t="str">
            <v>ADILSON SCHUKES MARTINS</v>
          </cell>
          <cell r="H673" t="str">
            <v>MESTRE</v>
          </cell>
          <cell r="I673" t="str">
            <v>BRISA DA COSTA</v>
          </cell>
          <cell r="J673">
            <v>1</v>
          </cell>
        </row>
        <row r="674">
          <cell r="A674">
            <v>653</v>
          </cell>
          <cell r="B674" t="str">
            <v>ASA</v>
          </cell>
          <cell r="C674" t="str">
            <v>HRSG</v>
          </cell>
          <cell r="D674" t="str">
            <v>PEDRO</v>
          </cell>
          <cell r="E674" t="str">
            <v>AAS</v>
          </cell>
          <cell r="F674" t="str">
            <v>MONTAGEM</v>
          </cell>
          <cell r="G674" t="str">
            <v>NERIVALDO SANTOS DE JESUS</v>
          </cell>
          <cell r="H674" t="str">
            <v>MECANICO MONTADOR</v>
          </cell>
          <cell r="I674" t="str">
            <v>BRISA DA COSTA</v>
          </cell>
          <cell r="J674">
            <v>1</v>
          </cell>
        </row>
        <row r="675">
          <cell r="A675">
            <v>654</v>
          </cell>
          <cell r="B675" t="str">
            <v>ASA</v>
          </cell>
          <cell r="C675" t="str">
            <v>HRSG</v>
          </cell>
          <cell r="D675" t="str">
            <v>PEDRO</v>
          </cell>
          <cell r="E675" t="str">
            <v>SES</v>
          </cell>
          <cell r="F675" t="str">
            <v>ASA/CALD</v>
          </cell>
          <cell r="G675" t="str">
            <v>FLORÊNCIO MOTA</v>
          </cell>
          <cell r="H675" t="str">
            <v>MECANICO MONTADOR</v>
          </cell>
          <cell r="I675" t="str">
            <v>BRISA DA COSTA</v>
          </cell>
          <cell r="J675">
            <v>1</v>
          </cell>
        </row>
        <row r="676">
          <cell r="A676">
            <v>655</v>
          </cell>
          <cell r="B676" t="str">
            <v>ASA</v>
          </cell>
          <cell r="C676" t="str">
            <v>HRSG</v>
          </cell>
          <cell r="D676" t="str">
            <v>PEDRO</v>
          </cell>
          <cell r="E676" t="str">
            <v>SES</v>
          </cell>
          <cell r="F676" t="str">
            <v>ASA/CALD</v>
          </cell>
          <cell r="G676" t="str">
            <v>PAULO CESAR DA SILVA OLIVEIRA</v>
          </cell>
          <cell r="H676" t="str">
            <v>ENCANADOR</v>
          </cell>
          <cell r="I676" t="str">
            <v>BRISA DA COSTA</v>
          </cell>
          <cell r="J676">
            <v>1</v>
          </cell>
        </row>
        <row r="677">
          <cell r="A677">
            <v>656</v>
          </cell>
          <cell r="B677" t="str">
            <v>ASA</v>
          </cell>
          <cell r="C677" t="str">
            <v>HRSG</v>
          </cell>
          <cell r="D677" t="str">
            <v>PEDRO</v>
          </cell>
          <cell r="E677" t="str">
            <v>SES</v>
          </cell>
          <cell r="F677" t="str">
            <v>ASA/CALD</v>
          </cell>
          <cell r="G677" t="str">
            <v>ALEXANDRO SOUSA FONSECA</v>
          </cell>
          <cell r="H677" t="str">
            <v>AJUDANTE</v>
          </cell>
          <cell r="I677" t="str">
            <v>BARRA</v>
          </cell>
          <cell r="J677">
            <v>1</v>
          </cell>
        </row>
        <row r="678">
          <cell r="A678">
            <v>657</v>
          </cell>
          <cell r="C678" t="str">
            <v>DEM</v>
          </cell>
          <cell r="D678" t="str">
            <v>DEM</v>
          </cell>
          <cell r="E678" t="str">
            <v>DEM</v>
          </cell>
          <cell r="F678" t="str">
            <v>DEM</v>
          </cell>
          <cell r="G678" t="str">
            <v>EDSON DOS SANTOS</v>
          </cell>
          <cell r="H678" t="str">
            <v>ENCARREGADO ELETRICA</v>
          </cell>
          <cell r="I678" t="str">
            <v>BRISA DA COSTA</v>
          </cell>
          <cell r="J678">
            <v>1</v>
          </cell>
        </row>
        <row r="679">
          <cell r="A679">
            <v>658</v>
          </cell>
          <cell r="C679" t="str">
            <v>DEM</v>
          </cell>
          <cell r="D679" t="str">
            <v>DEM</v>
          </cell>
          <cell r="E679" t="str">
            <v>DEM</v>
          </cell>
          <cell r="F679" t="str">
            <v>DEM</v>
          </cell>
          <cell r="G679" t="str">
            <v>HENRIQUE MARCELINO DE MESQUITA</v>
          </cell>
          <cell r="H679" t="str">
            <v>ENCARREGADO</v>
          </cell>
          <cell r="I679" t="str">
            <v>BRISA DA COSTA</v>
          </cell>
          <cell r="J679">
            <v>1</v>
          </cell>
        </row>
        <row r="680">
          <cell r="A680">
            <v>659</v>
          </cell>
          <cell r="B680" t="str">
            <v>AFC</v>
          </cell>
          <cell r="C680" t="str">
            <v>ST</v>
          </cell>
          <cell r="D680" t="str">
            <v>CMM</v>
          </cell>
          <cell r="E680" t="str">
            <v>JWC</v>
          </cell>
          <cell r="F680" t="str">
            <v>ELÉT. INST.</v>
          </cell>
          <cell r="G680" t="str">
            <v>JOSE WASHINGTON CAETANO CARVALHO</v>
          </cell>
          <cell r="H680" t="str">
            <v>ENCARREGADO</v>
          </cell>
          <cell r="I680" t="str">
            <v>BRISA DA COSTA</v>
          </cell>
          <cell r="J680">
            <v>1</v>
          </cell>
        </row>
        <row r="681">
          <cell r="A681">
            <v>660</v>
          </cell>
          <cell r="C681" t="str">
            <v>DEM</v>
          </cell>
          <cell r="D681" t="str">
            <v>DEM</v>
          </cell>
          <cell r="E681" t="str">
            <v>DEM</v>
          </cell>
          <cell r="F681" t="str">
            <v>DEM</v>
          </cell>
          <cell r="G681" t="str">
            <v>PAULO CESAR DOS SANTOS SILVA</v>
          </cell>
          <cell r="H681" t="str">
            <v>ELETRICISTA F / C</v>
          </cell>
          <cell r="I681" t="str">
            <v>BRISA DA COSTA</v>
          </cell>
          <cell r="J681">
            <v>1</v>
          </cell>
        </row>
        <row r="682">
          <cell r="A682">
            <v>661</v>
          </cell>
          <cell r="C682" t="str">
            <v>HRSG</v>
          </cell>
          <cell r="D682" t="str">
            <v>NJ</v>
          </cell>
          <cell r="E682" t="str">
            <v>PSV</v>
          </cell>
          <cell r="F682" t="str">
            <v>SOLDA</v>
          </cell>
          <cell r="G682" t="str">
            <v>EDILSON FRANÇA DA SILVA</v>
          </cell>
          <cell r="H682" t="str">
            <v>MECANICO MONTADOR</v>
          </cell>
          <cell r="I682" t="str">
            <v>BRISA DA COSTA</v>
          </cell>
          <cell r="J682">
            <v>1</v>
          </cell>
        </row>
        <row r="683">
          <cell r="A683">
            <v>662</v>
          </cell>
          <cell r="B683" t="str">
            <v>AFC</v>
          </cell>
          <cell r="C683" t="str">
            <v>ST</v>
          </cell>
          <cell r="D683" t="str">
            <v>PM</v>
          </cell>
          <cell r="E683" t="str">
            <v>JLSO</v>
          </cell>
          <cell r="F683" t="str">
            <v>TUBULAÇÃO</v>
          </cell>
          <cell r="G683" t="str">
            <v>EDIVALDO SANTOS CORRÊA</v>
          </cell>
          <cell r="H683" t="str">
            <v>ENCANADOR</v>
          </cell>
          <cell r="I683" t="str">
            <v>BRISA DA COSTA</v>
          </cell>
          <cell r="J683">
            <v>1</v>
          </cell>
        </row>
        <row r="684">
          <cell r="A684">
            <v>663</v>
          </cell>
          <cell r="B684" t="str">
            <v>EDG</v>
          </cell>
          <cell r="C684" t="str">
            <v>HRSG</v>
          </cell>
          <cell r="D684" t="str">
            <v>DARIO</v>
          </cell>
          <cell r="E684" t="str">
            <v>J S S</v>
          </cell>
          <cell r="F684" t="str">
            <v>ANDAIME</v>
          </cell>
          <cell r="G684" t="str">
            <v>MANOEL JOSÉ ALVES</v>
          </cell>
          <cell r="H684" t="str">
            <v>MONTADOR ANDAIME</v>
          </cell>
          <cell r="I684" t="str">
            <v>BRISA DA COSTA</v>
          </cell>
          <cell r="J684">
            <v>1</v>
          </cell>
        </row>
        <row r="685">
          <cell r="A685">
            <v>664</v>
          </cell>
          <cell r="B685" t="str">
            <v>EDG</v>
          </cell>
          <cell r="C685" t="str">
            <v>HRSG</v>
          </cell>
          <cell r="D685" t="str">
            <v>DARIO</v>
          </cell>
          <cell r="E685" t="str">
            <v>J S S</v>
          </cell>
          <cell r="F685" t="str">
            <v>ANDAIME</v>
          </cell>
          <cell r="G685" t="str">
            <v>NORMANO LIMA DO NASCIMENTO</v>
          </cell>
          <cell r="H685" t="str">
            <v>MONTADOR ANDAIME</v>
          </cell>
          <cell r="I685" t="str">
            <v>BRISA DA COSTA</v>
          </cell>
          <cell r="J685">
            <v>1</v>
          </cell>
        </row>
        <row r="686">
          <cell r="A686">
            <v>665</v>
          </cell>
          <cell r="C686" t="str">
            <v>DEM</v>
          </cell>
          <cell r="D686" t="str">
            <v>DEM</v>
          </cell>
          <cell r="E686" t="str">
            <v>DEM</v>
          </cell>
          <cell r="F686" t="str">
            <v>DEM</v>
          </cell>
          <cell r="G686" t="str">
            <v>JOSÉ CARLOS FERNANDES DA ROSA</v>
          </cell>
          <cell r="H686" t="str">
            <v>ELETRICISTA MONTADOR</v>
          </cell>
          <cell r="I686" t="str">
            <v>BRISA DA COSTA</v>
          </cell>
          <cell r="J686">
            <v>1</v>
          </cell>
        </row>
        <row r="687">
          <cell r="A687">
            <v>666</v>
          </cell>
          <cell r="B687" t="str">
            <v>ASA</v>
          </cell>
          <cell r="C687" t="str">
            <v>HRSG</v>
          </cell>
          <cell r="D687" t="str">
            <v>PEDRO</v>
          </cell>
          <cell r="E687" t="str">
            <v>AAS</v>
          </cell>
          <cell r="F687" t="str">
            <v>MONTAGEM</v>
          </cell>
          <cell r="G687" t="str">
            <v>JOSÉ RIBAMAR LOPES DE OLIVEIRA</v>
          </cell>
          <cell r="H687" t="str">
            <v>AJUDANTE</v>
          </cell>
          <cell r="J687">
            <v>1</v>
          </cell>
        </row>
        <row r="688">
          <cell r="A688">
            <v>667</v>
          </cell>
          <cell r="B688" t="str">
            <v>MOD</v>
          </cell>
          <cell r="C688" t="str">
            <v>-</v>
          </cell>
          <cell r="D688" t="str">
            <v>-</v>
          </cell>
          <cell r="E688" t="str">
            <v>DUCA</v>
          </cell>
          <cell r="F688" t="str">
            <v>-</v>
          </cell>
          <cell r="G688" t="str">
            <v>HILDEBERTO ANTONIO MARQUES DE BARROS</v>
          </cell>
          <cell r="H688" t="str">
            <v>ENCARREGADO RIGGER</v>
          </cell>
          <cell r="I688" t="str">
            <v>BRISA DA COSTA</v>
          </cell>
          <cell r="J688">
            <v>1</v>
          </cell>
        </row>
        <row r="689">
          <cell r="A689">
            <v>668</v>
          </cell>
          <cell r="B689" t="str">
            <v>TRS</v>
          </cell>
          <cell r="C689" t="str">
            <v>-</v>
          </cell>
          <cell r="D689" t="str">
            <v>-</v>
          </cell>
          <cell r="E689" t="str">
            <v>DUCA</v>
          </cell>
          <cell r="F689" t="str">
            <v>-</v>
          </cell>
          <cell r="G689" t="str">
            <v>EDVAR NUNES DA SILVA</v>
          </cell>
          <cell r="H689" t="str">
            <v>RIGGER</v>
          </cell>
          <cell r="I689" t="str">
            <v>BRISA DA COSTA</v>
          </cell>
          <cell r="J689">
            <v>1</v>
          </cell>
        </row>
        <row r="690">
          <cell r="A690">
            <v>669</v>
          </cell>
          <cell r="B690" t="str">
            <v>TRS</v>
          </cell>
          <cell r="G690" t="str">
            <v>CLEBER CRUZ DA SILVA</v>
          </cell>
          <cell r="H690" t="str">
            <v>RIGGER</v>
          </cell>
          <cell r="I690" t="str">
            <v>BRISA DA COSTA</v>
          </cell>
          <cell r="J690">
            <v>1</v>
          </cell>
        </row>
        <row r="691">
          <cell r="A691">
            <v>670</v>
          </cell>
          <cell r="C691" t="str">
            <v>DEM</v>
          </cell>
          <cell r="D691" t="str">
            <v>DEM</v>
          </cell>
          <cell r="E691" t="str">
            <v>DEM</v>
          </cell>
          <cell r="F691" t="str">
            <v>DEM</v>
          </cell>
          <cell r="G691" t="str">
            <v>RENAN FERREIRA DE ANDRADE</v>
          </cell>
          <cell r="H691" t="str">
            <v>AJUDANTE</v>
          </cell>
          <cell r="I691" t="str">
            <v>RIO DAS OSTRAS</v>
          </cell>
          <cell r="J691">
            <v>1</v>
          </cell>
        </row>
        <row r="692">
          <cell r="A692">
            <v>671</v>
          </cell>
          <cell r="B692" t="str">
            <v>DEM</v>
          </cell>
          <cell r="C692" t="str">
            <v>DEM</v>
          </cell>
          <cell r="D692" t="str">
            <v>DEM</v>
          </cell>
          <cell r="E692" t="str">
            <v>DEM</v>
          </cell>
          <cell r="F692" t="str">
            <v>DEM</v>
          </cell>
          <cell r="G692" t="str">
            <v>TIAGO DE SOUZA HONORATO</v>
          </cell>
          <cell r="H692" t="str">
            <v>AUXILIAR ALMOXARIFE 1</v>
          </cell>
          <cell r="I692" t="str">
            <v>RIO DAS OSTRAS</v>
          </cell>
          <cell r="J692">
            <v>1</v>
          </cell>
        </row>
        <row r="693">
          <cell r="A693">
            <v>672</v>
          </cell>
          <cell r="G693" t="str">
            <v>UELTON MARCILIO LEMOS</v>
          </cell>
          <cell r="H693" t="str">
            <v>AJUDANTE</v>
          </cell>
          <cell r="J693">
            <v>1</v>
          </cell>
        </row>
        <row r="694">
          <cell r="A694">
            <v>673</v>
          </cell>
          <cell r="B694" t="str">
            <v>EDG</v>
          </cell>
          <cell r="C694" t="str">
            <v>HRSG</v>
          </cell>
          <cell r="D694" t="str">
            <v>DARIO</v>
          </cell>
          <cell r="E694" t="str">
            <v>FC</v>
          </cell>
          <cell r="F694" t="str">
            <v>ANDAIME</v>
          </cell>
          <cell r="G694" t="str">
            <v>FRANCISCO CHAGAS</v>
          </cell>
          <cell r="H694" t="str">
            <v>CONTRA MESTRE</v>
          </cell>
          <cell r="I694" t="str">
            <v>BRISA DA COSTA</v>
          </cell>
          <cell r="J694">
            <v>1</v>
          </cell>
        </row>
        <row r="695">
          <cell r="A695">
            <v>674</v>
          </cell>
          <cell r="B695" t="str">
            <v>ASA</v>
          </cell>
          <cell r="C695" t="str">
            <v>HRSG</v>
          </cell>
          <cell r="D695" t="str">
            <v>ANT</v>
          </cell>
          <cell r="E695" t="str">
            <v>CS</v>
          </cell>
          <cell r="F695" t="str">
            <v>TUBULAÇÃO</v>
          </cell>
          <cell r="G695" t="str">
            <v>JOSÉ ROBERTO VIEIRA DOS SANTOS</v>
          </cell>
          <cell r="H695" t="str">
            <v>ENCANADOR</v>
          </cell>
          <cell r="I695" t="str">
            <v>BRISA DA COSTA</v>
          </cell>
          <cell r="J695">
            <v>1</v>
          </cell>
        </row>
        <row r="696">
          <cell r="A696">
            <v>675</v>
          </cell>
          <cell r="E696" t="str">
            <v>PSV</v>
          </cell>
          <cell r="G696" t="str">
            <v xml:space="preserve">NATALINO DE ALMEIDA SANTANA </v>
          </cell>
          <cell r="H696" t="str">
            <v>SOLDADOR RX</v>
          </cell>
          <cell r="I696" t="str">
            <v>BRISA DA COSTA</v>
          </cell>
          <cell r="J696">
            <v>1</v>
          </cell>
        </row>
        <row r="697">
          <cell r="A697">
            <v>676</v>
          </cell>
          <cell r="B697" t="str">
            <v>EDG</v>
          </cell>
          <cell r="C697" t="str">
            <v>HRSG</v>
          </cell>
          <cell r="D697" t="str">
            <v>DARIO</v>
          </cell>
          <cell r="E697" t="str">
            <v>ELIEZER</v>
          </cell>
          <cell r="F697" t="str">
            <v>ANDAIME</v>
          </cell>
          <cell r="G697" t="str">
            <v>ELIEZER NASCIMENTO</v>
          </cell>
          <cell r="H697" t="str">
            <v>ENCARREGADO</v>
          </cell>
          <cell r="I697" t="str">
            <v>BRISA DA COSTA</v>
          </cell>
          <cell r="J697">
            <v>1</v>
          </cell>
        </row>
        <row r="698">
          <cell r="A698">
            <v>677</v>
          </cell>
          <cell r="B698" t="str">
            <v>MML</v>
          </cell>
          <cell r="C698" t="str">
            <v>HRSG</v>
          </cell>
          <cell r="D698" t="str">
            <v>CMM</v>
          </cell>
          <cell r="E698" t="str">
            <v>ON</v>
          </cell>
          <cell r="F698" t="str">
            <v>INSTRUMENT.</v>
          </cell>
          <cell r="G698" t="str">
            <v>RONALDO FRANÇA DE SOUZA</v>
          </cell>
          <cell r="H698" t="str">
            <v>ELETRICISTA MONTADOR</v>
          </cell>
          <cell r="I698" t="str">
            <v>BRISA DA COSTA</v>
          </cell>
          <cell r="J698">
            <v>1</v>
          </cell>
        </row>
        <row r="699">
          <cell r="A699">
            <v>678</v>
          </cell>
          <cell r="B699" t="str">
            <v>ILDEM</v>
          </cell>
          <cell r="C699" t="str">
            <v>HRSG</v>
          </cell>
          <cell r="D699" t="str">
            <v>ALVIM</v>
          </cell>
          <cell r="E699" t="str">
            <v>LCB</v>
          </cell>
          <cell r="F699" t="str">
            <v>SOLDA</v>
          </cell>
          <cell r="G699" t="str">
            <v>ANTONIO MARCOS DA SILVA</v>
          </cell>
          <cell r="H699" t="str">
            <v>SOLDADOR RX</v>
          </cell>
          <cell r="I699" t="str">
            <v>BRISA DA COSTA</v>
          </cell>
          <cell r="J699">
            <v>1</v>
          </cell>
        </row>
        <row r="700">
          <cell r="A700">
            <v>679</v>
          </cell>
          <cell r="B700" t="str">
            <v>MML</v>
          </cell>
          <cell r="C700" t="str">
            <v>BOP</v>
          </cell>
          <cell r="D700" t="str">
            <v>DAPN</v>
          </cell>
          <cell r="E700" t="str">
            <v>AVELEZ</v>
          </cell>
          <cell r="F700" t="str">
            <v>MONTAGEM</v>
          </cell>
          <cell r="G700" t="str">
            <v>ELINALDO DOS SANTOS RODRIGUES</v>
          </cell>
          <cell r="H700" t="str">
            <v>AJUDANTE</v>
          </cell>
          <cell r="I700" t="str">
            <v>BARRA</v>
          </cell>
          <cell r="J700">
            <v>1</v>
          </cell>
        </row>
        <row r="701">
          <cell r="A701">
            <v>680</v>
          </cell>
          <cell r="C701" t="str">
            <v>DEM</v>
          </cell>
          <cell r="D701" t="str">
            <v>DEM</v>
          </cell>
          <cell r="E701" t="str">
            <v>DEM</v>
          </cell>
          <cell r="F701" t="str">
            <v>DEM</v>
          </cell>
          <cell r="G701" t="str">
            <v>RICARDO FERNANDO ALVES DE SANTANA</v>
          </cell>
          <cell r="H701" t="str">
            <v>SOLDADOR DE CHAPARIA</v>
          </cell>
          <cell r="I701" t="str">
            <v>BRISA DA COSTA</v>
          </cell>
          <cell r="J701">
            <v>1</v>
          </cell>
        </row>
        <row r="702">
          <cell r="A702">
            <v>681</v>
          </cell>
          <cell r="B702" t="str">
            <v>JORGE</v>
          </cell>
          <cell r="C702" t="str">
            <v>CT</v>
          </cell>
          <cell r="D702" t="str">
            <v>ANT</v>
          </cell>
          <cell r="E702" t="str">
            <v>JLC</v>
          </cell>
          <cell r="F702" t="str">
            <v>COMIS TUB</v>
          </cell>
          <cell r="G702" t="str">
            <v>LEILTON CARVALHO PINHEIRO</v>
          </cell>
          <cell r="H702" t="str">
            <v>MECANICO MONTADOR</v>
          </cell>
          <cell r="I702" t="str">
            <v>BRISA DA COSTA</v>
          </cell>
          <cell r="J702">
            <v>1</v>
          </cell>
        </row>
        <row r="703">
          <cell r="A703">
            <v>682</v>
          </cell>
          <cell r="C703" t="str">
            <v>DEM</v>
          </cell>
          <cell r="D703" t="str">
            <v>DEM</v>
          </cell>
          <cell r="E703" t="str">
            <v>DEM</v>
          </cell>
          <cell r="F703" t="str">
            <v>DEM</v>
          </cell>
          <cell r="G703" t="str">
            <v>CLOVIS FELIPE SOARES MUNIZ</v>
          </cell>
          <cell r="H703" t="str">
            <v>MECANICO MONTADOR</v>
          </cell>
          <cell r="I703" t="str">
            <v>BRISA DA COSTA</v>
          </cell>
          <cell r="J703">
            <v>1</v>
          </cell>
        </row>
        <row r="704">
          <cell r="A704">
            <v>683</v>
          </cell>
          <cell r="B704" t="str">
            <v>ASA</v>
          </cell>
          <cell r="C704" t="str">
            <v>HRSG</v>
          </cell>
          <cell r="D704" t="str">
            <v>PEDRO</v>
          </cell>
          <cell r="E704" t="str">
            <v>GF</v>
          </cell>
          <cell r="F704" t="str">
            <v>ISOLAMENTO</v>
          </cell>
          <cell r="G704" t="str">
            <v>MARIO MALINOSKI COLAÇO</v>
          </cell>
          <cell r="H704" t="str">
            <v>ENCANADOR</v>
          </cell>
          <cell r="I704" t="str">
            <v>BRISA DA COSTA</v>
          </cell>
          <cell r="J704">
            <v>1</v>
          </cell>
        </row>
        <row r="705">
          <cell r="A705">
            <v>684</v>
          </cell>
          <cell r="B705" t="str">
            <v>ILDEM</v>
          </cell>
          <cell r="C705" t="str">
            <v>HRSG</v>
          </cell>
          <cell r="D705" t="str">
            <v>ALVIM</v>
          </cell>
          <cell r="E705" t="str">
            <v>LCB</v>
          </cell>
          <cell r="F705" t="str">
            <v>SOLDA</v>
          </cell>
          <cell r="G705" t="str">
            <v>EVILASIO SANTOS SOUZA</v>
          </cell>
          <cell r="H705" t="str">
            <v>SOLDADOR RX + AL</v>
          </cell>
          <cell r="I705" t="str">
            <v>BRISA DA COSTA</v>
          </cell>
          <cell r="J705">
            <v>1</v>
          </cell>
        </row>
        <row r="706">
          <cell r="A706">
            <v>685</v>
          </cell>
          <cell r="B706" t="str">
            <v>MML</v>
          </cell>
          <cell r="C706" t="str">
            <v>BOP</v>
          </cell>
          <cell r="D706" t="str">
            <v>GIL</v>
          </cell>
          <cell r="E706" t="str">
            <v>JFL</v>
          </cell>
          <cell r="F706" t="str">
            <v>LIG. DE CABOS</v>
          </cell>
          <cell r="G706" t="str">
            <v>MILTON DA SILVA SOUZA</v>
          </cell>
          <cell r="H706" t="str">
            <v>AJUDANTE</v>
          </cell>
          <cell r="I706" t="str">
            <v>RIO DAS OSTRAS</v>
          </cell>
          <cell r="J706">
            <v>1</v>
          </cell>
        </row>
        <row r="707">
          <cell r="A707">
            <v>686</v>
          </cell>
          <cell r="B707" t="str">
            <v>ILDEM</v>
          </cell>
          <cell r="C707" t="str">
            <v>HRSG</v>
          </cell>
          <cell r="D707" t="str">
            <v>NJ</v>
          </cell>
          <cell r="E707" t="str">
            <v>PSV</v>
          </cell>
          <cell r="F707" t="str">
            <v>SOLDA</v>
          </cell>
          <cell r="G707" t="str">
            <v>EDIMILSON DE SOUZA SOARES</v>
          </cell>
          <cell r="H707" t="str">
            <v>SOLDADOR DE CHAPARIA</v>
          </cell>
          <cell r="I707" t="str">
            <v>BRISA DA COSTA</v>
          </cell>
          <cell r="J707">
            <v>1</v>
          </cell>
        </row>
        <row r="708">
          <cell r="A708">
            <v>687</v>
          </cell>
          <cell r="B708" t="str">
            <v>EDG</v>
          </cell>
          <cell r="C708" t="str">
            <v>HRSG</v>
          </cell>
          <cell r="D708" t="str">
            <v>DARIO</v>
          </cell>
          <cell r="E708" t="str">
            <v>J S S</v>
          </cell>
          <cell r="F708" t="str">
            <v>ANDAIME</v>
          </cell>
          <cell r="G708" t="str">
            <v>EVANDRO DOS SANTOS CONCEIÇÃO</v>
          </cell>
          <cell r="H708" t="str">
            <v>MONTADOR ANDAIME</v>
          </cell>
          <cell r="J708">
            <v>1</v>
          </cell>
        </row>
        <row r="709">
          <cell r="A709">
            <v>688</v>
          </cell>
          <cell r="F709" t="str">
            <v>DORG</v>
          </cell>
          <cell r="G709" t="str">
            <v>JEFFERSON SOUZA DA SILVA</v>
          </cell>
          <cell r="H709" t="str">
            <v>AJUDANTE</v>
          </cell>
          <cell r="J709">
            <v>1</v>
          </cell>
        </row>
        <row r="710">
          <cell r="A710">
            <v>689</v>
          </cell>
          <cell r="B710" t="str">
            <v>MML</v>
          </cell>
          <cell r="C710" t="str">
            <v>HRSG</v>
          </cell>
          <cell r="D710" t="str">
            <v>CMM</v>
          </cell>
          <cell r="E710" t="str">
            <v>ON</v>
          </cell>
          <cell r="F710" t="str">
            <v>INSTRUMENT.</v>
          </cell>
          <cell r="G710" t="str">
            <v>GLAUCIO FRANÇOIS DE ARAUJO SOUZA</v>
          </cell>
          <cell r="H710" t="str">
            <v>AJUDANTE</v>
          </cell>
          <cell r="I710" t="str">
            <v>RIO DAS OSTRAS</v>
          </cell>
          <cell r="J710">
            <v>1</v>
          </cell>
        </row>
        <row r="711">
          <cell r="A711">
            <v>690</v>
          </cell>
          <cell r="C711" t="str">
            <v>DEM</v>
          </cell>
          <cell r="D711" t="str">
            <v>DEM</v>
          </cell>
          <cell r="E711" t="str">
            <v>DEM</v>
          </cell>
          <cell r="F711" t="str">
            <v>DEM</v>
          </cell>
          <cell r="G711" t="str">
            <v>JORGE LUIZ DA SILVA</v>
          </cell>
          <cell r="H711" t="str">
            <v>ELETRICISTA F / C</v>
          </cell>
          <cell r="I711" t="str">
            <v>BRISA DA COSTA</v>
          </cell>
          <cell r="J711">
            <v>1</v>
          </cell>
        </row>
        <row r="712">
          <cell r="A712">
            <v>691</v>
          </cell>
          <cell r="C712" t="str">
            <v>DEM</v>
          </cell>
          <cell r="D712" t="str">
            <v>DEM</v>
          </cell>
          <cell r="E712" t="str">
            <v>DEM</v>
          </cell>
          <cell r="F712" t="str">
            <v>DEM</v>
          </cell>
          <cell r="G712" t="str">
            <v>ROBSON DE JESUS SALES</v>
          </cell>
          <cell r="H712" t="str">
            <v>MECANICO MONTADOR</v>
          </cell>
          <cell r="I712" t="str">
            <v>BRISA DA COSTA</v>
          </cell>
          <cell r="J712">
            <v>1</v>
          </cell>
        </row>
        <row r="713">
          <cell r="A713">
            <v>692</v>
          </cell>
          <cell r="C713" t="str">
            <v>DEM</v>
          </cell>
          <cell r="D713" t="str">
            <v>DEM</v>
          </cell>
          <cell r="E713" t="str">
            <v>DEM</v>
          </cell>
          <cell r="F713" t="str">
            <v>DEM</v>
          </cell>
          <cell r="G713" t="str">
            <v>ANACLETO DE JESUS FILHO</v>
          </cell>
          <cell r="H713" t="str">
            <v>MECANICO MONTADOR</v>
          </cell>
          <cell r="I713" t="str">
            <v>BRISA DA COSTA</v>
          </cell>
          <cell r="J713">
            <v>1</v>
          </cell>
        </row>
        <row r="714">
          <cell r="A714">
            <v>693</v>
          </cell>
          <cell r="C714" t="str">
            <v>DEM</v>
          </cell>
          <cell r="D714" t="str">
            <v>DEM</v>
          </cell>
          <cell r="E714" t="str">
            <v>DEM</v>
          </cell>
          <cell r="F714" t="str">
            <v>DEM</v>
          </cell>
          <cell r="G714" t="str">
            <v>GILBERTO OLIVEIRA</v>
          </cell>
          <cell r="H714" t="str">
            <v>AJUDANTE</v>
          </cell>
          <cell r="J714">
            <v>1</v>
          </cell>
        </row>
        <row r="715">
          <cell r="A715">
            <v>694</v>
          </cell>
          <cell r="B715" t="str">
            <v>ILDEM</v>
          </cell>
          <cell r="C715" t="str">
            <v>HRSG</v>
          </cell>
          <cell r="D715" t="str">
            <v>NJ</v>
          </cell>
          <cell r="E715" t="str">
            <v>PSV</v>
          </cell>
          <cell r="F715" t="str">
            <v>SOLDA</v>
          </cell>
          <cell r="G715" t="str">
            <v>RONALDO SANTOS DA SILVA</v>
          </cell>
          <cell r="H715" t="str">
            <v>SOLDADOR DE CHAPARIA</v>
          </cell>
          <cell r="I715" t="str">
            <v>BARRA</v>
          </cell>
          <cell r="J715">
            <v>1</v>
          </cell>
        </row>
        <row r="716">
          <cell r="A716">
            <v>695</v>
          </cell>
          <cell r="B716" t="str">
            <v>AFC</v>
          </cell>
          <cell r="C716" t="str">
            <v>ST</v>
          </cell>
          <cell r="D716" t="str">
            <v>JMC</v>
          </cell>
          <cell r="E716" t="str">
            <v>AMA</v>
          </cell>
          <cell r="F716" t="str">
            <v>MONTAGEM</v>
          </cell>
          <cell r="G716" t="str">
            <v>CLEVERTON LIMA DE ANDRADE</v>
          </cell>
          <cell r="H716" t="str">
            <v>MEIO OFICIAL</v>
          </cell>
          <cell r="I716" t="str">
            <v>CENTRO</v>
          </cell>
          <cell r="J716">
            <v>1</v>
          </cell>
        </row>
        <row r="717">
          <cell r="A717">
            <v>696</v>
          </cell>
          <cell r="B717" t="str">
            <v>AFC</v>
          </cell>
          <cell r="C717" t="str">
            <v>ST</v>
          </cell>
          <cell r="D717" t="str">
            <v>JMC</v>
          </cell>
          <cell r="E717" t="str">
            <v>AMA</v>
          </cell>
          <cell r="F717" t="str">
            <v>MONTAGEM</v>
          </cell>
          <cell r="G717" t="str">
            <v>JENES SANTOS CORREIA</v>
          </cell>
          <cell r="H717" t="str">
            <v>MEIO OFICIAL</v>
          </cell>
          <cell r="I717" t="str">
            <v>BARRA</v>
          </cell>
          <cell r="J717">
            <v>1</v>
          </cell>
        </row>
        <row r="718">
          <cell r="A718">
            <v>697</v>
          </cell>
          <cell r="G718" t="str">
            <v>V  A  G  O</v>
          </cell>
          <cell r="J718">
            <v>1</v>
          </cell>
        </row>
        <row r="719">
          <cell r="A719">
            <v>698</v>
          </cell>
          <cell r="G719" t="str">
            <v>V  A  G  O</v>
          </cell>
          <cell r="J719">
            <v>1</v>
          </cell>
        </row>
        <row r="720">
          <cell r="A720">
            <v>699</v>
          </cell>
          <cell r="G720" t="str">
            <v>V  A  G  O</v>
          </cell>
          <cell r="J720">
            <v>1</v>
          </cell>
        </row>
        <row r="721">
          <cell r="A721">
            <v>700</v>
          </cell>
          <cell r="G721" t="str">
            <v>V  A  G  O</v>
          </cell>
          <cell r="J721">
            <v>1</v>
          </cell>
        </row>
        <row r="722">
          <cell r="A722">
            <v>701</v>
          </cell>
          <cell r="G722" t="str">
            <v>V  A  G  O</v>
          </cell>
          <cell r="J722">
            <v>1</v>
          </cell>
        </row>
        <row r="723">
          <cell r="A723">
            <v>702</v>
          </cell>
          <cell r="G723" t="str">
            <v>V  A  G  O</v>
          </cell>
          <cell r="J723">
            <v>1</v>
          </cell>
        </row>
        <row r="724">
          <cell r="A724">
            <v>703</v>
          </cell>
          <cell r="G724" t="str">
            <v>V  A  G  O</v>
          </cell>
          <cell r="J724">
            <v>1</v>
          </cell>
        </row>
        <row r="725">
          <cell r="A725">
            <v>704</v>
          </cell>
          <cell r="G725" t="str">
            <v>V  A  G  O</v>
          </cell>
          <cell r="J725">
            <v>1</v>
          </cell>
        </row>
        <row r="726">
          <cell r="A726">
            <v>705</v>
          </cell>
          <cell r="G726" t="str">
            <v>V  A  G  O</v>
          </cell>
          <cell r="J726">
            <v>1</v>
          </cell>
        </row>
        <row r="727">
          <cell r="A727">
            <v>706</v>
          </cell>
          <cell r="G727" t="str">
            <v>V  A  G  O</v>
          </cell>
          <cell r="J727">
            <v>1</v>
          </cell>
        </row>
        <row r="728">
          <cell r="A728">
            <v>707</v>
          </cell>
          <cell r="G728" t="str">
            <v>V  A  G  O</v>
          </cell>
          <cell r="J728">
            <v>1</v>
          </cell>
        </row>
        <row r="729">
          <cell r="A729">
            <v>708</v>
          </cell>
          <cell r="G729" t="str">
            <v>V  A  G  O</v>
          </cell>
          <cell r="J729">
            <v>1</v>
          </cell>
        </row>
        <row r="730">
          <cell r="A730">
            <v>709</v>
          </cell>
          <cell r="G730" t="str">
            <v>V  A  G  O</v>
          </cell>
          <cell r="J730">
            <v>1</v>
          </cell>
        </row>
        <row r="731">
          <cell r="A731">
            <v>710</v>
          </cell>
          <cell r="G731" t="str">
            <v>V  A  G  O</v>
          </cell>
          <cell r="J731">
            <v>1</v>
          </cell>
        </row>
        <row r="732">
          <cell r="A732">
            <v>711</v>
          </cell>
          <cell r="G732" t="str">
            <v>V  A  G  O</v>
          </cell>
          <cell r="J732">
            <v>1</v>
          </cell>
        </row>
        <row r="733">
          <cell r="A733">
            <v>712</v>
          </cell>
          <cell r="C733" t="str">
            <v>DEM</v>
          </cell>
          <cell r="D733" t="str">
            <v>DEM</v>
          </cell>
          <cell r="E733" t="str">
            <v>DEM</v>
          </cell>
          <cell r="F733" t="str">
            <v>DEM</v>
          </cell>
          <cell r="G733" t="str">
            <v>JOSE CARLOS DA SILVA</v>
          </cell>
          <cell r="H733" t="str">
            <v>ELETRICISTA MONTADOR</v>
          </cell>
          <cell r="I733" t="str">
            <v>BRISA DA COSTA</v>
          </cell>
          <cell r="J733">
            <v>1</v>
          </cell>
        </row>
        <row r="734">
          <cell r="A734">
            <v>713</v>
          </cell>
          <cell r="G734" t="str">
            <v>ERLAN GALEANO DOS SANTOS</v>
          </cell>
          <cell r="H734" t="str">
            <v>ELETRICISTA MONTADOR</v>
          </cell>
          <cell r="I734" t="str">
            <v>BRISA DA COSTA</v>
          </cell>
          <cell r="J734">
            <v>1</v>
          </cell>
        </row>
        <row r="735">
          <cell r="A735">
            <v>714</v>
          </cell>
          <cell r="C735" t="str">
            <v>DEM</v>
          </cell>
          <cell r="D735" t="str">
            <v>DEM</v>
          </cell>
          <cell r="E735" t="str">
            <v>DEM</v>
          </cell>
          <cell r="F735" t="str">
            <v>DEM</v>
          </cell>
          <cell r="G735" t="str">
            <v>JAILSON RODRIGUES DE OLIVEIRA</v>
          </cell>
          <cell r="H735" t="str">
            <v>PINTOR</v>
          </cell>
          <cell r="I735" t="str">
            <v>BRISA DA COSTA</v>
          </cell>
          <cell r="J735">
            <v>1</v>
          </cell>
        </row>
        <row r="736">
          <cell r="A736">
            <v>715</v>
          </cell>
          <cell r="C736" t="str">
            <v>DEM</v>
          </cell>
          <cell r="D736" t="str">
            <v>DEM</v>
          </cell>
          <cell r="E736" t="str">
            <v>DEM</v>
          </cell>
          <cell r="F736" t="str">
            <v>DEM</v>
          </cell>
          <cell r="G736" t="str">
            <v>AMAURI PESTANA DE SÁ</v>
          </cell>
          <cell r="H736" t="str">
            <v>AJUDANTE</v>
          </cell>
          <cell r="I736" t="str">
            <v>AEROPORTO</v>
          </cell>
          <cell r="J736">
            <v>1</v>
          </cell>
        </row>
        <row r="737">
          <cell r="A737">
            <v>716</v>
          </cell>
          <cell r="C737" t="str">
            <v>DEM</v>
          </cell>
          <cell r="D737" t="str">
            <v>DEM</v>
          </cell>
          <cell r="E737" t="str">
            <v>DEM</v>
          </cell>
          <cell r="F737" t="str">
            <v>DEM</v>
          </cell>
          <cell r="G737" t="str">
            <v>OTONIEL SILVA PEREIRA</v>
          </cell>
          <cell r="H737" t="str">
            <v>MECANICO MONTADOR</v>
          </cell>
          <cell r="I737" t="str">
            <v>BRISA DA COSTA</v>
          </cell>
          <cell r="J737">
            <v>1</v>
          </cell>
        </row>
        <row r="738">
          <cell r="A738">
            <v>717</v>
          </cell>
          <cell r="C738" t="str">
            <v>DEM</v>
          </cell>
          <cell r="D738" t="str">
            <v>DEM</v>
          </cell>
          <cell r="E738" t="str">
            <v>DEM</v>
          </cell>
          <cell r="F738" t="str">
            <v>DEM</v>
          </cell>
          <cell r="G738" t="str">
            <v>JOSE MARCOS DE OLIVEIRA</v>
          </cell>
          <cell r="H738" t="str">
            <v>MECANICO MONTADOR</v>
          </cell>
          <cell r="I738" t="str">
            <v>BRISA DA COSTA</v>
          </cell>
          <cell r="J738">
            <v>1</v>
          </cell>
        </row>
        <row r="739">
          <cell r="A739">
            <v>718</v>
          </cell>
          <cell r="B739" t="str">
            <v>AFC</v>
          </cell>
          <cell r="C739" t="str">
            <v>ST</v>
          </cell>
          <cell r="D739" t="str">
            <v>JMC</v>
          </cell>
          <cell r="E739" t="str">
            <v>AMA</v>
          </cell>
          <cell r="F739" t="str">
            <v>MONTAGEM</v>
          </cell>
          <cell r="G739" t="str">
            <v>WEYLER DE ALMEIDA SANTOS</v>
          </cell>
          <cell r="H739" t="str">
            <v>CONTRA MESTRE</v>
          </cell>
          <cell r="I739" t="str">
            <v>PARGOS</v>
          </cell>
          <cell r="J739">
            <v>1</v>
          </cell>
        </row>
        <row r="740">
          <cell r="A740">
            <v>719</v>
          </cell>
          <cell r="C740" t="str">
            <v>DEM</v>
          </cell>
          <cell r="D740" t="str">
            <v>DEM</v>
          </cell>
          <cell r="E740" t="str">
            <v>DEM</v>
          </cell>
          <cell r="F740" t="str">
            <v>DEM</v>
          </cell>
          <cell r="G740" t="str">
            <v>SILVONER DE SOUZA ASSIS</v>
          </cell>
          <cell r="H740" t="str">
            <v>MECANICO MONTADOR</v>
          </cell>
          <cell r="I740" t="str">
            <v>BRISA DA COSTA</v>
          </cell>
          <cell r="J740">
            <v>1</v>
          </cell>
        </row>
        <row r="741">
          <cell r="A741">
            <v>720</v>
          </cell>
          <cell r="C741" t="str">
            <v>DEM</v>
          </cell>
          <cell r="D741" t="str">
            <v>DEM</v>
          </cell>
          <cell r="E741" t="str">
            <v>DEM</v>
          </cell>
          <cell r="F741" t="str">
            <v>DEM</v>
          </cell>
          <cell r="G741" t="str">
            <v>ADAILTON JOSE DE SOUZA</v>
          </cell>
          <cell r="H741" t="str">
            <v>AJUDANTE</v>
          </cell>
          <cell r="I741" t="str">
            <v>BARRA</v>
          </cell>
          <cell r="J741">
            <v>1</v>
          </cell>
        </row>
        <row r="742">
          <cell r="A742">
            <v>721</v>
          </cell>
          <cell r="C742" t="str">
            <v>DEM</v>
          </cell>
          <cell r="D742" t="str">
            <v>DEM</v>
          </cell>
          <cell r="E742" t="str">
            <v>DEM</v>
          </cell>
          <cell r="F742" t="str">
            <v>DEM</v>
          </cell>
          <cell r="G742" t="str">
            <v>ROBSON BISPO DOS SANTOS</v>
          </cell>
          <cell r="H742" t="str">
            <v>MEIO OFICIAL</v>
          </cell>
          <cell r="I742" t="str">
            <v>CENTRO</v>
          </cell>
          <cell r="J742">
            <v>1</v>
          </cell>
        </row>
        <row r="743">
          <cell r="A743">
            <v>722</v>
          </cell>
          <cell r="C743" t="str">
            <v>DEM</v>
          </cell>
          <cell r="D743" t="str">
            <v>DEM</v>
          </cell>
          <cell r="E743" t="str">
            <v>DEM</v>
          </cell>
          <cell r="F743" t="str">
            <v>DEM</v>
          </cell>
          <cell r="G743" t="str">
            <v>LINDENBERG CAMILO SILVA</v>
          </cell>
          <cell r="H743" t="str">
            <v>AJUDANTE</v>
          </cell>
          <cell r="I743" t="str">
            <v>BARRA</v>
          </cell>
          <cell r="J743">
            <v>1</v>
          </cell>
        </row>
        <row r="744">
          <cell r="A744">
            <v>723</v>
          </cell>
          <cell r="B744" t="str">
            <v>MOI</v>
          </cell>
          <cell r="C744" t="str">
            <v>-</v>
          </cell>
          <cell r="D744" t="str">
            <v>-</v>
          </cell>
          <cell r="E744" t="str">
            <v>BUONO</v>
          </cell>
          <cell r="F744" t="str">
            <v>-</v>
          </cell>
          <cell r="G744" t="str">
            <v>RENATO ROBERTO DE SOUZA</v>
          </cell>
          <cell r="H744" t="str">
            <v>AJUDANTE</v>
          </cell>
          <cell r="I744" t="str">
            <v>VISCONDE</v>
          </cell>
          <cell r="J744">
            <v>1</v>
          </cell>
        </row>
        <row r="745">
          <cell r="A745">
            <v>724</v>
          </cell>
          <cell r="B745" t="str">
            <v>MAT</v>
          </cell>
          <cell r="G745" t="str">
            <v>ARNALDO PAULINO AGUIAR</v>
          </cell>
          <cell r="H745" t="str">
            <v>ENGENHEIRO I</v>
          </cell>
          <cell r="J745">
            <v>1</v>
          </cell>
        </row>
        <row r="746">
          <cell r="A746">
            <v>725</v>
          </cell>
          <cell r="G746" t="str">
            <v>JOSÉ FRANCISCO MENDEZ</v>
          </cell>
          <cell r="H746" t="str">
            <v>ASSISTENTE DE COMPRAS</v>
          </cell>
          <cell r="J746">
            <v>1</v>
          </cell>
        </row>
        <row r="747">
          <cell r="A747">
            <v>726</v>
          </cell>
          <cell r="C747" t="str">
            <v>DEM</v>
          </cell>
          <cell r="D747" t="str">
            <v>DEM</v>
          </cell>
          <cell r="E747" t="str">
            <v>DEM</v>
          </cell>
          <cell r="F747" t="str">
            <v>DEM</v>
          </cell>
          <cell r="G747" t="str">
            <v>JOSÉ PATRÍCIO DE MOURA</v>
          </cell>
          <cell r="H747" t="str">
            <v>SOLDADOR TIG + ER+AI</v>
          </cell>
          <cell r="I747" t="str">
            <v>BRISA DA COSTA</v>
          </cell>
          <cell r="J747">
            <v>1</v>
          </cell>
        </row>
        <row r="748">
          <cell r="A748">
            <v>727</v>
          </cell>
          <cell r="C748" t="str">
            <v>DEM</v>
          </cell>
          <cell r="D748" t="str">
            <v>DEM</v>
          </cell>
          <cell r="E748" t="str">
            <v>DEM</v>
          </cell>
          <cell r="F748" t="str">
            <v>DEM</v>
          </cell>
          <cell r="G748" t="str">
            <v>CHARLES PEREIRA DOS SANTOS</v>
          </cell>
          <cell r="H748" t="str">
            <v>MECANICO MONTADOR</v>
          </cell>
          <cell r="I748" t="str">
            <v>BRISA DA COSTA</v>
          </cell>
          <cell r="J748">
            <v>1</v>
          </cell>
        </row>
        <row r="749">
          <cell r="A749">
            <v>728</v>
          </cell>
          <cell r="C749" t="str">
            <v>DEM</v>
          </cell>
          <cell r="D749" t="str">
            <v>DEM</v>
          </cell>
          <cell r="E749" t="str">
            <v>DEM</v>
          </cell>
          <cell r="F749" t="str">
            <v>DEM</v>
          </cell>
          <cell r="G749" t="str">
            <v>JONY RIBEIRO SILVA</v>
          </cell>
          <cell r="H749" t="str">
            <v>AJUDANTE</v>
          </cell>
          <cell r="I749" t="str">
            <v>BARRA</v>
          </cell>
          <cell r="J749">
            <v>1</v>
          </cell>
        </row>
        <row r="750">
          <cell r="A750">
            <v>729</v>
          </cell>
          <cell r="B750" t="str">
            <v>ILDEM</v>
          </cell>
          <cell r="C750" t="str">
            <v>HRSG</v>
          </cell>
          <cell r="D750" t="str">
            <v>ALVIM</v>
          </cell>
          <cell r="E750" t="str">
            <v>LCB</v>
          </cell>
          <cell r="F750" t="str">
            <v>SOLDA</v>
          </cell>
          <cell r="G750" t="str">
            <v>FABIANO BRANDÃO DE SOUZA</v>
          </cell>
          <cell r="H750" t="str">
            <v>SOLDADOR CHAPARIA</v>
          </cell>
          <cell r="I750" t="str">
            <v>BRISA DA COSTA</v>
          </cell>
          <cell r="J750">
            <v>1</v>
          </cell>
        </row>
        <row r="751">
          <cell r="A751">
            <v>730</v>
          </cell>
          <cell r="C751" t="str">
            <v>DEM</v>
          </cell>
          <cell r="D751" t="str">
            <v>DEM</v>
          </cell>
          <cell r="E751" t="str">
            <v>DEM</v>
          </cell>
          <cell r="F751" t="str">
            <v>DEM</v>
          </cell>
          <cell r="G751" t="str">
            <v>UENERSSON PAULINO DOS SANTOS</v>
          </cell>
          <cell r="H751" t="str">
            <v>AJUDANTE</v>
          </cell>
          <cell r="J751">
            <v>1</v>
          </cell>
        </row>
        <row r="752">
          <cell r="A752">
            <v>731</v>
          </cell>
          <cell r="C752" t="str">
            <v>DEM</v>
          </cell>
          <cell r="D752" t="str">
            <v>DEM</v>
          </cell>
          <cell r="E752" t="str">
            <v>DEM</v>
          </cell>
          <cell r="F752" t="str">
            <v>DEM</v>
          </cell>
          <cell r="G752" t="str">
            <v>JOSE AUGUSTO ROCHA RODRIGUES</v>
          </cell>
          <cell r="H752" t="str">
            <v>CARPINTEIRO</v>
          </cell>
          <cell r="I752" t="str">
            <v>BRISA DA COSTA</v>
          </cell>
          <cell r="J752">
            <v>1</v>
          </cell>
        </row>
        <row r="753">
          <cell r="A753">
            <v>732</v>
          </cell>
          <cell r="B753" t="str">
            <v>ASA</v>
          </cell>
          <cell r="C753" t="str">
            <v>HRSG</v>
          </cell>
          <cell r="D753" t="str">
            <v>PEDRO</v>
          </cell>
          <cell r="E753" t="str">
            <v>GF</v>
          </cell>
          <cell r="F753" t="str">
            <v>ISOLAMENTO</v>
          </cell>
          <cell r="G753" t="str">
            <v>GILVANO MIRANDA DORNELES</v>
          </cell>
          <cell r="H753" t="str">
            <v>MECANICO MONTADOR</v>
          </cell>
          <cell r="I753" t="str">
            <v>BRISA DA COSTA</v>
          </cell>
          <cell r="J753">
            <v>1</v>
          </cell>
        </row>
        <row r="754">
          <cell r="A754">
            <v>733</v>
          </cell>
          <cell r="B754" t="str">
            <v>ILDEM</v>
          </cell>
          <cell r="C754" t="str">
            <v>HRSG</v>
          </cell>
          <cell r="D754" t="str">
            <v>ALVIM</v>
          </cell>
          <cell r="E754" t="str">
            <v>LCB</v>
          </cell>
          <cell r="F754" t="str">
            <v>SOLDA</v>
          </cell>
          <cell r="G754" t="str">
            <v>HELIO DELFINO DOS SANTOS</v>
          </cell>
          <cell r="H754" t="str">
            <v>SOLDADOR TIG + ER + AL</v>
          </cell>
          <cell r="I754" t="str">
            <v>BRISA DA COSTA</v>
          </cell>
          <cell r="J754">
            <v>1</v>
          </cell>
        </row>
        <row r="755">
          <cell r="A755">
            <v>734</v>
          </cell>
          <cell r="C755" t="str">
            <v>DEM</v>
          </cell>
          <cell r="D755" t="str">
            <v>DEM</v>
          </cell>
          <cell r="E755" t="str">
            <v>DEM</v>
          </cell>
          <cell r="F755" t="str">
            <v>DEM</v>
          </cell>
          <cell r="G755" t="str">
            <v>RODOGERO DA SILVA CORECHA</v>
          </cell>
          <cell r="H755" t="str">
            <v>ELETRICISTA F / C</v>
          </cell>
          <cell r="I755" t="str">
            <v>BRISA DA COSTA</v>
          </cell>
          <cell r="J755">
            <v>1</v>
          </cell>
        </row>
        <row r="756">
          <cell r="A756">
            <v>735</v>
          </cell>
          <cell r="B756" t="str">
            <v>DORG</v>
          </cell>
          <cell r="G756" t="str">
            <v>LUCIANE GASPAR DE SOUZA</v>
          </cell>
          <cell r="H756" t="str">
            <v>AUXILIAR DE ESCRITÓRIO</v>
          </cell>
          <cell r="J756">
            <v>1</v>
          </cell>
        </row>
        <row r="757">
          <cell r="A757">
            <v>736</v>
          </cell>
          <cell r="C757" t="str">
            <v>DEM</v>
          </cell>
          <cell r="D757" t="str">
            <v>DEM</v>
          </cell>
          <cell r="E757" t="str">
            <v>DEM</v>
          </cell>
          <cell r="F757" t="str">
            <v>DEM</v>
          </cell>
          <cell r="G757" t="str">
            <v>ROSQUILDES VASCONCELOS VILHENA</v>
          </cell>
          <cell r="H757" t="str">
            <v>SUPERVISOR INSTRUMENTISTA</v>
          </cell>
          <cell r="J757">
            <v>1</v>
          </cell>
        </row>
        <row r="758">
          <cell r="A758">
            <v>737</v>
          </cell>
          <cell r="B758" t="str">
            <v>ILDEM</v>
          </cell>
          <cell r="C758" t="str">
            <v>HRSG</v>
          </cell>
          <cell r="D758" t="str">
            <v>ALVIM</v>
          </cell>
          <cell r="E758" t="str">
            <v>LCB</v>
          </cell>
          <cell r="F758" t="str">
            <v>SOLDA</v>
          </cell>
          <cell r="G758" t="str">
            <v>MARCIO ANDRADE ARUBA</v>
          </cell>
          <cell r="H758" t="str">
            <v>AJUDANTE</v>
          </cell>
          <cell r="I758" t="str">
            <v>BARRA</v>
          </cell>
          <cell r="J758">
            <v>1</v>
          </cell>
        </row>
        <row r="759">
          <cell r="A759">
            <v>738</v>
          </cell>
          <cell r="B759" t="str">
            <v>EDG</v>
          </cell>
          <cell r="C759" t="str">
            <v>HRSG</v>
          </cell>
          <cell r="D759" t="str">
            <v>DARIO</v>
          </cell>
          <cell r="E759" t="str">
            <v>ELIEZER</v>
          </cell>
          <cell r="F759" t="str">
            <v>ANDAIME</v>
          </cell>
          <cell r="G759" t="str">
            <v>JULIO SILVA GOMES</v>
          </cell>
          <cell r="H759" t="str">
            <v>MONTADOR ANDAIME</v>
          </cell>
          <cell r="I759" t="str">
            <v>BRISA DA COSTA</v>
          </cell>
          <cell r="J759">
            <v>1</v>
          </cell>
        </row>
        <row r="760">
          <cell r="A760">
            <v>739</v>
          </cell>
          <cell r="B760" t="str">
            <v>MML</v>
          </cell>
          <cell r="C760" t="str">
            <v>HRSG</v>
          </cell>
          <cell r="D760" t="str">
            <v>VT</v>
          </cell>
          <cell r="E760" t="str">
            <v>VAS</v>
          </cell>
          <cell r="F760" t="str">
            <v>ELÉTRICA</v>
          </cell>
          <cell r="G760" t="str">
            <v>LEVI DE SOUZA NUNES</v>
          </cell>
          <cell r="H760" t="str">
            <v>MEIO OFICIAL</v>
          </cell>
          <cell r="I760" t="str">
            <v>BRISA DA COSTA</v>
          </cell>
          <cell r="J760">
            <v>1</v>
          </cell>
        </row>
        <row r="761">
          <cell r="A761">
            <v>740</v>
          </cell>
          <cell r="C761" t="str">
            <v>DEM</v>
          </cell>
          <cell r="D761" t="str">
            <v>DEM</v>
          </cell>
          <cell r="E761" t="str">
            <v>DEM</v>
          </cell>
          <cell r="F761" t="str">
            <v>DEM</v>
          </cell>
          <cell r="G761" t="str">
            <v>LAFAIETE GOMES</v>
          </cell>
          <cell r="H761" t="str">
            <v>SOLDADOR RX</v>
          </cell>
          <cell r="I761" t="str">
            <v>BRISA DA COSTA</v>
          </cell>
          <cell r="J761">
            <v>1</v>
          </cell>
        </row>
        <row r="762">
          <cell r="A762">
            <v>741</v>
          </cell>
          <cell r="C762" t="str">
            <v>DEM</v>
          </cell>
          <cell r="D762" t="str">
            <v>DEM</v>
          </cell>
          <cell r="E762" t="str">
            <v>DEM</v>
          </cell>
          <cell r="F762" t="str">
            <v>DEM</v>
          </cell>
          <cell r="G762" t="str">
            <v>CICERO TEIXEIRA DA SILVA JUNIOR</v>
          </cell>
          <cell r="H762" t="str">
            <v>MECANICO MONTADOR</v>
          </cell>
          <cell r="I762" t="str">
            <v>BRISA DA COSTA</v>
          </cell>
          <cell r="J762">
            <v>1</v>
          </cell>
        </row>
        <row r="763">
          <cell r="A763">
            <v>742</v>
          </cell>
          <cell r="G763" t="str">
            <v>MARCIO BOTELHO DA SILVA</v>
          </cell>
          <cell r="H763" t="str">
            <v>ELETRICISTA F / C</v>
          </cell>
          <cell r="I763" t="str">
            <v>BRISA DA COSTA</v>
          </cell>
          <cell r="J763">
            <v>1</v>
          </cell>
        </row>
        <row r="764">
          <cell r="A764">
            <v>743</v>
          </cell>
          <cell r="C764" t="str">
            <v>DEM</v>
          </cell>
          <cell r="D764" t="str">
            <v>DEM</v>
          </cell>
          <cell r="E764" t="str">
            <v>DEM</v>
          </cell>
          <cell r="F764" t="str">
            <v>DEM</v>
          </cell>
          <cell r="G764" t="str">
            <v>GILMARQUES CORREIA</v>
          </cell>
          <cell r="H764" t="str">
            <v>AJUDANTE</v>
          </cell>
          <cell r="J764">
            <v>1</v>
          </cell>
        </row>
        <row r="765">
          <cell r="A765">
            <v>744</v>
          </cell>
          <cell r="B765" t="str">
            <v>ILDEM</v>
          </cell>
          <cell r="C765" t="str">
            <v>HRSG</v>
          </cell>
          <cell r="D765" t="str">
            <v>ALVIM</v>
          </cell>
          <cell r="E765" t="str">
            <v>LCB</v>
          </cell>
          <cell r="F765" t="str">
            <v>SOLDA</v>
          </cell>
          <cell r="G765" t="str">
            <v>EDVANEI SALES DE SOUZA</v>
          </cell>
          <cell r="H765" t="str">
            <v>AJUDANTE</v>
          </cell>
          <cell r="J765">
            <v>1</v>
          </cell>
        </row>
        <row r="766">
          <cell r="A766">
            <v>745</v>
          </cell>
          <cell r="B766" t="str">
            <v>MOD</v>
          </cell>
          <cell r="G766" t="str">
            <v>JOÃO LÁZARO BUONO</v>
          </cell>
          <cell r="H766" t="str">
            <v>SUPERVISOR DE MATERIAIS</v>
          </cell>
          <cell r="J766">
            <v>1</v>
          </cell>
        </row>
        <row r="767">
          <cell r="A767">
            <v>746</v>
          </cell>
          <cell r="B767" t="str">
            <v>MOI</v>
          </cell>
          <cell r="C767" t="str">
            <v>HRSG</v>
          </cell>
          <cell r="D767" t="str">
            <v>-</v>
          </cell>
          <cell r="E767" t="str">
            <v>-</v>
          </cell>
          <cell r="F767" t="str">
            <v>SUP</v>
          </cell>
          <cell r="G767" t="str">
            <v>MAGNO LUIZ BRAGA GUIMARÃES</v>
          </cell>
          <cell r="H767" t="str">
            <v>ENGENHEIRO MECANICO</v>
          </cell>
          <cell r="J767">
            <v>1</v>
          </cell>
        </row>
        <row r="768">
          <cell r="A768">
            <v>747</v>
          </cell>
          <cell r="G768" t="str">
            <v>LUIZ AUGUSTO DOS ANJOS</v>
          </cell>
          <cell r="H768" t="str">
            <v>AJUDANTE</v>
          </cell>
          <cell r="I768" t="str">
            <v>BARRA</v>
          </cell>
          <cell r="J768">
            <v>1</v>
          </cell>
        </row>
        <row r="769">
          <cell r="A769">
            <v>748</v>
          </cell>
          <cell r="G769" t="str">
            <v>ANEILTON BISPO</v>
          </cell>
          <cell r="H769" t="str">
            <v>AJUDANTE</v>
          </cell>
          <cell r="J769">
            <v>1</v>
          </cell>
        </row>
        <row r="770">
          <cell r="A770">
            <v>749</v>
          </cell>
          <cell r="B770" t="str">
            <v>MML</v>
          </cell>
          <cell r="C770" t="str">
            <v>HRSG</v>
          </cell>
          <cell r="D770" t="str">
            <v>VT</v>
          </cell>
          <cell r="E770" t="str">
            <v>JAS</v>
          </cell>
          <cell r="F770" t="str">
            <v>ELÉTRICA</v>
          </cell>
          <cell r="G770" t="str">
            <v>SANDRO DE JESUS</v>
          </cell>
          <cell r="H770" t="str">
            <v>AJUDANTE</v>
          </cell>
          <cell r="I770" t="str">
            <v>BARRA</v>
          </cell>
          <cell r="J770">
            <v>1</v>
          </cell>
        </row>
        <row r="771">
          <cell r="A771">
            <v>750</v>
          </cell>
          <cell r="B771" t="str">
            <v>DORG</v>
          </cell>
          <cell r="G771" t="str">
            <v>JOSÉ CLAUDENILSON DOS SANTOS</v>
          </cell>
          <cell r="H771" t="str">
            <v>AJUDANTE</v>
          </cell>
          <cell r="J771">
            <v>1</v>
          </cell>
        </row>
        <row r="772">
          <cell r="A772">
            <v>751</v>
          </cell>
          <cell r="G772" t="str">
            <v>GILMAR MOREIRA DE SANTANA</v>
          </cell>
          <cell r="H772" t="str">
            <v>AJUDANTE</v>
          </cell>
          <cell r="J772">
            <v>1</v>
          </cell>
        </row>
        <row r="773">
          <cell r="A773">
            <v>752</v>
          </cell>
          <cell r="B773" t="str">
            <v>???</v>
          </cell>
          <cell r="C773" t="str">
            <v>???</v>
          </cell>
          <cell r="D773" t="str">
            <v>???</v>
          </cell>
          <cell r="E773" t="str">
            <v>???</v>
          </cell>
          <cell r="F773" t="str">
            <v>???</v>
          </cell>
          <cell r="G773" t="str">
            <v>DIMA MENDES DA SILVA</v>
          </cell>
          <cell r="H773" t="str">
            <v>AJUDANTE</v>
          </cell>
          <cell r="I773" t="str">
            <v>MACABU</v>
          </cell>
          <cell r="J773">
            <v>1</v>
          </cell>
        </row>
        <row r="774">
          <cell r="A774">
            <v>753</v>
          </cell>
          <cell r="B774" t="str">
            <v>EDG</v>
          </cell>
          <cell r="C774" t="str">
            <v>HRSG</v>
          </cell>
          <cell r="D774" t="str">
            <v>DARIO</v>
          </cell>
          <cell r="E774" t="str">
            <v>J S S</v>
          </cell>
          <cell r="F774" t="str">
            <v>ANDAIME</v>
          </cell>
          <cell r="G774" t="str">
            <v>FABIO SILVA DE LIMA</v>
          </cell>
          <cell r="H774" t="str">
            <v>MONTADOR ANDAIME</v>
          </cell>
          <cell r="I774" t="str">
            <v>BRISA DA COSTA</v>
          </cell>
          <cell r="J774">
            <v>1</v>
          </cell>
        </row>
        <row r="775">
          <cell r="A775">
            <v>754</v>
          </cell>
          <cell r="B775" t="str">
            <v>MOD</v>
          </cell>
          <cell r="C775" t="str">
            <v>-</v>
          </cell>
          <cell r="D775" t="str">
            <v>-</v>
          </cell>
          <cell r="E775" t="str">
            <v>BAHIA</v>
          </cell>
          <cell r="F775" t="str">
            <v>-</v>
          </cell>
          <cell r="G775" t="str">
            <v>JOSE DENILSON DOS SANTOS</v>
          </cell>
          <cell r="H775" t="str">
            <v>CONTRA MESTRE</v>
          </cell>
          <cell r="I775" t="str">
            <v>BRISA DA COSTA</v>
          </cell>
          <cell r="J775">
            <v>1</v>
          </cell>
        </row>
        <row r="776">
          <cell r="A776">
            <v>755</v>
          </cell>
          <cell r="B776" t="str">
            <v>AFC</v>
          </cell>
          <cell r="C776" t="str">
            <v>ST</v>
          </cell>
          <cell r="D776" t="str">
            <v>CMM</v>
          </cell>
          <cell r="E776" t="str">
            <v>JWC</v>
          </cell>
          <cell r="F776" t="str">
            <v>ELÉT. INST.</v>
          </cell>
          <cell r="G776" t="str">
            <v>ANTONIO ROGERIO RIBEIRO DOS REIS</v>
          </cell>
          <cell r="H776" t="str">
            <v>AJUDANTE</v>
          </cell>
          <cell r="I776" t="str">
            <v>BARRA</v>
          </cell>
          <cell r="J776">
            <v>1</v>
          </cell>
        </row>
        <row r="777">
          <cell r="A777">
            <v>756</v>
          </cell>
          <cell r="B777" t="str">
            <v>ILDEM</v>
          </cell>
          <cell r="C777" t="str">
            <v>HRSG</v>
          </cell>
          <cell r="D777" t="str">
            <v>ALVIM</v>
          </cell>
          <cell r="E777" t="str">
            <v>LCB</v>
          </cell>
          <cell r="F777" t="str">
            <v>SOLDA</v>
          </cell>
          <cell r="G777" t="str">
            <v>SEBASTIÃO BARBOSA LIMA</v>
          </cell>
          <cell r="H777" t="str">
            <v>SOLDADOR RX</v>
          </cell>
          <cell r="I777" t="str">
            <v>BRISA DA COSTA</v>
          </cell>
          <cell r="J777">
            <v>1</v>
          </cell>
        </row>
        <row r="778">
          <cell r="A778">
            <v>757</v>
          </cell>
          <cell r="B778" t="str">
            <v>EDG</v>
          </cell>
          <cell r="C778" t="str">
            <v>HRSG</v>
          </cell>
          <cell r="D778" t="str">
            <v>DARIO</v>
          </cell>
          <cell r="E778" t="str">
            <v>ELIEZER</v>
          </cell>
          <cell r="F778" t="str">
            <v>ANDAIME</v>
          </cell>
          <cell r="G778" t="str">
            <v>ANTONIO FERNANDES DOS SANTOS NETO</v>
          </cell>
          <cell r="H778" t="str">
            <v>MONTADOR ANDAIME</v>
          </cell>
          <cell r="I778" t="str">
            <v>BRISA DA COSTA</v>
          </cell>
          <cell r="J778">
            <v>1</v>
          </cell>
        </row>
        <row r="779">
          <cell r="A779">
            <v>758</v>
          </cell>
          <cell r="C779" t="str">
            <v>DEM</v>
          </cell>
          <cell r="D779" t="str">
            <v>DEM</v>
          </cell>
          <cell r="E779" t="str">
            <v>DEM</v>
          </cell>
          <cell r="F779" t="str">
            <v>DEM</v>
          </cell>
          <cell r="G779" t="str">
            <v>WENDELL CRUZ DOS SANTOS</v>
          </cell>
          <cell r="H779" t="str">
            <v>MONTADOR ANDAIME</v>
          </cell>
          <cell r="I779" t="str">
            <v>BRISA DA COSTA</v>
          </cell>
          <cell r="J779">
            <v>1</v>
          </cell>
        </row>
        <row r="780">
          <cell r="A780">
            <v>759</v>
          </cell>
          <cell r="B780" t="str">
            <v>MML</v>
          </cell>
          <cell r="C780" t="str">
            <v>BOP</v>
          </cell>
          <cell r="D780" t="str">
            <v>CMM</v>
          </cell>
          <cell r="E780" t="str">
            <v>PCC</v>
          </cell>
          <cell r="F780" t="str">
            <v>INSTRUMENT.</v>
          </cell>
          <cell r="G780" t="str">
            <v>RONIVALDO DOS SANTOS DE JESUS</v>
          </cell>
          <cell r="H780" t="str">
            <v>ELETRICISTA MONTADOR</v>
          </cell>
          <cell r="I780" t="str">
            <v>BRISA DA COSTA</v>
          </cell>
          <cell r="J780">
            <v>1</v>
          </cell>
        </row>
        <row r="781">
          <cell r="A781">
            <v>760</v>
          </cell>
          <cell r="B781" t="str">
            <v>-</v>
          </cell>
          <cell r="C781" t="str">
            <v>GERAL</v>
          </cell>
          <cell r="D781" t="str">
            <v>-</v>
          </cell>
          <cell r="E781" t="str">
            <v>-</v>
          </cell>
          <cell r="F781" t="str">
            <v>SUP</v>
          </cell>
          <cell r="G781" t="str">
            <v>DARIO CHAGAS</v>
          </cell>
          <cell r="H781" t="str">
            <v>ENCARREGADO</v>
          </cell>
          <cell r="J781">
            <v>1</v>
          </cell>
        </row>
        <row r="782">
          <cell r="A782">
            <v>761</v>
          </cell>
          <cell r="B782" t="str">
            <v>EDR</v>
          </cell>
          <cell r="C782" t="str">
            <v>HRSG</v>
          </cell>
          <cell r="D782" t="str">
            <v>RF</v>
          </cell>
          <cell r="E782" t="str">
            <v>JVS</v>
          </cell>
          <cell r="F782" t="str">
            <v>MONTAGEM</v>
          </cell>
          <cell r="G782" t="str">
            <v>CARLOS ALBERTO DOS SANTOS GONÇALVES</v>
          </cell>
          <cell r="H782" t="str">
            <v>MECANICO MONTADOR</v>
          </cell>
          <cell r="I782" t="str">
            <v>BRISA DA COSTA</v>
          </cell>
          <cell r="J782">
            <v>1</v>
          </cell>
        </row>
        <row r="783">
          <cell r="A783">
            <v>762</v>
          </cell>
          <cell r="B783" t="str">
            <v>MOD</v>
          </cell>
          <cell r="C783" t="str">
            <v>-</v>
          </cell>
          <cell r="D783" t="str">
            <v>-</v>
          </cell>
          <cell r="E783" t="str">
            <v>DUCA</v>
          </cell>
          <cell r="F783" t="str">
            <v>-</v>
          </cell>
          <cell r="G783" t="str">
            <v>ISMAEL ALMEIDA COSTA</v>
          </cell>
          <cell r="H783" t="str">
            <v>AJUDANTE</v>
          </cell>
          <cell r="I783" t="str">
            <v>BRISA DA COSTA</v>
          </cell>
          <cell r="J783">
            <v>1</v>
          </cell>
        </row>
        <row r="784">
          <cell r="A784">
            <v>763</v>
          </cell>
          <cell r="C784" t="str">
            <v>DEM</v>
          </cell>
          <cell r="D784" t="str">
            <v>DEM</v>
          </cell>
          <cell r="E784" t="str">
            <v>DEM</v>
          </cell>
          <cell r="F784" t="str">
            <v>DEM</v>
          </cell>
          <cell r="G784" t="str">
            <v>JOÃO ALVES DE SOUSA</v>
          </cell>
          <cell r="H784" t="str">
            <v>MONTADOR ANDAIME</v>
          </cell>
          <cell r="I784" t="str">
            <v>BRISA DA COSTA</v>
          </cell>
          <cell r="J784">
            <v>1</v>
          </cell>
        </row>
        <row r="785">
          <cell r="A785">
            <v>764</v>
          </cell>
          <cell r="C785" t="str">
            <v>DEM</v>
          </cell>
          <cell r="D785" t="str">
            <v>DEM</v>
          </cell>
          <cell r="E785" t="str">
            <v>DEM</v>
          </cell>
          <cell r="F785" t="str">
            <v>DEM</v>
          </cell>
          <cell r="G785" t="str">
            <v>ELIANO LUIS DA SILVA</v>
          </cell>
          <cell r="H785" t="str">
            <v>MONTADOR ANDAIME</v>
          </cell>
          <cell r="I785" t="str">
            <v>BRISA DA COSTA</v>
          </cell>
          <cell r="J785">
            <v>1</v>
          </cell>
        </row>
        <row r="786">
          <cell r="A786">
            <v>765</v>
          </cell>
          <cell r="G786" t="str">
            <v>GERSON NERI DA SILVA</v>
          </cell>
          <cell r="H786" t="str">
            <v>ELETRICISTA MONTADOR</v>
          </cell>
          <cell r="I786" t="str">
            <v>BRISA DA COSTA</v>
          </cell>
          <cell r="J786">
            <v>1</v>
          </cell>
        </row>
        <row r="787">
          <cell r="A787">
            <v>766</v>
          </cell>
          <cell r="G787" t="str">
            <v>VITALINO DOS ANJOS DE JESUS</v>
          </cell>
          <cell r="H787" t="str">
            <v>AJUDANTE</v>
          </cell>
          <cell r="J787">
            <v>1</v>
          </cell>
        </row>
        <row r="788">
          <cell r="A788">
            <v>767</v>
          </cell>
          <cell r="G788" t="str">
            <v>ANTÔNIO CESAR SOUSA ROCHA</v>
          </cell>
          <cell r="H788" t="str">
            <v>AJUDANTE</v>
          </cell>
          <cell r="J788">
            <v>1</v>
          </cell>
        </row>
        <row r="789">
          <cell r="A789">
            <v>768</v>
          </cell>
          <cell r="C789" t="str">
            <v>DEM</v>
          </cell>
          <cell r="D789" t="str">
            <v>DEM</v>
          </cell>
          <cell r="E789" t="str">
            <v>DEM</v>
          </cell>
          <cell r="F789" t="str">
            <v>DEM</v>
          </cell>
          <cell r="G789" t="str">
            <v>REGINALDO JOSÉ DA SILVA</v>
          </cell>
          <cell r="H789" t="str">
            <v>SOLDADOR DE CHAPARIA</v>
          </cell>
          <cell r="I789" t="str">
            <v>BRISA DA COSTA</v>
          </cell>
          <cell r="J789">
            <v>1</v>
          </cell>
        </row>
        <row r="790">
          <cell r="A790">
            <v>769</v>
          </cell>
          <cell r="B790" t="str">
            <v>EDR</v>
          </cell>
          <cell r="C790" t="str">
            <v>HRSG</v>
          </cell>
          <cell r="D790" t="str">
            <v>RF</v>
          </cell>
          <cell r="E790" t="str">
            <v>JVS</v>
          </cell>
          <cell r="F790" t="str">
            <v>MONTAGEM</v>
          </cell>
          <cell r="G790" t="str">
            <v>LUIZ CARLOS DOS SANTOS GONÇALVES</v>
          </cell>
          <cell r="H790" t="str">
            <v>CONTRA MESTRE</v>
          </cell>
          <cell r="I790" t="str">
            <v>BRISA DA COSTA</v>
          </cell>
          <cell r="J790">
            <v>1</v>
          </cell>
        </row>
        <row r="791">
          <cell r="A791">
            <v>770</v>
          </cell>
          <cell r="C791" t="str">
            <v>DEM</v>
          </cell>
          <cell r="D791" t="str">
            <v>DEM</v>
          </cell>
          <cell r="E791" t="str">
            <v>DEM</v>
          </cell>
          <cell r="F791" t="str">
            <v>DEM</v>
          </cell>
          <cell r="G791" t="str">
            <v>ZENILDO SANTOS VIEIRA</v>
          </cell>
          <cell r="H791" t="str">
            <v>MONTADOR ANDAIME</v>
          </cell>
          <cell r="I791" t="str">
            <v>BRISA DA COSTA</v>
          </cell>
          <cell r="J791">
            <v>1</v>
          </cell>
        </row>
        <row r="792">
          <cell r="A792">
            <v>771</v>
          </cell>
          <cell r="C792" t="str">
            <v>DEM</v>
          </cell>
          <cell r="D792" t="str">
            <v>DEM</v>
          </cell>
          <cell r="E792" t="str">
            <v>DEM</v>
          </cell>
          <cell r="F792" t="str">
            <v>DEM</v>
          </cell>
          <cell r="G792" t="str">
            <v>MARCELO DOS SANTOS DA SILVA</v>
          </cell>
          <cell r="H792" t="str">
            <v>ELETRICISTA F / C</v>
          </cell>
          <cell r="I792" t="str">
            <v>BRISA DA COSTA</v>
          </cell>
          <cell r="J792">
            <v>1</v>
          </cell>
        </row>
        <row r="793">
          <cell r="A793">
            <v>772</v>
          </cell>
          <cell r="B793" t="str">
            <v>MML</v>
          </cell>
          <cell r="C793" t="str">
            <v>BOP</v>
          </cell>
          <cell r="D793" t="str">
            <v>GIL</v>
          </cell>
          <cell r="E793" t="str">
            <v>JSS</v>
          </cell>
          <cell r="F793" t="str">
            <v>LIG. DE CABOS</v>
          </cell>
          <cell r="G793" t="str">
            <v>MAURI ANTÔNIO VIEIRA PEREIRA</v>
          </cell>
          <cell r="H793" t="str">
            <v>ELETRICISTA F / C</v>
          </cell>
          <cell r="I793" t="str">
            <v>BRISA DA COSTA</v>
          </cell>
          <cell r="J793">
            <v>1</v>
          </cell>
        </row>
        <row r="794">
          <cell r="A794">
            <v>773</v>
          </cell>
          <cell r="C794" t="str">
            <v>DEM</v>
          </cell>
          <cell r="D794" t="str">
            <v>DEM</v>
          </cell>
          <cell r="E794" t="str">
            <v>DEM</v>
          </cell>
          <cell r="F794" t="str">
            <v>DEM</v>
          </cell>
          <cell r="G794" t="str">
            <v>JORGE LUIZ DOS SANTOS</v>
          </cell>
          <cell r="H794" t="str">
            <v>ELETRICISTA F / C</v>
          </cell>
          <cell r="I794" t="str">
            <v>RIO DAS OSTRAS</v>
          </cell>
          <cell r="J794">
            <v>1</v>
          </cell>
        </row>
        <row r="795">
          <cell r="A795">
            <v>774</v>
          </cell>
          <cell r="B795" t="str">
            <v>EDG</v>
          </cell>
          <cell r="C795" t="str">
            <v>HRSG</v>
          </cell>
          <cell r="D795" t="str">
            <v>DARIO</v>
          </cell>
          <cell r="E795" t="str">
            <v>ELIEZER</v>
          </cell>
          <cell r="F795" t="str">
            <v>ANDAIME</v>
          </cell>
          <cell r="G795" t="str">
            <v>GICÉLIO GOMES DA SILVA</v>
          </cell>
          <cell r="H795" t="str">
            <v>MONTADOR ANDAIME</v>
          </cell>
          <cell r="J795">
            <v>1</v>
          </cell>
        </row>
        <row r="796">
          <cell r="A796">
            <v>775</v>
          </cell>
          <cell r="B796" t="str">
            <v>MOD</v>
          </cell>
          <cell r="C796" t="str">
            <v>HRSG</v>
          </cell>
          <cell r="D796" t="str">
            <v>-</v>
          </cell>
          <cell r="E796" t="str">
            <v>OJC</v>
          </cell>
          <cell r="F796" t="str">
            <v>TOPOGR.</v>
          </cell>
          <cell r="G796" t="str">
            <v>OSVALDO DE JESUS COELHO</v>
          </cell>
          <cell r="H796" t="str">
            <v>TOPOGRAFO I</v>
          </cell>
          <cell r="I796" t="str">
            <v>RIO DAS OSTRAS</v>
          </cell>
          <cell r="J796">
            <v>1</v>
          </cell>
        </row>
        <row r="797">
          <cell r="A797">
            <v>776</v>
          </cell>
          <cell r="B797" t="str">
            <v>EDR</v>
          </cell>
          <cell r="C797" t="str">
            <v>HRSG</v>
          </cell>
          <cell r="D797" t="str">
            <v>VENDOL.</v>
          </cell>
          <cell r="E797" t="str">
            <v>MJO</v>
          </cell>
          <cell r="F797" t="str">
            <v>MONTAGEM</v>
          </cell>
          <cell r="G797" t="str">
            <v>DANIEL JOSÉ DO CARMO</v>
          </cell>
          <cell r="H797" t="str">
            <v>MECANICO MONTADOR</v>
          </cell>
          <cell r="J797">
            <v>1</v>
          </cell>
        </row>
        <row r="798">
          <cell r="A798">
            <v>777</v>
          </cell>
          <cell r="B798" t="str">
            <v>EDG</v>
          </cell>
          <cell r="C798" t="str">
            <v>HRSG</v>
          </cell>
          <cell r="D798" t="str">
            <v>DARIO</v>
          </cell>
          <cell r="E798" t="str">
            <v>FC</v>
          </cell>
          <cell r="F798" t="str">
            <v>ANDAIME</v>
          </cell>
          <cell r="G798" t="str">
            <v>SAMUEL DE ARAÚJO</v>
          </cell>
          <cell r="H798" t="str">
            <v>MONTADOR ANDAIME</v>
          </cell>
          <cell r="I798" t="str">
            <v>BARRA</v>
          </cell>
          <cell r="J798">
            <v>1</v>
          </cell>
        </row>
        <row r="799">
          <cell r="A799">
            <v>778</v>
          </cell>
          <cell r="B799" t="str">
            <v>MOD</v>
          </cell>
          <cell r="G799" t="str">
            <v>ROBERTO OLIVEIRA DA SILVA</v>
          </cell>
          <cell r="H799" t="str">
            <v>AJUDANTE</v>
          </cell>
          <cell r="J799">
            <v>1</v>
          </cell>
        </row>
        <row r="800">
          <cell r="A800">
            <v>779</v>
          </cell>
          <cell r="G800" t="str">
            <v>CLAUDIVAN DOS SANTOS</v>
          </cell>
          <cell r="H800" t="str">
            <v>AJUDANTE</v>
          </cell>
          <cell r="J800">
            <v>1</v>
          </cell>
        </row>
        <row r="801">
          <cell r="A801">
            <v>780</v>
          </cell>
          <cell r="G801" t="str">
            <v>JOSÉ VALMIR DOS SANTOS</v>
          </cell>
          <cell r="H801" t="str">
            <v>MECANICO MONTADOR</v>
          </cell>
          <cell r="J801">
            <v>1</v>
          </cell>
        </row>
        <row r="802">
          <cell r="A802">
            <v>781</v>
          </cell>
          <cell r="B802" t="str">
            <v>EDR</v>
          </cell>
          <cell r="C802" t="str">
            <v>HRSG</v>
          </cell>
          <cell r="D802" t="str">
            <v>VENDOL.</v>
          </cell>
          <cell r="E802" t="str">
            <v>MJO</v>
          </cell>
          <cell r="F802" t="str">
            <v>MONTAGEM</v>
          </cell>
          <cell r="G802" t="str">
            <v>MÁRCIO JOSÉ DE OLIVEIRA CARVALHO</v>
          </cell>
          <cell r="H802" t="str">
            <v>ENCARREGADO</v>
          </cell>
          <cell r="J802">
            <v>1</v>
          </cell>
        </row>
        <row r="803">
          <cell r="A803">
            <v>782</v>
          </cell>
          <cell r="B803" t="str">
            <v>AFC</v>
          </cell>
          <cell r="C803" t="str">
            <v>GERAL</v>
          </cell>
          <cell r="D803" t="str">
            <v>VT</v>
          </cell>
          <cell r="E803" t="str">
            <v>AAM</v>
          </cell>
          <cell r="F803" t="str">
            <v>MANUT. ELÉT.</v>
          </cell>
          <cell r="G803" t="str">
            <v>JOÃO CARLOS BATISTA DA SILVA</v>
          </cell>
          <cell r="H803" t="str">
            <v>ELETRICISTA DE MANUTENÇÃO</v>
          </cell>
          <cell r="I803" t="str">
            <v>BRISA DA COSTA</v>
          </cell>
          <cell r="J803">
            <v>1</v>
          </cell>
        </row>
        <row r="804">
          <cell r="A804">
            <v>783</v>
          </cell>
          <cell r="B804" t="str">
            <v>EDR</v>
          </cell>
          <cell r="C804" t="str">
            <v>HRSG</v>
          </cell>
          <cell r="D804" t="str">
            <v>VENDOL.</v>
          </cell>
          <cell r="E804" t="str">
            <v>MJO</v>
          </cell>
          <cell r="F804" t="str">
            <v>MONTAGEM</v>
          </cell>
          <cell r="G804" t="str">
            <v>CARLOS ROBERTO ANTUNES</v>
          </cell>
          <cell r="H804" t="str">
            <v>MECANICO MONTADOR</v>
          </cell>
          <cell r="J804">
            <v>1</v>
          </cell>
        </row>
        <row r="805">
          <cell r="A805">
            <v>784</v>
          </cell>
          <cell r="C805" t="str">
            <v>DEM</v>
          </cell>
          <cell r="D805" t="str">
            <v>DEM</v>
          </cell>
          <cell r="E805" t="str">
            <v>DEM</v>
          </cell>
          <cell r="F805" t="str">
            <v>DEM</v>
          </cell>
          <cell r="G805" t="str">
            <v>ANTÔNIO CARLOS SOUZA DO CARMO</v>
          </cell>
          <cell r="H805" t="str">
            <v>MESTRE</v>
          </cell>
          <cell r="I805" t="str">
            <v>BRISA DA COSTA</v>
          </cell>
          <cell r="J805">
            <v>1</v>
          </cell>
        </row>
        <row r="806">
          <cell r="A806">
            <v>785</v>
          </cell>
          <cell r="B806" t="str">
            <v>MML</v>
          </cell>
          <cell r="C806" t="str">
            <v>BOP</v>
          </cell>
          <cell r="D806" t="str">
            <v>AVELEZ</v>
          </cell>
          <cell r="E806" t="str">
            <v>CAM</v>
          </cell>
          <cell r="F806" t="str">
            <v>LANC. DE CABOS</v>
          </cell>
          <cell r="G806" t="str">
            <v>AUGUSTO DA SILVA</v>
          </cell>
          <cell r="H806" t="str">
            <v>ELETRICISTA MONTADOR</v>
          </cell>
          <cell r="I806" t="str">
            <v>BRISA DA COSTA</v>
          </cell>
          <cell r="J806">
            <v>1</v>
          </cell>
        </row>
        <row r="807">
          <cell r="A807">
            <v>786</v>
          </cell>
          <cell r="B807" t="str">
            <v>AFC</v>
          </cell>
          <cell r="C807" t="str">
            <v>ST</v>
          </cell>
          <cell r="D807" t="str">
            <v>JMC</v>
          </cell>
          <cell r="E807" t="str">
            <v>AMA</v>
          </cell>
          <cell r="F807" t="str">
            <v>MONTAGEM</v>
          </cell>
          <cell r="G807" t="str">
            <v>GENIVAL DOS SANTOS</v>
          </cell>
          <cell r="H807" t="str">
            <v>MEIO OFICIAL</v>
          </cell>
          <cell r="I807" t="str">
            <v>BARRA</v>
          </cell>
          <cell r="J807">
            <v>1</v>
          </cell>
        </row>
        <row r="808">
          <cell r="A808">
            <v>787</v>
          </cell>
          <cell r="B808" t="str">
            <v>AFC</v>
          </cell>
          <cell r="C808" t="str">
            <v>ST</v>
          </cell>
          <cell r="D808" t="str">
            <v>JMC</v>
          </cell>
          <cell r="E808" t="str">
            <v>AMA</v>
          </cell>
          <cell r="F808" t="str">
            <v>MONTAGEM</v>
          </cell>
          <cell r="G808" t="str">
            <v>SEBASTIÃO LOPES DA COSTA</v>
          </cell>
          <cell r="H808" t="str">
            <v>CONTRA MESTRE</v>
          </cell>
          <cell r="I808" t="str">
            <v>BRISA DA COSTA</v>
          </cell>
          <cell r="J808">
            <v>1</v>
          </cell>
        </row>
        <row r="809">
          <cell r="A809">
            <v>788</v>
          </cell>
          <cell r="B809" t="str">
            <v>ASA</v>
          </cell>
          <cell r="C809" t="str">
            <v>HRSG</v>
          </cell>
          <cell r="D809" t="str">
            <v>PEDRO</v>
          </cell>
          <cell r="E809" t="str">
            <v>JP</v>
          </cell>
          <cell r="F809" t="str">
            <v>TUBULAÇÃO</v>
          </cell>
          <cell r="G809" t="str">
            <v>JOSÉ PEREIRA</v>
          </cell>
          <cell r="H809" t="str">
            <v>ENCARREGADO</v>
          </cell>
          <cell r="J809">
            <v>1</v>
          </cell>
        </row>
        <row r="810">
          <cell r="A810">
            <v>789</v>
          </cell>
          <cell r="G810" t="str">
            <v>TARCÍSIO ANTÔNIO DE BARROS</v>
          </cell>
          <cell r="H810" t="str">
            <v>MECANICO MONTADOR</v>
          </cell>
          <cell r="J810">
            <v>1</v>
          </cell>
        </row>
        <row r="811">
          <cell r="A811">
            <v>790</v>
          </cell>
          <cell r="G811" t="str">
            <v>ANTÔNIO GABRIEL ARCANJO</v>
          </cell>
          <cell r="H811" t="str">
            <v>MECANICO MONTADOR</v>
          </cell>
          <cell r="J811">
            <v>1</v>
          </cell>
        </row>
        <row r="812">
          <cell r="A812">
            <v>791</v>
          </cell>
          <cell r="G812" t="str">
            <v>WILLIAN GARCIA DE PAIVA</v>
          </cell>
          <cell r="H812" t="str">
            <v>MECANICO MONTADOR</v>
          </cell>
          <cell r="J812">
            <v>1</v>
          </cell>
        </row>
        <row r="813">
          <cell r="A813">
            <v>792</v>
          </cell>
          <cell r="B813" t="str">
            <v>EDG</v>
          </cell>
          <cell r="C813" t="str">
            <v>HRSG</v>
          </cell>
          <cell r="D813" t="str">
            <v>VENDOL.</v>
          </cell>
          <cell r="E813" t="str">
            <v>WMS</v>
          </cell>
          <cell r="F813" t="str">
            <v>MONTAGEM</v>
          </cell>
          <cell r="G813" t="str">
            <v>FÁBIO ANTÔNIO DOS SANTOS</v>
          </cell>
          <cell r="H813" t="str">
            <v>MECANICO MONTADOR</v>
          </cell>
          <cell r="J813">
            <v>1</v>
          </cell>
        </row>
        <row r="814">
          <cell r="A814">
            <v>793</v>
          </cell>
          <cell r="G814" t="str">
            <v>ALEXINALDO FERREIRA SANTOS</v>
          </cell>
          <cell r="H814" t="str">
            <v>MECANICO MONTADOR</v>
          </cell>
          <cell r="J814">
            <v>1</v>
          </cell>
        </row>
        <row r="815">
          <cell r="A815">
            <v>794</v>
          </cell>
          <cell r="B815" t="str">
            <v>MOD</v>
          </cell>
          <cell r="C815" t="str">
            <v>MAT</v>
          </cell>
          <cell r="D815" t="str">
            <v>-</v>
          </cell>
          <cell r="E815" t="str">
            <v>BUONO</v>
          </cell>
          <cell r="F815" t="str">
            <v>MAT</v>
          </cell>
          <cell r="G815" t="str">
            <v>EVANDRO BARROSO DA SILVA</v>
          </cell>
          <cell r="H815" t="str">
            <v>AJUDANTE</v>
          </cell>
          <cell r="I815" t="str">
            <v>TIC TAC</v>
          </cell>
          <cell r="J815">
            <v>1</v>
          </cell>
        </row>
        <row r="816">
          <cell r="A816">
            <v>795</v>
          </cell>
          <cell r="B816" t="str">
            <v>MAT</v>
          </cell>
          <cell r="C816" t="str">
            <v>MAT</v>
          </cell>
          <cell r="D816" t="str">
            <v>-</v>
          </cell>
          <cell r="E816" t="str">
            <v>BUONO</v>
          </cell>
          <cell r="F816" t="str">
            <v>MAT</v>
          </cell>
          <cell r="G816" t="str">
            <v>LUIS EDUARDO DE OLIVEIRA COUTINHO</v>
          </cell>
          <cell r="H816" t="str">
            <v>AJUDANTE</v>
          </cell>
          <cell r="I816" t="str">
            <v>LAGOMAR</v>
          </cell>
          <cell r="J816">
            <v>1</v>
          </cell>
        </row>
        <row r="817">
          <cell r="A817">
            <v>796</v>
          </cell>
          <cell r="C817" t="str">
            <v>DEM</v>
          </cell>
          <cell r="D817" t="str">
            <v>DEM</v>
          </cell>
          <cell r="E817" t="str">
            <v>DEM</v>
          </cell>
          <cell r="F817" t="str">
            <v>DEM</v>
          </cell>
          <cell r="G817" t="str">
            <v>PAULO FRANCISCO DE ASSIS NETO</v>
          </cell>
          <cell r="H817" t="str">
            <v>MECANICO MONTADOR</v>
          </cell>
          <cell r="I817" t="str">
            <v>BRISA DA COSTA</v>
          </cell>
          <cell r="J817">
            <v>1</v>
          </cell>
        </row>
        <row r="818">
          <cell r="A818">
            <v>797</v>
          </cell>
          <cell r="C818" t="str">
            <v>DEM</v>
          </cell>
          <cell r="D818" t="str">
            <v>DEM</v>
          </cell>
          <cell r="E818" t="str">
            <v>DEM</v>
          </cell>
          <cell r="F818" t="str">
            <v>DEM</v>
          </cell>
          <cell r="G818" t="str">
            <v>MASSOLINO SOARES</v>
          </cell>
          <cell r="H818" t="str">
            <v>SUPERVISOR DE ELETRICA</v>
          </cell>
          <cell r="I818" t="str">
            <v>CENTRO</v>
          </cell>
          <cell r="J818">
            <v>1</v>
          </cell>
        </row>
        <row r="819">
          <cell r="A819">
            <v>798</v>
          </cell>
          <cell r="B819" t="str">
            <v>MML</v>
          </cell>
          <cell r="C819" t="str">
            <v>HRSG</v>
          </cell>
          <cell r="D819" t="str">
            <v>CMM</v>
          </cell>
          <cell r="E819" t="str">
            <v>ON</v>
          </cell>
          <cell r="F819" t="str">
            <v>INSTRUMENT.</v>
          </cell>
          <cell r="G819" t="str">
            <v>JAMAIQUE TAVARES DA SILVA</v>
          </cell>
          <cell r="H819" t="str">
            <v>ELETRICISTA MONTADOR</v>
          </cell>
          <cell r="I819" t="str">
            <v>AEROPORTO</v>
          </cell>
          <cell r="J819">
            <v>1</v>
          </cell>
        </row>
        <row r="820">
          <cell r="A820">
            <v>799</v>
          </cell>
          <cell r="B820" t="str">
            <v>EDR</v>
          </cell>
          <cell r="C820" t="str">
            <v>HRSG</v>
          </cell>
          <cell r="D820" t="str">
            <v>VENDOL.</v>
          </cell>
          <cell r="E820" t="str">
            <v>MJO</v>
          </cell>
          <cell r="F820" t="str">
            <v>MONTAGEM</v>
          </cell>
          <cell r="G820" t="str">
            <v>ANTÔNIO CLAUDINEI GERMANO</v>
          </cell>
          <cell r="H820" t="str">
            <v>MECANICO MONTADOR</v>
          </cell>
          <cell r="J820">
            <v>1</v>
          </cell>
        </row>
        <row r="821">
          <cell r="A821">
            <v>800</v>
          </cell>
          <cell r="B821" t="str">
            <v>EDG</v>
          </cell>
          <cell r="C821" t="str">
            <v>HRSG</v>
          </cell>
          <cell r="D821" t="str">
            <v>VENDOL.</v>
          </cell>
          <cell r="E821" t="str">
            <v>WMS</v>
          </cell>
          <cell r="F821" t="str">
            <v>MONTAGEM</v>
          </cell>
          <cell r="G821" t="str">
            <v>WILSON MATIAS DOS SANTOS</v>
          </cell>
          <cell r="H821" t="str">
            <v>ENCARREGADO</v>
          </cell>
          <cell r="J821">
            <v>1</v>
          </cell>
        </row>
        <row r="822">
          <cell r="A822">
            <v>801</v>
          </cell>
          <cell r="B822" t="str">
            <v>EDG</v>
          </cell>
          <cell r="C822" t="str">
            <v>HRSG</v>
          </cell>
          <cell r="D822" t="str">
            <v>VENDOL.</v>
          </cell>
          <cell r="E822" t="str">
            <v>WMS</v>
          </cell>
          <cell r="F822" t="str">
            <v>MONTAGEM</v>
          </cell>
          <cell r="G822" t="str">
            <v>PEDRO JOSÉ DOS SANTOS JUNIOR</v>
          </cell>
          <cell r="H822" t="str">
            <v>MECANICO MONTADOR</v>
          </cell>
          <cell r="J822">
            <v>1</v>
          </cell>
        </row>
        <row r="823">
          <cell r="A823">
            <v>802</v>
          </cell>
          <cell r="B823" t="str">
            <v>EDG</v>
          </cell>
          <cell r="C823" t="str">
            <v>HRSG</v>
          </cell>
          <cell r="D823" t="str">
            <v>DARIO</v>
          </cell>
          <cell r="E823" t="str">
            <v>ELIEZER</v>
          </cell>
          <cell r="F823" t="str">
            <v>ANDAIME</v>
          </cell>
          <cell r="G823" t="str">
            <v>COSME BISPO DOS SANTOS</v>
          </cell>
          <cell r="H823" t="str">
            <v>MONTADOR ANDAIME</v>
          </cell>
          <cell r="J823">
            <v>1</v>
          </cell>
        </row>
        <row r="824">
          <cell r="A824">
            <v>803</v>
          </cell>
          <cell r="B824" t="str">
            <v>EDG</v>
          </cell>
          <cell r="C824" t="str">
            <v>HRSG</v>
          </cell>
          <cell r="D824" t="str">
            <v>DARIO</v>
          </cell>
          <cell r="E824" t="str">
            <v>ELIEZER</v>
          </cell>
          <cell r="F824" t="str">
            <v>ANDAIME</v>
          </cell>
          <cell r="G824" t="str">
            <v>VAGNER PEREIRA DA SILVA</v>
          </cell>
          <cell r="H824" t="str">
            <v>MONTADOR ANDAIME</v>
          </cell>
          <cell r="J824">
            <v>1</v>
          </cell>
        </row>
        <row r="825">
          <cell r="A825">
            <v>804</v>
          </cell>
          <cell r="B825" t="str">
            <v>ILDEM</v>
          </cell>
          <cell r="C825" t="str">
            <v>HRSG</v>
          </cell>
          <cell r="D825" t="str">
            <v>ALVIM</v>
          </cell>
          <cell r="E825" t="str">
            <v>VRC</v>
          </cell>
          <cell r="F825" t="str">
            <v>SOLDA</v>
          </cell>
          <cell r="G825" t="str">
            <v>FLAVIANO OLIVEIRA DE SOUZA</v>
          </cell>
          <cell r="H825" t="str">
            <v>SOLDADOR RX</v>
          </cell>
          <cell r="I825" t="str">
            <v>BRISA DA COSTA</v>
          </cell>
          <cell r="J825">
            <v>1</v>
          </cell>
        </row>
        <row r="826">
          <cell r="A826">
            <v>805</v>
          </cell>
          <cell r="B826" t="str">
            <v>ILDEM</v>
          </cell>
          <cell r="C826" t="str">
            <v>HRSG</v>
          </cell>
          <cell r="D826" t="str">
            <v>ALVIM</v>
          </cell>
          <cell r="E826" t="str">
            <v>LCB</v>
          </cell>
          <cell r="F826" t="str">
            <v>SOLDA</v>
          </cell>
          <cell r="G826" t="str">
            <v>MANOEL FLORENCIO DA CRUZ</v>
          </cell>
          <cell r="H826" t="str">
            <v>SOLDADOR RX</v>
          </cell>
          <cell r="I826" t="str">
            <v>BRISA DA COSTA</v>
          </cell>
          <cell r="J826">
            <v>1</v>
          </cell>
        </row>
        <row r="827">
          <cell r="A827">
            <v>806</v>
          </cell>
          <cell r="B827" t="str">
            <v>ASA</v>
          </cell>
          <cell r="C827" t="str">
            <v>HRSG</v>
          </cell>
          <cell r="D827" t="str">
            <v>ANT</v>
          </cell>
          <cell r="E827" t="str">
            <v>JRG</v>
          </cell>
          <cell r="F827" t="str">
            <v>TUBULAÇÃO</v>
          </cell>
          <cell r="G827" t="str">
            <v>LUIS ANTONIO DOS SANTOS PIRES</v>
          </cell>
          <cell r="H827" t="str">
            <v>ENCANADOR</v>
          </cell>
          <cell r="J827">
            <v>1</v>
          </cell>
        </row>
        <row r="828">
          <cell r="A828">
            <v>807</v>
          </cell>
          <cell r="C828" t="str">
            <v>DEM</v>
          </cell>
          <cell r="D828" t="str">
            <v>DEM</v>
          </cell>
          <cell r="E828" t="str">
            <v>DEM</v>
          </cell>
          <cell r="F828" t="str">
            <v>DEM</v>
          </cell>
          <cell r="G828" t="str">
            <v>JAIR RAMIRES GONÇALVES</v>
          </cell>
          <cell r="H828" t="str">
            <v>MONTADOR ANDAIME</v>
          </cell>
          <cell r="I828" t="str">
            <v>BRISA DA COSTA</v>
          </cell>
          <cell r="J828">
            <v>1</v>
          </cell>
        </row>
        <row r="829">
          <cell r="A829">
            <v>808</v>
          </cell>
          <cell r="B829" t="str">
            <v>MOI</v>
          </cell>
          <cell r="C829" t="str">
            <v>TRANS//LEV</v>
          </cell>
          <cell r="D829" t="str">
            <v>-</v>
          </cell>
          <cell r="E829" t="str">
            <v>DUCA</v>
          </cell>
          <cell r="F829" t="str">
            <v>-</v>
          </cell>
          <cell r="G829" t="str">
            <v>GEOVANDERSON DA CRUZ SANTOS</v>
          </cell>
          <cell r="H829" t="str">
            <v>AJUDANTE</v>
          </cell>
          <cell r="I829" t="str">
            <v>RIO DAS OSTRAS</v>
          </cell>
          <cell r="J829">
            <v>1</v>
          </cell>
        </row>
        <row r="830">
          <cell r="A830">
            <v>809</v>
          </cell>
          <cell r="B830" t="str">
            <v>TRS</v>
          </cell>
          <cell r="G830" t="str">
            <v>ÉLITON CARDOSO COSTA</v>
          </cell>
          <cell r="H830" t="str">
            <v>TRADUTOR</v>
          </cell>
          <cell r="J830">
            <v>1</v>
          </cell>
        </row>
        <row r="831">
          <cell r="A831">
            <v>810</v>
          </cell>
          <cell r="G831" t="str">
            <v>V  A  G  O</v>
          </cell>
          <cell r="J831">
            <v>1</v>
          </cell>
        </row>
        <row r="832">
          <cell r="A832">
            <v>811</v>
          </cell>
          <cell r="C832" t="str">
            <v>ASA/CALD</v>
          </cell>
          <cell r="D832" t="str">
            <v>NJ</v>
          </cell>
          <cell r="F832" t="str">
            <v>SOLDA</v>
          </cell>
          <cell r="G832" t="str">
            <v>CLOVES DA SILVA ARAUJO</v>
          </cell>
          <cell r="H832" t="str">
            <v>SOLDADOR DE CHAPARIA</v>
          </cell>
          <cell r="I832" t="str">
            <v>BRISA DA COSTA</v>
          </cell>
          <cell r="J832">
            <v>1</v>
          </cell>
        </row>
        <row r="833">
          <cell r="A833">
            <v>812</v>
          </cell>
          <cell r="G833" t="str">
            <v>JOÃO BATISTA PEREIRA</v>
          </cell>
          <cell r="H833" t="str">
            <v>ENCANADOR</v>
          </cell>
          <cell r="J833">
            <v>1</v>
          </cell>
        </row>
        <row r="834">
          <cell r="A834">
            <v>813</v>
          </cell>
          <cell r="B834" t="str">
            <v>MML</v>
          </cell>
          <cell r="C834" t="str">
            <v>BOP</v>
          </cell>
          <cell r="D834" t="str">
            <v>AVELEZ</v>
          </cell>
          <cell r="E834" t="str">
            <v>ASSIS</v>
          </cell>
          <cell r="F834" t="str">
            <v>MONTAGEM</v>
          </cell>
          <cell r="G834" t="str">
            <v>PAULO SÉRGIO DA ROCHA DIAS</v>
          </cell>
          <cell r="H834" t="str">
            <v>AJUDANTE</v>
          </cell>
          <cell r="I834" t="str">
            <v>RIO DOURADO</v>
          </cell>
          <cell r="J834">
            <v>1</v>
          </cell>
        </row>
        <row r="835">
          <cell r="A835">
            <v>814</v>
          </cell>
          <cell r="B835" t="str">
            <v>MML</v>
          </cell>
          <cell r="C835" t="str">
            <v>BOP</v>
          </cell>
          <cell r="D835" t="str">
            <v>AVELEZ</v>
          </cell>
          <cell r="E835" t="str">
            <v>ASSIS</v>
          </cell>
          <cell r="F835" t="str">
            <v>MONTAGEM</v>
          </cell>
          <cell r="G835" t="str">
            <v>ADAILTON PIRES PRATES</v>
          </cell>
          <cell r="H835" t="str">
            <v>ELETRICISTA MONTADOR</v>
          </cell>
          <cell r="I835" t="str">
            <v>PARGOS</v>
          </cell>
          <cell r="J835">
            <v>1</v>
          </cell>
        </row>
        <row r="836">
          <cell r="A836">
            <v>815</v>
          </cell>
          <cell r="C836" t="str">
            <v>DEM</v>
          </cell>
          <cell r="D836" t="str">
            <v>DEM</v>
          </cell>
          <cell r="E836" t="str">
            <v>DEM</v>
          </cell>
          <cell r="F836" t="str">
            <v>DEM</v>
          </cell>
          <cell r="G836" t="str">
            <v>EDIVALDO RODRIGUES DOS SANTOS</v>
          </cell>
          <cell r="H836" t="str">
            <v>MECANICO MONTADOR</v>
          </cell>
          <cell r="I836" t="str">
            <v>BRISA DA COSTA</v>
          </cell>
          <cell r="J836">
            <v>1</v>
          </cell>
        </row>
        <row r="837">
          <cell r="A837">
            <v>816</v>
          </cell>
          <cell r="C837" t="str">
            <v>DEM</v>
          </cell>
          <cell r="D837" t="str">
            <v>DEM</v>
          </cell>
          <cell r="E837" t="str">
            <v>DEM</v>
          </cell>
          <cell r="F837" t="str">
            <v>DEM</v>
          </cell>
          <cell r="G837" t="str">
            <v>ALCILENO QUEIROZ FALCÃO</v>
          </cell>
          <cell r="H837" t="str">
            <v>MECANICO MONTADOR</v>
          </cell>
          <cell r="J837">
            <v>1</v>
          </cell>
        </row>
        <row r="838">
          <cell r="A838">
            <v>817</v>
          </cell>
          <cell r="B838" t="str">
            <v>ILDEM</v>
          </cell>
          <cell r="C838" t="str">
            <v>HRSG</v>
          </cell>
          <cell r="D838" t="str">
            <v>ALVIM</v>
          </cell>
          <cell r="E838" t="str">
            <v>LCB</v>
          </cell>
          <cell r="F838" t="str">
            <v>SOLDA</v>
          </cell>
          <cell r="G838" t="str">
            <v>ESLEN BERGUE SILVA</v>
          </cell>
          <cell r="H838" t="str">
            <v>SOLDADOR DE CHAPARIA</v>
          </cell>
          <cell r="I838" t="str">
            <v>BRISA DA COSTA</v>
          </cell>
          <cell r="J838">
            <v>1</v>
          </cell>
        </row>
        <row r="839">
          <cell r="A839">
            <v>818</v>
          </cell>
          <cell r="B839" t="str">
            <v>MOD</v>
          </cell>
          <cell r="G839" t="str">
            <v>SIRLANDE LUCIANO DE ARAUJO</v>
          </cell>
          <cell r="H839" t="str">
            <v>MEIO OFICIAL</v>
          </cell>
          <cell r="I839" t="str">
            <v>BRISA DA COSTA</v>
          </cell>
          <cell r="J839">
            <v>1</v>
          </cell>
        </row>
        <row r="840">
          <cell r="A840">
            <v>819</v>
          </cell>
          <cell r="G840" t="str">
            <v>HELBER MARCOS AGUIAR</v>
          </cell>
          <cell r="H840" t="str">
            <v>MOTORISTA</v>
          </cell>
          <cell r="J840">
            <v>1</v>
          </cell>
        </row>
        <row r="841">
          <cell r="A841">
            <v>820</v>
          </cell>
          <cell r="C841" t="str">
            <v>DEM</v>
          </cell>
          <cell r="D841" t="str">
            <v>DEM</v>
          </cell>
          <cell r="E841" t="str">
            <v>DEM</v>
          </cell>
          <cell r="F841" t="str">
            <v>DEM</v>
          </cell>
          <cell r="G841" t="str">
            <v>LUIZ CLAUDIO ESTEVAN CARDOSO</v>
          </cell>
          <cell r="H841" t="str">
            <v>AJUDANTE</v>
          </cell>
          <cell r="J841">
            <v>1</v>
          </cell>
        </row>
        <row r="842">
          <cell r="A842">
            <v>821</v>
          </cell>
          <cell r="G842" t="str">
            <v>EDGAR DA GRAÇA SENA</v>
          </cell>
          <cell r="H842" t="str">
            <v>AJUDANTE</v>
          </cell>
          <cell r="J842">
            <v>1</v>
          </cell>
        </row>
        <row r="843">
          <cell r="A843">
            <v>822</v>
          </cell>
          <cell r="C843" t="str">
            <v>DEM</v>
          </cell>
          <cell r="D843" t="str">
            <v>DEM</v>
          </cell>
          <cell r="E843" t="str">
            <v>DEM</v>
          </cell>
          <cell r="F843" t="str">
            <v>DEM</v>
          </cell>
          <cell r="G843" t="str">
            <v>EVANDRO JOSÉ NOGUEIRA GOMES</v>
          </cell>
          <cell r="H843" t="str">
            <v>SOLDADOR TIG</v>
          </cell>
          <cell r="I843" t="str">
            <v>BRISA DA COSTA</v>
          </cell>
          <cell r="J843">
            <v>1</v>
          </cell>
        </row>
        <row r="844">
          <cell r="A844">
            <v>823</v>
          </cell>
          <cell r="C844" t="str">
            <v>DEM</v>
          </cell>
          <cell r="D844" t="str">
            <v>DEM</v>
          </cell>
          <cell r="E844" t="str">
            <v>DEM</v>
          </cell>
          <cell r="F844" t="str">
            <v>DEM</v>
          </cell>
          <cell r="G844" t="str">
            <v>ANDERSON ALVES VELOSO</v>
          </cell>
          <cell r="H844" t="str">
            <v>AJUDANTE</v>
          </cell>
          <cell r="I844" t="str">
            <v>BARRA</v>
          </cell>
          <cell r="J844">
            <v>1</v>
          </cell>
        </row>
        <row r="845">
          <cell r="A845">
            <v>824</v>
          </cell>
          <cell r="B845" t="str">
            <v>MML</v>
          </cell>
          <cell r="C845" t="str">
            <v>BOP</v>
          </cell>
          <cell r="D845" t="str">
            <v>AVELEZ</v>
          </cell>
          <cell r="E845" t="str">
            <v>DAPN</v>
          </cell>
          <cell r="F845" t="str">
            <v>MONTAGEM</v>
          </cell>
          <cell r="G845" t="str">
            <v>REGINALDO DE OLIVEIRA SATURNO</v>
          </cell>
          <cell r="H845" t="str">
            <v>MEIO OFICIAL</v>
          </cell>
          <cell r="I845" t="str">
            <v>BARRA</v>
          </cell>
          <cell r="J845">
            <v>1</v>
          </cell>
        </row>
        <row r="846">
          <cell r="A846">
            <v>825</v>
          </cell>
          <cell r="B846" t="str">
            <v>MML</v>
          </cell>
          <cell r="C846" t="str">
            <v>BOP</v>
          </cell>
          <cell r="D846" t="str">
            <v>AVELEZ</v>
          </cell>
          <cell r="E846" t="str">
            <v>DAPN</v>
          </cell>
          <cell r="F846" t="str">
            <v>MONTAGEM</v>
          </cell>
          <cell r="G846" t="str">
            <v>JONALDO SANTOS</v>
          </cell>
          <cell r="H846" t="str">
            <v>MEIO OFICIAL</v>
          </cell>
          <cell r="I846" t="str">
            <v>BARRA</v>
          </cell>
          <cell r="J846">
            <v>1</v>
          </cell>
        </row>
        <row r="847">
          <cell r="A847">
            <v>826</v>
          </cell>
          <cell r="C847" t="str">
            <v>DEM</v>
          </cell>
          <cell r="D847" t="str">
            <v>DEM</v>
          </cell>
          <cell r="E847" t="str">
            <v>DEM</v>
          </cell>
          <cell r="F847" t="str">
            <v>DEM</v>
          </cell>
          <cell r="G847" t="str">
            <v>VOLSIR MARQUES TAFERNABERRI</v>
          </cell>
          <cell r="H847" t="str">
            <v>ENCARREGADO ELETRICA</v>
          </cell>
          <cell r="I847" t="str">
            <v>RIO DAS OSTRAS</v>
          </cell>
          <cell r="J847">
            <v>1</v>
          </cell>
        </row>
        <row r="848">
          <cell r="A848">
            <v>827</v>
          </cell>
          <cell r="C848" t="str">
            <v>DEM</v>
          </cell>
          <cell r="D848" t="str">
            <v>DEM</v>
          </cell>
          <cell r="E848" t="str">
            <v>DEM</v>
          </cell>
          <cell r="F848" t="str">
            <v>DEM</v>
          </cell>
          <cell r="G848" t="str">
            <v>CRISTIANO DE MOURA SANTANA</v>
          </cell>
          <cell r="H848" t="str">
            <v>ELETRICISTA F / C</v>
          </cell>
          <cell r="I848" t="str">
            <v>BRISA DA COSTA</v>
          </cell>
          <cell r="J848">
            <v>1</v>
          </cell>
        </row>
        <row r="849">
          <cell r="A849">
            <v>828</v>
          </cell>
          <cell r="B849" t="str">
            <v>AFC</v>
          </cell>
          <cell r="C849" t="str">
            <v>GERAL</v>
          </cell>
          <cell r="D849" t="str">
            <v>-</v>
          </cell>
          <cell r="E849" t="str">
            <v>-</v>
          </cell>
          <cell r="F849" t="str">
            <v>TORNEIRO</v>
          </cell>
          <cell r="G849" t="str">
            <v>VALTER ONOFRE DE ARAÚJO SANTOS</v>
          </cell>
          <cell r="H849" t="str">
            <v>TORNEIRO MECÂNICO</v>
          </cell>
          <cell r="I849" t="str">
            <v>BRISA DA COSTA</v>
          </cell>
          <cell r="J849">
            <v>1</v>
          </cell>
        </row>
        <row r="850">
          <cell r="A850">
            <v>829</v>
          </cell>
          <cell r="G850" t="str">
            <v>WASHINGTON LUIZ DOS SANTOS</v>
          </cell>
          <cell r="H850" t="str">
            <v>MECANICO MONTADOR</v>
          </cell>
          <cell r="J850">
            <v>1</v>
          </cell>
        </row>
        <row r="851">
          <cell r="A851">
            <v>830</v>
          </cell>
          <cell r="B851" t="str">
            <v>EDR</v>
          </cell>
          <cell r="C851" t="str">
            <v>HRSG</v>
          </cell>
          <cell r="D851" t="str">
            <v>VENDOL.</v>
          </cell>
          <cell r="E851" t="str">
            <v>J APAR</v>
          </cell>
          <cell r="F851" t="str">
            <v>MONTAGEM</v>
          </cell>
          <cell r="G851" t="str">
            <v>JOSÉ RAMOS DE MATOS</v>
          </cell>
          <cell r="H851" t="str">
            <v>MECANICO MONTADOR</v>
          </cell>
          <cell r="J851">
            <v>1</v>
          </cell>
        </row>
        <row r="852">
          <cell r="A852">
            <v>831</v>
          </cell>
          <cell r="B852" t="str">
            <v>MOD</v>
          </cell>
          <cell r="G852" t="str">
            <v>ADILSON SILVA GOMES</v>
          </cell>
          <cell r="H852" t="str">
            <v>AJUDANTE</v>
          </cell>
          <cell r="J852">
            <v>1</v>
          </cell>
        </row>
        <row r="853">
          <cell r="A853">
            <v>832</v>
          </cell>
          <cell r="B853" t="str">
            <v>???</v>
          </cell>
          <cell r="C853" t="str">
            <v>???</v>
          </cell>
          <cell r="D853" t="str">
            <v>???</v>
          </cell>
          <cell r="E853" t="str">
            <v>???</v>
          </cell>
          <cell r="F853" t="str">
            <v>???</v>
          </cell>
          <cell r="G853" t="str">
            <v>VALDECI SARMENTO</v>
          </cell>
          <cell r="H853" t="str">
            <v>AJUDANTE</v>
          </cell>
          <cell r="I853" t="str">
            <v>BARRA</v>
          </cell>
          <cell r="J853">
            <v>1</v>
          </cell>
        </row>
        <row r="854">
          <cell r="A854">
            <v>833</v>
          </cell>
          <cell r="B854" t="str">
            <v>EDG</v>
          </cell>
          <cell r="C854" t="str">
            <v>HRSG</v>
          </cell>
          <cell r="D854" t="str">
            <v>DARIO</v>
          </cell>
          <cell r="E854" t="str">
            <v>J S S</v>
          </cell>
          <cell r="F854" t="str">
            <v>ANDAIME</v>
          </cell>
          <cell r="G854" t="str">
            <v>JOÃO SANTOS DE SANTANA</v>
          </cell>
          <cell r="H854" t="str">
            <v>ENCARREGADO</v>
          </cell>
          <cell r="I854" t="str">
            <v>BRISA DA COSTA</v>
          </cell>
          <cell r="J854">
            <v>1</v>
          </cell>
        </row>
        <row r="855">
          <cell r="A855">
            <v>834</v>
          </cell>
          <cell r="B855" t="str">
            <v>AFC</v>
          </cell>
          <cell r="C855" t="str">
            <v>ST</v>
          </cell>
          <cell r="D855" t="str">
            <v>-</v>
          </cell>
          <cell r="E855" t="str">
            <v>PSV</v>
          </cell>
          <cell r="F855" t="str">
            <v>SOLDA</v>
          </cell>
          <cell r="G855" t="str">
            <v>FÁBIO CASTOR DA SILVA</v>
          </cell>
          <cell r="H855" t="str">
            <v>SOLDADOR MIG</v>
          </cell>
          <cell r="I855" t="str">
            <v>BRISA DA COSTA</v>
          </cell>
          <cell r="J855">
            <v>1</v>
          </cell>
        </row>
        <row r="856">
          <cell r="A856">
            <v>835</v>
          </cell>
          <cell r="B856" t="str">
            <v>ILDEM</v>
          </cell>
          <cell r="C856" t="str">
            <v>HRSG</v>
          </cell>
          <cell r="D856" t="str">
            <v>NJ</v>
          </cell>
          <cell r="E856" t="str">
            <v>PSV</v>
          </cell>
          <cell r="F856" t="str">
            <v>SOLDA</v>
          </cell>
          <cell r="G856" t="str">
            <v>CRISTIANO DE JESUS SILVA</v>
          </cell>
          <cell r="H856" t="str">
            <v>AJUDANTE</v>
          </cell>
          <cell r="I856" t="str">
            <v>BARRA</v>
          </cell>
          <cell r="J856">
            <v>1</v>
          </cell>
        </row>
        <row r="857">
          <cell r="A857">
            <v>836</v>
          </cell>
          <cell r="B857" t="str">
            <v>DEM</v>
          </cell>
          <cell r="C857" t="str">
            <v>DEM</v>
          </cell>
          <cell r="D857" t="str">
            <v>DEM</v>
          </cell>
          <cell r="E857" t="str">
            <v>DEM</v>
          </cell>
          <cell r="F857" t="str">
            <v>DEM</v>
          </cell>
          <cell r="G857" t="str">
            <v>ALTEVIR BORGES DE QUEROZ</v>
          </cell>
          <cell r="H857" t="str">
            <v>AJUDANTE</v>
          </cell>
          <cell r="I857" t="str">
            <v>BARRA</v>
          </cell>
          <cell r="J857">
            <v>1</v>
          </cell>
        </row>
        <row r="858">
          <cell r="A858">
            <v>837</v>
          </cell>
          <cell r="B858" t="str">
            <v>MML</v>
          </cell>
          <cell r="C858" t="str">
            <v>BOP</v>
          </cell>
          <cell r="D858" t="str">
            <v>AVELEZ</v>
          </cell>
          <cell r="E858" t="str">
            <v>ASSIS</v>
          </cell>
          <cell r="F858" t="str">
            <v>MONTAGEM</v>
          </cell>
          <cell r="G858" t="str">
            <v>EDMUNDO DE JESUS SILVA</v>
          </cell>
          <cell r="H858" t="str">
            <v>AJUDANTE</v>
          </cell>
          <cell r="I858" t="str">
            <v>BARRA</v>
          </cell>
          <cell r="J858">
            <v>1</v>
          </cell>
        </row>
        <row r="859">
          <cell r="A859">
            <v>838</v>
          </cell>
          <cell r="B859" t="str">
            <v>AFC</v>
          </cell>
          <cell r="C859" t="str">
            <v>ST</v>
          </cell>
          <cell r="D859" t="str">
            <v>CMM</v>
          </cell>
          <cell r="E859" t="str">
            <v>JWC</v>
          </cell>
          <cell r="F859" t="str">
            <v>ELÉT. INST.</v>
          </cell>
          <cell r="G859" t="str">
            <v>ANTONILSON SOUZA SILVA</v>
          </cell>
          <cell r="H859" t="str">
            <v>MEIO OFICIAL</v>
          </cell>
          <cell r="I859" t="str">
            <v>AEROPORTO</v>
          </cell>
          <cell r="J859">
            <v>1</v>
          </cell>
        </row>
        <row r="860">
          <cell r="A860">
            <v>839</v>
          </cell>
          <cell r="B860" t="str">
            <v>DORG</v>
          </cell>
          <cell r="G860" t="str">
            <v>V  A  G  O</v>
          </cell>
          <cell r="J860">
            <v>1</v>
          </cell>
        </row>
        <row r="861">
          <cell r="A861">
            <v>840</v>
          </cell>
          <cell r="G861" t="str">
            <v>JOSÉ DE RIBAMAR SARMENTO</v>
          </cell>
          <cell r="H861" t="str">
            <v>AJUDANTE</v>
          </cell>
          <cell r="J861">
            <v>1</v>
          </cell>
        </row>
        <row r="862">
          <cell r="A862">
            <v>841</v>
          </cell>
          <cell r="B862" t="str">
            <v>BOP</v>
          </cell>
          <cell r="G862" t="str">
            <v>JOSÉ MILTON DOS SANTOS</v>
          </cell>
          <cell r="H862" t="str">
            <v>AJUDANTE</v>
          </cell>
          <cell r="J862">
            <v>1</v>
          </cell>
        </row>
        <row r="863">
          <cell r="A863">
            <v>842</v>
          </cell>
          <cell r="B863" t="str">
            <v>AFC</v>
          </cell>
          <cell r="C863" t="str">
            <v>ST</v>
          </cell>
          <cell r="D863" t="str">
            <v>DARIO</v>
          </cell>
          <cell r="E863" t="str">
            <v>AMS</v>
          </cell>
          <cell r="F863" t="str">
            <v>ANDAIME</v>
          </cell>
          <cell r="G863" t="str">
            <v>JOSÉ WILSON SANTOS</v>
          </cell>
          <cell r="H863" t="str">
            <v>MEIO OFICIAL</v>
          </cell>
          <cell r="I863" t="str">
            <v>BARRA</v>
          </cell>
          <cell r="J863">
            <v>1</v>
          </cell>
        </row>
        <row r="864">
          <cell r="A864">
            <v>843</v>
          </cell>
          <cell r="C864" t="str">
            <v>DEM</v>
          </cell>
          <cell r="D864" t="str">
            <v>DEM</v>
          </cell>
          <cell r="E864" t="str">
            <v>DEM</v>
          </cell>
          <cell r="F864" t="str">
            <v>DEM</v>
          </cell>
          <cell r="G864" t="str">
            <v>ELSON PEREIRA DOS SANTOS</v>
          </cell>
          <cell r="H864" t="str">
            <v>ENCANADOR</v>
          </cell>
          <cell r="I864" t="str">
            <v>COND. GREEN PEACE</v>
          </cell>
          <cell r="J864">
            <v>1</v>
          </cell>
        </row>
        <row r="865">
          <cell r="A865">
            <v>844</v>
          </cell>
          <cell r="C865" t="str">
            <v>DEM</v>
          </cell>
          <cell r="D865" t="str">
            <v>DEM</v>
          </cell>
          <cell r="E865" t="str">
            <v>DEM</v>
          </cell>
          <cell r="F865" t="str">
            <v>DEM</v>
          </cell>
          <cell r="G865" t="str">
            <v>DOUGLAS CUNHA DA SILVA</v>
          </cell>
          <cell r="H865" t="str">
            <v>AJUDANTE</v>
          </cell>
          <cell r="I865" t="str">
            <v>RIO DAS OSTRAS</v>
          </cell>
          <cell r="J865">
            <v>1</v>
          </cell>
        </row>
        <row r="866">
          <cell r="A866">
            <v>845</v>
          </cell>
          <cell r="C866" t="str">
            <v>DEM</v>
          </cell>
          <cell r="D866" t="str">
            <v>DEM</v>
          </cell>
          <cell r="E866" t="str">
            <v>DEM</v>
          </cell>
          <cell r="F866" t="str">
            <v>DEM</v>
          </cell>
          <cell r="G866" t="str">
            <v>BRUNO CUNHA DA SILVA</v>
          </cell>
          <cell r="H866" t="str">
            <v>AJUDANTE</v>
          </cell>
          <cell r="I866" t="str">
            <v>RIO DAS OSTRAS</v>
          </cell>
          <cell r="J866">
            <v>1</v>
          </cell>
        </row>
        <row r="867">
          <cell r="A867">
            <v>846</v>
          </cell>
          <cell r="B867" t="str">
            <v>ILDEM</v>
          </cell>
          <cell r="C867" t="str">
            <v>HRSG</v>
          </cell>
          <cell r="D867" t="str">
            <v>NJ</v>
          </cell>
          <cell r="E867" t="str">
            <v>PSV</v>
          </cell>
          <cell r="F867" t="str">
            <v>SOLDA</v>
          </cell>
          <cell r="G867" t="str">
            <v>JOSIVAL AZEVEDO DOS SANTOS</v>
          </cell>
          <cell r="H867" t="str">
            <v>SOLDADOR TIG + ER+AI</v>
          </cell>
          <cell r="J867">
            <v>1</v>
          </cell>
        </row>
        <row r="868">
          <cell r="A868">
            <v>847</v>
          </cell>
          <cell r="B868" t="str">
            <v>MOD</v>
          </cell>
          <cell r="C868" t="str">
            <v>ASA/CALD</v>
          </cell>
          <cell r="D868" t="str">
            <v>-</v>
          </cell>
          <cell r="E868" t="str">
            <v>-</v>
          </cell>
          <cell r="F868" t="str">
            <v>ASA/CALD</v>
          </cell>
          <cell r="G868" t="str">
            <v>ALVIM WASELEVSKE</v>
          </cell>
          <cell r="H868" t="str">
            <v>SUPERVISOR DE SOLDA 1</v>
          </cell>
          <cell r="I868" t="str">
            <v>RIO DAS OSTRAS</v>
          </cell>
          <cell r="J868">
            <v>1</v>
          </cell>
        </row>
        <row r="869">
          <cell r="A869">
            <v>848</v>
          </cell>
          <cell r="B869" t="str">
            <v>MML</v>
          </cell>
          <cell r="C869" t="str">
            <v>BOP</v>
          </cell>
          <cell r="D869" t="str">
            <v>AVELEZ</v>
          </cell>
          <cell r="E869" t="str">
            <v>CAM</v>
          </cell>
          <cell r="F869" t="str">
            <v>LANC. DE CABOS</v>
          </cell>
          <cell r="G869" t="str">
            <v>MAICON DA SILVA OLIVEIRA</v>
          </cell>
          <cell r="H869" t="str">
            <v>AJUDANTE</v>
          </cell>
          <cell r="I869" t="str">
            <v>RIO DAS OSTRAS</v>
          </cell>
          <cell r="J869">
            <v>1</v>
          </cell>
        </row>
        <row r="870">
          <cell r="A870">
            <v>849</v>
          </cell>
          <cell r="C870" t="str">
            <v>DEM</v>
          </cell>
          <cell r="D870" t="str">
            <v>DEM</v>
          </cell>
          <cell r="E870" t="str">
            <v>DEM</v>
          </cell>
          <cell r="F870" t="str">
            <v>DEM</v>
          </cell>
          <cell r="G870" t="str">
            <v>JOSÉ RENATO SOTELLO DOS SANTOS</v>
          </cell>
          <cell r="H870" t="str">
            <v>MONTADOR ANDAIME</v>
          </cell>
          <cell r="I870" t="str">
            <v>BRISA DA COSTA</v>
          </cell>
          <cell r="J870">
            <v>1</v>
          </cell>
        </row>
        <row r="871">
          <cell r="A871">
            <v>850</v>
          </cell>
          <cell r="C871" t="str">
            <v>DEM</v>
          </cell>
          <cell r="D871" t="str">
            <v>DEM</v>
          </cell>
          <cell r="E871" t="str">
            <v>DEM</v>
          </cell>
          <cell r="F871" t="str">
            <v>DEM</v>
          </cell>
          <cell r="G871" t="str">
            <v>ALEX CORREA DA COSTA</v>
          </cell>
          <cell r="H871" t="str">
            <v>AJUDANTE</v>
          </cell>
          <cell r="I871" t="str">
            <v>AROEIRA</v>
          </cell>
          <cell r="J871">
            <v>1</v>
          </cell>
        </row>
        <row r="872">
          <cell r="A872">
            <v>851</v>
          </cell>
          <cell r="B872" t="str">
            <v>DORG</v>
          </cell>
          <cell r="G872" t="str">
            <v>V  A  G  O</v>
          </cell>
          <cell r="J872">
            <v>1</v>
          </cell>
        </row>
        <row r="873">
          <cell r="A873">
            <v>852</v>
          </cell>
          <cell r="C873" t="str">
            <v>DEM</v>
          </cell>
          <cell r="D873" t="str">
            <v>DEM</v>
          </cell>
          <cell r="E873" t="str">
            <v>DEM</v>
          </cell>
          <cell r="F873" t="str">
            <v>DEM</v>
          </cell>
          <cell r="G873" t="str">
            <v>SILVIO ADRIANO DE LIMA</v>
          </cell>
          <cell r="H873" t="str">
            <v>AUXILIAR ALMOXARIFE 1</v>
          </cell>
          <cell r="I873" t="str">
            <v>RIO DAS OSTRAS</v>
          </cell>
          <cell r="J873">
            <v>1</v>
          </cell>
        </row>
        <row r="874">
          <cell r="A874">
            <v>853</v>
          </cell>
          <cell r="C874" t="str">
            <v>HRSG</v>
          </cell>
          <cell r="D874" t="str">
            <v>NJ</v>
          </cell>
          <cell r="E874" t="str">
            <v>PSV</v>
          </cell>
          <cell r="F874" t="str">
            <v>SOLDA</v>
          </cell>
          <cell r="G874" t="str">
            <v>MARCOS GOMES PINTO</v>
          </cell>
          <cell r="H874" t="str">
            <v>APROPRIADOR</v>
          </cell>
          <cell r="J874">
            <v>1</v>
          </cell>
        </row>
        <row r="875">
          <cell r="A875">
            <v>854</v>
          </cell>
          <cell r="G875" t="str">
            <v>EDSON SANTOS DA SILVA</v>
          </cell>
          <cell r="H875" t="str">
            <v>AJUDANTE</v>
          </cell>
          <cell r="J875">
            <v>1</v>
          </cell>
        </row>
        <row r="876">
          <cell r="A876">
            <v>855</v>
          </cell>
          <cell r="B876" t="str">
            <v>AFC</v>
          </cell>
          <cell r="C876" t="str">
            <v>ST</v>
          </cell>
          <cell r="D876" t="str">
            <v>DARIO</v>
          </cell>
          <cell r="E876" t="str">
            <v>AMS</v>
          </cell>
          <cell r="F876" t="str">
            <v>ANDAIME</v>
          </cell>
          <cell r="G876" t="str">
            <v>ANTÔNIO MONTEIRO ALVES</v>
          </cell>
          <cell r="H876" t="str">
            <v>MONTADOR ANDAIME</v>
          </cell>
          <cell r="I876" t="str">
            <v>BRISA DA COSTA</v>
          </cell>
          <cell r="J876">
            <v>1</v>
          </cell>
        </row>
        <row r="877">
          <cell r="A877">
            <v>856</v>
          </cell>
          <cell r="B877" t="str">
            <v>ILDEM</v>
          </cell>
          <cell r="C877" t="str">
            <v>HRSG</v>
          </cell>
          <cell r="D877" t="str">
            <v>ALVIM</v>
          </cell>
          <cell r="E877" t="str">
            <v>LCB</v>
          </cell>
          <cell r="F877" t="str">
            <v>SOLDA</v>
          </cell>
          <cell r="G877" t="str">
            <v>VAGNER JANUÁRIO PEREIRA</v>
          </cell>
          <cell r="H877" t="str">
            <v>AJUDANTE</v>
          </cell>
          <cell r="I877" t="str">
            <v>BARRA</v>
          </cell>
          <cell r="J877">
            <v>1</v>
          </cell>
        </row>
        <row r="878">
          <cell r="A878">
            <v>857</v>
          </cell>
          <cell r="B878" t="str">
            <v>BOP</v>
          </cell>
          <cell r="G878" t="str">
            <v>MÁRIO AMANDIO MOREIRA GRANGEIA</v>
          </cell>
          <cell r="H878" t="str">
            <v>ENGENHEIRO</v>
          </cell>
          <cell r="J878">
            <v>1</v>
          </cell>
        </row>
        <row r="879">
          <cell r="A879">
            <v>858</v>
          </cell>
          <cell r="G879" t="str">
            <v>JÚLIO CESAR GOMES D'AVILA</v>
          </cell>
          <cell r="H879" t="str">
            <v>TÉCNICO EM ELETROMECÂNICA</v>
          </cell>
          <cell r="J879">
            <v>1</v>
          </cell>
        </row>
        <row r="880">
          <cell r="A880">
            <v>859</v>
          </cell>
          <cell r="G880" t="str">
            <v>VALDECIR DE ARAÚJO SILVA</v>
          </cell>
          <cell r="H880" t="str">
            <v>TÉCNICO EM ELETROMECÂNICA</v>
          </cell>
          <cell r="J880">
            <v>1</v>
          </cell>
        </row>
        <row r="881">
          <cell r="A881">
            <v>860</v>
          </cell>
          <cell r="G881" t="str">
            <v>JUPIRACÍ GONÇALVES DE MIRANDA</v>
          </cell>
          <cell r="H881" t="str">
            <v>TÉCNICO EM ELETROMECÂNICA</v>
          </cell>
          <cell r="J881">
            <v>1</v>
          </cell>
        </row>
        <row r="882">
          <cell r="A882">
            <v>861</v>
          </cell>
          <cell r="G882" t="str">
            <v>ANTERO GOMES DE ALMEIDA</v>
          </cell>
          <cell r="H882" t="str">
            <v>TÉCNICO EM ELETROMECÂNICA</v>
          </cell>
          <cell r="J882">
            <v>1</v>
          </cell>
        </row>
        <row r="883">
          <cell r="A883">
            <v>862</v>
          </cell>
          <cell r="G883" t="str">
            <v>RUBEM CORRÊA</v>
          </cell>
          <cell r="H883" t="str">
            <v>TÉCNICO EM ELETROMECÂNICA</v>
          </cell>
          <cell r="J883">
            <v>1</v>
          </cell>
        </row>
        <row r="884">
          <cell r="A884">
            <v>863</v>
          </cell>
          <cell r="G884" t="str">
            <v>IZAÍAS DE JESUS DA LUZ</v>
          </cell>
          <cell r="H884" t="str">
            <v>ISOLADOR</v>
          </cell>
          <cell r="I884" t="str">
            <v>BRISA DA COSTA</v>
          </cell>
          <cell r="J884">
            <v>1</v>
          </cell>
        </row>
        <row r="885">
          <cell r="A885">
            <v>864</v>
          </cell>
          <cell r="G885" t="str">
            <v>ROGÉRIO DA SILVA ARAÚJO</v>
          </cell>
          <cell r="H885" t="str">
            <v>AJUDANTE</v>
          </cell>
          <cell r="J885">
            <v>1</v>
          </cell>
        </row>
        <row r="886">
          <cell r="A886">
            <v>865</v>
          </cell>
          <cell r="B886" t="str">
            <v>MML</v>
          </cell>
          <cell r="C886" t="str">
            <v>BOP</v>
          </cell>
          <cell r="D886" t="str">
            <v>GIL</v>
          </cell>
          <cell r="E886" t="str">
            <v>JFL</v>
          </cell>
          <cell r="F886" t="str">
            <v>LIG. DE CABOS</v>
          </cell>
          <cell r="G886" t="str">
            <v>JORGE HENRIQUE RODRIGUES DOS SANTOS</v>
          </cell>
          <cell r="H886" t="str">
            <v>AJUDANTE</v>
          </cell>
          <cell r="I886" t="str">
            <v>AEROPORTO</v>
          </cell>
          <cell r="J886">
            <v>1</v>
          </cell>
        </row>
        <row r="887">
          <cell r="A887">
            <v>866</v>
          </cell>
          <cell r="G887" t="str">
            <v>NEILTON ANTONIO COSTA</v>
          </cell>
          <cell r="H887" t="str">
            <v>TÉCNICO EM ELETROMECÂNICA</v>
          </cell>
          <cell r="J887">
            <v>1</v>
          </cell>
        </row>
        <row r="888">
          <cell r="A888">
            <v>867</v>
          </cell>
          <cell r="G888" t="str">
            <v>UBIRAJARA SILVA</v>
          </cell>
          <cell r="H888" t="str">
            <v>ENGENHEIRO</v>
          </cell>
          <cell r="J888">
            <v>1</v>
          </cell>
        </row>
        <row r="889">
          <cell r="A889">
            <v>868</v>
          </cell>
          <cell r="G889" t="str">
            <v>VICENTE FERREIRA DE MELO</v>
          </cell>
          <cell r="H889" t="str">
            <v>TÉCNICO EM ELETROMECÂNICA</v>
          </cell>
          <cell r="J889">
            <v>1</v>
          </cell>
        </row>
        <row r="890">
          <cell r="A890">
            <v>869</v>
          </cell>
          <cell r="G890" t="str">
            <v>JOSÉ DA COSTA RAMOS</v>
          </cell>
          <cell r="H890" t="str">
            <v>TÉCNICO EM ELETROMECÂNICA</v>
          </cell>
          <cell r="J890">
            <v>1</v>
          </cell>
        </row>
        <row r="891">
          <cell r="A891">
            <v>870</v>
          </cell>
          <cell r="G891" t="str">
            <v>LUIZ CARLOS COUTINHO</v>
          </cell>
          <cell r="H891" t="str">
            <v>TÉCNICO EM ELETROMECÂNICA</v>
          </cell>
          <cell r="J891">
            <v>1</v>
          </cell>
        </row>
        <row r="892">
          <cell r="A892">
            <v>871</v>
          </cell>
          <cell r="G892" t="str">
            <v>SOTER SILVA JÚNIOR</v>
          </cell>
          <cell r="H892" t="str">
            <v>TÉCNICO EM ELETROMECÂNICA</v>
          </cell>
          <cell r="J892">
            <v>1</v>
          </cell>
        </row>
        <row r="893">
          <cell r="A893">
            <v>872</v>
          </cell>
          <cell r="G893" t="str">
            <v>SÉRGIO ANTÔNIO DE ALBUQUERQUE</v>
          </cell>
          <cell r="H893" t="str">
            <v>TÉCNICO EM ELETROMECÂNICA</v>
          </cell>
          <cell r="J893">
            <v>1</v>
          </cell>
        </row>
        <row r="894">
          <cell r="A894">
            <v>873</v>
          </cell>
          <cell r="G894" t="str">
            <v>JOÃO JORGE COSMELLI OLIVEIRA</v>
          </cell>
          <cell r="H894" t="str">
            <v>TÉCNICO EM ELETROMECÂNICA</v>
          </cell>
          <cell r="J894">
            <v>1</v>
          </cell>
        </row>
        <row r="895">
          <cell r="A895">
            <v>874</v>
          </cell>
          <cell r="G895" t="str">
            <v>EURICO MANUEL D'ALMEIDA ANTUNES</v>
          </cell>
          <cell r="H895" t="str">
            <v>TÉCNICO EM ELETROMECÂNICA</v>
          </cell>
          <cell r="J895">
            <v>1</v>
          </cell>
        </row>
        <row r="896">
          <cell r="A896">
            <v>875</v>
          </cell>
          <cell r="B896" t="str">
            <v>ILDEM</v>
          </cell>
          <cell r="C896" t="str">
            <v>HRSG</v>
          </cell>
          <cell r="D896" t="str">
            <v>ALVIM</v>
          </cell>
          <cell r="E896" t="str">
            <v>LCB</v>
          </cell>
          <cell r="F896" t="str">
            <v>SOLDA</v>
          </cell>
          <cell r="G896" t="str">
            <v>JOSÉ BATISTA DA SILVA</v>
          </cell>
          <cell r="H896" t="str">
            <v>SOLDADOR DE CHAPARIA</v>
          </cell>
          <cell r="I896" t="str">
            <v>BRISA DA COSTA</v>
          </cell>
          <cell r="J896">
            <v>1</v>
          </cell>
        </row>
        <row r="897">
          <cell r="A897">
            <v>876</v>
          </cell>
          <cell r="B897" t="str">
            <v>MOD</v>
          </cell>
          <cell r="G897" t="str">
            <v>ELIEZER LOPES FERNANDES</v>
          </cell>
          <cell r="H897" t="str">
            <v>INSP.DIMENSIONAL</v>
          </cell>
          <cell r="J897">
            <v>1</v>
          </cell>
        </row>
        <row r="898">
          <cell r="A898">
            <v>877</v>
          </cell>
          <cell r="B898" t="str">
            <v>ASA</v>
          </cell>
          <cell r="C898" t="str">
            <v>HRSG</v>
          </cell>
          <cell r="D898" t="str">
            <v>PEDRO</v>
          </cell>
          <cell r="E898" t="str">
            <v>AAS</v>
          </cell>
          <cell r="F898" t="str">
            <v>MONTAGEM</v>
          </cell>
          <cell r="G898" t="str">
            <v>CLENILTON RODRIGUES DOS SANTOS</v>
          </cell>
          <cell r="H898" t="str">
            <v>ELETRICISTA MONTADOR</v>
          </cell>
          <cell r="J898">
            <v>1</v>
          </cell>
        </row>
        <row r="899">
          <cell r="A899">
            <v>878</v>
          </cell>
          <cell r="B899" t="str">
            <v>MOD</v>
          </cell>
          <cell r="G899" t="str">
            <v>ROGÉRIO LIMA DE OLIVEIRA</v>
          </cell>
          <cell r="H899" t="str">
            <v>AJUDANTE</v>
          </cell>
          <cell r="J899">
            <v>1</v>
          </cell>
        </row>
        <row r="900">
          <cell r="A900">
            <v>879</v>
          </cell>
          <cell r="C900" t="str">
            <v>DEM</v>
          </cell>
          <cell r="D900" t="str">
            <v>DEM</v>
          </cell>
          <cell r="E900" t="str">
            <v>DEM</v>
          </cell>
          <cell r="F900" t="str">
            <v>DEM</v>
          </cell>
          <cell r="G900" t="str">
            <v>ANDRÉ SANTOS DE OLIVEIRA</v>
          </cell>
          <cell r="H900" t="str">
            <v>ELETRICISTA MONTADOR</v>
          </cell>
          <cell r="I900" t="str">
            <v>BARRA</v>
          </cell>
          <cell r="J900">
            <v>1</v>
          </cell>
        </row>
        <row r="901">
          <cell r="A901">
            <v>880</v>
          </cell>
          <cell r="B901" t="str">
            <v>ASA</v>
          </cell>
          <cell r="C901" t="str">
            <v>HRSG</v>
          </cell>
          <cell r="D901" t="str">
            <v>ANT</v>
          </cell>
          <cell r="E901" t="str">
            <v>JRG</v>
          </cell>
          <cell r="F901" t="str">
            <v>TUBULAÇÃO</v>
          </cell>
          <cell r="G901" t="str">
            <v>EDILSON BISPO DOS SANTOS</v>
          </cell>
          <cell r="H901" t="str">
            <v>ENCANADOR</v>
          </cell>
          <cell r="J901">
            <v>1</v>
          </cell>
        </row>
        <row r="902">
          <cell r="A902">
            <v>881</v>
          </cell>
          <cell r="C902" t="str">
            <v>DEM</v>
          </cell>
          <cell r="D902" t="str">
            <v>DEM</v>
          </cell>
          <cell r="E902" t="str">
            <v>DEM</v>
          </cell>
          <cell r="F902" t="str">
            <v>DEM</v>
          </cell>
          <cell r="G902" t="str">
            <v>CLAUDOMIRO SANTOS DOS ANJOS</v>
          </cell>
          <cell r="H902" t="str">
            <v>ENCANADOR</v>
          </cell>
          <cell r="J902">
            <v>1</v>
          </cell>
        </row>
        <row r="903">
          <cell r="A903">
            <v>882</v>
          </cell>
          <cell r="F903" t="str">
            <v>TUBULAÇÃO</v>
          </cell>
          <cell r="G903" t="str">
            <v>ROBSON ALEX DOS SANTOS</v>
          </cell>
          <cell r="H903" t="str">
            <v>ENCANADOR</v>
          </cell>
          <cell r="J903">
            <v>1</v>
          </cell>
        </row>
        <row r="904">
          <cell r="A904">
            <v>883</v>
          </cell>
          <cell r="G904" t="str">
            <v>MARCOS ANTÔNIO DE JESUS</v>
          </cell>
          <cell r="H904" t="str">
            <v>ENCANADOR</v>
          </cell>
          <cell r="J904">
            <v>1</v>
          </cell>
        </row>
        <row r="905">
          <cell r="A905">
            <v>884</v>
          </cell>
          <cell r="B905" t="str">
            <v>ASA</v>
          </cell>
          <cell r="C905" t="str">
            <v>HRSG</v>
          </cell>
          <cell r="D905" t="str">
            <v>PEDRO</v>
          </cell>
          <cell r="E905" t="str">
            <v>SES</v>
          </cell>
          <cell r="F905" t="str">
            <v>ASA/CALD</v>
          </cell>
          <cell r="G905" t="str">
            <v>FRANCISCO DOS SANTOS NETO</v>
          </cell>
          <cell r="H905" t="str">
            <v>ENCANADOR</v>
          </cell>
          <cell r="J905">
            <v>1</v>
          </cell>
        </row>
        <row r="906">
          <cell r="A906">
            <v>885</v>
          </cell>
          <cell r="B906" t="str">
            <v>ASA</v>
          </cell>
          <cell r="C906" t="str">
            <v>HRSG</v>
          </cell>
          <cell r="D906" t="str">
            <v>ANT</v>
          </cell>
          <cell r="E906" t="str">
            <v>JRG</v>
          </cell>
          <cell r="F906" t="str">
            <v>TUBULAÇÃO</v>
          </cell>
          <cell r="G906" t="str">
            <v>JOSÉ DO CARMO MARTINS</v>
          </cell>
          <cell r="H906" t="str">
            <v>ENCANADOR</v>
          </cell>
          <cell r="J906">
            <v>1</v>
          </cell>
        </row>
        <row r="907">
          <cell r="A907">
            <v>886</v>
          </cell>
          <cell r="C907" t="str">
            <v>DEM</v>
          </cell>
          <cell r="D907" t="str">
            <v>DEM</v>
          </cell>
          <cell r="E907" t="str">
            <v>DEM</v>
          </cell>
          <cell r="F907" t="str">
            <v>DEM</v>
          </cell>
          <cell r="G907" t="str">
            <v>CÁSSIO MOREIRA DA SILVA</v>
          </cell>
          <cell r="H907" t="str">
            <v>ELETRICISTA F / C</v>
          </cell>
          <cell r="I907" t="str">
            <v>BRISA DA COSTA</v>
          </cell>
          <cell r="J907">
            <v>1</v>
          </cell>
        </row>
        <row r="908">
          <cell r="A908">
            <v>887</v>
          </cell>
          <cell r="G908" t="str">
            <v>RENATO FERREIRA DOS SANTOS</v>
          </cell>
          <cell r="H908" t="str">
            <v>AJUDANTE</v>
          </cell>
          <cell r="I908" t="str">
            <v>BARRA</v>
          </cell>
          <cell r="J908">
            <v>1</v>
          </cell>
        </row>
        <row r="909">
          <cell r="A909">
            <v>888</v>
          </cell>
          <cell r="C909" t="str">
            <v>DEM</v>
          </cell>
          <cell r="D909" t="str">
            <v>DEM</v>
          </cell>
          <cell r="E909" t="str">
            <v>DEM</v>
          </cell>
          <cell r="F909" t="str">
            <v>DEM</v>
          </cell>
          <cell r="G909" t="str">
            <v>CÍCERO WASHINGTON DA SILVA</v>
          </cell>
          <cell r="H909" t="str">
            <v>MONTADOR ANDAIME</v>
          </cell>
          <cell r="I909" t="str">
            <v>BRISA DA COSTA</v>
          </cell>
          <cell r="J909">
            <v>1</v>
          </cell>
        </row>
        <row r="910">
          <cell r="A910">
            <v>889</v>
          </cell>
          <cell r="G910" t="str">
            <v>ARIOMAR DA SILVA SANTOS</v>
          </cell>
          <cell r="H910" t="str">
            <v>AJUDANTE</v>
          </cell>
          <cell r="I910" t="str">
            <v>BARRA</v>
          </cell>
          <cell r="J910">
            <v>1</v>
          </cell>
        </row>
        <row r="911">
          <cell r="A911">
            <v>890</v>
          </cell>
          <cell r="B911" t="str">
            <v>MML</v>
          </cell>
          <cell r="C911" t="str">
            <v>BOP</v>
          </cell>
          <cell r="D911" t="str">
            <v>AVELEZ</v>
          </cell>
          <cell r="E911" t="str">
            <v>CAM</v>
          </cell>
          <cell r="F911" t="str">
            <v>LANC. DE CABOS</v>
          </cell>
          <cell r="G911" t="str">
            <v>CRISTILANDE FERREIRA LIMA</v>
          </cell>
          <cell r="H911" t="str">
            <v>AJUDANTE</v>
          </cell>
          <cell r="I911" t="str">
            <v>AEROPORTO</v>
          </cell>
          <cell r="J911">
            <v>1</v>
          </cell>
        </row>
        <row r="912">
          <cell r="A912">
            <v>891</v>
          </cell>
          <cell r="B912" t="str">
            <v>ILDEM</v>
          </cell>
          <cell r="C912" t="str">
            <v>HRSG</v>
          </cell>
          <cell r="D912" t="str">
            <v>ALVIM</v>
          </cell>
          <cell r="E912" t="str">
            <v>VRC</v>
          </cell>
          <cell r="F912" t="str">
            <v>SOLDA</v>
          </cell>
          <cell r="G912" t="str">
            <v>AMILTON COSME RIBEIRO</v>
          </cell>
          <cell r="H912" t="str">
            <v>AJUDANTE</v>
          </cell>
          <cell r="J912">
            <v>1</v>
          </cell>
        </row>
        <row r="913">
          <cell r="A913">
            <v>892</v>
          </cell>
          <cell r="B913" t="str">
            <v>EDG</v>
          </cell>
          <cell r="C913" t="str">
            <v>HRSG</v>
          </cell>
          <cell r="D913" t="str">
            <v>DARIO</v>
          </cell>
          <cell r="E913" t="str">
            <v>ELIEZER</v>
          </cell>
          <cell r="F913" t="str">
            <v>ANDAIME</v>
          </cell>
          <cell r="G913" t="str">
            <v>JOSÉ CARLOS GOMES DE JESUS</v>
          </cell>
          <cell r="H913" t="str">
            <v>MONTADOR ANDAIME</v>
          </cell>
          <cell r="J913">
            <v>1</v>
          </cell>
        </row>
        <row r="914">
          <cell r="A914">
            <v>893</v>
          </cell>
          <cell r="B914" t="str">
            <v>MML</v>
          </cell>
          <cell r="C914" t="str">
            <v>HRSG</v>
          </cell>
          <cell r="D914" t="str">
            <v>VT</v>
          </cell>
          <cell r="E914" t="str">
            <v>JAS</v>
          </cell>
          <cell r="F914" t="str">
            <v>ELÉTRICA</v>
          </cell>
          <cell r="G914" t="str">
            <v>JOSÉ AMORIM DA COSTA</v>
          </cell>
          <cell r="H914" t="str">
            <v>AJUDANTE</v>
          </cell>
          <cell r="I914" t="str">
            <v>BARRA</v>
          </cell>
          <cell r="J914">
            <v>1</v>
          </cell>
        </row>
        <row r="915">
          <cell r="A915">
            <v>894</v>
          </cell>
          <cell r="B915" t="str">
            <v>MOI</v>
          </cell>
          <cell r="C915" t="str">
            <v>GERAL</v>
          </cell>
          <cell r="D915" t="str">
            <v>NJ</v>
          </cell>
          <cell r="E915" t="str">
            <v>PSV</v>
          </cell>
          <cell r="F915" t="str">
            <v>APOIO</v>
          </cell>
          <cell r="G915" t="str">
            <v>AMILSON CAMPELO DOS SANTOS</v>
          </cell>
          <cell r="H915" t="str">
            <v>AJUDANTE</v>
          </cell>
          <cell r="I915" t="str">
            <v>BARRA</v>
          </cell>
          <cell r="J915">
            <v>1</v>
          </cell>
        </row>
        <row r="916">
          <cell r="A916">
            <v>895</v>
          </cell>
          <cell r="G916" t="str">
            <v>ANDRÉ DOS SANTOS DA SILVA</v>
          </cell>
          <cell r="H916" t="str">
            <v>AJUDANTE</v>
          </cell>
          <cell r="I916" t="str">
            <v>BARRA</v>
          </cell>
          <cell r="J916">
            <v>1</v>
          </cell>
        </row>
        <row r="917">
          <cell r="A917">
            <v>896</v>
          </cell>
          <cell r="B917" t="str">
            <v>-</v>
          </cell>
          <cell r="C917" t="str">
            <v>CONT. MAT.</v>
          </cell>
          <cell r="D917" t="str">
            <v>VT</v>
          </cell>
          <cell r="E917" t="str">
            <v>BDA</v>
          </cell>
          <cell r="F917" t="str">
            <v>APOIO</v>
          </cell>
          <cell r="G917" t="str">
            <v>BENEDITO DONIZETE APARECIDO DOS SANTOS</v>
          </cell>
          <cell r="H917" t="str">
            <v>ENCARREGADO</v>
          </cell>
          <cell r="I917" t="str">
            <v>AEROPORTO</v>
          </cell>
          <cell r="J917">
            <v>1</v>
          </cell>
        </row>
        <row r="918">
          <cell r="A918">
            <v>897</v>
          </cell>
          <cell r="G918" t="str">
            <v>WILSON FERREIRA MENDONÇA</v>
          </cell>
          <cell r="H918" t="str">
            <v>MEIO OFICIAL</v>
          </cell>
          <cell r="I918" t="str">
            <v>BRISA DA COSTA</v>
          </cell>
          <cell r="J918">
            <v>1</v>
          </cell>
        </row>
        <row r="919">
          <cell r="A919">
            <v>898</v>
          </cell>
          <cell r="B919" t="str">
            <v>DORG</v>
          </cell>
          <cell r="G919" t="str">
            <v>ROBERTO PAULO MENDES</v>
          </cell>
          <cell r="H919" t="str">
            <v>MEIO OFICIAL</v>
          </cell>
          <cell r="J919">
            <v>1</v>
          </cell>
        </row>
        <row r="920">
          <cell r="A920">
            <v>899</v>
          </cell>
          <cell r="B920" t="str">
            <v>MML</v>
          </cell>
          <cell r="C920" t="str">
            <v>BOP</v>
          </cell>
          <cell r="D920" t="str">
            <v>AVELEZ</v>
          </cell>
          <cell r="E920" t="str">
            <v>DAPN</v>
          </cell>
          <cell r="F920" t="str">
            <v>MONTAGEM</v>
          </cell>
          <cell r="G920" t="str">
            <v>DEOLINDO ANTÔNIO PINHEIRO NETO</v>
          </cell>
          <cell r="H920" t="str">
            <v>ENCARREGADO</v>
          </cell>
          <cell r="I920" t="str">
            <v>RIO DAS OSTRAS</v>
          </cell>
          <cell r="J920">
            <v>1</v>
          </cell>
        </row>
        <row r="921">
          <cell r="A921">
            <v>900</v>
          </cell>
          <cell r="B921" t="str">
            <v>DORG</v>
          </cell>
          <cell r="G921" t="str">
            <v>GLEISON MAGALHÃES DE CAMPOS</v>
          </cell>
          <cell r="H921" t="str">
            <v>TECNICO SEGURANCA II</v>
          </cell>
          <cell r="J921">
            <v>1</v>
          </cell>
        </row>
        <row r="922">
          <cell r="A922">
            <v>901</v>
          </cell>
          <cell r="G922" t="str">
            <v>LUCIO AURÉLIO ROQUE DE FARIA</v>
          </cell>
          <cell r="H922" t="str">
            <v>INSP.ELETR./ INSTRUM.</v>
          </cell>
          <cell r="J922">
            <v>1</v>
          </cell>
        </row>
        <row r="923">
          <cell r="A923">
            <v>902</v>
          </cell>
          <cell r="B923" t="str">
            <v>MOI</v>
          </cell>
          <cell r="C923" t="str">
            <v>-</v>
          </cell>
          <cell r="D923" t="str">
            <v>-</v>
          </cell>
          <cell r="E923" t="str">
            <v>BUONO</v>
          </cell>
          <cell r="F923" t="str">
            <v>-</v>
          </cell>
          <cell r="G923" t="str">
            <v>ANDRÉIA CARLA HIPÓLITO DA SILVA</v>
          </cell>
          <cell r="H923" t="str">
            <v>AUXILIAR DE ESCRITÓRIO</v>
          </cell>
          <cell r="I923" t="str">
            <v>CENTRO</v>
          </cell>
          <cell r="J923">
            <v>1</v>
          </cell>
        </row>
        <row r="924">
          <cell r="A924">
            <v>903</v>
          </cell>
          <cell r="B924" t="str">
            <v>EDR</v>
          </cell>
          <cell r="C924" t="str">
            <v>HRSG</v>
          </cell>
          <cell r="D924" t="str">
            <v>VENDOL.</v>
          </cell>
          <cell r="E924" t="str">
            <v>J APAR</v>
          </cell>
          <cell r="F924" t="str">
            <v>MONTAGEM</v>
          </cell>
          <cell r="G924" t="str">
            <v>LUIZ ANTÔNIO DA SILVA</v>
          </cell>
          <cell r="H924" t="str">
            <v>SOLDADOR TIG</v>
          </cell>
          <cell r="J924">
            <v>1</v>
          </cell>
        </row>
        <row r="925">
          <cell r="A925">
            <v>904</v>
          </cell>
          <cell r="B925" t="str">
            <v>MOD</v>
          </cell>
          <cell r="C925" t="str">
            <v>ASA/CALD</v>
          </cell>
          <cell r="D925" t="str">
            <v>VENDOL.</v>
          </cell>
          <cell r="F925" t="str">
            <v>ASA/CALD</v>
          </cell>
          <cell r="G925" t="str">
            <v>DAMIÃO CLEMENTINO DA SILVA</v>
          </cell>
          <cell r="H925" t="str">
            <v>ENCANADOR</v>
          </cell>
          <cell r="J925">
            <v>1</v>
          </cell>
        </row>
        <row r="926">
          <cell r="A926">
            <v>905</v>
          </cell>
          <cell r="B926" t="str">
            <v>EDR</v>
          </cell>
          <cell r="C926" t="str">
            <v>HRSG</v>
          </cell>
          <cell r="D926" t="str">
            <v>VENDOL.</v>
          </cell>
          <cell r="E926" t="str">
            <v>J APAR</v>
          </cell>
          <cell r="F926" t="str">
            <v>MONTAGEM</v>
          </cell>
          <cell r="G926" t="str">
            <v>ANTÔNIO DE MOURA</v>
          </cell>
          <cell r="H926" t="str">
            <v>MECANICO MONTADOR</v>
          </cell>
          <cell r="J926">
            <v>1</v>
          </cell>
        </row>
        <row r="927">
          <cell r="A927">
            <v>906</v>
          </cell>
          <cell r="B927" t="str">
            <v>EDR</v>
          </cell>
          <cell r="C927" t="str">
            <v>HRSG</v>
          </cell>
          <cell r="D927" t="str">
            <v>VENDOL.</v>
          </cell>
          <cell r="E927" t="str">
            <v>J APAR</v>
          </cell>
          <cell r="F927" t="str">
            <v>MONTAGEM</v>
          </cell>
          <cell r="G927" t="str">
            <v>MARCELO PROCÓPIO DE MORAES</v>
          </cell>
          <cell r="H927" t="str">
            <v>ENCANADOR</v>
          </cell>
          <cell r="J927">
            <v>1</v>
          </cell>
        </row>
        <row r="928">
          <cell r="A928">
            <v>907</v>
          </cell>
          <cell r="B928" t="str">
            <v>ASA</v>
          </cell>
          <cell r="C928" t="str">
            <v>HRSG</v>
          </cell>
          <cell r="D928" t="str">
            <v>ANT</v>
          </cell>
          <cell r="E928" t="str">
            <v>NNC</v>
          </cell>
          <cell r="F928" t="str">
            <v>MONTAGEM</v>
          </cell>
          <cell r="G928" t="str">
            <v>LUIZ ANTÔNIO ARAÚJO DOS SANTOS</v>
          </cell>
          <cell r="H928" t="str">
            <v>MECANICO MONTADOR</v>
          </cell>
          <cell r="J928">
            <v>1</v>
          </cell>
        </row>
        <row r="929">
          <cell r="A929">
            <v>908</v>
          </cell>
          <cell r="B929" t="str">
            <v>EDR</v>
          </cell>
          <cell r="C929" t="str">
            <v>HRSG</v>
          </cell>
          <cell r="D929" t="str">
            <v>VENDOL.</v>
          </cell>
          <cell r="E929" t="str">
            <v>MJO</v>
          </cell>
          <cell r="F929" t="str">
            <v>MONTAGEM</v>
          </cell>
          <cell r="G929" t="str">
            <v>EROTILDES BARBOSA DOS SANTOS</v>
          </cell>
          <cell r="H929" t="str">
            <v>MECANICO MONTADOR</v>
          </cell>
          <cell r="J929">
            <v>1</v>
          </cell>
        </row>
        <row r="930">
          <cell r="A930">
            <v>909</v>
          </cell>
          <cell r="B930" t="str">
            <v>EDG</v>
          </cell>
          <cell r="C930" t="str">
            <v>HRSG</v>
          </cell>
          <cell r="D930" t="str">
            <v>VENDOL.</v>
          </cell>
          <cell r="E930" t="str">
            <v>RNVS</v>
          </cell>
          <cell r="F930" t="str">
            <v>MONTAGEM</v>
          </cell>
          <cell r="G930" t="str">
            <v>DORISMAR VIEIRA DA SILVA</v>
          </cell>
          <cell r="H930" t="str">
            <v>MECANICO MONTADOR</v>
          </cell>
          <cell r="J930">
            <v>1</v>
          </cell>
        </row>
        <row r="931">
          <cell r="A931">
            <v>910</v>
          </cell>
          <cell r="C931" t="str">
            <v>DEM</v>
          </cell>
          <cell r="D931" t="str">
            <v>DEM</v>
          </cell>
          <cell r="E931" t="str">
            <v>DEM</v>
          </cell>
          <cell r="F931" t="str">
            <v>DEM</v>
          </cell>
          <cell r="G931" t="str">
            <v>GILVAN GOMES DE OLIVEIRA</v>
          </cell>
          <cell r="H931" t="str">
            <v>MEIO OFICIAL</v>
          </cell>
          <cell r="I931" t="str">
            <v>BARRA</v>
          </cell>
          <cell r="J931">
            <v>1</v>
          </cell>
        </row>
        <row r="932">
          <cell r="A932">
            <v>911</v>
          </cell>
          <cell r="B932" t="str">
            <v>EDR</v>
          </cell>
          <cell r="C932" t="str">
            <v>HRSG</v>
          </cell>
          <cell r="D932" t="str">
            <v>RF</v>
          </cell>
          <cell r="E932" t="str">
            <v>JVS</v>
          </cell>
          <cell r="F932" t="str">
            <v>MONTAGEM</v>
          </cell>
          <cell r="G932" t="str">
            <v>JOSÉ RAIMUNDO DOS SANTOS GONÇALVES</v>
          </cell>
          <cell r="H932" t="str">
            <v>ENCANADOR</v>
          </cell>
          <cell r="I932" t="str">
            <v>BRISA DA COSTA</v>
          </cell>
          <cell r="J932">
            <v>1</v>
          </cell>
        </row>
        <row r="933">
          <cell r="A933">
            <v>912</v>
          </cell>
          <cell r="B933" t="str">
            <v>EDR</v>
          </cell>
          <cell r="C933" t="str">
            <v>HRSG</v>
          </cell>
          <cell r="D933" t="str">
            <v>RF</v>
          </cell>
          <cell r="E933" t="str">
            <v>JVS</v>
          </cell>
          <cell r="F933" t="str">
            <v>MONTAGEM</v>
          </cell>
          <cell r="G933" t="str">
            <v>JOSÉ AUGUSTO BIANO</v>
          </cell>
          <cell r="H933" t="str">
            <v>CONTRA MESTRE</v>
          </cell>
          <cell r="I933" t="str">
            <v>BRISA DA COSTA</v>
          </cell>
          <cell r="J933">
            <v>1</v>
          </cell>
        </row>
        <row r="934">
          <cell r="A934">
            <v>913</v>
          </cell>
          <cell r="B934" t="str">
            <v>EDR</v>
          </cell>
          <cell r="C934" t="str">
            <v>HRSG</v>
          </cell>
          <cell r="D934" t="str">
            <v>VENDOL.</v>
          </cell>
          <cell r="E934" t="str">
            <v>J APAR</v>
          </cell>
          <cell r="F934" t="str">
            <v>MONTAGEM</v>
          </cell>
          <cell r="G934" t="str">
            <v>JOSÉ APARECIDO DOS SANTOS</v>
          </cell>
          <cell r="H934" t="str">
            <v>ENCARREGADO</v>
          </cell>
          <cell r="J934">
            <v>1</v>
          </cell>
        </row>
        <row r="935">
          <cell r="A935">
            <v>914</v>
          </cell>
          <cell r="B935" t="str">
            <v>EDR</v>
          </cell>
          <cell r="C935" t="str">
            <v>HRSG</v>
          </cell>
          <cell r="D935" t="str">
            <v>RF</v>
          </cell>
          <cell r="E935" t="str">
            <v>JVS</v>
          </cell>
          <cell r="F935" t="str">
            <v>MONTAGEM</v>
          </cell>
          <cell r="G935" t="str">
            <v>ABEL DOS SANTOS GONÇALVES</v>
          </cell>
          <cell r="H935" t="str">
            <v>MECANICO MONTADOR</v>
          </cell>
          <cell r="I935" t="str">
            <v>BRISA DA COSTA</v>
          </cell>
          <cell r="J935">
            <v>1</v>
          </cell>
        </row>
        <row r="936">
          <cell r="A936">
            <v>915</v>
          </cell>
          <cell r="B936" t="str">
            <v>EDR</v>
          </cell>
          <cell r="C936" t="str">
            <v>HRSG</v>
          </cell>
          <cell r="D936" t="str">
            <v>RF</v>
          </cell>
          <cell r="E936" t="str">
            <v>JVS</v>
          </cell>
          <cell r="F936" t="str">
            <v>MONTAGEM</v>
          </cell>
          <cell r="G936" t="str">
            <v>JAILSON GONÇALVES DE LIMA</v>
          </cell>
          <cell r="H936" t="str">
            <v>MONTADOR</v>
          </cell>
          <cell r="I936" t="str">
            <v>BRISA DA COSTA</v>
          </cell>
          <cell r="J936">
            <v>1</v>
          </cell>
        </row>
        <row r="937">
          <cell r="A937">
            <v>916</v>
          </cell>
          <cell r="B937" t="str">
            <v>ASA</v>
          </cell>
          <cell r="C937" t="str">
            <v>HRSG</v>
          </cell>
          <cell r="D937" t="str">
            <v>ANT</v>
          </cell>
          <cell r="E937" t="str">
            <v>NNC</v>
          </cell>
          <cell r="F937" t="str">
            <v>MONTAGEM</v>
          </cell>
          <cell r="G937" t="str">
            <v>RIVA ALVES CUNHA</v>
          </cell>
          <cell r="H937" t="str">
            <v>MECANICO MONTADOR</v>
          </cell>
          <cell r="J937">
            <v>1</v>
          </cell>
        </row>
        <row r="938">
          <cell r="A938">
            <v>917</v>
          </cell>
          <cell r="B938" t="str">
            <v>EDR</v>
          </cell>
          <cell r="C938" t="str">
            <v>HRSG</v>
          </cell>
          <cell r="D938" t="str">
            <v>VENDOL.</v>
          </cell>
          <cell r="E938" t="str">
            <v>J APAR</v>
          </cell>
          <cell r="F938" t="str">
            <v>MONTAGEM</v>
          </cell>
          <cell r="G938" t="str">
            <v>ANTÔNIO ROBERTO XAVIER MEDEIROS</v>
          </cell>
          <cell r="H938" t="str">
            <v>MECANICO MONTADOR</v>
          </cell>
          <cell r="J938">
            <v>1</v>
          </cell>
        </row>
        <row r="939">
          <cell r="A939">
            <v>918</v>
          </cell>
          <cell r="B939" t="str">
            <v>ASA</v>
          </cell>
          <cell r="C939" t="str">
            <v>HRSG</v>
          </cell>
          <cell r="D939" t="str">
            <v>ANT</v>
          </cell>
          <cell r="E939" t="str">
            <v>NNC</v>
          </cell>
          <cell r="F939" t="str">
            <v>MONTAGEM</v>
          </cell>
          <cell r="G939" t="str">
            <v>MARCUS VINICIUS FIGUEIRA LEMOS</v>
          </cell>
          <cell r="H939" t="str">
            <v>MECANICO MONTADOR</v>
          </cell>
          <cell r="J939">
            <v>1</v>
          </cell>
        </row>
        <row r="940">
          <cell r="A940">
            <v>919</v>
          </cell>
          <cell r="B940" t="str">
            <v>AFC</v>
          </cell>
          <cell r="C940" t="str">
            <v>ST</v>
          </cell>
          <cell r="D940" t="str">
            <v>PM</v>
          </cell>
          <cell r="E940" t="str">
            <v>JLSO</v>
          </cell>
          <cell r="F940" t="str">
            <v>TUBULAÇÃO</v>
          </cell>
          <cell r="G940" t="str">
            <v>ANDERSON DA PURIFICAÇÃO BANDEIRA</v>
          </cell>
          <cell r="H940" t="str">
            <v>ENCANADOR</v>
          </cell>
          <cell r="I940" t="str">
            <v>PARGOS</v>
          </cell>
          <cell r="J940">
            <v>1</v>
          </cell>
        </row>
        <row r="941">
          <cell r="A941">
            <v>920</v>
          </cell>
          <cell r="G941" t="str">
            <v>ANTÔNIO ALVES DA SILVA</v>
          </cell>
          <cell r="H941" t="str">
            <v>MEIO OFICIAL</v>
          </cell>
          <cell r="J941">
            <v>1</v>
          </cell>
        </row>
        <row r="942">
          <cell r="A942">
            <v>921</v>
          </cell>
          <cell r="B942" t="str">
            <v>AFC</v>
          </cell>
          <cell r="C942" t="str">
            <v>ST</v>
          </cell>
          <cell r="D942" t="str">
            <v>PM</v>
          </cell>
          <cell r="E942" t="str">
            <v>JLSO</v>
          </cell>
          <cell r="F942" t="str">
            <v>TUBULAÇÃO</v>
          </cell>
          <cell r="G942" t="str">
            <v>IDELMAR MOTA SALES</v>
          </cell>
          <cell r="H942" t="str">
            <v>ENCANADOR</v>
          </cell>
          <cell r="I942" t="str">
            <v>BARRA</v>
          </cell>
          <cell r="J942">
            <v>1</v>
          </cell>
        </row>
        <row r="943">
          <cell r="A943">
            <v>922</v>
          </cell>
          <cell r="G943" t="str">
            <v>AVELEZ DO NASCIMENTO</v>
          </cell>
          <cell r="H943" t="str">
            <v>SUPERVISOR I</v>
          </cell>
          <cell r="J943">
            <v>1</v>
          </cell>
        </row>
        <row r="944">
          <cell r="A944">
            <v>923</v>
          </cell>
          <cell r="B944" t="str">
            <v>ASA</v>
          </cell>
          <cell r="C944" t="str">
            <v>HRSG</v>
          </cell>
          <cell r="D944" t="str">
            <v>ANT</v>
          </cell>
          <cell r="E944" t="str">
            <v>CS</v>
          </cell>
          <cell r="F944" t="str">
            <v>TUBULAÇÃO</v>
          </cell>
          <cell r="G944" t="str">
            <v>MÁRCIO AURÉLIO CASTOR SILVA</v>
          </cell>
          <cell r="H944" t="str">
            <v>ENCANADOR</v>
          </cell>
          <cell r="J944">
            <v>1</v>
          </cell>
        </row>
        <row r="945">
          <cell r="A945">
            <v>924</v>
          </cell>
          <cell r="B945" t="str">
            <v>EDR</v>
          </cell>
          <cell r="C945" t="str">
            <v>HRSG</v>
          </cell>
          <cell r="D945" t="str">
            <v>VENDOL.</v>
          </cell>
          <cell r="E945" t="str">
            <v>MJO</v>
          </cell>
          <cell r="F945" t="str">
            <v>MONTAGEM</v>
          </cell>
          <cell r="G945" t="str">
            <v>LINDOMAR DOS SANTOS CORREA NUNES</v>
          </cell>
          <cell r="H945" t="str">
            <v>AJUDANTE</v>
          </cell>
          <cell r="J945">
            <v>1</v>
          </cell>
        </row>
        <row r="946">
          <cell r="A946">
            <v>925</v>
          </cell>
          <cell r="B946" t="str">
            <v>ASA</v>
          </cell>
          <cell r="C946" t="str">
            <v>HRSG</v>
          </cell>
          <cell r="D946" t="str">
            <v>PEDRO</v>
          </cell>
          <cell r="E946" t="str">
            <v>JP</v>
          </cell>
          <cell r="F946" t="str">
            <v>TUBULAÇÃO</v>
          </cell>
          <cell r="G946" t="str">
            <v>ANTÔNIO JOSÉ PEREIRA SOUZA</v>
          </cell>
          <cell r="H946" t="str">
            <v>AJUDANTE</v>
          </cell>
          <cell r="J946">
            <v>1</v>
          </cell>
        </row>
        <row r="947">
          <cell r="A947">
            <v>926</v>
          </cell>
          <cell r="C947" t="str">
            <v>DEM</v>
          </cell>
          <cell r="D947" t="str">
            <v>DEM</v>
          </cell>
          <cell r="E947" t="str">
            <v>DEM</v>
          </cell>
          <cell r="F947" t="str">
            <v>DEM</v>
          </cell>
          <cell r="G947" t="str">
            <v>AILTON GOMES DE SOUZA</v>
          </cell>
          <cell r="H947" t="str">
            <v>MESTRE</v>
          </cell>
          <cell r="I947" t="str">
            <v>BRISA DA COSTA</v>
          </cell>
          <cell r="J947">
            <v>1</v>
          </cell>
        </row>
        <row r="948">
          <cell r="A948">
            <v>927</v>
          </cell>
          <cell r="G948" t="str">
            <v>ADRIANO FERREIRA MATOS</v>
          </cell>
          <cell r="H948" t="str">
            <v>MEIO OFICIAL</v>
          </cell>
          <cell r="I948" t="str">
            <v>BRISA DA COSTA</v>
          </cell>
          <cell r="J948">
            <v>1</v>
          </cell>
        </row>
        <row r="949">
          <cell r="A949">
            <v>928</v>
          </cell>
          <cell r="B949" t="str">
            <v>AFC</v>
          </cell>
          <cell r="C949" t="str">
            <v>GERAL</v>
          </cell>
          <cell r="D949" t="str">
            <v>JS</v>
          </cell>
          <cell r="E949" t="str">
            <v>-</v>
          </cell>
          <cell r="F949" t="str">
            <v>ISOL/PINT</v>
          </cell>
          <cell r="G949" t="str">
            <v>SEBASTIÃO DOS SANTOS</v>
          </cell>
          <cell r="H949" t="str">
            <v>PINTOR</v>
          </cell>
          <cell r="I949" t="str">
            <v>BRISA DA COSTA</v>
          </cell>
          <cell r="J949">
            <v>1</v>
          </cell>
        </row>
        <row r="950">
          <cell r="A950">
            <v>929</v>
          </cell>
          <cell r="G950" t="str">
            <v>HADERSON CARDOSO COSTA</v>
          </cell>
          <cell r="H950" t="str">
            <v>AUXILIAR ALMOXARIFE 1</v>
          </cell>
          <cell r="J950">
            <v>1</v>
          </cell>
        </row>
        <row r="951">
          <cell r="A951">
            <v>930</v>
          </cell>
          <cell r="B951" t="str">
            <v>EDR</v>
          </cell>
          <cell r="C951" t="str">
            <v>HRSG</v>
          </cell>
          <cell r="D951" t="str">
            <v>VENDOL.</v>
          </cell>
          <cell r="E951" t="str">
            <v>MJO</v>
          </cell>
          <cell r="F951" t="str">
            <v>MONTAGEM</v>
          </cell>
          <cell r="G951" t="str">
            <v>EDNEY MOTA GOMES</v>
          </cell>
          <cell r="H951" t="str">
            <v>MECANICO MONTADOR</v>
          </cell>
          <cell r="J951">
            <v>1</v>
          </cell>
        </row>
        <row r="952">
          <cell r="A952">
            <v>931</v>
          </cell>
          <cell r="G952" t="str">
            <v>VITOR DOS SANTOS NASCIMENTO</v>
          </cell>
          <cell r="H952" t="str">
            <v>AUXILIAR DE C.Q.</v>
          </cell>
          <cell r="J952">
            <v>1</v>
          </cell>
        </row>
        <row r="953">
          <cell r="A953">
            <v>932</v>
          </cell>
          <cell r="B953" t="str">
            <v>ILDEM</v>
          </cell>
          <cell r="C953" t="str">
            <v>HRSG</v>
          </cell>
          <cell r="D953" t="str">
            <v>ALVIM</v>
          </cell>
          <cell r="E953" t="str">
            <v>VRC</v>
          </cell>
          <cell r="F953" t="str">
            <v>SOLDA</v>
          </cell>
          <cell r="G953" t="str">
            <v>ADÃO ALVES DE SOUSA</v>
          </cell>
          <cell r="H953" t="str">
            <v>SOLDADOR DE CHAPARIA</v>
          </cell>
          <cell r="I953" t="str">
            <v>BRISA DA COSTA</v>
          </cell>
          <cell r="J953">
            <v>1</v>
          </cell>
        </row>
        <row r="954">
          <cell r="A954">
            <v>933</v>
          </cell>
          <cell r="B954" t="str">
            <v>MOD</v>
          </cell>
          <cell r="G954" t="str">
            <v>DÉBORA NOGUEIRA DA SILVA</v>
          </cell>
          <cell r="H954" t="str">
            <v>AUX. SERV. GERAIS</v>
          </cell>
          <cell r="J954">
            <v>1</v>
          </cell>
        </row>
        <row r="955">
          <cell r="A955">
            <v>934</v>
          </cell>
          <cell r="B955" t="str">
            <v>EDG</v>
          </cell>
          <cell r="C955" t="str">
            <v>HRSG</v>
          </cell>
          <cell r="D955" t="str">
            <v>VENDOL.</v>
          </cell>
          <cell r="E955" t="str">
            <v>RNVS</v>
          </cell>
          <cell r="F955" t="str">
            <v>MONTAGEM</v>
          </cell>
          <cell r="G955" t="str">
            <v>JADER DORIA TAVARES</v>
          </cell>
          <cell r="H955" t="str">
            <v>MECANICO MONTADOR</v>
          </cell>
          <cell r="J955">
            <v>1</v>
          </cell>
        </row>
        <row r="956">
          <cell r="A956">
            <v>935</v>
          </cell>
          <cell r="B956" t="str">
            <v>ILDEM</v>
          </cell>
          <cell r="C956" t="str">
            <v>HRSG</v>
          </cell>
          <cell r="D956" t="str">
            <v>ALVIM</v>
          </cell>
          <cell r="E956" t="str">
            <v>LCB</v>
          </cell>
          <cell r="F956" t="str">
            <v>SOLDA</v>
          </cell>
          <cell r="G956" t="str">
            <v>GERSON ARAUJO MARTINS</v>
          </cell>
          <cell r="H956" t="str">
            <v>SOLDADOR TIG + ER+AI</v>
          </cell>
          <cell r="J956">
            <v>1</v>
          </cell>
        </row>
        <row r="957">
          <cell r="A957">
            <v>936</v>
          </cell>
          <cell r="G957" t="str">
            <v>NATANAEL TRINDADE DE SOUZA</v>
          </cell>
          <cell r="H957" t="str">
            <v>SOLDADOR RX</v>
          </cell>
          <cell r="J957">
            <v>1</v>
          </cell>
        </row>
        <row r="958">
          <cell r="A958">
            <v>937</v>
          </cell>
          <cell r="B958" t="str">
            <v>EDR</v>
          </cell>
          <cell r="C958" t="str">
            <v>HRSG</v>
          </cell>
          <cell r="D958" t="str">
            <v>VENDOL.</v>
          </cell>
          <cell r="E958" t="str">
            <v>AFA</v>
          </cell>
          <cell r="F958" t="str">
            <v>MONTAGEM</v>
          </cell>
          <cell r="G958" t="str">
            <v>ALBERTO DA COSTA PEREIRA</v>
          </cell>
          <cell r="H958" t="str">
            <v>MONTADOR</v>
          </cell>
          <cell r="J958">
            <v>1</v>
          </cell>
        </row>
        <row r="959">
          <cell r="A959">
            <v>938</v>
          </cell>
          <cell r="G959" t="str">
            <v>ANTÔNIO ADENILSON MORAIS FILGUEIRAS</v>
          </cell>
          <cell r="H959" t="str">
            <v>SOLDADOR TIG + ER</v>
          </cell>
          <cell r="J959">
            <v>1</v>
          </cell>
        </row>
        <row r="960">
          <cell r="A960">
            <v>939</v>
          </cell>
          <cell r="G960" t="str">
            <v>ARIOVALDO DA SILVA</v>
          </cell>
          <cell r="H960" t="str">
            <v>SOLDADOR DE CHAPARIA</v>
          </cell>
          <cell r="I960" t="str">
            <v>RIO DAS OSTRAS</v>
          </cell>
          <cell r="J960">
            <v>1</v>
          </cell>
        </row>
        <row r="961">
          <cell r="A961">
            <v>940</v>
          </cell>
          <cell r="B961" t="str">
            <v>ILDEM</v>
          </cell>
          <cell r="C961" t="str">
            <v>HRSG</v>
          </cell>
          <cell r="D961" t="str">
            <v>ALVIM</v>
          </cell>
          <cell r="E961" t="str">
            <v>LCB</v>
          </cell>
          <cell r="F961" t="str">
            <v>SOLDA</v>
          </cell>
          <cell r="G961" t="str">
            <v>FLAVIO BATISTA GONÇALVES</v>
          </cell>
          <cell r="H961" t="str">
            <v>SOLDADOR MIG</v>
          </cell>
          <cell r="J961">
            <v>1</v>
          </cell>
        </row>
        <row r="962">
          <cell r="A962">
            <v>941</v>
          </cell>
          <cell r="G962" t="str">
            <v>JOÃO ANDRADE DA SILVA FILHO</v>
          </cell>
          <cell r="H962" t="str">
            <v>SOLDADOR RX</v>
          </cell>
          <cell r="I962" t="str">
            <v>RIO DAS OSTRAS</v>
          </cell>
          <cell r="J962">
            <v>1</v>
          </cell>
        </row>
        <row r="963">
          <cell r="A963">
            <v>942</v>
          </cell>
          <cell r="G963" t="str">
            <v>IVAN CORREA CRUZ</v>
          </cell>
          <cell r="H963" t="str">
            <v>SOLDADOR RX</v>
          </cell>
          <cell r="J963">
            <v>1</v>
          </cell>
        </row>
        <row r="964">
          <cell r="A964">
            <v>943</v>
          </cell>
          <cell r="B964" t="str">
            <v>EDR</v>
          </cell>
          <cell r="C964" t="str">
            <v>HRSG</v>
          </cell>
          <cell r="D964" t="str">
            <v>VENDOL.</v>
          </cell>
          <cell r="E964" t="str">
            <v>AFA</v>
          </cell>
          <cell r="F964" t="str">
            <v>MONTAGEM</v>
          </cell>
          <cell r="G964" t="str">
            <v>ANTÔNIO FABIO ALVES</v>
          </cell>
          <cell r="H964" t="str">
            <v>ENCARREGADO</v>
          </cell>
          <cell r="J964">
            <v>1</v>
          </cell>
        </row>
        <row r="965">
          <cell r="A965">
            <v>944</v>
          </cell>
          <cell r="C965" t="str">
            <v>DEM</v>
          </cell>
          <cell r="D965" t="str">
            <v>DEM</v>
          </cell>
          <cell r="E965" t="str">
            <v>DEM</v>
          </cell>
          <cell r="F965" t="str">
            <v>DEM</v>
          </cell>
          <cell r="G965" t="str">
            <v>IZAILDO SANTOS DE AMORIM</v>
          </cell>
          <cell r="H965" t="str">
            <v>ELETRICISTA MONTADOR</v>
          </cell>
          <cell r="I965" t="str">
            <v>PARGOS</v>
          </cell>
          <cell r="J965">
            <v>1</v>
          </cell>
        </row>
        <row r="966">
          <cell r="A966">
            <v>945</v>
          </cell>
          <cell r="G966" t="str">
            <v>ANTÔNIO BONFIM SANTOS</v>
          </cell>
          <cell r="H966" t="str">
            <v>SOLDADOR TIG + ER</v>
          </cell>
          <cell r="J966">
            <v>1</v>
          </cell>
        </row>
        <row r="967">
          <cell r="A967">
            <v>946</v>
          </cell>
          <cell r="B967" t="str">
            <v>EDR</v>
          </cell>
          <cell r="C967" t="str">
            <v>HRSG</v>
          </cell>
          <cell r="D967" t="str">
            <v>VENDOL.</v>
          </cell>
          <cell r="E967" t="str">
            <v>AFA</v>
          </cell>
          <cell r="F967" t="str">
            <v>MONTAGEM</v>
          </cell>
          <cell r="G967" t="str">
            <v>JOÃO DA CRUZ DE ARAÚJO SILVA</v>
          </cell>
          <cell r="H967" t="str">
            <v>ENCANADOR</v>
          </cell>
          <cell r="J967">
            <v>1</v>
          </cell>
        </row>
        <row r="968">
          <cell r="A968">
            <v>947</v>
          </cell>
          <cell r="B968" t="str">
            <v>EDR</v>
          </cell>
          <cell r="C968" t="str">
            <v>HRSG</v>
          </cell>
          <cell r="D968" t="str">
            <v>VENDOL.</v>
          </cell>
          <cell r="E968" t="str">
            <v>AFA</v>
          </cell>
          <cell r="F968" t="str">
            <v>MONTAGEM</v>
          </cell>
          <cell r="G968" t="str">
            <v>VANDERLEI MATIAS ROSADO</v>
          </cell>
          <cell r="H968" t="str">
            <v>ENCANADOR</v>
          </cell>
          <cell r="J968">
            <v>1</v>
          </cell>
        </row>
        <row r="969">
          <cell r="A969">
            <v>948</v>
          </cell>
          <cell r="G969" t="str">
            <v>SANDRO ROBERTO DE MELO</v>
          </cell>
          <cell r="H969" t="str">
            <v>ENCANADOR</v>
          </cell>
          <cell r="J969">
            <v>1</v>
          </cell>
        </row>
        <row r="970">
          <cell r="A970">
            <v>949</v>
          </cell>
          <cell r="B970" t="str">
            <v>EDR</v>
          </cell>
          <cell r="C970" t="str">
            <v>HRSG</v>
          </cell>
          <cell r="D970" t="str">
            <v>VENDOL.</v>
          </cell>
          <cell r="E970" t="str">
            <v>AFA</v>
          </cell>
          <cell r="F970" t="str">
            <v>MONTAGEM</v>
          </cell>
          <cell r="G970" t="str">
            <v>RENATO CAMPOS DE AQUINO</v>
          </cell>
          <cell r="H970" t="str">
            <v>ENCANADOR</v>
          </cell>
          <cell r="J970">
            <v>1</v>
          </cell>
        </row>
        <row r="971">
          <cell r="A971">
            <v>950</v>
          </cell>
          <cell r="G971" t="str">
            <v>DENIS DE OLIVEIRA ROSA</v>
          </cell>
          <cell r="H971" t="str">
            <v>MECANICO MONTADOR</v>
          </cell>
          <cell r="J971">
            <v>1</v>
          </cell>
        </row>
        <row r="972">
          <cell r="A972">
            <v>951</v>
          </cell>
          <cell r="B972" t="str">
            <v>ASA</v>
          </cell>
          <cell r="C972" t="str">
            <v>HRSG</v>
          </cell>
          <cell r="D972" t="str">
            <v>PEDRO</v>
          </cell>
          <cell r="E972" t="str">
            <v>GF</v>
          </cell>
          <cell r="F972" t="str">
            <v>ISOLAMENTO</v>
          </cell>
          <cell r="G972" t="str">
            <v>PEDRO FERREIRA DOS SANTOS</v>
          </cell>
          <cell r="H972" t="str">
            <v>PINTOR</v>
          </cell>
          <cell r="J972">
            <v>1</v>
          </cell>
        </row>
        <row r="973">
          <cell r="A973">
            <v>952</v>
          </cell>
          <cell r="G973" t="str">
            <v>EDMILSON PEREIRA</v>
          </cell>
          <cell r="H973" t="str">
            <v>MECANICO MONTADOR</v>
          </cell>
          <cell r="J973">
            <v>1</v>
          </cell>
        </row>
        <row r="974">
          <cell r="A974">
            <v>953</v>
          </cell>
          <cell r="B974" t="str">
            <v>ILDEM</v>
          </cell>
          <cell r="C974" t="str">
            <v>HRSG</v>
          </cell>
          <cell r="D974" t="str">
            <v>ALVIM</v>
          </cell>
          <cell r="E974" t="str">
            <v>LCB</v>
          </cell>
          <cell r="F974" t="str">
            <v>SOLDA</v>
          </cell>
          <cell r="G974" t="str">
            <v>LUIZ AMARO DE ABREU GOMES</v>
          </cell>
          <cell r="H974" t="str">
            <v>SOLDADOR RX</v>
          </cell>
          <cell r="J974">
            <v>1</v>
          </cell>
        </row>
        <row r="975">
          <cell r="A975">
            <v>954</v>
          </cell>
          <cell r="B975" t="str">
            <v>ASA</v>
          </cell>
          <cell r="C975" t="str">
            <v>HRSG</v>
          </cell>
          <cell r="D975" t="str">
            <v>PEDRO</v>
          </cell>
          <cell r="E975" t="str">
            <v>JGA</v>
          </cell>
          <cell r="F975" t="str">
            <v>MONTAGEM</v>
          </cell>
          <cell r="G975" t="str">
            <v>JORGE DOS ANJOS MOCITAIBA</v>
          </cell>
          <cell r="H975" t="str">
            <v>AJUDANTE</v>
          </cell>
          <cell r="J975">
            <v>1</v>
          </cell>
        </row>
        <row r="976">
          <cell r="A976">
            <v>955</v>
          </cell>
          <cell r="B976" t="str">
            <v>MML</v>
          </cell>
          <cell r="C976" t="str">
            <v>BOP</v>
          </cell>
          <cell r="D976" t="str">
            <v>CMM</v>
          </cell>
          <cell r="E976" t="str">
            <v>PCC</v>
          </cell>
          <cell r="F976" t="str">
            <v>INSTRUMENT.</v>
          </cell>
          <cell r="G976" t="str">
            <v>PAULO CESAR CHAGAS</v>
          </cell>
          <cell r="H976" t="str">
            <v>ENCARREGADO</v>
          </cell>
          <cell r="I976" t="str">
            <v>RIO DAS OSTRAS</v>
          </cell>
          <cell r="J976">
            <v>1</v>
          </cell>
        </row>
        <row r="977">
          <cell r="A977">
            <v>956</v>
          </cell>
          <cell r="B977" t="str">
            <v>MML</v>
          </cell>
          <cell r="C977" t="str">
            <v>HRSG</v>
          </cell>
          <cell r="D977" t="str">
            <v>CMM</v>
          </cell>
          <cell r="E977" t="str">
            <v>ON</v>
          </cell>
          <cell r="F977" t="str">
            <v>INSTRUMENT.</v>
          </cell>
          <cell r="G977" t="str">
            <v>ELZENIRO JOSE SABINO</v>
          </cell>
          <cell r="H977" t="str">
            <v>INSTRUMENTISTA</v>
          </cell>
          <cell r="I977" t="str">
            <v>PARGOS</v>
          </cell>
          <cell r="J977">
            <v>1</v>
          </cell>
        </row>
        <row r="978">
          <cell r="A978">
            <v>957</v>
          </cell>
          <cell r="B978" t="str">
            <v>MML</v>
          </cell>
          <cell r="C978" t="str">
            <v>BOP</v>
          </cell>
          <cell r="D978" t="str">
            <v>CMM</v>
          </cell>
          <cell r="E978" t="str">
            <v>EF</v>
          </cell>
          <cell r="F978" t="str">
            <v>MONTAGEM</v>
          </cell>
          <cell r="G978" t="str">
            <v>ERIVALDO FRANÇA</v>
          </cell>
          <cell r="H978" t="str">
            <v>ENCARREGADO</v>
          </cell>
          <cell r="I978" t="str">
            <v>RIO DAS OSTRAS</v>
          </cell>
          <cell r="J978">
            <v>1</v>
          </cell>
        </row>
        <row r="979">
          <cell r="A979">
            <v>958</v>
          </cell>
          <cell r="B979" t="str">
            <v>EDG</v>
          </cell>
          <cell r="C979" t="str">
            <v>HRSG</v>
          </cell>
          <cell r="D979" t="str">
            <v>DARIO</v>
          </cell>
          <cell r="E979" t="str">
            <v>FC</v>
          </cell>
          <cell r="F979" t="str">
            <v>ANDAIME</v>
          </cell>
          <cell r="G979" t="str">
            <v>LUCIVAN PEREIRA DA SILVA</v>
          </cell>
          <cell r="H979" t="str">
            <v>MONTADOR ANDAIME</v>
          </cell>
          <cell r="I979" t="str">
            <v>BRISA DA COSTA</v>
          </cell>
          <cell r="J979">
            <v>1</v>
          </cell>
        </row>
        <row r="980">
          <cell r="A980">
            <v>959</v>
          </cell>
          <cell r="B980" t="str">
            <v>EDG</v>
          </cell>
          <cell r="C980" t="str">
            <v>HRSG</v>
          </cell>
          <cell r="D980" t="str">
            <v>DARIO</v>
          </cell>
          <cell r="E980" t="str">
            <v>J S S</v>
          </cell>
          <cell r="F980" t="str">
            <v>ANDAIME</v>
          </cell>
          <cell r="G980" t="str">
            <v>MARIVALDO SANTOS SOUSA</v>
          </cell>
          <cell r="H980" t="str">
            <v>MONTADOR ANDAIME</v>
          </cell>
          <cell r="I980" t="str">
            <v>BRISA DA COSTA</v>
          </cell>
          <cell r="J980">
            <v>1</v>
          </cell>
        </row>
        <row r="981">
          <cell r="A981">
            <v>960</v>
          </cell>
          <cell r="B981" t="str">
            <v>EDG</v>
          </cell>
          <cell r="C981" t="str">
            <v>HRSG</v>
          </cell>
          <cell r="D981" t="str">
            <v>DARIO</v>
          </cell>
          <cell r="E981" t="str">
            <v>FC</v>
          </cell>
          <cell r="F981" t="str">
            <v>ANDAIME</v>
          </cell>
          <cell r="G981" t="str">
            <v>ADEVAL SANTANA DE OLIVEIRA</v>
          </cell>
          <cell r="H981" t="str">
            <v>MONTADOR ANDAIME</v>
          </cell>
          <cell r="I981" t="str">
            <v>BRISA DA COSTA</v>
          </cell>
          <cell r="J981">
            <v>1</v>
          </cell>
        </row>
        <row r="982">
          <cell r="A982">
            <v>961</v>
          </cell>
          <cell r="B982" t="str">
            <v>EDR</v>
          </cell>
          <cell r="C982" t="str">
            <v>HRSG</v>
          </cell>
          <cell r="D982" t="str">
            <v>VENDOL.</v>
          </cell>
          <cell r="E982" t="str">
            <v>MJO</v>
          </cell>
          <cell r="F982" t="str">
            <v>MONTAGEM</v>
          </cell>
          <cell r="G982" t="str">
            <v>IDIMAR JOSE FERREIRA</v>
          </cell>
          <cell r="H982" t="str">
            <v>MECANICO MONTADOR</v>
          </cell>
          <cell r="I982" t="str">
            <v>PARGOS</v>
          </cell>
          <cell r="J982">
            <v>1</v>
          </cell>
        </row>
        <row r="983">
          <cell r="A983">
            <v>962</v>
          </cell>
          <cell r="B983" t="str">
            <v>ASA</v>
          </cell>
          <cell r="C983" t="str">
            <v>HRSG</v>
          </cell>
          <cell r="D983" t="str">
            <v>PEDRO</v>
          </cell>
          <cell r="E983" t="str">
            <v>JOEL</v>
          </cell>
          <cell r="F983" t="str">
            <v>MONTAGEM</v>
          </cell>
          <cell r="G983" t="str">
            <v>EDVALDO FELIX DA SILVA</v>
          </cell>
          <cell r="H983" t="str">
            <v>MECANICO MONTADOR</v>
          </cell>
          <cell r="I983" t="str">
            <v>BRISA DA COSTA</v>
          </cell>
          <cell r="J983">
            <v>1</v>
          </cell>
        </row>
        <row r="984">
          <cell r="A984">
            <v>963</v>
          </cell>
          <cell r="B984" t="str">
            <v>ASA</v>
          </cell>
          <cell r="C984" t="str">
            <v>HRSG</v>
          </cell>
          <cell r="D984" t="str">
            <v>PEDRO</v>
          </cell>
          <cell r="E984" t="str">
            <v>JOEL</v>
          </cell>
          <cell r="F984" t="str">
            <v>MONTAGEM</v>
          </cell>
          <cell r="G984" t="str">
            <v>ROBSON ALVES SILVA</v>
          </cell>
          <cell r="H984" t="str">
            <v>AJUDANTE</v>
          </cell>
          <cell r="J984">
            <v>1</v>
          </cell>
        </row>
        <row r="985">
          <cell r="A985">
            <v>964</v>
          </cell>
          <cell r="B985" t="str">
            <v>ASA</v>
          </cell>
          <cell r="C985" t="str">
            <v>HRSG</v>
          </cell>
          <cell r="D985" t="str">
            <v>PEDRO</v>
          </cell>
          <cell r="E985" t="str">
            <v>JOEL</v>
          </cell>
          <cell r="F985" t="str">
            <v>MONTAGEM</v>
          </cell>
          <cell r="G985" t="str">
            <v>CARLOS HENRIQUE DE MATOS</v>
          </cell>
          <cell r="H985" t="str">
            <v>MECANICO MONTADOR</v>
          </cell>
          <cell r="I985" t="str">
            <v>PARGOS</v>
          </cell>
          <cell r="J985">
            <v>1</v>
          </cell>
        </row>
        <row r="986">
          <cell r="A986">
            <v>965</v>
          </cell>
          <cell r="B986" t="str">
            <v>EDR</v>
          </cell>
          <cell r="C986" t="str">
            <v>HRSG</v>
          </cell>
          <cell r="D986" t="str">
            <v>VENDOL.</v>
          </cell>
          <cell r="E986" t="str">
            <v>MJO</v>
          </cell>
          <cell r="F986" t="str">
            <v>MONTAGEM</v>
          </cell>
          <cell r="G986" t="str">
            <v>LUIS ALBERTO DE JESUS MENESES</v>
          </cell>
          <cell r="H986" t="str">
            <v>MECANICO MONTADOR</v>
          </cell>
          <cell r="I986" t="str">
            <v>PARGOS</v>
          </cell>
          <cell r="J986">
            <v>1</v>
          </cell>
        </row>
        <row r="987">
          <cell r="A987">
            <v>966</v>
          </cell>
          <cell r="B987" t="str">
            <v>ILDEM</v>
          </cell>
          <cell r="C987" t="str">
            <v>HRSG</v>
          </cell>
          <cell r="D987" t="str">
            <v>ALVIM</v>
          </cell>
          <cell r="E987" t="str">
            <v>LCB</v>
          </cell>
          <cell r="F987" t="str">
            <v>SOLDA</v>
          </cell>
          <cell r="G987" t="str">
            <v>DORIVAL LOPES DE PROENÇA</v>
          </cell>
          <cell r="H987" t="str">
            <v>SOLDADOR RX</v>
          </cell>
          <cell r="I987" t="str">
            <v>BRISA DA COSTA</v>
          </cell>
          <cell r="J987">
            <v>1</v>
          </cell>
        </row>
        <row r="988">
          <cell r="A988">
            <v>967</v>
          </cell>
          <cell r="B988" t="str">
            <v>ASA</v>
          </cell>
          <cell r="C988" t="str">
            <v>HRSG</v>
          </cell>
          <cell r="D988" t="str">
            <v>PEDRO</v>
          </cell>
          <cell r="E988" t="str">
            <v>JOEL</v>
          </cell>
          <cell r="F988" t="str">
            <v>MONTAGEM</v>
          </cell>
          <cell r="G988" t="str">
            <v>VANILTON SAMPAIO</v>
          </cell>
          <cell r="H988" t="str">
            <v>MECANICO MONTADOR</v>
          </cell>
          <cell r="I988" t="str">
            <v>PARGOS</v>
          </cell>
          <cell r="J988">
            <v>1</v>
          </cell>
        </row>
        <row r="989">
          <cell r="A989">
            <v>968</v>
          </cell>
          <cell r="B989" t="str">
            <v>ILDEM</v>
          </cell>
          <cell r="C989" t="str">
            <v>HRSG</v>
          </cell>
          <cell r="D989" t="str">
            <v>NJ</v>
          </cell>
          <cell r="E989" t="str">
            <v>PSV</v>
          </cell>
          <cell r="F989" t="str">
            <v>SOLDA</v>
          </cell>
          <cell r="G989" t="str">
            <v>JOSÉ VASCONCELOS DOS SANTOS</v>
          </cell>
          <cell r="H989" t="str">
            <v>SOLDADOR RX</v>
          </cell>
          <cell r="I989" t="str">
            <v>PARGOS</v>
          </cell>
          <cell r="J989">
            <v>1</v>
          </cell>
        </row>
        <row r="990">
          <cell r="A990">
            <v>969</v>
          </cell>
          <cell r="B990" t="str">
            <v>ASA</v>
          </cell>
          <cell r="C990" t="str">
            <v>HRSG</v>
          </cell>
          <cell r="D990" t="str">
            <v>PEDRO</v>
          </cell>
          <cell r="E990" t="str">
            <v>JOEL</v>
          </cell>
          <cell r="F990" t="str">
            <v>MONTAGEM</v>
          </cell>
          <cell r="G990" t="str">
            <v>JOEL DA SILVA</v>
          </cell>
          <cell r="H990" t="str">
            <v>ENCARREGADO</v>
          </cell>
          <cell r="J990">
            <v>1</v>
          </cell>
        </row>
        <row r="991">
          <cell r="A991">
            <v>970</v>
          </cell>
          <cell r="B991" t="str">
            <v>AFC</v>
          </cell>
          <cell r="C991" t="str">
            <v>ST</v>
          </cell>
          <cell r="D991" t="str">
            <v>CMM</v>
          </cell>
          <cell r="E991" t="str">
            <v>JWC</v>
          </cell>
          <cell r="F991" t="str">
            <v>ELÉT. INST.</v>
          </cell>
          <cell r="G991" t="str">
            <v>ROGÉRIO FRANCISCO TRINDADE DOS SANTOS</v>
          </cell>
          <cell r="H991" t="str">
            <v>INSTRUMENTISTA</v>
          </cell>
          <cell r="I991" t="str">
            <v>BRISA DA COSTA</v>
          </cell>
          <cell r="J991">
            <v>1</v>
          </cell>
        </row>
        <row r="992">
          <cell r="A992">
            <v>971</v>
          </cell>
          <cell r="B992" t="str">
            <v>ILDEM</v>
          </cell>
          <cell r="C992" t="str">
            <v>HRSG</v>
          </cell>
          <cell r="D992" t="str">
            <v>NJ</v>
          </cell>
          <cell r="E992" t="str">
            <v>PSV</v>
          </cell>
          <cell r="F992" t="str">
            <v>SOLDA</v>
          </cell>
          <cell r="G992" t="str">
            <v>EDIVALDO DE SOUSA LOURA</v>
          </cell>
          <cell r="H992" t="str">
            <v>SOLDADOR RX</v>
          </cell>
          <cell r="I992" t="str">
            <v>PARGOS</v>
          </cell>
          <cell r="J992">
            <v>1</v>
          </cell>
        </row>
        <row r="993">
          <cell r="A993">
            <v>972</v>
          </cell>
          <cell r="B993" t="str">
            <v>ILDEM</v>
          </cell>
          <cell r="C993" t="str">
            <v>HRSG</v>
          </cell>
          <cell r="D993" t="str">
            <v>ALVIM</v>
          </cell>
          <cell r="E993" t="str">
            <v>LCB</v>
          </cell>
          <cell r="F993" t="str">
            <v>SOLDA</v>
          </cell>
          <cell r="G993" t="str">
            <v>CRISTIANO DE SOUZA</v>
          </cell>
          <cell r="H993" t="str">
            <v>SOLDADOR MIG 1</v>
          </cell>
          <cell r="I993" t="str">
            <v>BRISA DA COSTA</v>
          </cell>
          <cell r="J993">
            <v>1</v>
          </cell>
        </row>
        <row r="994">
          <cell r="A994">
            <v>973</v>
          </cell>
          <cell r="C994" t="str">
            <v>DEM</v>
          </cell>
          <cell r="D994" t="str">
            <v>DEM</v>
          </cell>
          <cell r="E994" t="str">
            <v>DEM</v>
          </cell>
          <cell r="F994" t="str">
            <v>DEM</v>
          </cell>
          <cell r="G994" t="str">
            <v>FILEMON ANTÔNIO DA SILVA</v>
          </cell>
          <cell r="H994" t="str">
            <v>SOLDADOR TIG + AL</v>
          </cell>
          <cell r="I994" t="str">
            <v>BRISA DA COSTA</v>
          </cell>
          <cell r="J994">
            <v>1</v>
          </cell>
        </row>
        <row r="995">
          <cell r="A995">
            <v>974</v>
          </cell>
          <cell r="G995" t="str">
            <v>FLORISVALDO PEREIRA RIBEIRO</v>
          </cell>
          <cell r="H995" t="str">
            <v>SOLDADOR RX</v>
          </cell>
          <cell r="I995" t="str">
            <v>BRISA DA COSTA</v>
          </cell>
          <cell r="J995">
            <v>1</v>
          </cell>
        </row>
        <row r="996">
          <cell r="A996">
            <v>975</v>
          </cell>
          <cell r="C996" t="str">
            <v>DEM</v>
          </cell>
          <cell r="D996" t="str">
            <v>DEM</v>
          </cell>
          <cell r="E996" t="str">
            <v>DEM</v>
          </cell>
          <cell r="F996" t="str">
            <v>DEM</v>
          </cell>
          <cell r="G996" t="str">
            <v>LUCIANO PEREIRA SILVA</v>
          </cell>
          <cell r="H996" t="str">
            <v>ELETRICISTA MONTADOR</v>
          </cell>
          <cell r="I996" t="str">
            <v>PARGOS</v>
          </cell>
          <cell r="J996">
            <v>1</v>
          </cell>
        </row>
        <row r="997">
          <cell r="A997">
            <v>976</v>
          </cell>
          <cell r="B997" t="str">
            <v>MML</v>
          </cell>
          <cell r="C997" t="str">
            <v>BOP</v>
          </cell>
          <cell r="D997" t="str">
            <v>EF</v>
          </cell>
          <cell r="E997" t="str">
            <v>CMM</v>
          </cell>
          <cell r="F997" t="str">
            <v>MONTAGEM</v>
          </cell>
          <cell r="G997" t="str">
            <v>GERALDO JUSTO DA SILVA</v>
          </cell>
          <cell r="H997" t="str">
            <v>ELETRICISTA MONTADOR</v>
          </cell>
          <cell r="I997" t="str">
            <v>PARGOS</v>
          </cell>
          <cell r="J997">
            <v>1</v>
          </cell>
        </row>
        <row r="998">
          <cell r="A998">
            <v>977</v>
          </cell>
          <cell r="C998" t="str">
            <v>DEM</v>
          </cell>
          <cell r="D998" t="str">
            <v>DEM</v>
          </cell>
          <cell r="E998" t="str">
            <v>DEM</v>
          </cell>
          <cell r="F998" t="str">
            <v>DEM</v>
          </cell>
          <cell r="G998" t="str">
            <v>IRISVAL SANTOS AMORIM</v>
          </cell>
          <cell r="H998" t="str">
            <v>ELETRICISTA MONTADOR</v>
          </cell>
          <cell r="I998" t="str">
            <v>PARGOS</v>
          </cell>
          <cell r="J998">
            <v>1</v>
          </cell>
        </row>
        <row r="999">
          <cell r="A999">
            <v>978</v>
          </cell>
          <cell r="B999" t="str">
            <v>MML</v>
          </cell>
          <cell r="C999" t="str">
            <v>BOP</v>
          </cell>
          <cell r="D999" t="str">
            <v>AVELEZ</v>
          </cell>
          <cell r="E999" t="str">
            <v>ASSIS</v>
          </cell>
          <cell r="F999" t="str">
            <v>MONTAGEM</v>
          </cell>
          <cell r="G999" t="str">
            <v>MANOEL XAVIER MIRANDA</v>
          </cell>
          <cell r="H999" t="str">
            <v>ELETRICISTA MONTADOR</v>
          </cell>
          <cell r="I999" t="str">
            <v>PARGOS</v>
          </cell>
          <cell r="J999">
            <v>1</v>
          </cell>
        </row>
        <row r="1000">
          <cell r="A1000">
            <v>979</v>
          </cell>
          <cell r="B1000" t="str">
            <v>ASA</v>
          </cell>
          <cell r="C1000" t="str">
            <v>HRSG</v>
          </cell>
          <cell r="D1000" t="str">
            <v>PEDRO</v>
          </cell>
          <cell r="E1000" t="str">
            <v>GF</v>
          </cell>
          <cell r="F1000" t="str">
            <v>ISOLAMENTO</v>
          </cell>
          <cell r="G1000" t="str">
            <v>JOSE CARLOS DA SILVA PITA</v>
          </cell>
          <cell r="H1000" t="str">
            <v>MECANICO MONTADOR</v>
          </cell>
          <cell r="I1000" t="str">
            <v>PARGOS</v>
          </cell>
          <cell r="J1000">
            <v>1</v>
          </cell>
        </row>
        <row r="1001">
          <cell r="A1001">
            <v>980</v>
          </cell>
          <cell r="B1001" t="str">
            <v>MML</v>
          </cell>
          <cell r="C1001" t="str">
            <v>BOP</v>
          </cell>
          <cell r="D1001" t="str">
            <v>CMM</v>
          </cell>
          <cell r="E1001" t="str">
            <v>EF</v>
          </cell>
          <cell r="F1001" t="str">
            <v>MONTAGEM</v>
          </cell>
          <cell r="G1001" t="str">
            <v>ROBSON VERISSIMO PEREIRA</v>
          </cell>
          <cell r="H1001" t="str">
            <v>ELETRICISTA MONTADOR</v>
          </cell>
          <cell r="I1001" t="str">
            <v>PARGOS</v>
          </cell>
          <cell r="J1001">
            <v>1</v>
          </cell>
        </row>
        <row r="1002">
          <cell r="A1002">
            <v>981</v>
          </cell>
          <cell r="B1002" t="str">
            <v>MML</v>
          </cell>
          <cell r="C1002" t="str">
            <v>BOP</v>
          </cell>
          <cell r="D1002" t="str">
            <v>EF</v>
          </cell>
          <cell r="E1002" t="str">
            <v>CMM</v>
          </cell>
          <cell r="F1002" t="str">
            <v>MONTAGEM</v>
          </cell>
          <cell r="G1002" t="str">
            <v>WILSON COTTA QUEIROZ</v>
          </cell>
          <cell r="H1002" t="str">
            <v>ELETRICISTA MONTADOR</v>
          </cell>
          <cell r="I1002" t="str">
            <v>PARGOS</v>
          </cell>
          <cell r="J1002">
            <v>1</v>
          </cell>
        </row>
        <row r="1003">
          <cell r="A1003">
            <v>982</v>
          </cell>
          <cell r="B1003" t="str">
            <v>DORG</v>
          </cell>
          <cell r="G1003" t="str">
            <v>ILDEMAR CALHEIRA DA COSTA</v>
          </cell>
          <cell r="H1003" t="str">
            <v>MEIO OFICIAL</v>
          </cell>
          <cell r="I1003" t="str">
            <v>PARGOS</v>
          </cell>
          <cell r="J1003">
            <v>1</v>
          </cell>
        </row>
        <row r="1004">
          <cell r="A1004">
            <v>983</v>
          </cell>
          <cell r="B1004" t="str">
            <v>ILDEM</v>
          </cell>
          <cell r="C1004" t="str">
            <v>HRSG</v>
          </cell>
          <cell r="D1004" t="str">
            <v>ALVIM</v>
          </cell>
          <cell r="E1004" t="str">
            <v>LCB</v>
          </cell>
          <cell r="F1004" t="str">
            <v>SOLDA</v>
          </cell>
          <cell r="G1004" t="str">
            <v>LUIZ CARLOS BORM</v>
          </cell>
          <cell r="H1004" t="str">
            <v>ENCARREGADO</v>
          </cell>
          <cell r="I1004" t="str">
            <v>PARGOS</v>
          </cell>
          <cell r="J1004">
            <v>1</v>
          </cell>
        </row>
        <row r="1005">
          <cell r="A1005">
            <v>984</v>
          </cell>
          <cell r="B1005" t="str">
            <v>ILDEM</v>
          </cell>
          <cell r="C1005" t="str">
            <v>HRSG</v>
          </cell>
          <cell r="D1005" t="str">
            <v>ALVIM</v>
          </cell>
          <cell r="E1005" t="str">
            <v>VRC</v>
          </cell>
          <cell r="F1005" t="str">
            <v>SOLDA</v>
          </cell>
          <cell r="G1005" t="str">
            <v>VERANILTON RAMOS DA CRUZ</v>
          </cell>
          <cell r="H1005" t="str">
            <v>ENCARREGADO</v>
          </cell>
          <cell r="I1005" t="str">
            <v>PARGOS</v>
          </cell>
          <cell r="J1005">
            <v>1</v>
          </cell>
        </row>
        <row r="1006">
          <cell r="A1006">
            <v>985</v>
          </cell>
          <cell r="B1006" t="str">
            <v>ILDEM</v>
          </cell>
          <cell r="C1006" t="str">
            <v>HRSG</v>
          </cell>
          <cell r="D1006" t="str">
            <v>NJ</v>
          </cell>
          <cell r="E1006" t="str">
            <v>PSV</v>
          </cell>
          <cell r="F1006" t="str">
            <v>SOLDA</v>
          </cell>
          <cell r="G1006" t="str">
            <v>GILVAN AZEVEDO DOS SANTOS</v>
          </cell>
          <cell r="H1006" t="str">
            <v>AJUDANTE</v>
          </cell>
          <cell r="J1006">
            <v>1</v>
          </cell>
        </row>
        <row r="1007">
          <cell r="A1007">
            <v>986</v>
          </cell>
          <cell r="B1007" t="str">
            <v>EDG</v>
          </cell>
          <cell r="C1007" t="str">
            <v>HRSG</v>
          </cell>
          <cell r="D1007" t="str">
            <v>DARIO</v>
          </cell>
          <cell r="E1007" t="str">
            <v>FC</v>
          </cell>
          <cell r="F1007" t="str">
            <v>ANDAIME</v>
          </cell>
          <cell r="G1007" t="str">
            <v>DORVAL DE ALMEIDA</v>
          </cell>
          <cell r="H1007" t="str">
            <v>MONTADOR ANDAIME</v>
          </cell>
          <cell r="J1007">
            <v>1</v>
          </cell>
        </row>
        <row r="1008">
          <cell r="A1008">
            <v>987</v>
          </cell>
          <cell r="B1008" t="str">
            <v>ILDEM</v>
          </cell>
          <cell r="C1008" t="str">
            <v>HRSG</v>
          </cell>
          <cell r="D1008" t="str">
            <v>ALVIM</v>
          </cell>
          <cell r="E1008" t="str">
            <v>LCB</v>
          </cell>
          <cell r="F1008" t="str">
            <v>SOLDA</v>
          </cell>
          <cell r="G1008" t="str">
            <v>ERISNALDO DOS SANTOS</v>
          </cell>
          <cell r="H1008" t="str">
            <v>SOLDADOR RX</v>
          </cell>
          <cell r="J1008">
            <v>1</v>
          </cell>
        </row>
        <row r="1009">
          <cell r="A1009">
            <v>988</v>
          </cell>
          <cell r="G1009" t="str">
            <v>JOSÉ MAURICIO LUSTOSA ARAÚJO</v>
          </cell>
          <cell r="H1009" t="str">
            <v>SOLDADOR RX</v>
          </cell>
          <cell r="I1009" t="str">
            <v>RIO DAS OSTRAS</v>
          </cell>
          <cell r="J1009">
            <v>1</v>
          </cell>
        </row>
        <row r="1010">
          <cell r="A1010">
            <v>989</v>
          </cell>
          <cell r="B1010" t="str">
            <v>MOD</v>
          </cell>
          <cell r="D1010" t="str">
            <v>NJ</v>
          </cell>
          <cell r="F1010" t="str">
            <v>SOLDA</v>
          </cell>
          <cell r="G1010" t="str">
            <v>JOÃO FRANCISCO DA SILVA JUNIOR</v>
          </cell>
          <cell r="H1010" t="str">
            <v>SOLDADOR RX</v>
          </cell>
          <cell r="J1010">
            <v>1</v>
          </cell>
        </row>
        <row r="1011">
          <cell r="A1011">
            <v>990</v>
          </cell>
          <cell r="B1011" t="str">
            <v>MML</v>
          </cell>
          <cell r="C1011" t="str">
            <v>BOP</v>
          </cell>
          <cell r="D1011" t="str">
            <v>CMM</v>
          </cell>
          <cell r="E1011" t="str">
            <v>EF</v>
          </cell>
          <cell r="F1011" t="str">
            <v>MONTAGEM</v>
          </cell>
          <cell r="G1011" t="str">
            <v>ALEXANDRE DIAS PEREIRA DA COSTA</v>
          </cell>
          <cell r="H1011" t="str">
            <v>ELETRICISTA MONTADOR</v>
          </cell>
          <cell r="I1011" t="str">
            <v>PARGOS</v>
          </cell>
          <cell r="J1011">
            <v>1</v>
          </cell>
        </row>
        <row r="1012">
          <cell r="A1012">
            <v>991</v>
          </cell>
          <cell r="B1012" t="str">
            <v>DORG</v>
          </cell>
          <cell r="G1012" t="str">
            <v>ODAIR ROGÉRIO DE ASSIS</v>
          </cell>
          <cell r="H1012" t="str">
            <v>ELETRICISTA MONTADOR</v>
          </cell>
          <cell r="J1012">
            <v>1</v>
          </cell>
        </row>
        <row r="1013">
          <cell r="A1013">
            <v>992</v>
          </cell>
          <cell r="C1013" t="str">
            <v>DEM</v>
          </cell>
          <cell r="D1013" t="str">
            <v>DEM</v>
          </cell>
          <cell r="E1013" t="str">
            <v>DEM</v>
          </cell>
          <cell r="F1013" t="str">
            <v>DEM</v>
          </cell>
          <cell r="G1013" t="str">
            <v>ANTÔNIO FERNANDES FERREIRA</v>
          </cell>
          <cell r="H1013" t="str">
            <v>MECANICO MONTADOR</v>
          </cell>
          <cell r="J1013">
            <v>1</v>
          </cell>
        </row>
        <row r="1014">
          <cell r="A1014">
            <v>993</v>
          </cell>
          <cell r="B1014" t="str">
            <v>ILDEM</v>
          </cell>
          <cell r="C1014" t="str">
            <v>HRSG</v>
          </cell>
          <cell r="D1014" t="str">
            <v>ALVIM</v>
          </cell>
          <cell r="E1014" t="str">
            <v>VRC</v>
          </cell>
          <cell r="F1014" t="str">
            <v>SOLDA</v>
          </cell>
          <cell r="G1014" t="str">
            <v>JOSÉ IVAN OLIVEIRA SANTOS</v>
          </cell>
          <cell r="H1014" t="str">
            <v>AJUDANTE</v>
          </cell>
          <cell r="J1014">
            <v>1</v>
          </cell>
        </row>
        <row r="1015">
          <cell r="A1015">
            <v>994</v>
          </cell>
          <cell r="B1015" t="str">
            <v>ILDEM</v>
          </cell>
          <cell r="C1015" t="str">
            <v>HRSG</v>
          </cell>
          <cell r="D1015" t="str">
            <v>ALVIM</v>
          </cell>
          <cell r="E1015" t="str">
            <v>LCB</v>
          </cell>
          <cell r="F1015" t="str">
            <v>SOLDA</v>
          </cell>
          <cell r="G1015" t="str">
            <v>RICARDO LUIZ RAMOS MARTINS</v>
          </cell>
          <cell r="H1015" t="str">
            <v>AJUDANTE</v>
          </cell>
          <cell r="J1015">
            <v>1</v>
          </cell>
        </row>
        <row r="1016">
          <cell r="A1016">
            <v>995</v>
          </cell>
          <cell r="B1016" t="str">
            <v>ILDEM</v>
          </cell>
          <cell r="C1016" t="str">
            <v>HRSG</v>
          </cell>
          <cell r="D1016" t="str">
            <v>ALVIM</v>
          </cell>
          <cell r="E1016" t="str">
            <v>LCB</v>
          </cell>
          <cell r="F1016" t="str">
            <v>SOLDA</v>
          </cell>
          <cell r="G1016" t="str">
            <v>EDINALDO DOS SANTOS OLIVEIRA</v>
          </cell>
          <cell r="H1016" t="str">
            <v>AJUDANTE</v>
          </cell>
          <cell r="J1016">
            <v>1</v>
          </cell>
        </row>
        <row r="1017">
          <cell r="A1017">
            <v>996</v>
          </cell>
          <cell r="B1017" t="str">
            <v>MOI</v>
          </cell>
          <cell r="C1017" t="str">
            <v>-</v>
          </cell>
          <cell r="G1017" t="str">
            <v>ANTÔNIO GERMANO DIAS</v>
          </cell>
          <cell r="H1017" t="str">
            <v>PROJETISTA</v>
          </cell>
          <cell r="J1017">
            <v>1</v>
          </cell>
        </row>
        <row r="1018">
          <cell r="A1018">
            <v>997</v>
          </cell>
          <cell r="B1018" t="str">
            <v>ILDEM</v>
          </cell>
          <cell r="C1018" t="str">
            <v>HRSG</v>
          </cell>
          <cell r="D1018" t="str">
            <v>ALVIM</v>
          </cell>
          <cell r="E1018" t="str">
            <v>VRC</v>
          </cell>
          <cell r="F1018" t="str">
            <v>SOLDA</v>
          </cell>
          <cell r="G1018" t="str">
            <v>ANTÔNIO GOMES DE CARVALHO</v>
          </cell>
          <cell r="H1018" t="str">
            <v>SOLDADOR RX + AL</v>
          </cell>
          <cell r="I1018" t="str">
            <v>BRISA DA COSTA</v>
          </cell>
          <cell r="J1018">
            <v>1</v>
          </cell>
        </row>
        <row r="1019">
          <cell r="A1019">
            <v>998</v>
          </cell>
          <cell r="B1019" t="str">
            <v>ILDEM</v>
          </cell>
          <cell r="C1019" t="str">
            <v>HRSG</v>
          </cell>
          <cell r="D1019" t="str">
            <v>ALVIM</v>
          </cell>
          <cell r="E1019" t="str">
            <v>LCB</v>
          </cell>
          <cell r="F1019" t="str">
            <v>SOLDA</v>
          </cell>
          <cell r="G1019" t="str">
            <v>NIELSEN PEREIRA</v>
          </cell>
          <cell r="H1019" t="str">
            <v>SOLDADOR TIG</v>
          </cell>
          <cell r="I1019" t="str">
            <v>RIO DAS OSTRAS</v>
          </cell>
          <cell r="J1019">
            <v>1</v>
          </cell>
        </row>
        <row r="1020">
          <cell r="A1020">
            <v>999</v>
          </cell>
          <cell r="G1020" t="str">
            <v>GLEDSON SENA DE ARAÚJO</v>
          </cell>
          <cell r="H1020" t="str">
            <v>AJUDANTE</v>
          </cell>
          <cell r="I1020" t="str">
            <v>BARRA</v>
          </cell>
          <cell r="J1020">
            <v>1</v>
          </cell>
        </row>
        <row r="1021">
          <cell r="A1021">
            <v>1000</v>
          </cell>
          <cell r="B1021" t="str">
            <v>AFC</v>
          </cell>
          <cell r="C1021" t="str">
            <v>ST</v>
          </cell>
          <cell r="D1021" t="str">
            <v>NJ</v>
          </cell>
          <cell r="E1021" t="str">
            <v>PSV</v>
          </cell>
          <cell r="F1021" t="str">
            <v>S O L D A</v>
          </cell>
          <cell r="G1021" t="str">
            <v>CRISTIANO GONÇALVES CASTOR</v>
          </cell>
          <cell r="H1021" t="str">
            <v>AJUDANTE</v>
          </cell>
          <cell r="I1021" t="str">
            <v>BARRA</v>
          </cell>
          <cell r="J1021">
            <v>1</v>
          </cell>
        </row>
        <row r="1022">
          <cell r="A1022">
            <v>1001</v>
          </cell>
          <cell r="B1022" t="str">
            <v>MOD</v>
          </cell>
          <cell r="G1022" t="str">
            <v>RIVALDO EVARISTO DE SOUSA FILHO</v>
          </cell>
          <cell r="H1022" t="str">
            <v>SOLDADOR TIG + ER</v>
          </cell>
          <cell r="J1022">
            <v>1</v>
          </cell>
        </row>
        <row r="1023">
          <cell r="A1023">
            <v>1002</v>
          </cell>
          <cell r="C1023" t="str">
            <v>DEM</v>
          </cell>
          <cell r="D1023" t="str">
            <v>DEM</v>
          </cell>
          <cell r="E1023" t="str">
            <v>DEM</v>
          </cell>
          <cell r="F1023" t="str">
            <v>DEM</v>
          </cell>
          <cell r="G1023" t="str">
            <v>NAIR CLEMENTE</v>
          </cell>
          <cell r="H1023" t="str">
            <v>PEDREIRO</v>
          </cell>
          <cell r="I1023" t="str">
            <v>PARGOS</v>
          </cell>
          <cell r="J1023">
            <v>1</v>
          </cell>
        </row>
        <row r="1024">
          <cell r="A1024">
            <v>1003</v>
          </cell>
          <cell r="B1024" t="str">
            <v>ILDEM</v>
          </cell>
          <cell r="C1024" t="str">
            <v>HRSG</v>
          </cell>
          <cell r="D1024" t="str">
            <v>NJ</v>
          </cell>
          <cell r="E1024" t="str">
            <v>PSV</v>
          </cell>
          <cell r="F1024" t="str">
            <v>SOLDA</v>
          </cell>
          <cell r="G1024" t="str">
            <v>EVALDO PEREIRA RAMOS</v>
          </cell>
          <cell r="H1024" t="str">
            <v>SOLDADOR RX</v>
          </cell>
          <cell r="I1024" t="str">
            <v>PARGOS</v>
          </cell>
          <cell r="J1024">
            <v>1</v>
          </cell>
        </row>
        <row r="1025">
          <cell r="A1025">
            <v>1004</v>
          </cell>
          <cell r="B1025" t="str">
            <v>MML</v>
          </cell>
          <cell r="C1025" t="str">
            <v>BOP</v>
          </cell>
          <cell r="D1025" t="str">
            <v>DARIO</v>
          </cell>
          <cell r="E1025" t="str">
            <v>EFS</v>
          </cell>
          <cell r="F1025" t="str">
            <v>ANDAIME</v>
          </cell>
          <cell r="G1025" t="str">
            <v>AGILSON LUIZ BRITO DOS SANTOS</v>
          </cell>
          <cell r="H1025" t="str">
            <v>MONTADOR ANDAIME</v>
          </cell>
          <cell r="I1025" t="str">
            <v>PARGOS</v>
          </cell>
          <cell r="J1025">
            <v>1</v>
          </cell>
        </row>
        <row r="1026">
          <cell r="A1026">
            <v>1005</v>
          </cell>
          <cell r="B1026" t="str">
            <v>MML</v>
          </cell>
          <cell r="C1026" t="str">
            <v>BOP</v>
          </cell>
          <cell r="D1026" t="str">
            <v>AVELEZ</v>
          </cell>
          <cell r="E1026" t="str">
            <v>DAPN</v>
          </cell>
          <cell r="F1026" t="str">
            <v>MONTAGEM</v>
          </cell>
          <cell r="G1026" t="str">
            <v>LÁZARO FRANCISCO DOS SANTOS</v>
          </cell>
          <cell r="H1026" t="str">
            <v>SOLDADOR RX</v>
          </cell>
          <cell r="I1026" t="str">
            <v>BRISA DA COSTA</v>
          </cell>
          <cell r="J1026">
            <v>1</v>
          </cell>
        </row>
        <row r="1027">
          <cell r="A1027">
            <v>1006</v>
          </cell>
          <cell r="B1027" t="str">
            <v>DORG</v>
          </cell>
          <cell r="G1027" t="str">
            <v>SEBASTIÃO XAVIER DE SÁ NETO</v>
          </cell>
          <cell r="H1027" t="str">
            <v>INSPETOR DE SOLDA I</v>
          </cell>
          <cell r="J1027">
            <v>1</v>
          </cell>
        </row>
        <row r="1028">
          <cell r="A1028">
            <v>1007</v>
          </cell>
          <cell r="B1028" t="str">
            <v>ILDEM</v>
          </cell>
          <cell r="C1028" t="str">
            <v>HRSG</v>
          </cell>
          <cell r="D1028" t="str">
            <v>NJ</v>
          </cell>
          <cell r="E1028" t="str">
            <v>PSV</v>
          </cell>
          <cell r="F1028" t="str">
            <v>SOLDA</v>
          </cell>
          <cell r="G1028" t="str">
            <v>REGINALDO MOREIRA DE SOUZA</v>
          </cell>
          <cell r="H1028" t="str">
            <v>SOLDADOR TIG + ER+AI</v>
          </cell>
          <cell r="I1028" t="str">
            <v>PARGOS</v>
          </cell>
          <cell r="J1028">
            <v>1</v>
          </cell>
        </row>
        <row r="1029">
          <cell r="A1029">
            <v>1008</v>
          </cell>
          <cell r="B1029" t="str">
            <v>MML</v>
          </cell>
          <cell r="C1029" t="str">
            <v>BOP</v>
          </cell>
          <cell r="D1029" t="str">
            <v>DARIO</v>
          </cell>
          <cell r="E1029" t="str">
            <v>EFS</v>
          </cell>
          <cell r="F1029" t="str">
            <v>ANDAIME</v>
          </cell>
          <cell r="G1029" t="str">
            <v>JOSÉ ALFREDO RIBEIRO</v>
          </cell>
          <cell r="H1029" t="str">
            <v>MONTADOR ANDAIME</v>
          </cell>
          <cell r="I1029" t="str">
            <v>PARGOS</v>
          </cell>
          <cell r="J1029">
            <v>1</v>
          </cell>
        </row>
        <row r="1030">
          <cell r="A1030">
            <v>1009</v>
          </cell>
          <cell r="B1030" t="str">
            <v>EDR</v>
          </cell>
          <cell r="C1030" t="str">
            <v>HRSG</v>
          </cell>
          <cell r="D1030" t="str">
            <v>VENDOL.</v>
          </cell>
          <cell r="E1030" t="str">
            <v>J APAR</v>
          </cell>
          <cell r="F1030" t="str">
            <v>MONTAGEM</v>
          </cell>
          <cell r="G1030" t="str">
            <v>GILSON APARECIDO DOS SANTOS</v>
          </cell>
          <cell r="H1030" t="str">
            <v>AJUDANTE</v>
          </cell>
          <cell r="J1030">
            <v>1</v>
          </cell>
        </row>
        <row r="1031">
          <cell r="A1031">
            <v>1010</v>
          </cell>
          <cell r="B1031" t="str">
            <v>ILDEM</v>
          </cell>
          <cell r="C1031" t="str">
            <v>HRSG</v>
          </cell>
          <cell r="D1031" t="str">
            <v>ALVIM</v>
          </cell>
          <cell r="E1031" t="str">
            <v>LCB</v>
          </cell>
          <cell r="F1031" t="str">
            <v>SOLDA</v>
          </cell>
          <cell r="G1031" t="str">
            <v>ANTÔNIO RAIMUNDO CRUZ DA HORA</v>
          </cell>
          <cell r="H1031" t="str">
            <v>SOLDADOR RX</v>
          </cell>
          <cell r="J1031">
            <v>1</v>
          </cell>
        </row>
        <row r="1032">
          <cell r="A1032">
            <v>1011</v>
          </cell>
          <cell r="B1032" t="str">
            <v>EDR</v>
          </cell>
          <cell r="C1032" t="str">
            <v>HRSG</v>
          </cell>
          <cell r="D1032" t="str">
            <v>VENDOL.</v>
          </cell>
          <cell r="E1032" t="str">
            <v>J APAR</v>
          </cell>
          <cell r="F1032" t="str">
            <v>MONTAGEM</v>
          </cell>
          <cell r="G1032" t="str">
            <v>ANDERSON ANDRADE</v>
          </cell>
          <cell r="H1032" t="str">
            <v>MECANICO MONTADOR</v>
          </cell>
          <cell r="I1032" t="str">
            <v>PARGOS</v>
          </cell>
          <cell r="J1032">
            <v>1</v>
          </cell>
        </row>
        <row r="1033">
          <cell r="A1033">
            <v>1012</v>
          </cell>
          <cell r="B1033" t="str">
            <v>DORG</v>
          </cell>
          <cell r="C1033" t="str">
            <v>BOP</v>
          </cell>
          <cell r="D1033" t="str">
            <v>NJ</v>
          </cell>
          <cell r="E1033" t="str">
            <v>PSV</v>
          </cell>
          <cell r="F1033" t="str">
            <v>SOLDA</v>
          </cell>
          <cell r="G1033" t="str">
            <v>MARCOS PLÍNIO GONÇALVES FARIAS</v>
          </cell>
          <cell r="H1033" t="str">
            <v>SOLDADOR RX</v>
          </cell>
          <cell r="I1033" t="str">
            <v>PARGOS</v>
          </cell>
          <cell r="J1033">
            <v>1</v>
          </cell>
        </row>
        <row r="1034">
          <cell r="A1034">
            <v>1013</v>
          </cell>
          <cell r="B1034" t="str">
            <v>ILDEM</v>
          </cell>
          <cell r="C1034" t="str">
            <v>HRSG</v>
          </cell>
          <cell r="D1034" t="str">
            <v>NJ</v>
          </cell>
          <cell r="E1034" t="str">
            <v>PSV</v>
          </cell>
          <cell r="F1034" t="str">
            <v>SOLDA</v>
          </cell>
          <cell r="G1034" t="str">
            <v>VALDINEI GARRIDO BACELAR</v>
          </cell>
          <cell r="H1034" t="str">
            <v>SOLDADOR RX</v>
          </cell>
          <cell r="I1034" t="str">
            <v>PARGOS</v>
          </cell>
          <cell r="J1034">
            <v>1</v>
          </cell>
        </row>
        <row r="1035">
          <cell r="A1035">
            <v>1014</v>
          </cell>
          <cell r="G1035" t="str">
            <v>JORGE LUIZ DUARTE DA SILVA</v>
          </cell>
          <cell r="H1035" t="str">
            <v>MECANICO MONTADOR</v>
          </cell>
          <cell r="J1035">
            <v>1</v>
          </cell>
        </row>
        <row r="1036">
          <cell r="A1036">
            <v>1015</v>
          </cell>
          <cell r="B1036" t="str">
            <v>EDG</v>
          </cell>
          <cell r="C1036" t="str">
            <v>HRSG</v>
          </cell>
          <cell r="D1036" t="str">
            <v>VENDOL.</v>
          </cell>
          <cell r="E1036" t="str">
            <v>RNVS</v>
          </cell>
          <cell r="F1036" t="str">
            <v>MONTAGEM</v>
          </cell>
          <cell r="G1036" t="str">
            <v>DAGOBERTO DE SOUSA LOURA</v>
          </cell>
          <cell r="H1036" t="str">
            <v>MONTADOR</v>
          </cell>
          <cell r="J1036">
            <v>1</v>
          </cell>
        </row>
        <row r="1037">
          <cell r="A1037">
            <v>1016</v>
          </cell>
          <cell r="C1037" t="str">
            <v>DEM</v>
          </cell>
          <cell r="D1037" t="str">
            <v>DEM</v>
          </cell>
          <cell r="E1037" t="str">
            <v>DEM</v>
          </cell>
          <cell r="F1037" t="str">
            <v>DEM</v>
          </cell>
          <cell r="G1037" t="str">
            <v>EDSON PEREIRA FERNANDES</v>
          </cell>
          <cell r="H1037" t="str">
            <v>ELETRICISTA MONTADOR</v>
          </cell>
          <cell r="I1037" t="str">
            <v>PARGOS</v>
          </cell>
          <cell r="J1037">
            <v>1</v>
          </cell>
        </row>
        <row r="1038">
          <cell r="A1038">
            <v>1017</v>
          </cell>
          <cell r="B1038" t="str">
            <v>ILDEM</v>
          </cell>
          <cell r="C1038" t="str">
            <v>HRSG</v>
          </cell>
          <cell r="D1038" t="str">
            <v>ALVIM</v>
          </cell>
          <cell r="E1038" t="str">
            <v>LCB</v>
          </cell>
          <cell r="F1038" t="str">
            <v>SOLDA</v>
          </cell>
          <cell r="G1038" t="str">
            <v>CLEVERTON FRANCISCO SANTOS</v>
          </cell>
          <cell r="H1038" t="str">
            <v>AJUDANTE</v>
          </cell>
          <cell r="J1038">
            <v>1</v>
          </cell>
        </row>
        <row r="1039">
          <cell r="A1039">
            <v>1018</v>
          </cell>
          <cell r="B1039" t="str">
            <v>ILDEM</v>
          </cell>
          <cell r="C1039" t="str">
            <v>HRSG</v>
          </cell>
          <cell r="D1039" t="str">
            <v>ALVIM</v>
          </cell>
          <cell r="E1039" t="str">
            <v>LCB</v>
          </cell>
          <cell r="F1039" t="str">
            <v>SOLDA</v>
          </cell>
          <cell r="G1039" t="str">
            <v>GENIVALDO BARBOZA DOS SANTOS</v>
          </cell>
          <cell r="H1039" t="str">
            <v>AJUDANTE</v>
          </cell>
          <cell r="J1039">
            <v>1</v>
          </cell>
        </row>
        <row r="1040">
          <cell r="A1040">
            <v>1019</v>
          </cell>
          <cell r="B1040" t="str">
            <v>ILDEM</v>
          </cell>
          <cell r="C1040" t="str">
            <v>HRSG</v>
          </cell>
          <cell r="D1040" t="str">
            <v>ALVIM</v>
          </cell>
          <cell r="E1040" t="str">
            <v>VRC</v>
          </cell>
          <cell r="F1040" t="str">
            <v>SOLDA</v>
          </cell>
          <cell r="G1040" t="str">
            <v>JOSÉ ALENCAR RODRIGUES</v>
          </cell>
          <cell r="H1040" t="str">
            <v>SOLDADOR RX</v>
          </cell>
          <cell r="I1040" t="str">
            <v>NOVA ONDA</v>
          </cell>
          <cell r="J1040">
            <v>1</v>
          </cell>
        </row>
        <row r="1041">
          <cell r="A1041">
            <v>1020</v>
          </cell>
          <cell r="B1041" t="str">
            <v>EDG</v>
          </cell>
          <cell r="C1041" t="str">
            <v>HRSG</v>
          </cell>
          <cell r="D1041" t="str">
            <v>VENDOL.</v>
          </cell>
          <cell r="E1041" t="str">
            <v>RNVS</v>
          </cell>
          <cell r="F1041" t="str">
            <v>MONTAGEM</v>
          </cell>
          <cell r="G1041" t="str">
            <v>JURACI DA SILVA BRANDÃO</v>
          </cell>
          <cell r="H1041" t="str">
            <v>MECANICO MONTADOR</v>
          </cell>
          <cell r="I1041" t="str">
            <v>NOVA ONDA</v>
          </cell>
          <cell r="J1041">
            <v>1</v>
          </cell>
        </row>
        <row r="1042">
          <cell r="A1042">
            <v>1021</v>
          </cell>
          <cell r="G1042" t="str">
            <v>MARCELO JOSÉ FERNANDES DOS SANTOS</v>
          </cell>
          <cell r="H1042" t="str">
            <v>SOLDADOR TIG + ER</v>
          </cell>
          <cell r="I1042" t="str">
            <v>NOVA ONDA</v>
          </cell>
          <cell r="J1042">
            <v>1</v>
          </cell>
        </row>
        <row r="1043">
          <cell r="A1043">
            <v>1022</v>
          </cell>
          <cell r="G1043" t="str">
            <v>MARCOS FERNANDES DOS SANTOS</v>
          </cell>
          <cell r="H1043" t="str">
            <v>SOLDADOR TIG + ER</v>
          </cell>
          <cell r="I1043" t="str">
            <v>NOVA ONDA</v>
          </cell>
          <cell r="J1043">
            <v>1</v>
          </cell>
        </row>
        <row r="1044">
          <cell r="A1044">
            <v>1023</v>
          </cell>
          <cell r="G1044" t="str">
            <v>JAILTON SANTIAGO DOS SANTOS</v>
          </cell>
          <cell r="H1044" t="str">
            <v>SOLDADOR TIG + ER</v>
          </cell>
          <cell r="I1044" t="str">
            <v>NOVA ONDA</v>
          </cell>
          <cell r="J1044">
            <v>1</v>
          </cell>
        </row>
        <row r="1045">
          <cell r="A1045">
            <v>1024</v>
          </cell>
          <cell r="G1045" t="str">
            <v>ALEX SANTOS RAMOS</v>
          </cell>
          <cell r="H1045" t="str">
            <v>SOLDADOR TIG + ER</v>
          </cell>
          <cell r="I1045" t="str">
            <v>NOVA ONDA</v>
          </cell>
          <cell r="J1045">
            <v>1</v>
          </cell>
        </row>
        <row r="1046">
          <cell r="A1046">
            <v>1025</v>
          </cell>
          <cell r="B1046" t="str">
            <v>MML</v>
          </cell>
          <cell r="C1046" t="str">
            <v>HRSG</v>
          </cell>
          <cell r="D1046" t="str">
            <v>CMM</v>
          </cell>
          <cell r="E1046" t="str">
            <v>ON</v>
          </cell>
          <cell r="F1046" t="str">
            <v>INSTRUMENT.</v>
          </cell>
          <cell r="G1046" t="str">
            <v>ONÉSIO NASCIMENTO</v>
          </cell>
          <cell r="H1046" t="str">
            <v>ENCARREGADO</v>
          </cell>
          <cell r="I1046" t="str">
            <v>RIO DAS OSTRAS</v>
          </cell>
          <cell r="J1046">
            <v>1</v>
          </cell>
        </row>
        <row r="1047">
          <cell r="A1047">
            <v>1026</v>
          </cell>
          <cell r="B1047" t="str">
            <v>ILDEM</v>
          </cell>
          <cell r="C1047" t="str">
            <v>HRSG</v>
          </cell>
          <cell r="D1047" t="str">
            <v>ALVIM</v>
          </cell>
          <cell r="E1047" t="str">
            <v>VRC</v>
          </cell>
          <cell r="F1047" t="str">
            <v>SOLDA</v>
          </cell>
          <cell r="G1047" t="str">
            <v>EPAMINONDAS MACÁRIO MARTINS</v>
          </cell>
          <cell r="H1047" t="str">
            <v>SOLDADOR RX</v>
          </cell>
          <cell r="I1047" t="str">
            <v>NOVA ONDA</v>
          </cell>
          <cell r="J1047">
            <v>1</v>
          </cell>
        </row>
        <row r="1048">
          <cell r="A1048">
            <v>1027</v>
          </cell>
          <cell r="B1048" t="str">
            <v>MOD</v>
          </cell>
          <cell r="G1048" t="str">
            <v>JOSÉ ADEMIR DE OLIVEIRA</v>
          </cell>
          <cell r="H1048" t="str">
            <v>SOLDADOR RX</v>
          </cell>
          <cell r="I1048" t="str">
            <v>NOVA ONDA</v>
          </cell>
          <cell r="J1048">
            <v>1</v>
          </cell>
        </row>
        <row r="1049">
          <cell r="A1049">
            <v>1028</v>
          </cell>
          <cell r="B1049" t="str">
            <v>ASA</v>
          </cell>
          <cell r="C1049" t="str">
            <v>HRSG</v>
          </cell>
          <cell r="D1049" t="str">
            <v>PEDRO</v>
          </cell>
          <cell r="E1049" t="str">
            <v>GF</v>
          </cell>
          <cell r="F1049" t="str">
            <v>ISOLAMENTO</v>
          </cell>
          <cell r="G1049" t="str">
            <v>DORIVAL SILVESTRE CRUZ</v>
          </cell>
          <cell r="H1049" t="str">
            <v>MECANICO MONTADOR</v>
          </cell>
          <cell r="I1049" t="str">
            <v>NOVA ONDA</v>
          </cell>
          <cell r="J1049">
            <v>1</v>
          </cell>
        </row>
        <row r="1050">
          <cell r="A1050">
            <v>1029</v>
          </cell>
          <cell r="B1050" t="str">
            <v>MML</v>
          </cell>
          <cell r="C1050" t="str">
            <v>BOP</v>
          </cell>
          <cell r="D1050" t="str">
            <v>AVELEZ</v>
          </cell>
          <cell r="E1050" t="str">
            <v>ASSIS</v>
          </cell>
          <cell r="F1050" t="str">
            <v>MONTAGEM</v>
          </cell>
          <cell r="G1050" t="str">
            <v>FABIO DO CARMO SANTOS</v>
          </cell>
          <cell r="H1050" t="str">
            <v>SOLDADOR DE CHAPARIA</v>
          </cell>
          <cell r="I1050" t="str">
            <v>PARGOS</v>
          </cell>
          <cell r="J1050">
            <v>1</v>
          </cell>
        </row>
        <row r="1051">
          <cell r="A1051">
            <v>1030</v>
          </cell>
          <cell r="B1051" t="str">
            <v>DORG</v>
          </cell>
          <cell r="G1051" t="str">
            <v>JOSÉ DE JESUS SOUZA AGUIAR</v>
          </cell>
          <cell r="H1051" t="str">
            <v>AJUDANTE</v>
          </cell>
          <cell r="J1051">
            <v>1</v>
          </cell>
        </row>
        <row r="1052">
          <cell r="A1052">
            <v>1031</v>
          </cell>
          <cell r="G1052" t="str">
            <v>FRANCISCO JUNIOR COSTA SOUZA</v>
          </cell>
          <cell r="H1052" t="str">
            <v>AJUDANTE</v>
          </cell>
          <cell r="J1052">
            <v>1</v>
          </cell>
        </row>
        <row r="1053">
          <cell r="A1053">
            <v>1032</v>
          </cell>
          <cell r="G1053" t="str">
            <v>FRANCISCO DAS CHAGAS NASCIMENTO FERREIRA</v>
          </cell>
          <cell r="H1053" t="str">
            <v>AJUDANTE</v>
          </cell>
          <cell r="J1053">
            <v>1</v>
          </cell>
        </row>
        <row r="1054">
          <cell r="A1054">
            <v>1033</v>
          </cell>
          <cell r="G1054" t="str">
            <v>HERINALDO VIEIRA</v>
          </cell>
          <cell r="H1054" t="str">
            <v>AJUDANTE</v>
          </cell>
          <cell r="J1054">
            <v>1</v>
          </cell>
        </row>
        <row r="1055">
          <cell r="A1055">
            <v>1034</v>
          </cell>
          <cell r="B1055" t="str">
            <v>EDG</v>
          </cell>
          <cell r="C1055" t="str">
            <v>HRSG</v>
          </cell>
          <cell r="D1055" t="str">
            <v>VENDOL.</v>
          </cell>
          <cell r="E1055" t="str">
            <v>RNVS</v>
          </cell>
          <cell r="F1055" t="str">
            <v>MONTAGEM</v>
          </cell>
          <cell r="G1055" t="str">
            <v>RAIMUNDO NONATO VIEIRA DA SILVA</v>
          </cell>
          <cell r="H1055" t="str">
            <v>ENCARREGADO MONTAGEM</v>
          </cell>
          <cell r="I1055" t="str">
            <v>NOVA ONDA</v>
          </cell>
          <cell r="J1055">
            <v>1</v>
          </cell>
        </row>
        <row r="1056">
          <cell r="A1056">
            <v>1035</v>
          </cell>
          <cell r="G1056" t="str">
            <v>GINALDO AZEVEDO SANTOS</v>
          </cell>
          <cell r="H1056" t="str">
            <v>AJUDANTE</v>
          </cell>
          <cell r="I1056" t="str">
            <v>BARRA</v>
          </cell>
          <cell r="J1056">
            <v>1</v>
          </cell>
        </row>
        <row r="1057">
          <cell r="A1057">
            <v>1036</v>
          </cell>
          <cell r="B1057" t="str">
            <v>EDG</v>
          </cell>
          <cell r="C1057" t="str">
            <v>HRSG</v>
          </cell>
          <cell r="D1057" t="str">
            <v>VENDOL.</v>
          </cell>
          <cell r="E1057" t="str">
            <v>WMS</v>
          </cell>
          <cell r="F1057" t="str">
            <v>MONTAGEM</v>
          </cell>
          <cell r="G1057" t="str">
            <v>FABRICIO MATIAS DOS SANTOS</v>
          </cell>
          <cell r="H1057" t="str">
            <v>AJUDANTE</v>
          </cell>
          <cell r="J1057">
            <v>1</v>
          </cell>
        </row>
        <row r="1058">
          <cell r="A1058">
            <v>1037</v>
          </cell>
          <cell r="B1058" t="str">
            <v>ILDEM</v>
          </cell>
          <cell r="C1058" t="str">
            <v>HRSG</v>
          </cell>
          <cell r="D1058" t="str">
            <v>NJ</v>
          </cell>
          <cell r="E1058" t="str">
            <v>PSV</v>
          </cell>
          <cell r="F1058" t="str">
            <v>SOLDA</v>
          </cell>
          <cell r="G1058" t="str">
            <v>ANTÔNIO AMÂNCIO TELES</v>
          </cell>
          <cell r="H1058" t="str">
            <v>SOLDADOR RX</v>
          </cell>
          <cell r="I1058" t="str">
            <v>NOVA ONDA</v>
          </cell>
          <cell r="J1058">
            <v>1</v>
          </cell>
        </row>
        <row r="1059">
          <cell r="A1059">
            <v>1038</v>
          </cell>
          <cell r="B1059" t="str">
            <v>ILDEM</v>
          </cell>
          <cell r="C1059" t="str">
            <v>HRSG</v>
          </cell>
          <cell r="D1059" t="str">
            <v>ALVIM</v>
          </cell>
          <cell r="E1059" t="str">
            <v>VRC</v>
          </cell>
          <cell r="F1059" t="str">
            <v>SOLDA</v>
          </cell>
          <cell r="G1059" t="str">
            <v>JOÃO BATISTA QUEIROZ SANTOS</v>
          </cell>
          <cell r="H1059" t="str">
            <v>SOLDADOR RX</v>
          </cell>
          <cell r="I1059" t="str">
            <v>NOVA ONDA</v>
          </cell>
          <cell r="J1059">
            <v>1</v>
          </cell>
        </row>
        <row r="1060">
          <cell r="A1060">
            <v>1039</v>
          </cell>
          <cell r="B1060" t="str">
            <v>ILDEM</v>
          </cell>
          <cell r="C1060" t="str">
            <v>HRSG</v>
          </cell>
          <cell r="D1060" t="str">
            <v>ALVIM</v>
          </cell>
          <cell r="E1060" t="str">
            <v>VRC</v>
          </cell>
          <cell r="F1060" t="str">
            <v>SOLDA</v>
          </cell>
          <cell r="G1060" t="str">
            <v>AILTON FERREIRA DE LIMA</v>
          </cell>
          <cell r="H1060" t="str">
            <v>SOLDADOR RX</v>
          </cell>
          <cell r="I1060" t="str">
            <v>NOVA ONDA</v>
          </cell>
          <cell r="J1060">
            <v>1</v>
          </cell>
        </row>
        <row r="1061">
          <cell r="A1061">
            <v>1040</v>
          </cell>
          <cell r="C1061" t="str">
            <v>HRSG</v>
          </cell>
          <cell r="D1061" t="str">
            <v>NJ</v>
          </cell>
          <cell r="E1061" t="str">
            <v>PSV</v>
          </cell>
          <cell r="F1061" t="str">
            <v>SOLDA</v>
          </cell>
          <cell r="G1061" t="str">
            <v>JAILSON BARBOSA DOS SANTOS</v>
          </cell>
          <cell r="H1061" t="str">
            <v>SOLDADOR TIG</v>
          </cell>
          <cell r="I1061" t="str">
            <v>RIO DAS OSTRAS</v>
          </cell>
          <cell r="J1061">
            <v>1</v>
          </cell>
        </row>
        <row r="1062">
          <cell r="A1062">
            <v>1041</v>
          </cell>
          <cell r="B1062" t="str">
            <v>ILDEM</v>
          </cell>
          <cell r="C1062" t="str">
            <v>HRSG</v>
          </cell>
          <cell r="D1062" t="str">
            <v>ALVIM</v>
          </cell>
          <cell r="E1062" t="str">
            <v>VRC</v>
          </cell>
          <cell r="F1062" t="str">
            <v>SOLDA</v>
          </cell>
          <cell r="G1062" t="str">
            <v>JARDER BENEDITO LIMA</v>
          </cell>
          <cell r="H1062" t="str">
            <v>SOLDADOR MIG</v>
          </cell>
          <cell r="I1062" t="str">
            <v>NOVA ONDA</v>
          </cell>
          <cell r="J1062">
            <v>1</v>
          </cell>
        </row>
        <row r="1063">
          <cell r="A1063">
            <v>1042</v>
          </cell>
          <cell r="B1063" t="str">
            <v>MML</v>
          </cell>
          <cell r="C1063" t="str">
            <v>BOP</v>
          </cell>
          <cell r="D1063" t="str">
            <v>AVELEZ</v>
          </cell>
          <cell r="E1063" t="str">
            <v>DAPN</v>
          </cell>
          <cell r="F1063" t="str">
            <v>MONTAGEM</v>
          </cell>
          <cell r="G1063" t="str">
            <v>ADAUTO PINTO DE ASSIS</v>
          </cell>
          <cell r="H1063" t="str">
            <v>ELETRICISTA MONTADOR</v>
          </cell>
          <cell r="I1063" t="str">
            <v>PARGOS</v>
          </cell>
          <cell r="J1063">
            <v>1</v>
          </cell>
        </row>
        <row r="1064">
          <cell r="A1064">
            <v>1043</v>
          </cell>
          <cell r="B1064" t="str">
            <v>ILDEM</v>
          </cell>
          <cell r="C1064" t="str">
            <v>HRSG</v>
          </cell>
          <cell r="D1064" t="str">
            <v>NJ</v>
          </cell>
          <cell r="E1064" t="str">
            <v>PSV</v>
          </cell>
          <cell r="F1064" t="str">
            <v>SOLDA</v>
          </cell>
          <cell r="G1064" t="str">
            <v>PAULO SÉRGIO OLIVEIRA SILVA</v>
          </cell>
          <cell r="H1064" t="str">
            <v>SOLDADOR RX</v>
          </cell>
          <cell r="I1064" t="str">
            <v>BRISA DA COSTA</v>
          </cell>
          <cell r="J1064">
            <v>1</v>
          </cell>
        </row>
        <row r="1065">
          <cell r="A1065">
            <v>1044</v>
          </cell>
          <cell r="B1065" t="str">
            <v>ILDEM</v>
          </cell>
          <cell r="C1065" t="str">
            <v>HRSG</v>
          </cell>
          <cell r="D1065" t="str">
            <v>ALVIM</v>
          </cell>
          <cell r="E1065" t="str">
            <v>VRC</v>
          </cell>
          <cell r="F1065" t="str">
            <v>SOLDA</v>
          </cell>
          <cell r="G1065" t="str">
            <v>DOMINGOS CONCEIÇÃO ROSA</v>
          </cell>
          <cell r="H1065" t="str">
            <v>SOLDADOR RX</v>
          </cell>
          <cell r="I1065" t="str">
            <v>BRISA DA COSTA</v>
          </cell>
          <cell r="J1065">
            <v>1</v>
          </cell>
        </row>
        <row r="1066">
          <cell r="A1066">
            <v>1045</v>
          </cell>
          <cell r="B1066" t="str">
            <v>EDG</v>
          </cell>
          <cell r="C1066" t="str">
            <v>HRSG</v>
          </cell>
          <cell r="D1066" t="str">
            <v>VENDOL.</v>
          </cell>
          <cell r="E1066" t="str">
            <v>RNVS</v>
          </cell>
          <cell r="F1066" t="str">
            <v>MONTAGEM</v>
          </cell>
          <cell r="G1066" t="str">
            <v>RAIMUNDO NONATO PEREIRA DE CARVALHO</v>
          </cell>
          <cell r="H1066" t="str">
            <v>MECANICO MONTADOR</v>
          </cell>
          <cell r="I1066" t="str">
            <v>NOVA ONDA</v>
          </cell>
          <cell r="J1066">
            <v>1</v>
          </cell>
        </row>
        <row r="1067">
          <cell r="A1067">
            <v>1046</v>
          </cell>
          <cell r="B1067" t="str">
            <v>AFC</v>
          </cell>
          <cell r="C1067" t="str">
            <v>GERAL</v>
          </cell>
          <cell r="D1067" t="str">
            <v>VT</v>
          </cell>
          <cell r="E1067" t="str">
            <v>AAM</v>
          </cell>
          <cell r="F1067" t="str">
            <v>MANUT. ELÉT.</v>
          </cell>
          <cell r="G1067" t="str">
            <v>ALEX BORM</v>
          </cell>
          <cell r="H1067" t="str">
            <v>ELETRICISTA DE MANUTENÇÃO</v>
          </cell>
          <cell r="I1067" t="str">
            <v>RIO DAS OSTRAS</v>
          </cell>
          <cell r="J1067">
            <v>1</v>
          </cell>
        </row>
        <row r="1068">
          <cell r="A1068">
            <v>1047</v>
          </cell>
          <cell r="B1068" t="str">
            <v>ILDEM</v>
          </cell>
          <cell r="C1068" t="str">
            <v>HRSG</v>
          </cell>
          <cell r="D1068" t="str">
            <v>ALVIM</v>
          </cell>
          <cell r="E1068" t="str">
            <v>VRC</v>
          </cell>
          <cell r="F1068" t="str">
            <v>SOLDA</v>
          </cell>
          <cell r="G1068" t="str">
            <v>GERALDO BARBOSA GOMES</v>
          </cell>
          <cell r="H1068" t="str">
            <v>SOLDADOR RX</v>
          </cell>
          <cell r="J1068">
            <v>1</v>
          </cell>
        </row>
        <row r="1069">
          <cell r="A1069">
            <v>1048</v>
          </cell>
          <cell r="B1069" t="str">
            <v>MML</v>
          </cell>
          <cell r="C1069" t="str">
            <v>BOP</v>
          </cell>
          <cell r="D1069" t="str">
            <v>CMM</v>
          </cell>
          <cell r="E1069" t="str">
            <v>PCC</v>
          </cell>
          <cell r="F1069" t="str">
            <v>INSTRUMENT.</v>
          </cell>
          <cell r="G1069" t="str">
            <v>EMANUEL FRANCISCO TRINDADE DOS SANTOS</v>
          </cell>
          <cell r="H1069" t="str">
            <v>INSTRUMENTISTA</v>
          </cell>
          <cell r="I1069" t="str">
            <v>BRISA DA COSTA</v>
          </cell>
          <cell r="J1069">
            <v>1</v>
          </cell>
        </row>
        <row r="1070">
          <cell r="A1070">
            <v>1049</v>
          </cell>
          <cell r="B1070" t="str">
            <v>ASA</v>
          </cell>
          <cell r="C1070" t="str">
            <v>HRSG</v>
          </cell>
          <cell r="D1070" t="str">
            <v>ANT</v>
          </cell>
          <cell r="E1070" t="str">
            <v>JCS</v>
          </cell>
          <cell r="F1070" t="str">
            <v>TUBULAÇÃO</v>
          </cell>
          <cell r="G1070" t="str">
            <v>JOSÉ JORGE QUEIROZ SANTOS</v>
          </cell>
          <cell r="H1070" t="str">
            <v>ENCANADOR</v>
          </cell>
          <cell r="I1070" t="str">
            <v>PARGOS</v>
          </cell>
          <cell r="J1070">
            <v>1</v>
          </cell>
        </row>
        <row r="1071">
          <cell r="A1071">
            <v>1050</v>
          </cell>
          <cell r="B1071" t="str">
            <v>DEM</v>
          </cell>
          <cell r="C1071" t="str">
            <v>DEM</v>
          </cell>
          <cell r="D1071" t="str">
            <v>DEM</v>
          </cell>
          <cell r="E1071" t="str">
            <v>DEM</v>
          </cell>
          <cell r="F1071" t="str">
            <v>DEM</v>
          </cell>
          <cell r="G1071" t="str">
            <v>MANOEL SIMÕES DOS SANTOS</v>
          </cell>
          <cell r="H1071" t="str">
            <v>ENCANADOR</v>
          </cell>
          <cell r="I1071" t="str">
            <v>PARGOS</v>
          </cell>
          <cell r="J1071">
            <v>1</v>
          </cell>
        </row>
        <row r="1072">
          <cell r="A1072">
            <v>1051</v>
          </cell>
          <cell r="B1072" t="str">
            <v>DEM</v>
          </cell>
          <cell r="C1072" t="str">
            <v>DEM</v>
          </cell>
          <cell r="D1072" t="str">
            <v>DEM</v>
          </cell>
          <cell r="E1072" t="str">
            <v>DEM</v>
          </cell>
          <cell r="F1072" t="str">
            <v>DEM</v>
          </cell>
          <cell r="G1072" t="str">
            <v>PETRONILIO PEREIRA DOS SANTOS</v>
          </cell>
          <cell r="H1072" t="str">
            <v>ENCANADOR</v>
          </cell>
          <cell r="I1072" t="str">
            <v>PARGOS</v>
          </cell>
          <cell r="J1072">
            <v>1</v>
          </cell>
        </row>
        <row r="1073">
          <cell r="A1073">
            <v>1052</v>
          </cell>
          <cell r="C1073" t="str">
            <v>DEM</v>
          </cell>
          <cell r="D1073" t="str">
            <v>DEM</v>
          </cell>
          <cell r="E1073" t="str">
            <v>DEM</v>
          </cell>
          <cell r="F1073" t="str">
            <v>DEM</v>
          </cell>
          <cell r="G1073" t="str">
            <v>GILDIVAN LIMA PEREIRA</v>
          </cell>
          <cell r="H1073" t="str">
            <v>ENCANADOR</v>
          </cell>
          <cell r="I1073" t="str">
            <v>PARGOS</v>
          </cell>
          <cell r="J1073">
            <v>1</v>
          </cell>
        </row>
        <row r="1074">
          <cell r="A1074">
            <v>1053</v>
          </cell>
          <cell r="B1074" t="str">
            <v>AFC</v>
          </cell>
          <cell r="C1074" t="str">
            <v>ST</v>
          </cell>
          <cell r="D1074" t="str">
            <v>PM</v>
          </cell>
          <cell r="E1074" t="str">
            <v>JLSO</v>
          </cell>
          <cell r="F1074" t="str">
            <v>TUBULAÇÃO</v>
          </cell>
          <cell r="G1074" t="str">
            <v>ANTÔNIO NUNES DA ANUNCIAÇÃO</v>
          </cell>
          <cell r="H1074" t="str">
            <v>ENCANADOR</v>
          </cell>
          <cell r="I1074" t="str">
            <v>PARGOS</v>
          </cell>
          <cell r="J1074">
            <v>1</v>
          </cell>
        </row>
        <row r="1075">
          <cell r="A1075">
            <v>1054</v>
          </cell>
          <cell r="C1075" t="str">
            <v>DEM</v>
          </cell>
          <cell r="D1075" t="str">
            <v>DEM</v>
          </cell>
          <cell r="E1075" t="str">
            <v>DEM</v>
          </cell>
          <cell r="F1075" t="str">
            <v>DEM</v>
          </cell>
          <cell r="G1075" t="str">
            <v>ANTÔNIO MALHEIRO COSTA</v>
          </cell>
          <cell r="H1075" t="str">
            <v>ENCANADOR</v>
          </cell>
          <cell r="I1075" t="str">
            <v>PARGOS</v>
          </cell>
          <cell r="J1075">
            <v>1</v>
          </cell>
        </row>
        <row r="1076">
          <cell r="A1076">
            <v>1055</v>
          </cell>
          <cell r="G1076" t="str">
            <v>JAIR JORGE ALMEIDA DE SOUZA</v>
          </cell>
          <cell r="H1076" t="str">
            <v>SOLDADOR RX</v>
          </cell>
          <cell r="I1076" t="str">
            <v>PARGOS</v>
          </cell>
          <cell r="J1076">
            <v>1</v>
          </cell>
        </row>
        <row r="1077">
          <cell r="A1077">
            <v>1056</v>
          </cell>
          <cell r="B1077" t="str">
            <v>ILDEM</v>
          </cell>
          <cell r="C1077" t="str">
            <v>HRSG</v>
          </cell>
          <cell r="D1077" t="str">
            <v>ALVIM</v>
          </cell>
          <cell r="E1077" t="str">
            <v>VRC</v>
          </cell>
          <cell r="F1077" t="str">
            <v>SOLDA</v>
          </cell>
          <cell r="G1077" t="str">
            <v>EDIMILSON DOS SANTOS OLIVEIRA</v>
          </cell>
          <cell r="H1077" t="str">
            <v>SOLDADOR RX</v>
          </cell>
          <cell r="I1077" t="str">
            <v>PARGOS</v>
          </cell>
          <cell r="J1077">
            <v>1</v>
          </cell>
        </row>
        <row r="1078">
          <cell r="A1078">
            <v>1057</v>
          </cell>
          <cell r="B1078" t="str">
            <v>ASA</v>
          </cell>
          <cell r="C1078" t="str">
            <v>HRSG</v>
          </cell>
          <cell r="D1078" t="str">
            <v>ANT</v>
          </cell>
          <cell r="E1078" t="str">
            <v>JCS</v>
          </cell>
          <cell r="F1078" t="str">
            <v>TUBULAÇÃO</v>
          </cell>
          <cell r="G1078" t="str">
            <v>MARCOS DE JESUS BISPO</v>
          </cell>
          <cell r="H1078" t="str">
            <v>ENCANADOR</v>
          </cell>
          <cell r="I1078" t="str">
            <v>PARGOS</v>
          </cell>
          <cell r="J1078">
            <v>1</v>
          </cell>
        </row>
        <row r="1079">
          <cell r="A1079">
            <v>1058</v>
          </cell>
          <cell r="B1079" t="str">
            <v>ASA</v>
          </cell>
          <cell r="C1079" t="str">
            <v>HRSG</v>
          </cell>
          <cell r="D1079" t="str">
            <v>ANT</v>
          </cell>
          <cell r="E1079" t="str">
            <v>JCS</v>
          </cell>
          <cell r="F1079" t="str">
            <v>TUBULAÇÃO</v>
          </cell>
          <cell r="G1079" t="str">
            <v>MARCELO DIOGENES COELHO</v>
          </cell>
          <cell r="H1079" t="str">
            <v>ENCANADOR</v>
          </cell>
          <cell r="I1079" t="str">
            <v>PARGOS</v>
          </cell>
          <cell r="J1079">
            <v>1</v>
          </cell>
        </row>
        <row r="1080">
          <cell r="A1080">
            <v>1059</v>
          </cell>
          <cell r="B1080" t="str">
            <v>ASA</v>
          </cell>
          <cell r="C1080" t="str">
            <v>HRSG</v>
          </cell>
          <cell r="D1080" t="str">
            <v>ANT</v>
          </cell>
          <cell r="E1080" t="str">
            <v>JCS</v>
          </cell>
          <cell r="F1080" t="str">
            <v>TUBULAÇÃO</v>
          </cell>
          <cell r="G1080" t="str">
            <v>JUVENAL CELESTINO DOS SANTOS</v>
          </cell>
          <cell r="H1080" t="str">
            <v>ENCARREGADO</v>
          </cell>
          <cell r="J1080">
            <v>1</v>
          </cell>
        </row>
        <row r="1081">
          <cell r="A1081">
            <v>1060</v>
          </cell>
          <cell r="B1081" t="str">
            <v>MML</v>
          </cell>
          <cell r="C1081" t="str">
            <v>HRSG</v>
          </cell>
          <cell r="D1081" t="str">
            <v>CMM</v>
          </cell>
          <cell r="E1081" t="str">
            <v>ON</v>
          </cell>
          <cell r="F1081" t="str">
            <v>INSTRUMENT.</v>
          </cell>
          <cell r="G1081" t="str">
            <v>RODRIGO ALVES DO NASCIMENTO</v>
          </cell>
          <cell r="H1081" t="str">
            <v>INSTRUMENTISTA</v>
          </cell>
          <cell r="I1081" t="str">
            <v>RIO DAS OSTRAS</v>
          </cell>
          <cell r="J1081">
            <v>1</v>
          </cell>
        </row>
        <row r="1082">
          <cell r="A1082">
            <v>1061</v>
          </cell>
          <cell r="B1082" t="str">
            <v>ILDEM</v>
          </cell>
          <cell r="C1082" t="str">
            <v>HRSG</v>
          </cell>
          <cell r="D1082" t="str">
            <v>ALVIM</v>
          </cell>
          <cell r="E1082" t="str">
            <v>LCB</v>
          </cell>
          <cell r="F1082" t="str">
            <v>SOLDA</v>
          </cell>
          <cell r="G1082" t="str">
            <v>JUAREZ DA ANUNCIAÇÃO</v>
          </cell>
          <cell r="H1082" t="str">
            <v>SOLDADOR RX</v>
          </cell>
          <cell r="I1082" t="str">
            <v>BRISA DA COSTA</v>
          </cell>
          <cell r="J1082">
            <v>1</v>
          </cell>
        </row>
        <row r="1083">
          <cell r="A1083">
            <v>1062</v>
          </cell>
          <cell r="B1083" t="str">
            <v>MML</v>
          </cell>
          <cell r="C1083" t="str">
            <v>BOP</v>
          </cell>
          <cell r="D1083" t="str">
            <v>GIL</v>
          </cell>
          <cell r="E1083" t="str">
            <v>JFL</v>
          </cell>
          <cell r="F1083" t="str">
            <v>LIG. DE CABOS</v>
          </cell>
          <cell r="G1083" t="str">
            <v>JOSÉ LUIZ COSME</v>
          </cell>
          <cell r="H1083" t="str">
            <v>ELETRICISTA F / C</v>
          </cell>
          <cell r="I1083" t="str">
            <v>PARGOS</v>
          </cell>
          <cell r="J1083">
            <v>1</v>
          </cell>
        </row>
        <row r="1084">
          <cell r="A1084">
            <v>1063</v>
          </cell>
          <cell r="B1084" t="str">
            <v>MML</v>
          </cell>
          <cell r="C1084" t="str">
            <v>BOP</v>
          </cell>
          <cell r="D1084" t="str">
            <v>GIL</v>
          </cell>
          <cell r="E1084" t="str">
            <v>-</v>
          </cell>
          <cell r="F1084" t="str">
            <v>TESTE/PRESERV.</v>
          </cell>
          <cell r="G1084" t="str">
            <v>ALEXANDRE ENDRINGER</v>
          </cell>
          <cell r="H1084" t="str">
            <v>ELETRICISTA F / C</v>
          </cell>
          <cell r="I1084" t="str">
            <v>PARGOS</v>
          </cell>
          <cell r="J1084">
            <v>1</v>
          </cell>
        </row>
        <row r="1085">
          <cell r="A1085">
            <v>1064</v>
          </cell>
          <cell r="B1085" t="str">
            <v>???</v>
          </cell>
          <cell r="C1085" t="str">
            <v>???</v>
          </cell>
          <cell r="D1085" t="str">
            <v>???</v>
          </cell>
          <cell r="E1085" t="str">
            <v>???</v>
          </cell>
          <cell r="F1085" t="str">
            <v>???</v>
          </cell>
          <cell r="G1085" t="str">
            <v>EDMLSON PEREIRA MACIEL</v>
          </cell>
          <cell r="H1085" t="str">
            <v>ELETRICISTA F / C</v>
          </cell>
          <cell r="I1085" t="str">
            <v>PARGOS</v>
          </cell>
          <cell r="J1085">
            <v>1</v>
          </cell>
        </row>
        <row r="1086">
          <cell r="A1086">
            <v>1065</v>
          </cell>
          <cell r="B1086" t="str">
            <v>AFC</v>
          </cell>
          <cell r="C1086" t="str">
            <v>ST</v>
          </cell>
          <cell r="D1086" t="str">
            <v>JMC</v>
          </cell>
          <cell r="E1086" t="str">
            <v>AMA</v>
          </cell>
          <cell r="F1086" t="str">
            <v>MONTAGEM</v>
          </cell>
          <cell r="G1086" t="str">
            <v>JOSÉ RICARDO DIAS DA SILVA</v>
          </cell>
          <cell r="H1086" t="str">
            <v>MECANICO MONTADOR</v>
          </cell>
          <cell r="I1086" t="str">
            <v>PARGOS</v>
          </cell>
          <cell r="J1086">
            <v>1</v>
          </cell>
        </row>
        <row r="1087">
          <cell r="A1087">
            <v>1066</v>
          </cell>
          <cell r="B1087" t="str">
            <v>EDG</v>
          </cell>
          <cell r="C1087" t="str">
            <v>HRSG</v>
          </cell>
          <cell r="D1087" t="str">
            <v>VENDOL.</v>
          </cell>
          <cell r="E1087" t="str">
            <v>WMS</v>
          </cell>
          <cell r="F1087" t="str">
            <v>MONTAGEM</v>
          </cell>
          <cell r="G1087" t="str">
            <v>FERNANDO MATIAS DE SOUZA</v>
          </cell>
          <cell r="H1087" t="str">
            <v>MECANICO MONTADOR</v>
          </cell>
          <cell r="I1087" t="str">
            <v>PARGOS</v>
          </cell>
          <cell r="J1087">
            <v>1</v>
          </cell>
        </row>
        <row r="1088">
          <cell r="A1088">
            <v>1067</v>
          </cell>
          <cell r="B1088" t="str">
            <v>ASA</v>
          </cell>
          <cell r="C1088" t="str">
            <v>HRSG</v>
          </cell>
          <cell r="D1088" t="str">
            <v>PEDRO</v>
          </cell>
          <cell r="E1088" t="str">
            <v>AAS</v>
          </cell>
          <cell r="F1088" t="str">
            <v>MONTAGEM</v>
          </cell>
          <cell r="G1088" t="str">
            <v>CLAUDIO MARCIO DE SOUZA</v>
          </cell>
          <cell r="H1088" t="str">
            <v>MEIO OFICIAL</v>
          </cell>
          <cell r="I1088" t="str">
            <v>PARGOS</v>
          </cell>
          <cell r="J1088">
            <v>1</v>
          </cell>
        </row>
        <row r="1089">
          <cell r="A1089">
            <v>1068</v>
          </cell>
          <cell r="G1089" t="str">
            <v>JOSÉ ANTÔNIO PEDROSA BARROS</v>
          </cell>
          <cell r="H1089" t="str">
            <v>SOLDADOR MIG</v>
          </cell>
          <cell r="I1089" t="str">
            <v>PARGOS</v>
          </cell>
          <cell r="J1089">
            <v>1</v>
          </cell>
        </row>
        <row r="1090">
          <cell r="A1090">
            <v>1069</v>
          </cell>
          <cell r="B1090" t="str">
            <v>EDG</v>
          </cell>
          <cell r="C1090" t="str">
            <v>HRSG</v>
          </cell>
          <cell r="D1090" t="str">
            <v>VENDOL.</v>
          </cell>
          <cell r="E1090" t="str">
            <v>WMS</v>
          </cell>
          <cell r="F1090" t="str">
            <v>MONTAGEM</v>
          </cell>
          <cell r="G1090" t="str">
            <v>RONEY DA SILVA FIDELIS</v>
          </cell>
          <cell r="H1090" t="str">
            <v>MECANICO MONTADOR</v>
          </cell>
          <cell r="I1090" t="str">
            <v>PARGOS</v>
          </cell>
          <cell r="J1090">
            <v>1</v>
          </cell>
        </row>
        <row r="1091">
          <cell r="A1091">
            <v>1070</v>
          </cell>
          <cell r="B1091" t="str">
            <v>AFC</v>
          </cell>
          <cell r="C1091" t="str">
            <v>GERAL</v>
          </cell>
          <cell r="D1091" t="str">
            <v>VT</v>
          </cell>
          <cell r="E1091" t="str">
            <v>AAM</v>
          </cell>
          <cell r="F1091" t="str">
            <v>MANUT. ELÉT.</v>
          </cell>
          <cell r="G1091" t="str">
            <v>LUIZ CARLOS MATTIUZZI</v>
          </cell>
          <cell r="H1091" t="str">
            <v>ELETRICISTA DE MANUTENÇÃO</v>
          </cell>
          <cell r="I1091" t="str">
            <v>BRISA DA COSTA</v>
          </cell>
          <cell r="J1091">
            <v>1</v>
          </cell>
        </row>
        <row r="1092">
          <cell r="A1092">
            <v>1071</v>
          </cell>
          <cell r="B1092" t="str">
            <v>EDG</v>
          </cell>
          <cell r="C1092" t="str">
            <v>HRSG</v>
          </cell>
          <cell r="D1092" t="str">
            <v>VENDOL.</v>
          </cell>
          <cell r="E1092" t="str">
            <v>WMS</v>
          </cell>
          <cell r="F1092" t="str">
            <v>MONTAGEM</v>
          </cell>
          <cell r="G1092" t="str">
            <v>LUZIMAR GONÇALVES</v>
          </cell>
          <cell r="H1092" t="str">
            <v>MEIO OFICIAL</v>
          </cell>
          <cell r="I1092" t="str">
            <v>PARGOS</v>
          </cell>
          <cell r="J1092">
            <v>1</v>
          </cell>
        </row>
        <row r="1093">
          <cell r="A1093">
            <v>1072</v>
          </cell>
          <cell r="B1093" t="str">
            <v>ILDEM</v>
          </cell>
          <cell r="C1093" t="str">
            <v>HRSG</v>
          </cell>
          <cell r="D1093" t="str">
            <v>ALVIM</v>
          </cell>
          <cell r="E1093" t="str">
            <v>LCB</v>
          </cell>
          <cell r="F1093" t="str">
            <v>SOLDA</v>
          </cell>
          <cell r="G1093" t="str">
            <v>MARCIO RICARDO DE ARAUJO SOUZA</v>
          </cell>
          <cell r="H1093" t="str">
            <v>AJUDANTE</v>
          </cell>
          <cell r="J1093">
            <v>1</v>
          </cell>
        </row>
        <row r="1094">
          <cell r="A1094">
            <v>1073</v>
          </cell>
          <cell r="B1094" t="str">
            <v>MML</v>
          </cell>
          <cell r="C1094" t="str">
            <v>BOP</v>
          </cell>
          <cell r="D1094" t="str">
            <v>GIL</v>
          </cell>
          <cell r="E1094" t="str">
            <v>JSS</v>
          </cell>
          <cell r="F1094" t="str">
            <v>LIG. DE CABOS</v>
          </cell>
          <cell r="G1094" t="str">
            <v>ANTÔNIO ROQUE DA SILVA</v>
          </cell>
          <cell r="H1094" t="str">
            <v>ELETRICISTA F / C</v>
          </cell>
          <cell r="I1094" t="str">
            <v>PARGOS</v>
          </cell>
          <cell r="J1094">
            <v>1</v>
          </cell>
        </row>
        <row r="1095">
          <cell r="A1095">
            <v>1074</v>
          </cell>
          <cell r="B1095" t="str">
            <v>ILDEM</v>
          </cell>
          <cell r="C1095" t="str">
            <v>HRSG</v>
          </cell>
          <cell r="D1095" t="str">
            <v>ALVIM</v>
          </cell>
          <cell r="E1095" t="str">
            <v>LCB</v>
          </cell>
          <cell r="F1095" t="str">
            <v>SOLDA</v>
          </cell>
          <cell r="G1095" t="str">
            <v>SHARLES MAGNO DE ASSIS</v>
          </cell>
          <cell r="H1095" t="str">
            <v>SOLDADOR MIG</v>
          </cell>
          <cell r="I1095" t="str">
            <v>PARGOS</v>
          </cell>
          <cell r="J1095">
            <v>1</v>
          </cell>
        </row>
        <row r="1096">
          <cell r="A1096">
            <v>1075</v>
          </cell>
          <cell r="B1096" t="str">
            <v>ILDEM</v>
          </cell>
          <cell r="C1096" t="str">
            <v>HRSG</v>
          </cell>
          <cell r="D1096" t="str">
            <v>ALVIM</v>
          </cell>
          <cell r="E1096" t="str">
            <v>VRC</v>
          </cell>
          <cell r="F1096" t="str">
            <v>SOLDA</v>
          </cell>
          <cell r="G1096" t="str">
            <v>JOSÉ EDIVALDO DO NASCIMENTO</v>
          </cell>
          <cell r="H1096" t="str">
            <v>SOLDADOR RX</v>
          </cell>
          <cell r="I1096" t="str">
            <v>BRISA DA COSTA</v>
          </cell>
          <cell r="J1096">
            <v>1</v>
          </cell>
        </row>
        <row r="1097">
          <cell r="A1097">
            <v>1076</v>
          </cell>
          <cell r="B1097" t="str">
            <v>MML</v>
          </cell>
          <cell r="C1097" t="str">
            <v>HRSG</v>
          </cell>
          <cell r="D1097" t="str">
            <v>VT</v>
          </cell>
          <cell r="E1097" t="str">
            <v>VAS</v>
          </cell>
          <cell r="F1097" t="str">
            <v>ELÉTRICA</v>
          </cell>
          <cell r="G1097" t="str">
            <v>JOSÉ HELENO DOS SANTOS</v>
          </cell>
          <cell r="H1097" t="str">
            <v>ELETRICISTA F / C</v>
          </cell>
          <cell r="I1097" t="str">
            <v>PARGOS</v>
          </cell>
          <cell r="J1097">
            <v>1</v>
          </cell>
        </row>
        <row r="1098">
          <cell r="A1098">
            <v>1081</v>
          </cell>
          <cell r="C1098" t="str">
            <v>DEM</v>
          </cell>
          <cell r="D1098" t="str">
            <v>DEM</v>
          </cell>
          <cell r="E1098" t="str">
            <v>DEM</v>
          </cell>
          <cell r="F1098" t="str">
            <v>DEM</v>
          </cell>
          <cell r="G1098" t="str">
            <v>JAEDSON BARBOSA DE OLIVEIRA</v>
          </cell>
          <cell r="H1098" t="str">
            <v>INSTRUMENTISTA</v>
          </cell>
          <cell r="I1098" t="str">
            <v>PARGOS</v>
          </cell>
          <cell r="J1098">
            <v>1</v>
          </cell>
        </row>
        <row r="1099">
          <cell r="A1099">
            <v>1082</v>
          </cell>
          <cell r="B1099" t="str">
            <v>ASA</v>
          </cell>
          <cell r="C1099" t="str">
            <v>HRSG</v>
          </cell>
          <cell r="D1099" t="str">
            <v>PEDRO</v>
          </cell>
          <cell r="E1099" t="str">
            <v>JP</v>
          </cell>
          <cell r="F1099" t="str">
            <v>TUBULAÇÃO</v>
          </cell>
          <cell r="G1099" t="str">
            <v>GILMAR GOMES DA SILVA</v>
          </cell>
          <cell r="H1099" t="str">
            <v>ENCANADOR</v>
          </cell>
          <cell r="I1099" t="str">
            <v>PARGOS</v>
          </cell>
          <cell r="J1099">
            <v>1</v>
          </cell>
        </row>
        <row r="1100">
          <cell r="A1100">
            <v>1083</v>
          </cell>
          <cell r="B1100" t="str">
            <v>ASA</v>
          </cell>
          <cell r="C1100" t="str">
            <v>HRSG</v>
          </cell>
          <cell r="D1100" t="str">
            <v>PEDRO</v>
          </cell>
          <cell r="E1100" t="str">
            <v>JP</v>
          </cell>
          <cell r="F1100" t="str">
            <v>TUBULAÇÃO</v>
          </cell>
          <cell r="G1100" t="str">
            <v>WALDENIR CORREA RIBEIRO</v>
          </cell>
          <cell r="H1100" t="str">
            <v>ENCANADOR</v>
          </cell>
          <cell r="I1100" t="str">
            <v>PARGOS</v>
          </cell>
          <cell r="J1100">
            <v>1</v>
          </cell>
        </row>
        <row r="1101">
          <cell r="A1101">
            <v>1084</v>
          </cell>
          <cell r="B1101" t="str">
            <v>ASA</v>
          </cell>
          <cell r="C1101" t="str">
            <v>HRSG</v>
          </cell>
          <cell r="D1101" t="str">
            <v>PEDRO</v>
          </cell>
          <cell r="E1101" t="str">
            <v>JP</v>
          </cell>
          <cell r="F1101" t="str">
            <v>TUBULAÇÃO</v>
          </cell>
          <cell r="G1101" t="str">
            <v>EDSON VANDES SANTOS RIBEIRO</v>
          </cell>
          <cell r="H1101" t="str">
            <v>ENCANADOR</v>
          </cell>
          <cell r="I1101" t="str">
            <v>PARGOS</v>
          </cell>
          <cell r="J1101">
            <v>1</v>
          </cell>
        </row>
        <row r="1102">
          <cell r="A1102">
            <v>1085</v>
          </cell>
          <cell r="C1102" t="str">
            <v>DEM</v>
          </cell>
          <cell r="D1102" t="str">
            <v>DEM</v>
          </cell>
          <cell r="E1102" t="str">
            <v>DEM</v>
          </cell>
          <cell r="F1102" t="str">
            <v>DEM</v>
          </cell>
          <cell r="G1102" t="str">
            <v>GENILSON GOMES DA SILVA</v>
          </cell>
          <cell r="H1102" t="str">
            <v>ENCANADOR</v>
          </cell>
          <cell r="I1102" t="str">
            <v>PARGOS</v>
          </cell>
          <cell r="J1102">
            <v>1</v>
          </cell>
        </row>
        <row r="1103">
          <cell r="A1103">
            <v>1086</v>
          </cell>
          <cell r="B1103" t="str">
            <v>ASA</v>
          </cell>
          <cell r="C1103" t="str">
            <v>HRSG</v>
          </cell>
          <cell r="D1103" t="str">
            <v>PEDRO</v>
          </cell>
          <cell r="E1103" t="str">
            <v>JP</v>
          </cell>
          <cell r="F1103" t="str">
            <v>TUBULAÇÃO</v>
          </cell>
          <cell r="G1103" t="str">
            <v>HERCULANO LIMA DO NASCIMENTO</v>
          </cell>
          <cell r="H1103" t="str">
            <v>AJUDANTE</v>
          </cell>
          <cell r="J1103">
            <v>1</v>
          </cell>
        </row>
        <row r="1104">
          <cell r="A1104">
            <v>1087</v>
          </cell>
          <cell r="G1104" t="str">
            <v>CLÁUDIO SOUZA DE JESUS</v>
          </cell>
          <cell r="H1104" t="str">
            <v>INSTRUMENTISTA</v>
          </cell>
          <cell r="J1104">
            <v>1</v>
          </cell>
        </row>
        <row r="1105">
          <cell r="A1105">
            <v>1088</v>
          </cell>
          <cell r="B1105" t="str">
            <v>MOI</v>
          </cell>
          <cell r="C1105" t="str">
            <v>-</v>
          </cell>
          <cell r="D1105" t="str">
            <v>-</v>
          </cell>
          <cell r="E1105" t="str">
            <v>-</v>
          </cell>
          <cell r="F1105" t="str">
            <v>-</v>
          </cell>
          <cell r="G1105" t="str">
            <v>RENATO LOUREIRO JANOT PACHECO</v>
          </cell>
          <cell r="H1105" t="str">
            <v>MEDICO DO TRABALHO</v>
          </cell>
          <cell r="J1105">
            <v>1</v>
          </cell>
        </row>
        <row r="1106">
          <cell r="A1106">
            <v>1089</v>
          </cell>
          <cell r="C1106" t="str">
            <v>DEM</v>
          </cell>
          <cell r="D1106" t="str">
            <v>DEM</v>
          </cell>
          <cell r="E1106" t="str">
            <v>DEM</v>
          </cell>
          <cell r="F1106" t="str">
            <v>DEM</v>
          </cell>
          <cell r="G1106" t="str">
            <v>ANTÔNIO ARTUR ALVES</v>
          </cell>
          <cell r="H1106" t="str">
            <v>ELETRICISTA MONTADOR</v>
          </cell>
          <cell r="I1106" t="str">
            <v>PARGOS</v>
          </cell>
          <cell r="J1106">
            <v>1</v>
          </cell>
        </row>
        <row r="1107">
          <cell r="A1107">
            <v>1090</v>
          </cell>
          <cell r="B1107" t="str">
            <v>MML</v>
          </cell>
          <cell r="C1107" t="str">
            <v>BOP</v>
          </cell>
          <cell r="D1107" t="str">
            <v>GIL</v>
          </cell>
          <cell r="E1107" t="str">
            <v>JFL</v>
          </cell>
          <cell r="F1107" t="str">
            <v>LIG. DE CABOS</v>
          </cell>
          <cell r="G1107" t="str">
            <v>LEANDRO GONÇALVES DE SOUZA</v>
          </cell>
          <cell r="H1107" t="str">
            <v>ELETRICISTA F / C</v>
          </cell>
          <cell r="I1107" t="str">
            <v>BRISA DA COSTA</v>
          </cell>
          <cell r="J1107">
            <v>1</v>
          </cell>
        </row>
        <row r="1108">
          <cell r="A1108">
            <v>1091</v>
          </cell>
          <cell r="B1108" t="str">
            <v>MML</v>
          </cell>
          <cell r="C1108" t="str">
            <v>BOP</v>
          </cell>
          <cell r="D1108" t="str">
            <v>GIL</v>
          </cell>
          <cell r="E1108" t="str">
            <v>JFL</v>
          </cell>
          <cell r="F1108" t="str">
            <v>LIG. DE CABOS</v>
          </cell>
          <cell r="G1108" t="str">
            <v>ELIZEU TAVARES FILHO</v>
          </cell>
          <cell r="H1108" t="str">
            <v>ELETRICISTA F / C</v>
          </cell>
          <cell r="I1108" t="str">
            <v>BRISA DA COSTA</v>
          </cell>
          <cell r="J1108">
            <v>1</v>
          </cell>
        </row>
        <row r="1109">
          <cell r="A1109">
            <v>1092</v>
          </cell>
          <cell r="B1109" t="str">
            <v>AFC</v>
          </cell>
          <cell r="C1109" t="str">
            <v>ST</v>
          </cell>
          <cell r="D1109" t="str">
            <v>CMM</v>
          </cell>
          <cell r="E1109" t="str">
            <v>JWC</v>
          </cell>
          <cell r="F1109" t="str">
            <v>ELÉT. INST.</v>
          </cell>
          <cell r="G1109" t="str">
            <v>JURANDIR SANTOS DE BRITTO</v>
          </cell>
          <cell r="H1109" t="str">
            <v>ELETRICISTA MONTADOR</v>
          </cell>
          <cell r="I1109" t="str">
            <v>PARGOS</v>
          </cell>
          <cell r="J1109">
            <v>1</v>
          </cell>
        </row>
        <row r="1110">
          <cell r="A1110">
            <v>1093</v>
          </cell>
          <cell r="G1110" t="str">
            <v>MAURICIO AUGUSTO MACHADO</v>
          </cell>
          <cell r="H1110" t="str">
            <v>ELETRICISTA MONTADOR</v>
          </cell>
          <cell r="I1110" t="str">
            <v>PARGOS</v>
          </cell>
          <cell r="J1110">
            <v>1</v>
          </cell>
        </row>
        <row r="1111">
          <cell r="A1111">
            <v>1094</v>
          </cell>
          <cell r="B1111" t="str">
            <v>MML</v>
          </cell>
          <cell r="C1111" t="str">
            <v>BOP</v>
          </cell>
          <cell r="D1111" t="str">
            <v>AVELEZ</v>
          </cell>
          <cell r="E1111" t="str">
            <v>OS</v>
          </cell>
          <cell r="F1111" t="str">
            <v>LANC. DE CABOS</v>
          </cell>
          <cell r="G1111" t="str">
            <v>OSMUNDO DE SANTANA</v>
          </cell>
          <cell r="H1111" t="str">
            <v>ENCARREGADO</v>
          </cell>
          <cell r="I1111" t="str">
            <v>RIO DAS OSTRAS</v>
          </cell>
          <cell r="J1111">
            <v>1</v>
          </cell>
        </row>
        <row r="1112">
          <cell r="A1112">
            <v>1095</v>
          </cell>
          <cell r="B1112" t="str">
            <v>MML</v>
          </cell>
          <cell r="C1112" t="str">
            <v>BOP</v>
          </cell>
          <cell r="D1112" t="str">
            <v>AVELEZ</v>
          </cell>
          <cell r="E1112" t="str">
            <v>CAM</v>
          </cell>
          <cell r="F1112" t="str">
            <v>LANC. DE CABOS</v>
          </cell>
          <cell r="G1112" t="str">
            <v>MANOEL TORRES DE LIRA</v>
          </cell>
          <cell r="H1112" t="str">
            <v>ELETRICISTA MONTADOR</v>
          </cell>
          <cell r="I1112" t="str">
            <v>PARGOS</v>
          </cell>
          <cell r="J1112">
            <v>1</v>
          </cell>
        </row>
        <row r="1113">
          <cell r="A1113">
            <v>1096</v>
          </cell>
          <cell r="B1113" t="str">
            <v>MML</v>
          </cell>
          <cell r="C1113" t="str">
            <v>BOP</v>
          </cell>
          <cell r="D1113" t="str">
            <v>AVELEZ</v>
          </cell>
          <cell r="E1113" t="str">
            <v>OS</v>
          </cell>
          <cell r="F1113" t="str">
            <v>LANC. DE CABOS</v>
          </cell>
          <cell r="G1113" t="str">
            <v>COSME GONÇALVES DA ROCHA</v>
          </cell>
          <cell r="H1113" t="str">
            <v>AJUDANTE</v>
          </cell>
          <cell r="I1113" t="str">
            <v>BARRA</v>
          </cell>
          <cell r="J1113">
            <v>1</v>
          </cell>
        </row>
        <row r="1114">
          <cell r="A1114">
            <v>1097</v>
          </cell>
          <cell r="B1114" t="str">
            <v>MML</v>
          </cell>
          <cell r="G1114" t="str">
            <v>GILSON SILVA DE AZEVEDO</v>
          </cell>
          <cell r="H1114" t="str">
            <v>AJUDANTE</v>
          </cell>
          <cell r="I1114" t="str">
            <v>BARRA</v>
          </cell>
          <cell r="J1114">
            <v>1</v>
          </cell>
        </row>
        <row r="1115">
          <cell r="A1115">
            <v>1098</v>
          </cell>
          <cell r="B1115" t="str">
            <v>MML</v>
          </cell>
          <cell r="G1115" t="str">
            <v>JULIO DOS SANTOS SILVA</v>
          </cell>
          <cell r="H1115" t="str">
            <v>AJUDANTE</v>
          </cell>
          <cell r="I1115" t="str">
            <v>BARRA</v>
          </cell>
          <cell r="J1115">
            <v>1</v>
          </cell>
        </row>
        <row r="1116">
          <cell r="A1116">
            <v>1099</v>
          </cell>
          <cell r="B1116" t="str">
            <v>DEM</v>
          </cell>
          <cell r="C1116" t="str">
            <v>DEM</v>
          </cell>
          <cell r="D1116" t="str">
            <v>DEM</v>
          </cell>
          <cell r="E1116" t="str">
            <v>DEM</v>
          </cell>
          <cell r="F1116" t="str">
            <v>DEM</v>
          </cell>
          <cell r="G1116" t="str">
            <v>ADRIANO SOUZA SILVA</v>
          </cell>
          <cell r="H1116" t="str">
            <v>AJUDANTE</v>
          </cell>
          <cell r="I1116" t="str">
            <v>BARRA</v>
          </cell>
          <cell r="J1116">
            <v>1</v>
          </cell>
        </row>
        <row r="1117">
          <cell r="A1117">
            <v>1100</v>
          </cell>
          <cell r="B1117" t="str">
            <v>???</v>
          </cell>
          <cell r="C1117" t="str">
            <v>???</v>
          </cell>
          <cell r="D1117" t="str">
            <v>???</v>
          </cell>
          <cell r="E1117" t="str">
            <v>???</v>
          </cell>
          <cell r="F1117" t="str">
            <v>???</v>
          </cell>
          <cell r="G1117" t="str">
            <v>LEONES SAMORA SOARES</v>
          </cell>
          <cell r="H1117" t="str">
            <v>AJUDANTE</v>
          </cell>
          <cell r="I1117" t="str">
            <v>BARRA</v>
          </cell>
          <cell r="J1117">
            <v>1</v>
          </cell>
        </row>
        <row r="1118">
          <cell r="A1118">
            <v>1101</v>
          </cell>
          <cell r="B1118" t="str">
            <v>???</v>
          </cell>
          <cell r="C1118" t="str">
            <v>???</v>
          </cell>
          <cell r="D1118" t="str">
            <v>???</v>
          </cell>
          <cell r="E1118" t="str">
            <v>???</v>
          </cell>
          <cell r="F1118" t="str">
            <v>???</v>
          </cell>
          <cell r="G1118" t="str">
            <v>CARLOS JOSÉ PALMEIRA MARIANO</v>
          </cell>
          <cell r="H1118" t="str">
            <v>AJUDANTE</v>
          </cell>
          <cell r="I1118" t="str">
            <v>BARRA</v>
          </cell>
          <cell r="J1118">
            <v>1</v>
          </cell>
        </row>
        <row r="1119">
          <cell r="A1119">
            <v>1102</v>
          </cell>
          <cell r="C1119" t="str">
            <v>DEM</v>
          </cell>
          <cell r="D1119" t="str">
            <v>DEM</v>
          </cell>
          <cell r="E1119" t="str">
            <v>DEM</v>
          </cell>
          <cell r="F1119" t="str">
            <v>DEM</v>
          </cell>
          <cell r="G1119" t="str">
            <v>ADAILTON CORREIA DA SILVA</v>
          </cell>
          <cell r="H1119" t="str">
            <v>AJUDANTE</v>
          </cell>
          <cell r="I1119" t="str">
            <v>BARRA</v>
          </cell>
          <cell r="J1119">
            <v>1</v>
          </cell>
        </row>
        <row r="1120">
          <cell r="A1120">
            <v>1103</v>
          </cell>
          <cell r="B1120" t="str">
            <v>MML</v>
          </cell>
          <cell r="C1120" t="str">
            <v>BOP</v>
          </cell>
          <cell r="D1120" t="str">
            <v>CMM</v>
          </cell>
          <cell r="E1120" t="str">
            <v>EF</v>
          </cell>
          <cell r="F1120" t="str">
            <v>MONTAGEM</v>
          </cell>
          <cell r="G1120" t="str">
            <v>ANTÔNIO CARLOS DOS SANTOS</v>
          </cell>
          <cell r="H1120" t="str">
            <v>AJUDANTE</v>
          </cell>
          <cell r="I1120" t="str">
            <v>BARRA</v>
          </cell>
          <cell r="J1120">
            <v>1</v>
          </cell>
        </row>
        <row r="1121">
          <cell r="A1121">
            <v>1104</v>
          </cell>
          <cell r="B1121" t="str">
            <v>MML</v>
          </cell>
          <cell r="G1121" t="str">
            <v>CLAUDIO MENEZES SANTOS</v>
          </cell>
          <cell r="H1121" t="str">
            <v>AJUDANTE</v>
          </cell>
          <cell r="I1121" t="str">
            <v>AROEIRA</v>
          </cell>
          <cell r="J1121">
            <v>1</v>
          </cell>
        </row>
        <row r="1122">
          <cell r="A1122">
            <v>1105</v>
          </cell>
          <cell r="B1122" t="str">
            <v>EDR</v>
          </cell>
          <cell r="C1122" t="str">
            <v>HRSG</v>
          </cell>
          <cell r="D1122" t="str">
            <v>VENDOL.</v>
          </cell>
          <cell r="E1122" t="str">
            <v>AFA</v>
          </cell>
          <cell r="F1122" t="str">
            <v>MONTAGEM</v>
          </cell>
          <cell r="G1122" t="str">
            <v>UEDIO GOMES FERREIRA</v>
          </cell>
          <cell r="H1122" t="str">
            <v>AJUDANTE</v>
          </cell>
          <cell r="J1122">
            <v>1</v>
          </cell>
        </row>
        <row r="1123">
          <cell r="A1123">
            <v>1106</v>
          </cell>
          <cell r="B1123" t="str">
            <v>???</v>
          </cell>
          <cell r="C1123" t="str">
            <v>???</v>
          </cell>
          <cell r="D1123" t="str">
            <v>???</v>
          </cell>
          <cell r="E1123" t="str">
            <v>???</v>
          </cell>
          <cell r="F1123" t="str">
            <v>???</v>
          </cell>
          <cell r="G1123" t="str">
            <v>FABIO LEMOS MIRANDA</v>
          </cell>
          <cell r="H1123" t="str">
            <v>AJUDANTE</v>
          </cell>
          <cell r="I1123" t="str">
            <v>BARRA</v>
          </cell>
          <cell r="J1123">
            <v>1</v>
          </cell>
        </row>
        <row r="1124">
          <cell r="A1124">
            <v>1107</v>
          </cell>
          <cell r="B1124" t="str">
            <v>???</v>
          </cell>
          <cell r="C1124" t="str">
            <v>???</v>
          </cell>
          <cell r="D1124" t="str">
            <v>???</v>
          </cell>
          <cell r="E1124" t="str">
            <v>???</v>
          </cell>
          <cell r="F1124" t="str">
            <v>???</v>
          </cell>
          <cell r="G1124" t="str">
            <v>JOVANILDO PEREIRA OLIVEIRA</v>
          </cell>
          <cell r="H1124" t="str">
            <v>AJUDANTE</v>
          </cell>
          <cell r="I1124" t="str">
            <v>BARRA</v>
          </cell>
          <cell r="J1124">
            <v>1</v>
          </cell>
        </row>
        <row r="1125">
          <cell r="A1125">
            <v>1108</v>
          </cell>
          <cell r="G1125" t="str">
            <v>FRANCISCO DA CHAGAS GOMES COSTA</v>
          </cell>
          <cell r="H1125" t="str">
            <v>AJUDANTE</v>
          </cell>
          <cell r="I1125" t="str">
            <v>BARRA</v>
          </cell>
          <cell r="J1125">
            <v>1</v>
          </cell>
        </row>
        <row r="1126">
          <cell r="A1126">
            <v>1109</v>
          </cell>
          <cell r="B1126" t="str">
            <v>EDG</v>
          </cell>
          <cell r="C1126" t="str">
            <v>HRSG</v>
          </cell>
          <cell r="D1126" t="str">
            <v>VENDOL.</v>
          </cell>
          <cell r="E1126" t="str">
            <v>WMS</v>
          </cell>
          <cell r="F1126" t="str">
            <v>MONTAGEM</v>
          </cell>
          <cell r="G1126" t="str">
            <v>ALEX LEONARDO SANTOS SILVA</v>
          </cell>
          <cell r="H1126" t="str">
            <v>MECANICO MONTADOR</v>
          </cell>
          <cell r="I1126" t="str">
            <v>PARGOS</v>
          </cell>
          <cell r="J1126">
            <v>1</v>
          </cell>
        </row>
        <row r="1127">
          <cell r="A1127">
            <v>1110</v>
          </cell>
          <cell r="C1127" t="str">
            <v>DEM</v>
          </cell>
          <cell r="D1127" t="str">
            <v>DEM</v>
          </cell>
          <cell r="E1127" t="str">
            <v>DEM</v>
          </cell>
          <cell r="F1127" t="str">
            <v>DEM</v>
          </cell>
          <cell r="G1127" t="str">
            <v>MAURO CELSO DOS REIS</v>
          </cell>
          <cell r="H1127" t="str">
            <v>ELETRICISTA MONTADOR</v>
          </cell>
          <cell r="J1127">
            <v>1</v>
          </cell>
        </row>
        <row r="1128">
          <cell r="A1128">
            <v>1111</v>
          </cell>
          <cell r="B1128" t="str">
            <v>DEM</v>
          </cell>
          <cell r="C1128" t="str">
            <v>DEM</v>
          </cell>
          <cell r="D1128" t="str">
            <v>DEM</v>
          </cell>
          <cell r="E1128" t="str">
            <v>DEM</v>
          </cell>
          <cell r="F1128" t="str">
            <v>DEM</v>
          </cell>
          <cell r="G1128" t="str">
            <v>MOISÉS FEIJOLI DOS SANTOS</v>
          </cell>
          <cell r="H1128" t="str">
            <v>AJUDANTE</v>
          </cell>
          <cell r="I1128" t="str">
            <v>BARRA</v>
          </cell>
          <cell r="J1128">
            <v>1</v>
          </cell>
        </row>
        <row r="1129">
          <cell r="A1129">
            <v>1112</v>
          </cell>
          <cell r="B1129" t="str">
            <v>DORG</v>
          </cell>
          <cell r="G1129" t="str">
            <v>RENATO PEREIRA DA SILVA</v>
          </cell>
          <cell r="H1129" t="str">
            <v>AUXILIAR TÉCNICO DE PRODUÇÃO</v>
          </cell>
          <cell r="I1129" t="str">
            <v>PARGOS</v>
          </cell>
          <cell r="J1129">
            <v>1</v>
          </cell>
        </row>
        <row r="1130">
          <cell r="A1130">
            <v>1113</v>
          </cell>
          <cell r="B1130" t="str">
            <v>ASA</v>
          </cell>
          <cell r="C1130" t="str">
            <v>HRSG</v>
          </cell>
          <cell r="D1130" t="str">
            <v>PEDRO</v>
          </cell>
          <cell r="E1130" t="str">
            <v>GF</v>
          </cell>
          <cell r="F1130" t="str">
            <v>ISOLAMENTO</v>
          </cell>
          <cell r="G1130" t="str">
            <v>EDSON DIEGO GUERRA</v>
          </cell>
          <cell r="H1130" t="str">
            <v>MEIO OFICIAL</v>
          </cell>
          <cell r="J1130">
            <v>1</v>
          </cell>
        </row>
        <row r="1131">
          <cell r="A1131">
            <v>1114</v>
          </cell>
          <cell r="B1131" t="str">
            <v>ASA</v>
          </cell>
          <cell r="C1131" t="str">
            <v>HRSG</v>
          </cell>
          <cell r="D1131" t="str">
            <v>PEDRO</v>
          </cell>
          <cell r="E1131" t="str">
            <v>JGA</v>
          </cell>
          <cell r="F1131" t="str">
            <v>MONTAGEM</v>
          </cell>
          <cell r="G1131" t="str">
            <v>JAQUISAN TEIXEIRA SILVA</v>
          </cell>
          <cell r="H1131" t="str">
            <v>MECANICO MONTADOR</v>
          </cell>
          <cell r="I1131" t="str">
            <v>PARGOS</v>
          </cell>
          <cell r="J1131">
            <v>1</v>
          </cell>
        </row>
        <row r="1132">
          <cell r="A1132">
            <v>1115</v>
          </cell>
          <cell r="B1132" t="str">
            <v>ASA</v>
          </cell>
          <cell r="C1132" t="str">
            <v>HRSG</v>
          </cell>
          <cell r="D1132" t="str">
            <v>PEDRO</v>
          </cell>
          <cell r="E1132" t="str">
            <v>JP</v>
          </cell>
          <cell r="F1132" t="str">
            <v>TUBULAÇÃO</v>
          </cell>
          <cell r="G1132" t="str">
            <v>LUIZ CARLOS FRANCISCO DA SILVA</v>
          </cell>
          <cell r="H1132" t="str">
            <v>ENCANADOR</v>
          </cell>
          <cell r="I1132" t="str">
            <v>BRISA DA COSTA</v>
          </cell>
          <cell r="J1132">
            <v>1</v>
          </cell>
        </row>
        <row r="1133">
          <cell r="A1133">
            <v>1116</v>
          </cell>
          <cell r="G1133" t="str">
            <v>BRAULIO GOMES DA SILVA</v>
          </cell>
          <cell r="H1133" t="str">
            <v>AJUDANTE</v>
          </cell>
          <cell r="J1133">
            <v>1</v>
          </cell>
        </row>
        <row r="1134">
          <cell r="A1134">
            <v>1117</v>
          </cell>
          <cell r="G1134" t="str">
            <v>WILIAN MONTEIRO DE SOUZA</v>
          </cell>
          <cell r="H1134" t="str">
            <v>AJUDANTE</v>
          </cell>
          <cell r="J1134">
            <v>1</v>
          </cell>
        </row>
        <row r="1135">
          <cell r="A1135">
            <v>1118</v>
          </cell>
          <cell r="G1135" t="str">
            <v>LEANDRO MONTEIRO DO CARMO</v>
          </cell>
          <cell r="H1135" t="str">
            <v>AJUDANTE</v>
          </cell>
          <cell r="J1135">
            <v>1</v>
          </cell>
        </row>
        <row r="1136">
          <cell r="A1136">
            <v>1119</v>
          </cell>
          <cell r="G1136" t="str">
            <v>GERALDO ARAÚJO DE ALMEIDA</v>
          </cell>
          <cell r="H1136" t="str">
            <v>ENCARREGADO MATERIAIS</v>
          </cell>
          <cell r="I1136" t="str">
            <v>PARGOS</v>
          </cell>
          <cell r="J1136">
            <v>1</v>
          </cell>
        </row>
        <row r="1137">
          <cell r="A1137">
            <v>1120</v>
          </cell>
          <cell r="C1137" t="str">
            <v>HRSG</v>
          </cell>
          <cell r="D1137" t="str">
            <v>?</v>
          </cell>
          <cell r="G1137" t="str">
            <v>LUIZ GUSTAVO PAZ SANTOS</v>
          </cell>
          <cell r="H1137" t="str">
            <v>AJUDANTE</v>
          </cell>
          <cell r="I1137" t="str">
            <v>BARRA</v>
          </cell>
          <cell r="J1137">
            <v>1</v>
          </cell>
        </row>
        <row r="1138">
          <cell r="A1138">
            <v>1121</v>
          </cell>
          <cell r="G1138" t="str">
            <v>CARLOS VINÍCIUS FERREIRA DE SOUZA</v>
          </cell>
          <cell r="H1138" t="str">
            <v>AJUDANTE</v>
          </cell>
          <cell r="J1138">
            <v>1</v>
          </cell>
        </row>
        <row r="1139">
          <cell r="A1139">
            <v>1122</v>
          </cell>
          <cell r="B1139" t="str">
            <v>EDR</v>
          </cell>
          <cell r="C1139" t="str">
            <v>HRSG</v>
          </cell>
          <cell r="D1139" t="str">
            <v>VENDOL.</v>
          </cell>
          <cell r="E1139" t="str">
            <v>AFA</v>
          </cell>
          <cell r="F1139" t="str">
            <v>MONTAGEM</v>
          </cell>
          <cell r="G1139" t="str">
            <v>GUTEMBERG TELES DE JESUS</v>
          </cell>
          <cell r="H1139" t="str">
            <v>ENCANADOR</v>
          </cell>
          <cell r="I1139" t="str">
            <v>PARGOS</v>
          </cell>
          <cell r="J1139">
            <v>1</v>
          </cell>
        </row>
        <row r="1140">
          <cell r="A1140">
            <v>1123</v>
          </cell>
          <cell r="B1140" t="str">
            <v>EDR</v>
          </cell>
          <cell r="C1140" t="str">
            <v>HRSG</v>
          </cell>
          <cell r="D1140" t="str">
            <v>VENDOL.</v>
          </cell>
          <cell r="E1140" t="str">
            <v>AFA</v>
          </cell>
          <cell r="F1140" t="str">
            <v>MONTAGEM</v>
          </cell>
          <cell r="G1140" t="str">
            <v>WALDIR SOUZA NONATO BISPO</v>
          </cell>
          <cell r="H1140" t="str">
            <v>ENCANADOR</v>
          </cell>
          <cell r="J1140">
            <v>1</v>
          </cell>
        </row>
        <row r="1141">
          <cell r="A1141">
            <v>1124</v>
          </cell>
          <cell r="B1141" t="str">
            <v>MML</v>
          </cell>
          <cell r="C1141" t="str">
            <v>BOP</v>
          </cell>
          <cell r="D1141" t="str">
            <v>CMM</v>
          </cell>
          <cell r="E1141" t="str">
            <v>PCC</v>
          </cell>
          <cell r="F1141" t="str">
            <v>INSTRUMENT.</v>
          </cell>
          <cell r="G1141" t="str">
            <v>ELINALDO CONCEIÇÃO</v>
          </cell>
          <cell r="H1141" t="str">
            <v>AJUDANTE</v>
          </cell>
          <cell r="I1141" t="str">
            <v>BARRA</v>
          </cell>
          <cell r="J1141">
            <v>1</v>
          </cell>
        </row>
        <row r="1142">
          <cell r="A1142">
            <v>1125</v>
          </cell>
          <cell r="B1142" t="str">
            <v>ILDEM</v>
          </cell>
          <cell r="C1142" t="str">
            <v>HRSG</v>
          </cell>
          <cell r="D1142" t="str">
            <v>ALVIM</v>
          </cell>
          <cell r="E1142" t="str">
            <v>LCB</v>
          </cell>
          <cell r="F1142" t="str">
            <v>SOLDA</v>
          </cell>
          <cell r="G1142" t="str">
            <v>IVAN SOUZA NASCIMENTO</v>
          </cell>
          <cell r="H1142" t="str">
            <v>SOLDADOR TIG</v>
          </cell>
          <cell r="J1142">
            <v>1</v>
          </cell>
        </row>
        <row r="1143">
          <cell r="A1143">
            <v>1126</v>
          </cell>
          <cell r="C1143" t="str">
            <v>DEM</v>
          </cell>
          <cell r="D1143" t="str">
            <v>DEM</v>
          </cell>
          <cell r="E1143" t="str">
            <v>DEM</v>
          </cell>
          <cell r="F1143" t="str">
            <v>DEM</v>
          </cell>
          <cell r="G1143" t="str">
            <v>AELITON SOUZA DE SANTANA</v>
          </cell>
          <cell r="H1143" t="str">
            <v>AJUDANTE</v>
          </cell>
          <cell r="I1143" t="str">
            <v>BARRA</v>
          </cell>
          <cell r="J1143">
            <v>1</v>
          </cell>
        </row>
        <row r="1144">
          <cell r="A1144">
            <v>1127</v>
          </cell>
          <cell r="B1144" t="str">
            <v>MML</v>
          </cell>
          <cell r="C1144" t="str">
            <v>BOP</v>
          </cell>
          <cell r="D1144" t="str">
            <v>CMM</v>
          </cell>
          <cell r="E1144" t="str">
            <v>PCC</v>
          </cell>
          <cell r="F1144" t="str">
            <v>INSTRUMENT.</v>
          </cell>
          <cell r="G1144" t="str">
            <v>MOISÉS DA SILVA BARBOSA</v>
          </cell>
          <cell r="H1144" t="str">
            <v>AJUDANTE</v>
          </cell>
          <cell r="I1144" t="str">
            <v>BARRA</v>
          </cell>
          <cell r="J1144">
            <v>1</v>
          </cell>
        </row>
        <row r="1145">
          <cell r="A1145">
            <v>1128</v>
          </cell>
          <cell r="G1145" t="str">
            <v>DELMARES FERREIRA RAMOS</v>
          </cell>
          <cell r="H1145" t="str">
            <v>AJUDANTE</v>
          </cell>
          <cell r="I1145" t="str">
            <v>BARRA</v>
          </cell>
          <cell r="J1145">
            <v>1</v>
          </cell>
        </row>
        <row r="1146">
          <cell r="A1146">
            <v>1129</v>
          </cell>
          <cell r="C1146" t="str">
            <v>DEM</v>
          </cell>
          <cell r="D1146" t="str">
            <v>DEM</v>
          </cell>
          <cell r="E1146" t="str">
            <v>DEM</v>
          </cell>
          <cell r="F1146" t="str">
            <v>DEM</v>
          </cell>
          <cell r="G1146" t="str">
            <v>JOSÉ JORGE DE SOUZA MATTOS</v>
          </cell>
          <cell r="H1146" t="str">
            <v>AJUDANTE</v>
          </cell>
          <cell r="I1146" t="str">
            <v>BARRA</v>
          </cell>
          <cell r="J1146">
            <v>1</v>
          </cell>
        </row>
        <row r="1147">
          <cell r="A1147">
            <v>1130</v>
          </cell>
          <cell r="B1147" t="str">
            <v>ASA</v>
          </cell>
          <cell r="C1147" t="str">
            <v>HRSG</v>
          </cell>
          <cell r="D1147" t="str">
            <v>ANT</v>
          </cell>
          <cell r="E1147" t="str">
            <v>JRG</v>
          </cell>
          <cell r="F1147" t="str">
            <v>TUBULAÇÃO</v>
          </cell>
          <cell r="G1147" t="str">
            <v>JOSENILSON BISPO DOS SANTOS</v>
          </cell>
          <cell r="H1147" t="str">
            <v>ENCANADOR</v>
          </cell>
          <cell r="J1147">
            <v>1</v>
          </cell>
        </row>
        <row r="1148">
          <cell r="A1148">
            <v>1131</v>
          </cell>
          <cell r="B1148" t="str">
            <v>AFC</v>
          </cell>
          <cell r="C1148" t="str">
            <v>ST</v>
          </cell>
          <cell r="D1148" t="str">
            <v>CMM</v>
          </cell>
          <cell r="E1148" t="str">
            <v>JWC</v>
          </cell>
          <cell r="F1148" t="str">
            <v>ELÉT. INST.</v>
          </cell>
          <cell r="G1148" t="str">
            <v>JOSIMAR ALVES MOREIRA</v>
          </cell>
          <cell r="H1148" t="str">
            <v>AJUDANTE</v>
          </cell>
          <cell r="I1148" t="str">
            <v>BARRA</v>
          </cell>
          <cell r="J1148">
            <v>1</v>
          </cell>
        </row>
        <row r="1149">
          <cell r="A1149">
            <v>1132</v>
          </cell>
          <cell r="B1149" t="str">
            <v>ASA</v>
          </cell>
          <cell r="C1149" t="str">
            <v>HRSG</v>
          </cell>
          <cell r="D1149" t="str">
            <v>PEDRO</v>
          </cell>
          <cell r="E1149" t="str">
            <v>GF</v>
          </cell>
          <cell r="F1149" t="str">
            <v>ISOLAMENTO</v>
          </cell>
          <cell r="G1149" t="str">
            <v>MARCELO FERREIRA DA SILVA</v>
          </cell>
          <cell r="H1149" t="str">
            <v>MECANICO MONTADOR</v>
          </cell>
          <cell r="J1149">
            <v>1</v>
          </cell>
        </row>
        <row r="1150">
          <cell r="A1150">
            <v>1133</v>
          </cell>
          <cell r="B1150" t="str">
            <v>MML</v>
          </cell>
          <cell r="C1150" t="str">
            <v>BOP</v>
          </cell>
          <cell r="D1150" t="str">
            <v>CMM</v>
          </cell>
          <cell r="E1150" t="str">
            <v>PCC</v>
          </cell>
          <cell r="F1150" t="str">
            <v>INSTRUMENT.</v>
          </cell>
          <cell r="G1150" t="str">
            <v>RONALDO DA SILVA BARBOSA</v>
          </cell>
          <cell r="H1150" t="str">
            <v>AJUDANTE</v>
          </cell>
          <cell r="I1150" t="str">
            <v>BARRA</v>
          </cell>
          <cell r="J1150">
            <v>1</v>
          </cell>
        </row>
        <row r="1151">
          <cell r="A1151">
            <v>1134</v>
          </cell>
          <cell r="B1151" t="str">
            <v>ASA</v>
          </cell>
          <cell r="C1151" t="str">
            <v>HRSG</v>
          </cell>
          <cell r="D1151" t="str">
            <v>ANT</v>
          </cell>
          <cell r="E1151" t="str">
            <v>JRG</v>
          </cell>
          <cell r="F1151" t="str">
            <v>TUBULAÇÃO</v>
          </cell>
          <cell r="G1151" t="str">
            <v>MARCELINO DA SILVA</v>
          </cell>
          <cell r="H1151" t="str">
            <v>ENCANADOR</v>
          </cell>
          <cell r="I1151" t="str">
            <v>PARGOS</v>
          </cell>
          <cell r="J1151">
            <v>1</v>
          </cell>
        </row>
        <row r="1152">
          <cell r="A1152">
            <v>1135</v>
          </cell>
          <cell r="C1152" t="str">
            <v>DEM</v>
          </cell>
          <cell r="D1152" t="str">
            <v>DEM</v>
          </cell>
          <cell r="E1152" t="str">
            <v>DEM</v>
          </cell>
          <cell r="F1152" t="str">
            <v>DEM</v>
          </cell>
          <cell r="G1152" t="str">
            <v>MANOEL DIAS BARROSO FILHO</v>
          </cell>
          <cell r="H1152" t="str">
            <v>AJUDANTE</v>
          </cell>
          <cell r="I1152" t="str">
            <v>AEROPORTO</v>
          </cell>
          <cell r="J1152">
            <v>1</v>
          </cell>
        </row>
        <row r="1153">
          <cell r="A1153">
            <v>1136</v>
          </cell>
          <cell r="C1153" t="str">
            <v>DEM</v>
          </cell>
          <cell r="D1153" t="str">
            <v>DEM</v>
          </cell>
          <cell r="E1153" t="str">
            <v>DEM</v>
          </cell>
          <cell r="F1153" t="str">
            <v>DEM</v>
          </cell>
          <cell r="G1153" t="str">
            <v>LINO PIMENTA</v>
          </cell>
          <cell r="H1153" t="str">
            <v>INSTRUMENTISTA</v>
          </cell>
          <cell r="I1153" t="str">
            <v>PARGOS</v>
          </cell>
          <cell r="J1153">
            <v>1</v>
          </cell>
        </row>
        <row r="1154">
          <cell r="A1154">
            <v>1137</v>
          </cell>
          <cell r="B1154" t="str">
            <v>DORG</v>
          </cell>
          <cell r="G1154" t="str">
            <v>ELVIO DE SOUZA PAIVA</v>
          </cell>
          <cell r="H1154" t="str">
            <v>ELETRICISTA MONTADOR</v>
          </cell>
          <cell r="J1154">
            <v>1</v>
          </cell>
        </row>
        <row r="1155">
          <cell r="A1155">
            <v>1138</v>
          </cell>
          <cell r="C1155" t="str">
            <v>DEM</v>
          </cell>
          <cell r="D1155" t="str">
            <v>DEM</v>
          </cell>
          <cell r="E1155" t="str">
            <v>DEM</v>
          </cell>
          <cell r="F1155" t="str">
            <v>DEM</v>
          </cell>
          <cell r="G1155" t="str">
            <v>GEOVANI SAMORA SOARES</v>
          </cell>
          <cell r="H1155" t="str">
            <v>AJUDANTE</v>
          </cell>
          <cell r="I1155" t="str">
            <v>AROEIRA</v>
          </cell>
          <cell r="J1155">
            <v>1</v>
          </cell>
        </row>
        <row r="1156">
          <cell r="A1156">
            <v>1139</v>
          </cell>
          <cell r="B1156" t="str">
            <v>MML</v>
          </cell>
          <cell r="C1156" t="str">
            <v>HRSG</v>
          </cell>
          <cell r="D1156" t="str">
            <v>DARIO</v>
          </cell>
          <cell r="E1156" t="str">
            <v>EFS</v>
          </cell>
          <cell r="F1156" t="str">
            <v>ANDAIME</v>
          </cell>
          <cell r="G1156" t="str">
            <v>PAULO CEZAR DA CUNHA SILVA</v>
          </cell>
          <cell r="H1156" t="str">
            <v>AJUDANTE</v>
          </cell>
          <cell r="I1156" t="str">
            <v>BARRA</v>
          </cell>
          <cell r="J1156">
            <v>1</v>
          </cell>
        </row>
        <row r="1157">
          <cell r="A1157">
            <v>1140</v>
          </cell>
          <cell r="C1157" t="str">
            <v>DEM</v>
          </cell>
          <cell r="D1157" t="str">
            <v>DEM</v>
          </cell>
          <cell r="E1157" t="str">
            <v>DEM</v>
          </cell>
          <cell r="F1157" t="str">
            <v>DEM</v>
          </cell>
          <cell r="G1157" t="str">
            <v>JOÃO LEITE DOS SANTOS</v>
          </cell>
          <cell r="H1157" t="str">
            <v>AJUDANTE</v>
          </cell>
          <cell r="I1157" t="str">
            <v>AROEIRA</v>
          </cell>
          <cell r="J1157">
            <v>1</v>
          </cell>
        </row>
        <row r="1158">
          <cell r="A1158">
            <v>1141</v>
          </cell>
          <cell r="C1158" t="str">
            <v>DEM</v>
          </cell>
          <cell r="D1158" t="str">
            <v>DEM</v>
          </cell>
          <cell r="E1158" t="str">
            <v>DEM</v>
          </cell>
          <cell r="F1158" t="str">
            <v>DEM</v>
          </cell>
          <cell r="G1158" t="str">
            <v>CARLOS ALBERTO GONÇALVES</v>
          </cell>
          <cell r="H1158" t="str">
            <v>INSTRUMENTISTA</v>
          </cell>
          <cell r="I1158" t="str">
            <v>RIO DAS OSTRAS</v>
          </cell>
          <cell r="J1158">
            <v>1</v>
          </cell>
        </row>
        <row r="1159">
          <cell r="A1159">
            <v>1142</v>
          </cell>
          <cell r="B1159" t="str">
            <v>ASA</v>
          </cell>
          <cell r="C1159" t="str">
            <v>HRSG</v>
          </cell>
          <cell r="D1159" t="str">
            <v>PEDRO</v>
          </cell>
          <cell r="E1159" t="str">
            <v>GF</v>
          </cell>
          <cell r="F1159" t="str">
            <v>ISOLAMENTO</v>
          </cell>
          <cell r="G1159" t="str">
            <v>HELISSON SILVA DOS SANTOS</v>
          </cell>
          <cell r="H1159" t="str">
            <v>AJUDANTE</v>
          </cell>
          <cell r="J1159">
            <v>1</v>
          </cell>
        </row>
        <row r="1160">
          <cell r="A1160">
            <v>1143</v>
          </cell>
          <cell r="G1160" t="str">
            <v>PEDRO ALVES DE ASSIS</v>
          </cell>
          <cell r="H1160" t="str">
            <v>SUPERVISOR DE TUBULAÇÃO</v>
          </cell>
          <cell r="J1160">
            <v>1</v>
          </cell>
        </row>
        <row r="1161">
          <cell r="A1161">
            <v>1144</v>
          </cell>
          <cell r="B1161" t="str">
            <v>ASA</v>
          </cell>
          <cell r="C1161" t="str">
            <v>HRSG</v>
          </cell>
          <cell r="D1161" t="str">
            <v>ANT</v>
          </cell>
          <cell r="E1161" t="str">
            <v>CS</v>
          </cell>
          <cell r="F1161" t="str">
            <v>TUBULAÇÃO</v>
          </cell>
          <cell r="G1161" t="str">
            <v>MÁRCIO GLEIBISSON SILVA PASSOS</v>
          </cell>
          <cell r="H1161" t="str">
            <v>ENCANADOR</v>
          </cell>
          <cell r="I1161" t="str">
            <v>BRISA DA COSTA</v>
          </cell>
          <cell r="J1161">
            <v>1</v>
          </cell>
        </row>
        <row r="1162">
          <cell r="A1162">
            <v>1145</v>
          </cell>
          <cell r="B1162" t="str">
            <v>EDR</v>
          </cell>
          <cell r="C1162" t="str">
            <v>HRSG</v>
          </cell>
          <cell r="D1162" t="str">
            <v>VENDOL.</v>
          </cell>
          <cell r="E1162" t="str">
            <v>J APAR</v>
          </cell>
          <cell r="F1162" t="str">
            <v>MONTAGEM</v>
          </cell>
          <cell r="G1162" t="str">
            <v>MARCIO DA SILVA BONDADE</v>
          </cell>
          <cell r="H1162" t="str">
            <v>MECANICO MONTADOR</v>
          </cell>
          <cell r="I1162" t="str">
            <v>BRISA DA COSTA</v>
          </cell>
          <cell r="J1162">
            <v>1</v>
          </cell>
        </row>
        <row r="1163">
          <cell r="A1163">
            <v>1146</v>
          </cell>
          <cell r="G1163" t="str">
            <v>LUCIANO ORNELA LUCIO DA SILVA</v>
          </cell>
          <cell r="H1163" t="str">
            <v>AJUDANTE</v>
          </cell>
          <cell r="I1163" t="str">
            <v>-</v>
          </cell>
          <cell r="J1163">
            <v>1</v>
          </cell>
        </row>
        <row r="1164">
          <cell r="A1164">
            <v>1147</v>
          </cell>
          <cell r="G1164" t="str">
            <v>ANTÔNIO ALVES DOS SANTOS</v>
          </cell>
          <cell r="H1164" t="str">
            <v>AJUDANTE</v>
          </cell>
          <cell r="I1164" t="str">
            <v>-</v>
          </cell>
          <cell r="J1164">
            <v>1</v>
          </cell>
        </row>
        <row r="1165">
          <cell r="A1165">
            <v>1148</v>
          </cell>
          <cell r="G1165" t="str">
            <v>THIAGO VIEIRA DA SILVA</v>
          </cell>
          <cell r="H1165" t="str">
            <v>AJUDANTE</v>
          </cell>
          <cell r="I1165" t="str">
            <v>-</v>
          </cell>
          <cell r="J1165">
            <v>1</v>
          </cell>
        </row>
        <row r="1166">
          <cell r="A1166">
            <v>1149</v>
          </cell>
          <cell r="G1166" t="str">
            <v>GILBERTO DE PAIVA JUNIOR</v>
          </cell>
          <cell r="H1166" t="str">
            <v>AJUDANTE</v>
          </cell>
          <cell r="I1166" t="str">
            <v>-</v>
          </cell>
          <cell r="J1166">
            <v>1</v>
          </cell>
        </row>
        <row r="1167">
          <cell r="A1167">
            <v>1150</v>
          </cell>
          <cell r="G1167" t="str">
            <v>SEBASTIÃO CORDEIRO DA SILVA</v>
          </cell>
          <cell r="H1167" t="str">
            <v>ENCANADOR</v>
          </cell>
          <cell r="I1167" t="str">
            <v>BRISA DA COSTA</v>
          </cell>
          <cell r="J1167">
            <v>1</v>
          </cell>
        </row>
        <row r="1168">
          <cell r="A1168">
            <v>1151</v>
          </cell>
          <cell r="B1168" t="str">
            <v>MML</v>
          </cell>
          <cell r="C1168" t="str">
            <v>BOP</v>
          </cell>
          <cell r="D1168" t="str">
            <v>AVELEZ</v>
          </cell>
          <cell r="E1168" t="str">
            <v>CAM</v>
          </cell>
          <cell r="F1168" t="str">
            <v>LANC. DE CABOS</v>
          </cell>
          <cell r="G1168" t="str">
            <v>ANTÔNIO DE JESUS MOREIRA RODRIGUES</v>
          </cell>
          <cell r="H1168" t="str">
            <v>AJUDANTE</v>
          </cell>
          <cell r="I1168" t="str">
            <v>BARRA</v>
          </cell>
          <cell r="J1168">
            <v>1</v>
          </cell>
        </row>
        <row r="1169">
          <cell r="A1169">
            <v>1152</v>
          </cell>
          <cell r="G1169" t="str">
            <v>LUIZ PAULO DA CRUZ</v>
          </cell>
          <cell r="H1169" t="str">
            <v>AUXILIAR DE C.Q. 1</v>
          </cell>
          <cell r="I1169" t="str">
            <v>-</v>
          </cell>
          <cell r="J1169">
            <v>1</v>
          </cell>
        </row>
        <row r="1170">
          <cell r="A1170">
            <v>1153</v>
          </cell>
          <cell r="B1170" t="str">
            <v>MML</v>
          </cell>
          <cell r="C1170" t="str">
            <v>BOP</v>
          </cell>
          <cell r="D1170" t="str">
            <v>AVELEZ</v>
          </cell>
          <cell r="E1170" t="str">
            <v>DAPN</v>
          </cell>
          <cell r="F1170" t="str">
            <v>MONTAGEM</v>
          </cell>
          <cell r="G1170" t="str">
            <v>ANDRE BISPO DOS ANJOS</v>
          </cell>
          <cell r="H1170" t="str">
            <v>AJUDANTE</v>
          </cell>
          <cell r="I1170" t="str">
            <v>NOVA HOLANDA</v>
          </cell>
          <cell r="J1170">
            <v>1</v>
          </cell>
        </row>
        <row r="1171">
          <cell r="A1171">
            <v>1154</v>
          </cell>
          <cell r="B1171" t="str">
            <v>AFC</v>
          </cell>
          <cell r="C1171" t="str">
            <v>ST</v>
          </cell>
          <cell r="D1171" t="str">
            <v>CMM</v>
          </cell>
          <cell r="E1171" t="str">
            <v>JWC</v>
          </cell>
          <cell r="F1171" t="str">
            <v>ELÉT. INST.</v>
          </cell>
          <cell r="G1171" t="str">
            <v>ADEILSON MEDEIROS ALMEIDA</v>
          </cell>
          <cell r="H1171" t="str">
            <v>ELETRICISTA MONTADOR</v>
          </cell>
          <cell r="I1171" t="str">
            <v>BRISA DA COSTA</v>
          </cell>
          <cell r="J1171">
            <v>1</v>
          </cell>
        </row>
        <row r="1172">
          <cell r="A1172">
            <v>1155</v>
          </cell>
          <cell r="G1172" t="str">
            <v xml:space="preserve">VANDERLEI JOVENCIO DOS SANTOS </v>
          </cell>
          <cell r="H1172" t="str">
            <v>ENCANADOR</v>
          </cell>
          <cell r="I1172" t="str">
            <v>BRISA DA COSTA</v>
          </cell>
          <cell r="J1172">
            <v>1</v>
          </cell>
        </row>
        <row r="1173">
          <cell r="A1173">
            <v>1156</v>
          </cell>
          <cell r="G1173" t="str">
            <v>JOÃO VENCESLAU DOS SANTOS</v>
          </cell>
          <cell r="H1173" t="str">
            <v>ENCANADOR</v>
          </cell>
          <cell r="I1173" t="str">
            <v>BRISA DA COSTA</v>
          </cell>
          <cell r="J1173">
            <v>1</v>
          </cell>
        </row>
        <row r="1174">
          <cell r="A1174">
            <v>1157</v>
          </cell>
          <cell r="G1174" t="str">
            <v>JOSÉ ROQUE DOS SANTOS</v>
          </cell>
          <cell r="H1174" t="str">
            <v>ENCANADOR</v>
          </cell>
          <cell r="I1174" t="str">
            <v>BRISA DA COSTA</v>
          </cell>
          <cell r="J1174">
            <v>1</v>
          </cell>
        </row>
        <row r="1175">
          <cell r="A1175">
            <v>1158</v>
          </cell>
          <cell r="G1175" t="str">
            <v>MANOEL DOS ANJOS COSTA</v>
          </cell>
          <cell r="H1175" t="str">
            <v>ENCANADOR</v>
          </cell>
          <cell r="I1175" t="str">
            <v>BRISA DA COSTA</v>
          </cell>
          <cell r="J1175">
            <v>1</v>
          </cell>
        </row>
        <row r="1176">
          <cell r="A1176">
            <v>1159</v>
          </cell>
          <cell r="G1176" t="str">
            <v>ANTÔNIO FERNANDO DOS SANTOS</v>
          </cell>
          <cell r="H1176" t="str">
            <v>ENCANADOR</v>
          </cell>
          <cell r="I1176" t="str">
            <v>BRISA DA COSTA</v>
          </cell>
          <cell r="J1176">
            <v>1</v>
          </cell>
        </row>
        <row r="1177">
          <cell r="A1177">
            <v>1160</v>
          </cell>
          <cell r="G1177" t="str">
            <v>LOURIVAL JOSÉ DOS SANTOS</v>
          </cell>
          <cell r="H1177" t="str">
            <v>ENCANADOR</v>
          </cell>
          <cell r="I1177" t="str">
            <v>BRISA DA COSTA</v>
          </cell>
          <cell r="J1177">
            <v>1</v>
          </cell>
        </row>
        <row r="1178">
          <cell r="A1178">
            <v>1161</v>
          </cell>
          <cell r="G1178" t="str">
            <v>ELMO JOSÉ DA CRUZ</v>
          </cell>
          <cell r="H1178" t="str">
            <v>ENCARREGADO</v>
          </cell>
          <cell r="I1178" t="str">
            <v>BRISA DA COSTA</v>
          </cell>
          <cell r="J1178">
            <v>1</v>
          </cell>
        </row>
        <row r="1179">
          <cell r="A1179">
            <v>1162</v>
          </cell>
          <cell r="B1179" t="str">
            <v>MML</v>
          </cell>
          <cell r="C1179" t="str">
            <v>BOP</v>
          </cell>
          <cell r="D1179" t="str">
            <v>ASSIS</v>
          </cell>
          <cell r="E1179" t="str">
            <v>AVELEZ</v>
          </cell>
          <cell r="F1179" t="str">
            <v>MONTAGEM</v>
          </cell>
          <cell r="G1179" t="str">
            <v>JESUS MARTINS DE SOUZA</v>
          </cell>
          <cell r="H1179" t="str">
            <v>ELETRICISTA MONTADOR</v>
          </cell>
          <cell r="I1179" t="str">
            <v>BRISA DA COSTA</v>
          </cell>
          <cell r="J1179">
            <v>1</v>
          </cell>
        </row>
        <row r="1180">
          <cell r="A1180">
            <v>1163</v>
          </cell>
          <cell r="B1180" t="str">
            <v>MML</v>
          </cell>
          <cell r="C1180" t="str">
            <v>BOP</v>
          </cell>
          <cell r="D1180" t="str">
            <v>GIL</v>
          </cell>
          <cell r="E1180" t="str">
            <v>JSS</v>
          </cell>
          <cell r="F1180" t="str">
            <v>LIG. DE CABOS</v>
          </cell>
          <cell r="G1180" t="str">
            <v>EBER SILVA ALVES</v>
          </cell>
          <cell r="H1180" t="str">
            <v>ELETRICISTA MONTADOR</v>
          </cell>
          <cell r="I1180" t="str">
            <v>BRISA DA COSTA</v>
          </cell>
          <cell r="J1180">
            <v>1</v>
          </cell>
        </row>
        <row r="1181">
          <cell r="A1181">
            <v>1164</v>
          </cell>
          <cell r="B1181" t="str">
            <v>AFC</v>
          </cell>
          <cell r="C1181" t="str">
            <v>ST</v>
          </cell>
          <cell r="D1181" t="str">
            <v>CMM</v>
          </cell>
          <cell r="E1181" t="str">
            <v>JWC</v>
          </cell>
          <cell r="F1181" t="str">
            <v>ELÉT. INST.</v>
          </cell>
          <cell r="G1181" t="str">
            <v>ADEMAR ANTÔNIO DA SILVA</v>
          </cell>
          <cell r="H1181" t="str">
            <v>ELETRICISTA MONTADOR</v>
          </cell>
          <cell r="I1181" t="str">
            <v>BRISA DA COSTA</v>
          </cell>
          <cell r="J1181">
            <v>1</v>
          </cell>
        </row>
        <row r="1182">
          <cell r="A1182">
            <v>1165</v>
          </cell>
          <cell r="B1182" t="str">
            <v>MML</v>
          </cell>
          <cell r="C1182" t="str">
            <v>BOP</v>
          </cell>
          <cell r="D1182" t="str">
            <v>ASSIS</v>
          </cell>
          <cell r="E1182" t="str">
            <v>AVELEZ</v>
          </cell>
          <cell r="F1182" t="str">
            <v>MONTAGEM</v>
          </cell>
          <cell r="G1182" t="str">
            <v>MARCOS ROGÉRIO LOURENÇO ARAÚJO</v>
          </cell>
          <cell r="H1182" t="str">
            <v>ELETRICISTA MONTADOR</v>
          </cell>
          <cell r="I1182" t="str">
            <v>BRISA DA COSTA</v>
          </cell>
          <cell r="J1182">
            <v>1</v>
          </cell>
        </row>
        <row r="1183">
          <cell r="A1183">
            <v>1166</v>
          </cell>
          <cell r="C1183" t="str">
            <v>DEM</v>
          </cell>
          <cell r="D1183" t="str">
            <v>DEM</v>
          </cell>
          <cell r="E1183" t="str">
            <v>DEM</v>
          </cell>
          <cell r="F1183" t="str">
            <v>DEM</v>
          </cell>
          <cell r="G1183" t="str">
            <v>GILENO DA SILVA SANTOS</v>
          </cell>
          <cell r="H1183" t="str">
            <v>AJUDANTE</v>
          </cell>
          <cell r="I1183" t="str">
            <v>BARRA</v>
          </cell>
          <cell r="J1183">
            <v>1</v>
          </cell>
        </row>
        <row r="1184">
          <cell r="A1184">
            <v>1167</v>
          </cell>
          <cell r="B1184" t="str">
            <v>?</v>
          </cell>
          <cell r="C1184" t="str">
            <v>BOP</v>
          </cell>
          <cell r="D1184" t="str">
            <v>AVELEZ</v>
          </cell>
          <cell r="E1184" t="str">
            <v>CC</v>
          </cell>
          <cell r="F1184" t="str">
            <v>LANC. DE CABOS</v>
          </cell>
          <cell r="G1184" t="str">
            <v>GEILTON DANTAS DA SILVA</v>
          </cell>
          <cell r="H1184" t="str">
            <v>AJUDANTE</v>
          </cell>
          <cell r="I1184" t="str">
            <v>BARRA</v>
          </cell>
          <cell r="J1184">
            <v>1</v>
          </cell>
        </row>
        <row r="1185">
          <cell r="A1185">
            <v>1168</v>
          </cell>
          <cell r="B1185" t="str">
            <v>MML</v>
          </cell>
          <cell r="C1185" t="str">
            <v>BOP</v>
          </cell>
          <cell r="D1185" t="str">
            <v>GIL</v>
          </cell>
          <cell r="E1185" t="str">
            <v>JFL</v>
          </cell>
          <cell r="F1185" t="str">
            <v>LIG. DE CABOS</v>
          </cell>
          <cell r="G1185" t="str">
            <v>EDIRAN DOS SANTOS SOUZA</v>
          </cell>
          <cell r="H1185" t="str">
            <v>AJUDANTE</v>
          </cell>
          <cell r="I1185" t="str">
            <v>AEROPORTO</v>
          </cell>
          <cell r="J1185">
            <v>1</v>
          </cell>
        </row>
        <row r="1186">
          <cell r="A1186">
            <v>1169</v>
          </cell>
          <cell r="B1186" t="str">
            <v>???</v>
          </cell>
          <cell r="C1186" t="str">
            <v>???</v>
          </cell>
          <cell r="D1186" t="str">
            <v>???</v>
          </cell>
          <cell r="E1186" t="str">
            <v>???</v>
          </cell>
          <cell r="F1186" t="str">
            <v>???</v>
          </cell>
          <cell r="G1186" t="str">
            <v>VALDEMAR EVANGELISTA SOUZA</v>
          </cell>
          <cell r="H1186" t="str">
            <v>AJUDANTE</v>
          </cell>
          <cell r="I1186" t="str">
            <v>BARRA</v>
          </cell>
          <cell r="J1186">
            <v>1</v>
          </cell>
        </row>
        <row r="1187">
          <cell r="A1187">
            <v>1170</v>
          </cell>
          <cell r="C1187" t="str">
            <v>DEM</v>
          </cell>
          <cell r="D1187" t="str">
            <v>DEM</v>
          </cell>
          <cell r="E1187" t="str">
            <v>DEM</v>
          </cell>
          <cell r="F1187" t="str">
            <v>DEM</v>
          </cell>
          <cell r="G1187" t="str">
            <v>MARCELO CERQUEIRA DOS SANTOS</v>
          </cell>
          <cell r="H1187" t="str">
            <v>AJUDANTE</v>
          </cell>
          <cell r="I1187" t="str">
            <v>BARRA</v>
          </cell>
          <cell r="J1187">
            <v>1</v>
          </cell>
        </row>
        <row r="1188">
          <cell r="A1188">
            <v>1171</v>
          </cell>
          <cell r="B1188" t="str">
            <v>?</v>
          </cell>
          <cell r="C1188" t="str">
            <v>BOP</v>
          </cell>
          <cell r="D1188" t="str">
            <v>AVELEZ</v>
          </cell>
          <cell r="E1188" t="str">
            <v>CC</v>
          </cell>
          <cell r="F1188" t="str">
            <v>LANC. DE CABOS</v>
          </cell>
          <cell r="G1188" t="str">
            <v>EVALDO SANTOS DE MUROS</v>
          </cell>
          <cell r="H1188" t="str">
            <v>AJUDANTE</v>
          </cell>
          <cell r="I1188" t="str">
            <v>AROEIRA</v>
          </cell>
          <cell r="J1188">
            <v>1</v>
          </cell>
        </row>
        <row r="1189">
          <cell r="A1189">
            <v>1172</v>
          </cell>
          <cell r="B1189" t="str">
            <v>MML</v>
          </cell>
          <cell r="C1189" t="str">
            <v>BOP</v>
          </cell>
          <cell r="D1189" t="str">
            <v>AVELEZ</v>
          </cell>
          <cell r="E1189" t="str">
            <v>OS</v>
          </cell>
          <cell r="F1189" t="str">
            <v>LANC. DE CABOS</v>
          </cell>
          <cell r="G1189" t="str">
            <v>HELTON EVANGELISTA SOUZA</v>
          </cell>
          <cell r="H1189" t="str">
            <v>AJUDANTE</v>
          </cell>
          <cell r="I1189" t="str">
            <v>BRISA DA COSTA</v>
          </cell>
          <cell r="J1189">
            <v>1</v>
          </cell>
        </row>
        <row r="1190">
          <cell r="A1190">
            <v>1173</v>
          </cell>
          <cell r="G1190" t="str">
            <v>PAULO SERGIO MAGNO DA COSTA</v>
          </cell>
          <cell r="H1190" t="str">
            <v>ENCANADOR</v>
          </cell>
          <cell r="I1190" t="str">
            <v>BRISA DA COSTA</v>
          </cell>
          <cell r="J1190">
            <v>1</v>
          </cell>
        </row>
        <row r="1191">
          <cell r="A1191">
            <v>1174</v>
          </cell>
          <cell r="G1191" t="str">
            <v>CELIO JOSÉ JAGIELLO</v>
          </cell>
          <cell r="H1191" t="str">
            <v>MECANICO MONTADOR</v>
          </cell>
          <cell r="I1191" t="str">
            <v>BRISA DA COSTA</v>
          </cell>
          <cell r="J1191">
            <v>1</v>
          </cell>
        </row>
        <row r="1192">
          <cell r="A1192">
            <v>1175</v>
          </cell>
          <cell r="G1192" t="str">
            <v>DEIVID MACHADO DA CRUZ</v>
          </cell>
          <cell r="H1192" t="str">
            <v>AJUDANTE</v>
          </cell>
          <cell r="I1192" t="str">
            <v>-</v>
          </cell>
          <cell r="J1192">
            <v>1</v>
          </cell>
        </row>
        <row r="1193">
          <cell r="A1193">
            <v>1176</v>
          </cell>
          <cell r="C1193" t="str">
            <v>DEM</v>
          </cell>
          <cell r="D1193" t="str">
            <v>DEM</v>
          </cell>
          <cell r="E1193" t="str">
            <v>DEM</v>
          </cell>
          <cell r="F1193" t="str">
            <v>DEM</v>
          </cell>
          <cell r="G1193" t="str">
            <v>CELSO BARBOSA MACHADO</v>
          </cell>
          <cell r="H1193" t="str">
            <v>ELETRICISTA F / C</v>
          </cell>
          <cell r="I1193" t="str">
            <v>BRISA DA COSTA</v>
          </cell>
          <cell r="J1193">
            <v>1</v>
          </cell>
        </row>
        <row r="1194">
          <cell r="A1194">
            <v>1177</v>
          </cell>
          <cell r="B1194" t="str">
            <v>MML</v>
          </cell>
          <cell r="C1194" t="str">
            <v>BOP</v>
          </cell>
          <cell r="D1194" t="str">
            <v>AVELEZ</v>
          </cell>
          <cell r="E1194" t="str">
            <v>CAM</v>
          </cell>
          <cell r="F1194" t="str">
            <v>LANC. DE CABOS</v>
          </cell>
          <cell r="G1194" t="str">
            <v>RENILSON BISPO DA SILVA</v>
          </cell>
          <cell r="H1194" t="str">
            <v>AJUDANTE</v>
          </cell>
          <cell r="I1194" t="str">
            <v>AEROPORTO</v>
          </cell>
          <cell r="J1194">
            <v>1</v>
          </cell>
        </row>
        <row r="1195">
          <cell r="A1195">
            <v>1178</v>
          </cell>
          <cell r="C1195" t="str">
            <v>DEM</v>
          </cell>
          <cell r="D1195" t="str">
            <v>DEM</v>
          </cell>
          <cell r="E1195" t="str">
            <v>DEM</v>
          </cell>
          <cell r="F1195" t="str">
            <v>DEM</v>
          </cell>
          <cell r="G1195" t="str">
            <v>PAULO CESAR DOS REIS</v>
          </cell>
          <cell r="H1195" t="str">
            <v>MECANICO MONTADOR</v>
          </cell>
          <cell r="I1195" t="str">
            <v>BRISA DA COSTA</v>
          </cell>
          <cell r="J1195">
            <v>1</v>
          </cell>
        </row>
        <row r="1196">
          <cell r="A1196">
            <v>1179</v>
          </cell>
          <cell r="G1196" t="str">
            <v>IVAN CARLOS MARTINS NICOLAU</v>
          </cell>
          <cell r="H1196" t="str">
            <v>SOLDADOR TIG + ER</v>
          </cell>
          <cell r="I1196" t="str">
            <v>PARGOS</v>
          </cell>
          <cell r="J1196">
            <v>1</v>
          </cell>
        </row>
        <row r="1197">
          <cell r="A1197">
            <v>1180</v>
          </cell>
          <cell r="B1197" t="str">
            <v>DEM</v>
          </cell>
          <cell r="C1197" t="str">
            <v>DEM</v>
          </cell>
          <cell r="D1197" t="str">
            <v>DEM</v>
          </cell>
          <cell r="E1197" t="str">
            <v>DEM</v>
          </cell>
          <cell r="F1197" t="str">
            <v>DEM</v>
          </cell>
          <cell r="G1197" t="str">
            <v>ANDRÉ DE ARAÚJO MATIAS</v>
          </cell>
          <cell r="H1197" t="str">
            <v>AJUDANTE</v>
          </cell>
          <cell r="I1197" t="str">
            <v>BARRA</v>
          </cell>
          <cell r="J1197">
            <v>1</v>
          </cell>
        </row>
        <row r="1198">
          <cell r="A1198">
            <v>1181</v>
          </cell>
          <cell r="B1198" t="str">
            <v>DEM</v>
          </cell>
          <cell r="C1198" t="str">
            <v>DEM</v>
          </cell>
          <cell r="D1198" t="str">
            <v>DEM</v>
          </cell>
          <cell r="E1198" t="str">
            <v>DEM</v>
          </cell>
          <cell r="F1198" t="str">
            <v>DEM</v>
          </cell>
          <cell r="G1198" t="str">
            <v>ANTÔNIO ANDRÉ SILVA DE LAVOR</v>
          </cell>
          <cell r="H1198" t="str">
            <v>AJUDANTE</v>
          </cell>
          <cell r="I1198" t="str">
            <v>BARRA</v>
          </cell>
          <cell r="J1198">
            <v>1</v>
          </cell>
        </row>
        <row r="1199">
          <cell r="A1199">
            <v>1182</v>
          </cell>
          <cell r="B1199" t="str">
            <v>MML</v>
          </cell>
          <cell r="C1199" t="str">
            <v>BOP</v>
          </cell>
          <cell r="D1199" t="str">
            <v>AVELEZ</v>
          </cell>
          <cell r="E1199" t="str">
            <v>ASSIS</v>
          </cell>
          <cell r="F1199" t="str">
            <v>MONTAGEM</v>
          </cell>
          <cell r="G1199" t="str">
            <v xml:space="preserve">LAILDO MANOEL DE LIMA </v>
          </cell>
          <cell r="H1199" t="str">
            <v>ELETRICISTA MONTADOR</v>
          </cell>
          <cell r="I1199" t="str">
            <v>BRISA DA COSTA</v>
          </cell>
          <cell r="J1199">
            <v>1</v>
          </cell>
        </row>
        <row r="1200">
          <cell r="A1200">
            <v>1183</v>
          </cell>
          <cell r="G1200" t="str">
            <v>LUIZ AUGUSTO BISPO DOS SANTOS</v>
          </cell>
          <cell r="H1200" t="str">
            <v>ENCANADOR</v>
          </cell>
          <cell r="I1200" t="str">
            <v>BRISA DA COSTA</v>
          </cell>
          <cell r="J1200">
            <v>1</v>
          </cell>
        </row>
        <row r="1201">
          <cell r="A1201">
            <v>1184</v>
          </cell>
          <cell r="B1201" t="str">
            <v>MML</v>
          </cell>
          <cell r="C1201" t="str">
            <v>BOP</v>
          </cell>
          <cell r="D1201" t="str">
            <v>AVELEZ</v>
          </cell>
          <cell r="E1201" t="str">
            <v>CAM</v>
          </cell>
          <cell r="F1201" t="str">
            <v>LANC. DE CABOS</v>
          </cell>
          <cell r="G1201" t="str">
            <v>VALTER TORRES DE LIRA</v>
          </cell>
          <cell r="H1201" t="str">
            <v>ELETRICISTA MONTADOR</v>
          </cell>
          <cell r="I1201" t="str">
            <v>BRISA DA COSTA</v>
          </cell>
          <cell r="J1201">
            <v>1</v>
          </cell>
        </row>
        <row r="1202">
          <cell r="A1202">
            <v>1185</v>
          </cell>
          <cell r="B1202" t="str">
            <v>MML</v>
          </cell>
          <cell r="C1202" t="str">
            <v>BOP</v>
          </cell>
          <cell r="D1202" t="str">
            <v>AVELEZ</v>
          </cell>
          <cell r="E1202" t="str">
            <v>DAPN</v>
          </cell>
          <cell r="F1202" t="str">
            <v>MONTAGEM</v>
          </cell>
          <cell r="G1202" t="str">
            <v>LAÉRCIO PEREIRA DOS SANTOS</v>
          </cell>
          <cell r="H1202" t="str">
            <v>ELETRICISTA MONTADOR</v>
          </cell>
          <cell r="I1202" t="str">
            <v>BRISA DA COSTA</v>
          </cell>
          <cell r="J1202">
            <v>1</v>
          </cell>
        </row>
        <row r="1203">
          <cell r="A1203">
            <v>1186</v>
          </cell>
          <cell r="G1203" t="str">
            <v>SILVIO DA CRUZ</v>
          </cell>
          <cell r="H1203" t="str">
            <v>AJUDANTE</v>
          </cell>
          <cell r="I1203" t="str">
            <v>-</v>
          </cell>
          <cell r="J1203">
            <v>1</v>
          </cell>
        </row>
        <row r="1204">
          <cell r="A1204">
            <v>1187</v>
          </cell>
          <cell r="C1204" t="str">
            <v>DEM</v>
          </cell>
          <cell r="D1204" t="str">
            <v>DEM</v>
          </cell>
          <cell r="E1204" t="str">
            <v>DEM</v>
          </cell>
          <cell r="F1204" t="str">
            <v>DEM</v>
          </cell>
          <cell r="G1204" t="str">
            <v>ALESSANDRO FERREIRA DOS SANTOS</v>
          </cell>
          <cell r="H1204" t="str">
            <v>AJUDANTE</v>
          </cell>
          <cell r="I1204" t="str">
            <v>BARRA</v>
          </cell>
          <cell r="J1204">
            <v>1</v>
          </cell>
        </row>
        <row r="1205">
          <cell r="A1205">
            <v>1188</v>
          </cell>
          <cell r="B1205" t="str">
            <v>MML</v>
          </cell>
          <cell r="C1205" t="str">
            <v>BOP</v>
          </cell>
          <cell r="D1205" t="str">
            <v>AVELEZ</v>
          </cell>
          <cell r="E1205" t="str">
            <v>OS</v>
          </cell>
          <cell r="F1205" t="str">
            <v>LANC. DE CABOS</v>
          </cell>
          <cell r="G1205" t="str">
            <v>VALDIVINO EPIFANIO</v>
          </cell>
          <cell r="H1205" t="str">
            <v>AJUDANTE</v>
          </cell>
          <cell r="I1205" t="str">
            <v>LAGOMAR</v>
          </cell>
          <cell r="J1205">
            <v>1</v>
          </cell>
        </row>
        <row r="1206">
          <cell r="A1206">
            <v>1189</v>
          </cell>
          <cell r="G1206" t="str">
            <v>FABIO IZIDIO DOS SANTOS</v>
          </cell>
          <cell r="H1206" t="str">
            <v>ENCANADOR</v>
          </cell>
          <cell r="I1206" t="str">
            <v>BRISA DA COSTA</v>
          </cell>
          <cell r="J1206">
            <v>1</v>
          </cell>
        </row>
        <row r="1207">
          <cell r="A1207">
            <v>1190</v>
          </cell>
          <cell r="G1207" t="str">
            <v>CAETANO REIS ANTONIO</v>
          </cell>
          <cell r="H1207" t="str">
            <v>ENCANADOR</v>
          </cell>
          <cell r="I1207" t="str">
            <v>BRISA DA COSTA</v>
          </cell>
          <cell r="J1207">
            <v>1</v>
          </cell>
        </row>
        <row r="1208">
          <cell r="A1208">
            <v>1191</v>
          </cell>
          <cell r="B1208" t="str">
            <v>MML</v>
          </cell>
          <cell r="C1208" t="str">
            <v>BOP</v>
          </cell>
          <cell r="D1208" t="str">
            <v>AVELEZ</v>
          </cell>
          <cell r="E1208" t="str">
            <v>CAM</v>
          </cell>
          <cell r="F1208" t="str">
            <v>LANC. DE CABOS</v>
          </cell>
          <cell r="G1208" t="str">
            <v>JACKSON DA SILVA</v>
          </cell>
          <cell r="H1208" t="str">
            <v>AJUDANTE</v>
          </cell>
          <cell r="I1208" t="str">
            <v>BARRA</v>
          </cell>
          <cell r="J1208">
            <v>1</v>
          </cell>
        </row>
        <row r="1209">
          <cell r="A1209">
            <v>1192</v>
          </cell>
          <cell r="B1209" t="str">
            <v>MML</v>
          </cell>
          <cell r="G1209" t="str">
            <v>ADILSON SALES DOS SANTOS</v>
          </cell>
          <cell r="H1209" t="str">
            <v>ELETRICISTA F / C</v>
          </cell>
          <cell r="I1209" t="str">
            <v>BRISA DA COSTA</v>
          </cell>
          <cell r="J1209">
            <v>1</v>
          </cell>
        </row>
        <row r="1210">
          <cell r="A1210">
            <v>1193</v>
          </cell>
          <cell r="B1210" t="str">
            <v>-</v>
          </cell>
          <cell r="C1210" t="str">
            <v>CONT. MAT.</v>
          </cell>
          <cell r="D1210" t="str">
            <v>VT</v>
          </cell>
          <cell r="E1210" t="str">
            <v>BDA</v>
          </cell>
          <cell r="F1210" t="str">
            <v>APOIO</v>
          </cell>
          <cell r="G1210" t="str">
            <v>CARLOS ALBERTO ROQUE DE FARIA</v>
          </cell>
          <cell r="H1210" t="str">
            <v>ELETRICISTA MONTADOR</v>
          </cell>
          <cell r="I1210" t="str">
            <v>BRISA DA COSTA</v>
          </cell>
          <cell r="J1210">
            <v>1</v>
          </cell>
        </row>
        <row r="1211">
          <cell r="A1211">
            <v>1194</v>
          </cell>
          <cell r="B1211" t="str">
            <v>MML</v>
          </cell>
          <cell r="C1211" t="str">
            <v>HRSG</v>
          </cell>
          <cell r="D1211" t="str">
            <v>CMM</v>
          </cell>
          <cell r="E1211" t="str">
            <v>ON</v>
          </cell>
          <cell r="F1211" t="str">
            <v>INSTRUMENT.</v>
          </cell>
          <cell r="G1211" t="str">
            <v>SILVALINO MOREIRA</v>
          </cell>
          <cell r="H1211" t="str">
            <v>INSTRUMENTISTA</v>
          </cell>
          <cell r="I1211" t="str">
            <v>BRISA DA COSTA</v>
          </cell>
          <cell r="J1211">
            <v>1</v>
          </cell>
        </row>
        <row r="1212">
          <cell r="A1212">
            <v>1195</v>
          </cell>
          <cell r="G1212" t="str">
            <v>MAURO SERGIO DOS SANTOS</v>
          </cell>
          <cell r="H1212" t="str">
            <v>ENCANADOR</v>
          </cell>
          <cell r="I1212" t="str">
            <v>BRISA DA COSTA</v>
          </cell>
          <cell r="J1212">
            <v>1</v>
          </cell>
        </row>
        <row r="1213">
          <cell r="A1213">
            <v>1196</v>
          </cell>
          <cell r="B1213" t="str">
            <v>MML</v>
          </cell>
          <cell r="C1213" t="str">
            <v>BOP</v>
          </cell>
          <cell r="D1213" t="str">
            <v>AVELEZ</v>
          </cell>
          <cell r="E1213" t="str">
            <v>CAM</v>
          </cell>
          <cell r="F1213" t="str">
            <v>LANC. DE CABOS</v>
          </cell>
          <cell r="G1213" t="str">
            <v>CLAUDEMIR JOSÉ SILVA DE LAVOR</v>
          </cell>
          <cell r="H1213" t="str">
            <v>AJUDANTE</v>
          </cell>
          <cell r="I1213" t="str">
            <v>AEROPORTO</v>
          </cell>
          <cell r="J1213">
            <v>1</v>
          </cell>
        </row>
        <row r="1214">
          <cell r="A1214">
            <v>1197</v>
          </cell>
          <cell r="B1214" t="str">
            <v>MML</v>
          </cell>
          <cell r="C1214" t="str">
            <v>BOP</v>
          </cell>
          <cell r="D1214" t="str">
            <v>AVELEZ</v>
          </cell>
          <cell r="E1214" t="str">
            <v>DAPN</v>
          </cell>
          <cell r="F1214" t="str">
            <v>MONTAGEM</v>
          </cell>
          <cell r="G1214" t="str">
            <v>MIGUEL JOSÉ DA SILVA</v>
          </cell>
          <cell r="H1214" t="str">
            <v>ELETRICISTA MONTADOR</v>
          </cell>
          <cell r="I1214" t="str">
            <v>BRISA DA COSTA</v>
          </cell>
          <cell r="J1214">
            <v>1</v>
          </cell>
        </row>
        <row r="1215">
          <cell r="A1215">
            <v>1198</v>
          </cell>
          <cell r="C1215" t="str">
            <v>DEM</v>
          </cell>
          <cell r="D1215" t="str">
            <v>DEM</v>
          </cell>
          <cell r="E1215" t="str">
            <v>DEM</v>
          </cell>
          <cell r="F1215" t="str">
            <v>DEM</v>
          </cell>
          <cell r="G1215" t="str">
            <v>FRANCISCO PEREIRA NETO</v>
          </cell>
          <cell r="H1215" t="str">
            <v>AJUDANTE</v>
          </cell>
          <cell r="I1215" t="str">
            <v>AEROPORTO</v>
          </cell>
          <cell r="J1215">
            <v>1</v>
          </cell>
        </row>
        <row r="1216">
          <cell r="A1216">
            <v>1199</v>
          </cell>
          <cell r="G1216" t="str">
            <v>MÁRCIO MONTEIRO DE LIMA</v>
          </cell>
          <cell r="H1216" t="str">
            <v>APROPRIADOR</v>
          </cell>
          <cell r="I1216" t="str">
            <v>PARGOS</v>
          </cell>
          <cell r="J1216">
            <v>1</v>
          </cell>
        </row>
        <row r="1217">
          <cell r="A1217">
            <v>1200</v>
          </cell>
          <cell r="C1217" t="str">
            <v>HRSG</v>
          </cell>
          <cell r="D1217" t="str">
            <v>?</v>
          </cell>
          <cell r="G1217" t="str">
            <v>CÍCERO FERREIRA DOS SANTOS</v>
          </cell>
          <cell r="H1217" t="str">
            <v>AJUDANTE</v>
          </cell>
          <cell r="I1217" t="str">
            <v>CENTRO</v>
          </cell>
          <cell r="J1217">
            <v>1</v>
          </cell>
        </row>
        <row r="1218">
          <cell r="A1218">
            <v>1201</v>
          </cell>
          <cell r="B1218" t="str">
            <v>AFC</v>
          </cell>
          <cell r="C1218" t="str">
            <v>ST</v>
          </cell>
          <cell r="D1218" t="str">
            <v>CMM</v>
          </cell>
          <cell r="E1218" t="str">
            <v>JWC</v>
          </cell>
          <cell r="F1218" t="str">
            <v>ELÉT. INST.</v>
          </cell>
          <cell r="G1218" t="str">
            <v>ALEXANDRE DIAS DA SILVA</v>
          </cell>
          <cell r="H1218" t="str">
            <v>ELETRICISTA MONTADOR</v>
          </cell>
          <cell r="I1218" t="str">
            <v>BRISA DA COSTA</v>
          </cell>
          <cell r="J1218">
            <v>1</v>
          </cell>
        </row>
        <row r="1219">
          <cell r="A1219">
            <v>1202</v>
          </cell>
          <cell r="B1219" t="str">
            <v>DEM</v>
          </cell>
          <cell r="C1219" t="str">
            <v>DEM</v>
          </cell>
          <cell r="D1219" t="str">
            <v>DEM</v>
          </cell>
          <cell r="E1219" t="str">
            <v>DEM</v>
          </cell>
          <cell r="F1219" t="str">
            <v>DEM</v>
          </cell>
          <cell r="G1219" t="str">
            <v>SEBASTIÃO ALVARENGA</v>
          </cell>
          <cell r="H1219" t="str">
            <v>INSTRUMENTISTA</v>
          </cell>
          <cell r="I1219" t="str">
            <v>BRISA DA COSTA</v>
          </cell>
          <cell r="J1219">
            <v>1</v>
          </cell>
        </row>
        <row r="1220">
          <cell r="A1220">
            <v>1203</v>
          </cell>
          <cell r="G1220" t="str">
            <v>LOURIVAL MELO DOS SANTOS</v>
          </cell>
          <cell r="H1220" t="str">
            <v>ENCANADOR</v>
          </cell>
          <cell r="I1220" t="str">
            <v>BRISA DA COSTA</v>
          </cell>
          <cell r="J1220">
            <v>1</v>
          </cell>
        </row>
        <row r="1221">
          <cell r="A1221">
            <v>1204</v>
          </cell>
          <cell r="B1221" t="str">
            <v>DEM</v>
          </cell>
          <cell r="C1221" t="str">
            <v>DEM</v>
          </cell>
          <cell r="D1221" t="str">
            <v>DEM</v>
          </cell>
          <cell r="E1221" t="str">
            <v>DEM</v>
          </cell>
          <cell r="F1221" t="str">
            <v>DEM</v>
          </cell>
          <cell r="G1221" t="str">
            <v>VERONICIO EVANGELISTA SOUZA</v>
          </cell>
          <cell r="H1221" t="str">
            <v>ELETRICISTA F / C</v>
          </cell>
          <cell r="I1221" t="str">
            <v>BRISA DA COSTA</v>
          </cell>
          <cell r="J1221">
            <v>1</v>
          </cell>
        </row>
        <row r="1222">
          <cell r="A1222">
            <v>1205</v>
          </cell>
          <cell r="B1222" t="str">
            <v>MML</v>
          </cell>
          <cell r="G1222" t="str">
            <v>JUAN SANTOS SANTANA</v>
          </cell>
          <cell r="H1222" t="str">
            <v>AJUDANTE</v>
          </cell>
          <cell r="I1222" t="str">
            <v>CENTRO</v>
          </cell>
          <cell r="J1222">
            <v>1</v>
          </cell>
        </row>
        <row r="1223">
          <cell r="A1223">
            <v>1206</v>
          </cell>
          <cell r="G1223" t="str">
            <v>ANDRÉ LUIZ SANTOS DE SOUZA</v>
          </cell>
          <cell r="H1223" t="str">
            <v>AJUDANTE</v>
          </cell>
          <cell r="I1223" t="str">
            <v>-</v>
          </cell>
          <cell r="J1223">
            <v>1</v>
          </cell>
        </row>
        <row r="1224">
          <cell r="A1224">
            <v>1207</v>
          </cell>
          <cell r="B1224" t="str">
            <v>MML</v>
          </cell>
          <cell r="C1224" t="str">
            <v>BOP</v>
          </cell>
          <cell r="D1224" t="str">
            <v>AVELEZ</v>
          </cell>
          <cell r="E1224" t="str">
            <v>CAM</v>
          </cell>
          <cell r="F1224" t="str">
            <v>LANC. DE CABOS</v>
          </cell>
          <cell r="G1224" t="str">
            <v>FRANCISCO FERREIRA DO CARMO</v>
          </cell>
          <cell r="H1224" t="str">
            <v>AJUDANTE</v>
          </cell>
          <cell r="I1224" t="str">
            <v>BARRA</v>
          </cell>
          <cell r="J1224">
            <v>1</v>
          </cell>
        </row>
        <row r="1225">
          <cell r="A1225">
            <v>1208</v>
          </cell>
          <cell r="B1225" t="str">
            <v>MML</v>
          </cell>
          <cell r="C1225" t="str">
            <v>BOP</v>
          </cell>
          <cell r="D1225" t="str">
            <v>AVELEZ</v>
          </cell>
          <cell r="F1225" t="str">
            <v>LANC. DE CABOS</v>
          </cell>
          <cell r="G1225" t="str">
            <v>PEDRO ALVES CABRAL NETO</v>
          </cell>
          <cell r="H1225" t="str">
            <v>ELETRICISTA MONTADOR</v>
          </cell>
          <cell r="I1225" t="str">
            <v>BRISA DA COSTA</v>
          </cell>
          <cell r="J1225">
            <v>1</v>
          </cell>
        </row>
        <row r="1226">
          <cell r="A1226">
            <v>1209</v>
          </cell>
          <cell r="B1226" t="str">
            <v>AFC</v>
          </cell>
          <cell r="C1226" t="str">
            <v>ST</v>
          </cell>
          <cell r="D1226" t="str">
            <v>PM</v>
          </cell>
          <cell r="E1226" t="str">
            <v>JLSO</v>
          </cell>
          <cell r="F1226" t="str">
            <v>TUBULAÇÃO</v>
          </cell>
          <cell r="G1226" t="str">
            <v>ERISVALDO DA SILVA LUZ</v>
          </cell>
          <cell r="H1226" t="str">
            <v>AJUDANTE</v>
          </cell>
          <cell r="I1226" t="str">
            <v>BARRA</v>
          </cell>
          <cell r="J1226">
            <v>1</v>
          </cell>
        </row>
        <row r="1227">
          <cell r="A1227">
            <v>1210</v>
          </cell>
          <cell r="G1227" t="str">
            <v>JOSÉ JUNIOR PINTO PEREIRA</v>
          </cell>
          <cell r="H1227" t="str">
            <v>AJUDANTE</v>
          </cell>
          <cell r="I1227" t="str">
            <v>BARRA</v>
          </cell>
          <cell r="J1227">
            <v>1</v>
          </cell>
        </row>
        <row r="1228">
          <cell r="A1228">
            <v>1211</v>
          </cell>
          <cell r="G1228" t="str">
            <v>PAULO CESAR LUCAS</v>
          </cell>
          <cell r="H1228" t="str">
            <v>ELETRICISTA MONTADOR</v>
          </cell>
          <cell r="I1228" t="str">
            <v>BRISA DA COSTA</v>
          </cell>
          <cell r="J1228">
            <v>1</v>
          </cell>
        </row>
        <row r="1229">
          <cell r="A1229">
            <v>1212</v>
          </cell>
          <cell r="G1229" t="str">
            <v>ISRAEL RODRIGUES DA COSTA</v>
          </cell>
          <cell r="H1229" t="str">
            <v>AJUDANTE</v>
          </cell>
          <cell r="I1229" t="str">
            <v>-</v>
          </cell>
          <cell r="J1229">
            <v>1</v>
          </cell>
        </row>
        <row r="1230">
          <cell r="A1230">
            <v>1213</v>
          </cell>
          <cell r="B1230" t="str">
            <v>???</v>
          </cell>
          <cell r="C1230" t="str">
            <v>???</v>
          </cell>
          <cell r="D1230" t="str">
            <v>???</v>
          </cell>
          <cell r="E1230" t="str">
            <v>???</v>
          </cell>
          <cell r="F1230" t="str">
            <v>???</v>
          </cell>
          <cell r="G1230" t="str">
            <v>NILSON DE JESUS SANTOS</v>
          </cell>
          <cell r="H1230" t="str">
            <v>AJUDANTE</v>
          </cell>
          <cell r="I1230" t="str">
            <v>AEROPORTO</v>
          </cell>
          <cell r="J1230">
            <v>1</v>
          </cell>
        </row>
        <row r="1231">
          <cell r="A1231">
            <v>1214</v>
          </cell>
          <cell r="B1231" t="str">
            <v>MML</v>
          </cell>
          <cell r="C1231" t="str">
            <v>BOP</v>
          </cell>
          <cell r="D1231" t="str">
            <v>GIL</v>
          </cell>
          <cell r="E1231" t="str">
            <v>JSS</v>
          </cell>
          <cell r="F1231" t="str">
            <v>LIG. DE CABOS</v>
          </cell>
          <cell r="G1231" t="str">
            <v>CARLOS JOSÉ DE ASSIS SOUZA</v>
          </cell>
          <cell r="H1231" t="str">
            <v>ELETRICISTA F / C</v>
          </cell>
          <cell r="I1231" t="str">
            <v>BRISA DA COSTA</v>
          </cell>
          <cell r="J1231">
            <v>1</v>
          </cell>
        </row>
        <row r="1232">
          <cell r="A1232">
            <v>1215</v>
          </cell>
          <cell r="B1232" t="str">
            <v>MML</v>
          </cell>
          <cell r="C1232" t="str">
            <v>BOP</v>
          </cell>
          <cell r="D1232" t="str">
            <v>AVELEZ</v>
          </cell>
          <cell r="E1232" t="str">
            <v>ASSIS</v>
          </cell>
          <cell r="F1232" t="str">
            <v>MONTAGEM</v>
          </cell>
          <cell r="G1232" t="str">
            <v>JOSÉ ASSIS RIBEIRO DA SILVA</v>
          </cell>
          <cell r="H1232" t="str">
            <v>ENCARREGADO</v>
          </cell>
          <cell r="I1232" t="str">
            <v>RIO DAS OSTRAS</v>
          </cell>
          <cell r="J1232">
            <v>1</v>
          </cell>
        </row>
        <row r="1233">
          <cell r="A1233">
            <v>1216</v>
          </cell>
          <cell r="G1233" t="str">
            <v>DORIVAL BATISTA DE ALCANTARA</v>
          </cell>
          <cell r="H1233" t="str">
            <v>SUPERVISOR DE TUBULAÇÃO 1</v>
          </cell>
          <cell r="I1233" t="str">
            <v>-</v>
          </cell>
          <cell r="J1233">
            <v>1</v>
          </cell>
        </row>
        <row r="1234">
          <cell r="A1234">
            <v>1217</v>
          </cell>
          <cell r="B1234" t="str">
            <v>MML</v>
          </cell>
          <cell r="C1234" t="str">
            <v>BOP</v>
          </cell>
          <cell r="D1234" t="str">
            <v>AVELEZ</v>
          </cell>
          <cell r="E1234" t="str">
            <v>DAPN</v>
          </cell>
          <cell r="F1234" t="str">
            <v>MONTAGEM</v>
          </cell>
          <cell r="G1234" t="str">
            <v>FÁBIO AMARO DA SILVA</v>
          </cell>
          <cell r="H1234" t="str">
            <v>AJUDANTE</v>
          </cell>
          <cell r="I1234" t="str">
            <v>BARRA</v>
          </cell>
          <cell r="J1234">
            <v>1</v>
          </cell>
        </row>
        <row r="1235">
          <cell r="A1235">
            <v>1218</v>
          </cell>
          <cell r="C1235" t="str">
            <v>HRSG</v>
          </cell>
          <cell r="D1235" t="str">
            <v>?</v>
          </cell>
          <cell r="G1235" t="str">
            <v>ANDERSON RODRIGO CUNHA NUNES</v>
          </cell>
          <cell r="H1235" t="str">
            <v>AJUDANTE</v>
          </cell>
          <cell r="I1235" t="str">
            <v>BARRA</v>
          </cell>
          <cell r="J1235">
            <v>1</v>
          </cell>
        </row>
        <row r="1236">
          <cell r="A1236">
            <v>1219</v>
          </cell>
          <cell r="B1236" t="str">
            <v>ASA</v>
          </cell>
          <cell r="C1236" t="str">
            <v>HRSG</v>
          </cell>
          <cell r="D1236" t="str">
            <v>DARIO</v>
          </cell>
          <cell r="F1236" t="str">
            <v>ANDAIME</v>
          </cell>
          <cell r="G1236" t="str">
            <v>ANDERSON PORTO DOS SANTOS</v>
          </cell>
          <cell r="H1236" t="str">
            <v>MONTADOR ANDAIME</v>
          </cell>
          <cell r="I1236" t="str">
            <v>RIO DAS OSTRAS</v>
          </cell>
          <cell r="J1236">
            <v>1</v>
          </cell>
        </row>
        <row r="1237">
          <cell r="A1237">
            <v>1220</v>
          </cell>
          <cell r="B1237" t="str">
            <v>AFC</v>
          </cell>
          <cell r="C1237" t="str">
            <v>BOP</v>
          </cell>
          <cell r="D1237" t="str">
            <v>AVELEZ</v>
          </cell>
          <cell r="F1237" t="str">
            <v>LANC. DE CABOS</v>
          </cell>
          <cell r="G1237" t="str">
            <v>JACKSON SILVA GOMES</v>
          </cell>
          <cell r="H1237" t="str">
            <v>AJUDANTE</v>
          </cell>
          <cell r="I1237" t="str">
            <v>BARRA</v>
          </cell>
          <cell r="J1237">
            <v>1</v>
          </cell>
        </row>
        <row r="1238">
          <cell r="A1238">
            <v>1221</v>
          </cell>
          <cell r="B1238" t="str">
            <v>DEM</v>
          </cell>
          <cell r="C1238" t="str">
            <v>DEM</v>
          </cell>
          <cell r="D1238" t="str">
            <v>DEM</v>
          </cell>
          <cell r="E1238" t="str">
            <v>DEM</v>
          </cell>
          <cell r="F1238" t="str">
            <v>DEM</v>
          </cell>
          <cell r="G1238" t="str">
            <v>JOSÉ KUSTER</v>
          </cell>
          <cell r="H1238" t="str">
            <v>ENCARREGADO</v>
          </cell>
          <cell r="I1238" t="str">
            <v>RIO DAS OSTRAS</v>
          </cell>
          <cell r="J1238">
            <v>1</v>
          </cell>
        </row>
        <row r="1239">
          <cell r="A1239">
            <v>1222</v>
          </cell>
          <cell r="B1239" t="str">
            <v>MML</v>
          </cell>
          <cell r="C1239" t="str">
            <v>HRSG</v>
          </cell>
          <cell r="D1239" t="str">
            <v>VT</v>
          </cell>
          <cell r="E1239" t="str">
            <v>VAS</v>
          </cell>
          <cell r="F1239" t="str">
            <v>ELÉTRICA</v>
          </cell>
          <cell r="G1239" t="str">
            <v>RUBENS CÉSAR FERREIRA ALVES</v>
          </cell>
          <cell r="H1239" t="str">
            <v>ELETRICISTA MONTADOR</v>
          </cell>
          <cell r="I1239" t="str">
            <v>BRISA DA COSTA</v>
          </cell>
          <cell r="J1239">
            <v>1</v>
          </cell>
        </row>
        <row r="1240">
          <cell r="A1240">
            <v>1223</v>
          </cell>
          <cell r="C1240" t="str">
            <v>DEM</v>
          </cell>
          <cell r="D1240" t="str">
            <v>DEM</v>
          </cell>
          <cell r="E1240" t="str">
            <v>DEM</v>
          </cell>
          <cell r="F1240" t="str">
            <v>DEM</v>
          </cell>
          <cell r="G1240" t="str">
            <v>LUIZ SANTOS DE SANTANA</v>
          </cell>
          <cell r="H1240" t="str">
            <v>AJUDANTE</v>
          </cell>
          <cell r="I1240" t="str">
            <v>BARRA</v>
          </cell>
          <cell r="J1240">
            <v>1</v>
          </cell>
        </row>
        <row r="1241">
          <cell r="A1241">
            <v>1224</v>
          </cell>
          <cell r="B1241" t="str">
            <v>MML</v>
          </cell>
          <cell r="C1241" t="str">
            <v>HRSG</v>
          </cell>
          <cell r="D1241" t="str">
            <v>DARIO</v>
          </cell>
          <cell r="E1241" t="str">
            <v>EFS</v>
          </cell>
          <cell r="F1241" t="str">
            <v>ANDAIME</v>
          </cell>
          <cell r="G1241" t="str">
            <v>VALDIRLEI FERREIRA DA SILVA</v>
          </cell>
          <cell r="H1241" t="str">
            <v>MONTADOR ANDAIME</v>
          </cell>
          <cell r="I1241" t="str">
            <v>BRISA DA COSTA</v>
          </cell>
          <cell r="J1241">
            <v>1</v>
          </cell>
        </row>
        <row r="1242">
          <cell r="A1242">
            <v>1225</v>
          </cell>
          <cell r="B1242" t="str">
            <v>MML</v>
          </cell>
          <cell r="C1242" t="str">
            <v>BOP</v>
          </cell>
          <cell r="D1242" t="str">
            <v>AVELEZ</v>
          </cell>
          <cell r="E1242" t="str">
            <v>ASSIS</v>
          </cell>
          <cell r="F1242" t="str">
            <v>MONTAGEM</v>
          </cell>
          <cell r="G1242" t="str">
            <v>CLAYTON VIEIRA DO CARMO</v>
          </cell>
          <cell r="H1242" t="str">
            <v>AJUDANTE</v>
          </cell>
          <cell r="I1242" t="str">
            <v>BARRA</v>
          </cell>
          <cell r="J1242">
            <v>1</v>
          </cell>
        </row>
        <row r="1243">
          <cell r="A1243">
            <v>1226</v>
          </cell>
          <cell r="B1243" t="str">
            <v>MML</v>
          </cell>
          <cell r="C1243" t="str">
            <v>BOP</v>
          </cell>
          <cell r="D1243" t="str">
            <v>AVELEZ</v>
          </cell>
          <cell r="E1243" t="str">
            <v>OS</v>
          </cell>
          <cell r="F1243" t="str">
            <v>LANC. DE CABOS</v>
          </cell>
          <cell r="G1243" t="str">
            <v>JOSÉ CANDIDO NETO</v>
          </cell>
          <cell r="H1243" t="str">
            <v>ELETRICISTA MONTADOR</v>
          </cell>
          <cell r="I1243" t="str">
            <v>BRISA DA COSTA</v>
          </cell>
          <cell r="J1243">
            <v>1</v>
          </cell>
        </row>
        <row r="1244">
          <cell r="A1244">
            <v>1227</v>
          </cell>
          <cell r="B1244" t="str">
            <v>MML</v>
          </cell>
          <cell r="C1244" t="str">
            <v>BOP</v>
          </cell>
          <cell r="D1244" t="str">
            <v>CMM</v>
          </cell>
          <cell r="E1244" t="str">
            <v>EF</v>
          </cell>
          <cell r="F1244" t="str">
            <v>MONTAGEM</v>
          </cell>
          <cell r="G1244" t="str">
            <v>EVANDRO JOSÉ DOS SANTOS</v>
          </cell>
          <cell r="H1244" t="str">
            <v>ELETRICISTA MONTADOR</v>
          </cell>
          <cell r="I1244" t="str">
            <v>BARRA</v>
          </cell>
          <cell r="J1244">
            <v>1</v>
          </cell>
        </row>
        <row r="1245">
          <cell r="A1245">
            <v>1228</v>
          </cell>
          <cell r="G1245" t="str">
            <v>GILVAN SILVA SANTOS</v>
          </cell>
          <cell r="H1245" t="str">
            <v>ENCANADOR</v>
          </cell>
          <cell r="I1245" t="str">
            <v>BRISA DA COSTA</v>
          </cell>
          <cell r="J1245">
            <v>1</v>
          </cell>
        </row>
        <row r="1246">
          <cell r="A1246">
            <v>1229</v>
          </cell>
          <cell r="G1246" t="str">
            <v>EDINALDO FERREIRA DOS SANTOS</v>
          </cell>
          <cell r="H1246" t="str">
            <v>ENCANADOR</v>
          </cell>
          <cell r="I1246" t="str">
            <v>-</v>
          </cell>
          <cell r="J1246">
            <v>1</v>
          </cell>
        </row>
        <row r="1247">
          <cell r="A1247">
            <v>1230</v>
          </cell>
          <cell r="G1247" t="str">
            <v>JOSÉ ALEX MENEZES MONTEIRO</v>
          </cell>
          <cell r="H1247" t="str">
            <v>ENCANADOR</v>
          </cell>
          <cell r="I1247" t="str">
            <v>-</v>
          </cell>
          <cell r="J1247">
            <v>1</v>
          </cell>
        </row>
        <row r="1248">
          <cell r="A1248">
            <v>1231</v>
          </cell>
          <cell r="G1248" t="str">
            <v>EVERALDO SANTOS RAMOS</v>
          </cell>
          <cell r="H1248" t="str">
            <v>ENCANADOR</v>
          </cell>
          <cell r="I1248" t="str">
            <v>-</v>
          </cell>
          <cell r="J1248">
            <v>1</v>
          </cell>
        </row>
        <row r="1249">
          <cell r="A1249">
            <v>1232</v>
          </cell>
          <cell r="B1249" t="str">
            <v>MML</v>
          </cell>
          <cell r="C1249" t="str">
            <v>BOP</v>
          </cell>
          <cell r="D1249" t="str">
            <v>AVELEZ</v>
          </cell>
          <cell r="E1249" t="str">
            <v>ASSIS</v>
          </cell>
          <cell r="F1249" t="str">
            <v>MONTAGEM</v>
          </cell>
          <cell r="G1249" t="str">
            <v>EDINALDO DOS SANTOS RODRIGUES</v>
          </cell>
          <cell r="H1249" t="str">
            <v>AJUDANTE</v>
          </cell>
          <cell r="I1249" t="str">
            <v>AROEIRA</v>
          </cell>
          <cell r="J1249">
            <v>1</v>
          </cell>
        </row>
        <row r="1250">
          <cell r="A1250">
            <v>1233</v>
          </cell>
          <cell r="G1250" t="str">
            <v>JOSMAR SOARES</v>
          </cell>
          <cell r="H1250" t="str">
            <v>PROJETISTA</v>
          </cell>
          <cell r="I1250" t="str">
            <v>-</v>
          </cell>
          <cell r="J1250">
            <v>1</v>
          </cell>
        </row>
        <row r="1251">
          <cell r="A1251">
            <v>1234</v>
          </cell>
          <cell r="B1251" t="str">
            <v>???</v>
          </cell>
          <cell r="C1251" t="str">
            <v>???</v>
          </cell>
          <cell r="D1251" t="str">
            <v>???</v>
          </cell>
          <cell r="E1251" t="str">
            <v>???</v>
          </cell>
          <cell r="F1251" t="str">
            <v>???</v>
          </cell>
          <cell r="G1251" t="str">
            <v>ANDRÉ LUIZ PEREIRA DE ARAUJO</v>
          </cell>
          <cell r="H1251" t="str">
            <v>AJUDANTE</v>
          </cell>
          <cell r="I1251" t="str">
            <v>BRISA DA COSTA</v>
          </cell>
          <cell r="J1251">
            <v>1</v>
          </cell>
        </row>
        <row r="1252">
          <cell r="A1252">
            <v>1235</v>
          </cell>
          <cell r="B1252" t="str">
            <v>MML</v>
          </cell>
          <cell r="G1252" t="str">
            <v>PEDRO DA SILVA DIAS</v>
          </cell>
          <cell r="H1252" t="str">
            <v>ELETRICISTA F / C</v>
          </cell>
          <cell r="I1252" t="str">
            <v>BRISA DA COSTA</v>
          </cell>
          <cell r="J1252">
            <v>1</v>
          </cell>
        </row>
        <row r="1253">
          <cell r="A1253">
            <v>1236</v>
          </cell>
          <cell r="C1253" t="str">
            <v>DEM</v>
          </cell>
          <cell r="D1253" t="str">
            <v>DEM</v>
          </cell>
          <cell r="E1253" t="str">
            <v>DEM</v>
          </cell>
          <cell r="F1253" t="str">
            <v>DEM</v>
          </cell>
          <cell r="G1253" t="str">
            <v>RENATO ALEXANDRE DE ALMEIDA</v>
          </cell>
          <cell r="H1253" t="str">
            <v>ELETRICISTA MONTADOR</v>
          </cell>
          <cell r="I1253" t="str">
            <v>BRISA DA COSTA</v>
          </cell>
          <cell r="J1253">
            <v>1</v>
          </cell>
        </row>
        <row r="1254">
          <cell r="A1254">
            <v>1237</v>
          </cell>
          <cell r="G1254" t="str">
            <v>AVEILDO AQUINO DA CRUZ</v>
          </cell>
          <cell r="H1254" t="str">
            <v>SOLDADOR RX</v>
          </cell>
          <cell r="I1254" t="str">
            <v>BRISA DA COSTA</v>
          </cell>
          <cell r="J1254">
            <v>1</v>
          </cell>
        </row>
        <row r="1255">
          <cell r="A1255">
            <v>1238</v>
          </cell>
          <cell r="G1255" t="str">
            <v>SIDNEY VIEIRA CIPRIANO</v>
          </cell>
          <cell r="H1255" t="str">
            <v>AJUDANTE</v>
          </cell>
          <cell r="I1255" t="str">
            <v>-</v>
          </cell>
          <cell r="J1255">
            <v>1</v>
          </cell>
        </row>
        <row r="1256">
          <cell r="A1256">
            <v>1239</v>
          </cell>
          <cell r="G1256" t="str">
            <v>JORGE EDUARDO MELO BRITO</v>
          </cell>
          <cell r="H1256" t="str">
            <v>MEIO OFICIAL</v>
          </cell>
          <cell r="I1256" t="str">
            <v>-</v>
          </cell>
          <cell r="J1256">
            <v>1</v>
          </cell>
        </row>
        <row r="1257">
          <cell r="A1257">
            <v>1240</v>
          </cell>
          <cell r="G1257" t="str">
            <v>EMILIO JOSÉ BARRETO SILVA</v>
          </cell>
          <cell r="H1257" t="str">
            <v>MEIO OFICIAL</v>
          </cell>
          <cell r="I1257" t="str">
            <v>-</v>
          </cell>
          <cell r="J1257">
            <v>1</v>
          </cell>
        </row>
        <row r="1258">
          <cell r="A1258">
            <v>1241</v>
          </cell>
          <cell r="G1258" t="str">
            <v>RESERVADO GIVALDO</v>
          </cell>
          <cell r="I1258" t="str">
            <v>-</v>
          </cell>
          <cell r="J1258">
            <v>1</v>
          </cell>
        </row>
        <row r="1259">
          <cell r="A1259">
            <v>1242</v>
          </cell>
          <cell r="B1259" t="str">
            <v>MML</v>
          </cell>
          <cell r="C1259" t="str">
            <v>HRSG</v>
          </cell>
          <cell r="D1259" t="str">
            <v>CMM</v>
          </cell>
          <cell r="E1259" t="str">
            <v>ON</v>
          </cell>
          <cell r="F1259" t="str">
            <v>INSTRUMENT.</v>
          </cell>
          <cell r="G1259" t="str">
            <v>MANOEL LOPES DA PAIXÃO</v>
          </cell>
          <cell r="H1259" t="str">
            <v>ELETRICISTA MONTADOR</v>
          </cell>
          <cell r="I1259" t="str">
            <v>BRISA DA COSTA</v>
          </cell>
          <cell r="J1259">
            <v>1</v>
          </cell>
        </row>
        <row r="1260">
          <cell r="A1260">
            <v>1243</v>
          </cell>
          <cell r="B1260" t="str">
            <v>DEM</v>
          </cell>
          <cell r="C1260" t="str">
            <v>DEM</v>
          </cell>
          <cell r="D1260" t="str">
            <v>DEM</v>
          </cell>
          <cell r="E1260" t="str">
            <v>DEM</v>
          </cell>
          <cell r="F1260" t="str">
            <v>DEM</v>
          </cell>
          <cell r="G1260" t="str">
            <v>PATRICIO CHAVES FERREIRA</v>
          </cell>
          <cell r="H1260" t="str">
            <v>ELETRICISTA MONTADOR</v>
          </cell>
          <cell r="I1260" t="str">
            <v>BRISA DA COSTA</v>
          </cell>
          <cell r="J1260">
            <v>1</v>
          </cell>
        </row>
        <row r="1261">
          <cell r="A1261">
            <v>1244</v>
          </cell>
          <cell r="G1261" t="str">
            <v>CLAUDINO DE SOUSA LOURA</v>
          </cell>
          <cell r="H1261" t="str">
            <v>SOLDADOR TIG</v>
          </cell>
          <cell r="I1261" t="str">
            <v>BRISA DA COSTA</v>
          </cell>
          <cell r="J1261">
            <v>1</v>
          </cell>
        </row>
        <row r="1262">
          <cell r="A1262">
            <v>1245</v>
          </cell>
          <cell r="B1262" t="str">
            <v>AFC</v>
          </cell>
          <cell r="C1262" t="str">
            <v>ST</v>
          </cell>
          <cell r="D1262" t="str">
            <v>CMM</v>
          </cell>
          <cell r="E1262" t="str">
            <v>JWC</v>
          </cell>
          <cell r="F1262" t="str">
            <v>ELÉT. INST.</v>
          </cell>
          <cell r="G1262" t="str">
            <v>OSVALDO ALVES BARBOSA</v>
          </cell>
          <cell r="H1262" t="str">
            <v>MESTRE</v>
          </cell>
          <cell r="I1262" t="str">
            <v>BRISA DA COSTA</v>
          </cell>
          <cell r="J1262">
            <v>1</v>
          </cell>
        </row>
        <row r="1263">
          <cell r="A1263">
            <v>1246</v>
          </cell>
          <cell r="G1263" t="str">
            <v>DAVID CAMPOS DE AQUINO</v>
          </cell>
          <cell r="H1263" t="str">
            <v>ENCANADOR</v>
          </cell>
          <cell r="I1263" t="str">
            <v>BRISA DA COSTA</v>
          </cell>
          <cell r="J1263">
            <v>1</v>
          </cell>
        </row>
        <row r="1264">
          <cell r="A1264">
            <v>1247</v>
          </cell>
          <cell r="G1264" t="str">
            <v>JAILSON SILVA DE GOIS</v>
          </cell>
          <cell r="H1264" t="str">
            <v>SOLDADOR RX</v>
          </cell>
          <cell r="I1264" t="str">
            <v>BRISA DA COSTA</v>
          </cell>
          <cell r="J1264">
            <v>1</v>
          </cell>
        </row>
        <row r="1265">
          <cell r="A1265">
            <v>1248</v>
          </cell>
          <cell r="G1265" t="str">
            <v>ROBERTO DOS SANTOS</v>
          </cell>
          <cell r="H1265" t="str">
            <v>AJUDANTE</v>
          </cell>
          <cell r="I1265" t="str">
            <v>-</v>
          </cell>
          <cell r="J1265">
            <v>1</v>
          </cell>
        </row>
        <row r="1266">
          <cell r="A1266">
            <v>1249</v>
          </cell>
          <cell r="G1266" t="str">
            <v>ALBERTO CESAR NASCIMENTO</v>
          </cell>
          <cell r="H1266" t="str">
            <v>PROJETISTA</v>
          </cell>
          <cell r="I1266" t="str">
            <v>-</v>
          </cell>
          <cell r="J1266">
            <v>1</v>
          </cell>
        </row>
        <row r="1267">
          <cell r="A1267">
            <v>1250</v>
          </cell>
          <cell r="G1267" t="str">
            <v>EVANDRO FERREIRA DOS SANTOS</v>
          </cell>
          <cell r="H1267" t="str">
            <v>ENCANADOR</v>
          </cell>
          <cell r="I1267" t="str">
            <v>BRISA DA COSTA</v>
          </cell>
          <cell r="J1267">
            <v>1</v>
          </cell>
        </row>
        <row r="1268">
          <cell r="A1268">
            <v>1251</v>
          </cell>
          <cell r="G1268" t="str">
            <v>JOSÉ GONZAGA ALVES SILVA</v>
          </cell>
          <cell r="H1268" t="str">
            <v>ENCANADOR</v>
          </cell>
          <cell r="I1268" t="str">
            <v>BRISA DA COSTA</v>
          </cell>
          <cell r="J1268">
            <v>1</v>
          </cell>
        </row>
        <row r="1269">
          <cell r="A1269">
            <v>1252</v>
          </cell>
          <cell r="G1269" t="str">
            <v>INALDO GALDINO DA SILVA</v>
          </cell>
          <cell r="H1269" t="str">
            <v>MONTADOR</v>
          </cell>
          <cell r="I1269" t="str">
            <v>BRISA DA COSTA</v>
          </cell>
          <cell r="J1269">
            <v>1</v>
          </cell>
        </row>
        <row r="1270">
          <cell r="A1270">
            <v>1253</v>
          </cell>
          <cell r="B1270" t="str">
            <v>MML</v>
          </cell>
          <cell r="C1270" t="str">
            <v>HRSG</v>
          </cell>
          <cell r="D1270" t="str">
            <v>DARIO</v>
          </cell>
          <cell r="E1270" t="str">
            <v>EFS</v>
          </cell>
          <cell r="F1270" t="str">
            <v>ANDAIME</v>
          </cell>
          <cell r="G1270" t="str">
            <v>PAULO LIMA VENTURA</v>
          </cell>
          <cell r="H1270" t="str">
            <v>AJUDANTE</v>
          </cell>
          <cell r="I1270" t="str">
            <v>BARRA</v>
          </cell>
          <cell r="J1270">
            <v>1</v>
          </cell>
        </row>
        <row r="1271">
          <cell r="A1271">
            <v>1254</v>
          </cell>
          <cell r="G1271" t="str">
            <v>ELISEU DA COSTA OLIVEIRA</v>
          </cell>
          <cell r="H1271" t="str">
            <v>ENCANADOR</v>
          </cell>
          <cell r="I1271" t="str">
            <v>BRISA DA COSTA</v>
          </cell>
          <cell r="J1271">
            <v>1</v>
          </cell>
        </row>
        <row r="1272">
          <cell r="A1272">
            <v>1255</v>
          </cell>
          <cell r="G1272" t="str">
            <v>JOÃO GOMES PAULINO</v>
          </cell>
          <cell r="H1272" t="str">
            <v>MONTADOR ANDAIME</v>
          </cell>
          <cell r="I1272" t="str">
            <v>BRISA DA COSTA</v>
          </cell>
          <cell r="J1272">
            <v>1</v>
          </cell>
        </row>
        <row r="1273">
          <cell r="A1273">
            <v>1256</v>
          </cell>
          <cell r="G1273" t="str">
            <v>CLAUDIONOR GOMES SILVA</v>
          </cell>
          <cell r="H1273" t="str">
            <v>AJUDANTE</v>
          </cell>
          <cell r="I1273" t="str">
            <v>-</v>
          </cell>
          <cell r="J1273">
            <v>1</v>
          </cell>
        </row>
        <row r="1274">
          <cell r="A1274">
            <v>1257</v>
          </cell>
          <cell r="G1274" t="str">
            <v>MANOEL LUCIO DA SILVA BONDADE</v>
          </cell>
          <cell r="H1274" t="str">
            <v>AJUDANTE</v>
          </cell>
          <cell r="I1274" t="str">
            <v>-</v>
          </cell>
          <cell r="J1274">
            <v>1</v>
          </cell>
        </row>
        <row r="1275">
          <cell r="A1275">
            <v>1258</v>
          </cell>
          <cell r="G1275" t="str">
            <v>UIGUINEI MARTINS SILVA</v>
          </cell>
          <cell r="H1275" t="str">
            <v>AJUDANTE</v>
          </cell>
          <cell r="I1275" t="str">
            <v>-</v>
          </cell>
          <cell r="J1275">
            <v>1</v>
          </cell>
        </row>
        <row r="1276">
          <cell r="A1276">
            <v>1259</v>
          </cell>
          <cell r="G1276" t="str">
            <v>PEDRO GOMES LIMA</v>
          </cell>
          <cell r="H1276" t="str">
            <v>MONTADOR ANDAIME</v>
          </cell>
          <cell r="I1276" t="str">
            <v>BRISA DA COSTA</v>
          </cell>
          <cell r="J1276">
            <v>1</v>
          </cell>
        </row>
        <row r="1277">
          <cell r="A1277">
            <v>1260</v>
          </cell>
          <cell r="G1277" t="str">
            <v>WELDER DE JESUS SANTOS</v>
          </cell>
          <cell r="H1277" t="str">
            <v>ENCANADOR</v>
          </cell>
          <cell r="I1277" t="str">
            <v>BRISA DA COSTA</v>
          </cell>
          <cell r="J1277">
            <v>1</v>
          </cell>
        </row>
        <row r="1278">
          <cell r="A1278">
            <v>1261</v>
          </cell>
          <cell r="G1278" t="str">
            <v>VERONILDO RAFAEL DA SILVA</v>
          </cell>
          <cell r="H1278" t="str">
            <v>ENCANADOR</v>
          </cell>
          <cell r="I1278" t="str">
            <v>BRISA DA COSTA</v>
          </cell>
          <cell r="J1278">
            <v>1</v>
          </cell>
        </row>
        <row r="1279">
          <cell r="A1279">
            <v>1262</v>
          </cell>
          <cell r="G1279" t="str">
            <v>DAMIÃO RUFINO DUARTE</v>
          </cell>
          <cell r="H1279" t="str">
            <v>ENCARREGADO MONTAGEM</v>
          </cell>
          <cell r="I1279" t="str">
            <v>BRISA DA COSTA</v>
          </cell>
          <cell r="J1279">
            <v>1</v>
          </cell>
        </row>
        <row r="1280">
          <cell r="A1280">
            <v>1263</v>
          </cell>
          <cell r="G1280" t="str">
            <v>HENRIQUE VIEIRA GONÇALVES</v>
          </cell>
          <cell r="H1280" t="str">
            <v>SOLDADOR DE CHAPARIA</v>
          </cell>
          <cell r="I1280" t="str">
            <v>BRISA DA COSTA</v>
          </cell>
          <cell r="J1280">
            <v>1</v>
          </cell>
        </row>
        <row r="1281">
          <cell r="A1281">
            <v>1264</v>
          </cell>
          <cell r="G1281" t="str">
            <v>ROMANO DE OLIVEIRA XAVIER</v>
          </cell>
          <cell r="H1281" t="str">
            <v>MONTADOR ANDAIME</v>
          </cell>
          <cell r="I1281" t="str">
            <v>BRISA DA COSTA</v>
          </cell>
          <cell r="J1281">
            <v>1</v>
          </cell>
        </row>
        <row r="1282">
          <cell r="A1282">
            <v>1265</v>
          </cell>
          <cell r="G1282" t="str">
            <v>HAMILTON MENESES DE SOUSA</v>
          </cell>
          <cell r="H1282" t="str">
            <v>ENCANADOR</v>
          </cell>
          <cell r="I1282" t="str">
            <v>BRISA DA COSTA</v>
          </cell>
          <cell r="J1282">
            <v>1</v>
          </cell>
        </row>
        <row r="1283">
          <cell r="A1283">
            <v>1266</v>
          </cell>
          <cell r="G1283" t="str">
            <v>ELIAS DA SILVA AMARO</v>
          </cell>
          <cell r="H1283" t="str">
            <v>AJUDANTE</v>
          </cell>
          <cell r="I1283" t="str">
            <v>-</v>
          </cell>
          <cell r="J1283">
            <v>1</v>
          </cell>
        </row>
        <row r="1284">
          <cell r="A1284">
            <v>1267</v>
          </cell>
          <cell r="G1284" t="str">
            <v>ADAILSON DA SILVA RAMOS</v>
          </cell>
          <cell r="H1284" t="str">
            <v>AJUDANTE</v>
          </cell>
          <cell r="I1284" t="str">
            <v>-</v>
          </cell>
          <cell r="J1284">
            <v>1</v>
          </cell>
        </row>
        <row r="1285">
          <cell r="A1285">
            <v>1268</v>
          </cell>
          <cell r="C1285" t="str">
            <v>DEM</v>
          </cell>
          <cell r="D1285" t="str">
            <v>DEM</v>
          </cell>
          <cell r="E1285" t="str">
            <v>DEM</v>
          </cell>
          <cell r="F1285" t="str">
            <v>DEM</v>
          </cell>
          <cell r="G1285" t="str">
            <v>MARCELO PEPE LUSTOZA</v>
          </cell>
          <cell r="H1285" t="str">
            <v>ELETRICISTA DE MANUTENÇÃO</v>
          </cell>
          <cell r="I1285" t="str">
            <v>PARGOS</v>
          </cell>
          <cell r="J1285">
            <v>1</v>
          </cell>
        </row>
        <row r="1286">
          <cell r="A1286">
            <v>1269</v>
          </cell>
          <cell r="G1286" t="str">
            <v>HERNANDES LIMA DO NASCIMENTO</v>
          </cell>
          <cell r="H1286" t="str">
            <v>MONTADOR ANDAIME</v>
          </cell>
          <cell r="I1286" t="str">
            <v>BRISA DA COSTA</v>
          </cell>
          <cell r="J1286">
            <v>1</v>
          </cell>
        </row>
        <row r="1287">
          <cell r="A1287">
            <v>1270</v>
          </cell>
          <cell r="G1287" t="str">
            <v>VANGELO FAGUNDES ROCHA</v>
          </cell>
          <cell r="H1287" t="str">
            <v>ENCANADOR</v>
          </cell>
          <cell r="I1287" t="str">
            <v>BRISA DA COSTA</v>
          </cell>
          <cell r="J1287">
            <v>1</v>
          </cell>
        </row>
        <row r="1288">
          <cell r="A1288">
            <v>1271</v>
          </cell>
          <cell r="G1288" t="str">
            <v>EDSON IZIDIO DOS SANTOS</v>
          </cell>
          <cell r="H1288" t="str">
            <v>ENCANADOR</v>
          </cell>
          <cell r="I1288" t="str">
            <v>BRISA DA COSTA</v>
          </cell>
          <cell r="J1288">
            <v>1</v>
          </cell>
        </row>
        <row r="1289">
          <cell r="A1289">
            <v>1272</v>
          </cell>
          <cell r="G1289" t="str">
            <v>CARLOS DE FREITAS CAMPOS</v>
          </cell>
          <cell r="H1289" t="str">
            <v>ENCANADOR</v>
          </cell>
          <cell r="I1289" t="str">
            <v>BRISA DA COSTA</v>
          </cell>
          <cell r="J1289">
            <v>1</v>
          </cell>
        </row>
        <row r="1290">
          <cell r="A1290">
            <v>1273</v>
          </cell>
          <cell r="C1290" t="str">
            <v>DEM</v>
          </cell>
          <cell r="D1290" t="str">
            <v>DEM</v>
          </cell>
          <cell r="E1290" t="str">
            <v>DEM</v>
          </cell>
          <cell r="F1290" t="str">
            <v>DEM</v>
          </cell>
          <cell r="G1290" t="str">
            <v>RONALDO DE JESUS SANTOS</v>
          </cell>
          <cell r="H1290" t="str">
            <v>AJUDANTE</v>
          </cell>
          <cell r="I1290" t="str">
            <v>AEROPORTO</v>
          </cell>
          <cell r="J1290">
            <v>1</v>
          </cell>
        </row>
        <row r="1291">
          <cell r="A1291">
            <v>1274</v>
          </cell>
          <cell r="G1291" t="str">
            <v>JOÃO DOS SANTOS PEREIRA</v>
          </cell>
          <cell r="H1291" t="str">
            <v>AJUDANTE</v>
          </cell>
          <cell r="I1291" t="str">
            <v>-</v>
          </cell>
          <cell r="J1291">
            <v>1</v>
          </cell>
        </row>
        <row r="1292">
          <cell r="A1292">
            <v>1275</v>
          </cell>
          <cell r="G1292" t="str">
            <v>SANDRO ARAUJO REIS</v>
          </cell>
          <cell r="H1292" t="str">
            <v>ENCARREGADO</v>
          </cell>
          <cell r="I1292" t="str">
            <v>-</v>
          </cell>
          <cell r="J1292">
            <v>1</v>
          </cell>
        </row>
        <row r="1293">
          <cell r="A1293">
            <v>1276</v>
          </cell>
          <cell r="C1293" t="str">
            <v>PLAN</v>
          </cell>
          <cell r="D1293" t="str">
            <v>SÉRGIO</v>
          </cell>
          <cell r="E1293" t="str">
            <v>-</v>
          </cell>
          <cell r="G1293" t="str">
            <v>RICARDO DE SIQUEIRA PENEDO</v>
          </cell>
          <cell r="H1293" t="str">
            <v>AUXILIAR DE ESCRITÓRIO</v>
          </cell>
          <cell r="I1293" t="str">
            <v>RIO DAS OSTRAS</v>
          </cell>
          <cell r="J1293">
            <v>1</v>
          </cell>
        </row>
        <row r="1294">
          <cell r="A1294">
            <v>1277</v>
          </cell>
          <cell r="G1294" t="str">
            <v>ROSENILDO GONÇALVES DE OLIVEIRA</v>
          </cell>
          <cell r="H1294" t="str">
            <v>ENCANADOR</v>
          </cell>
          <cell r="I1294" t="str">
            <v>BRISA DA COSTA</v>
          </cell>
          <cell r="J1294">
            <v>1</v>
          </cell>
        </row>
        <row r="1295">
          <cell r="A1295">
            <v>1278</v>
          </cell>
          <cell r="G1295" t="str">
            <v>SEBASTIÃO CLOVES MOTA</v>
          </cell>
          <cell r="H1295" t="str">
            <v>ENCANADOR</v>
          </cell>
          <cell r="I1295" t="str">
            <v>BRISA DA COSTA</v>
          </cell>
          <cell r="J1295">
            <v>1</v>
          </cell>
        </row>
        <row r="1296">
          <cell r="A1296">
            <v>1279</v>
          </cell>
          <cell r="G1296" t="str">
            <v>JOSÉ AUGUSTO GOMES</v>
          </cell>
          <cell r="H1296" t="str">
            <v>AJUDANTE</v>
          </cell>
          <cell r="I1296" t="str">
            <v>-</v>
          </cell>
          <cell r="J1296">
            <v>1</v>
          </cell>
        </row>
        <row r="1297">
          <cell r="A1297">
            <v>1280</v>
          </cell>
          <cell r="G1297" t="str">
            <v>IVANALDO FERREIRA DE SOUTO</v>
          </cell>
          <cell r="H1297" t="str">
            <v>ENCARREGADO ELETRICA</v>
          </cell>
          <cell r="I1297" t="str">
            <v>RIO DAS OSTRAS</v>
          </cell>
          <cell r="J1297">
            <v>1</v>
          </cell>
        </row>
        <row r="1298">
          <cell r="A1298">
            <v>1281</v>
          </cell>
          <cell r="G1298" t="str">
            <v>WAGNER DO CARMO MENDES</v>
          </cell>
          <cell r="H1298" t="str">
            <v>ENCANADOR</v>
          </cell>
          <cell r="I1298" t="str">
            <v>BRISA DA COSTA</v>
          </cell>
          <cell r="J1298">
            <v>1</v>
          </cell>
        </row>
        <row r="1299">
          <cell r="A1299">
            <v>1282</v>
          </cell>
          <cell r="B1299" t="str">
            <v>MML</v>
          </cell>
          <cell r="C1299" t="str">
            <v>ST</v>
          </cell>
          <cell r="D1299" t="str">
            <v>DARIO</v>
          </cell>
          <cell r="E1299" t="str">
            <v>EFS</v>
          </cell>
          <cell r="F1299" t="str">
            <v>ANDAIME</v>
          </cell>
          <cell r="G1299" t="str">
            <v>CÍCERO LINO DO CARMO</v>
          </cell>
          <cell r="H1299" t="str">
            <v>AJUDANTE</v>
          </cell>
          <cell r="I1299" t="str">
            <v>-</v>
          </cell>
          <cell r="J1299">
            <v>1</v>
          </cell>
        </row>
        <row r="1300">
          <cell r="A1300">
            <v>1283</v>
          </cell>
          <cell r="B1300" t="str">
            <v>MML</v>
          </cell>
          <cell r="C1300" t="str">
            <v>ST</v>
          </cell>
          <cell r="D1300" t="str">
            <v>DARIO</v>
          </cell>
          <cell r="E1300" t="str">
            <v>EFS</v>
          </cell>
          <cell r="F1300" t="str">
            <v>ANDAIME</v>
          </cell>
          <cell r="G1300" t="str">
            <v>JOSÉ DO CARMO FELIPE</v>
          </cell>
          <cell r="H1300" t="str">
            <v>AJUDANTE</v>
          </cell>
          <cell r="I1300" t="str">
            <v>-</v>
          </cell>
          <cell r="J1300">
            <v>1</v>
          </cell>
        </row>
        <row r="1301">
          <cell r="A1301">
            <v>1284</v>
          </cell>
          <cell r="G1301" t="str">
            <v>GILSIVAN PEREIRA DA SILVA</v>
          </cell>
          <cell r="H1301" t="str">
            <v>MONTADOR ANDAIME</v>
          </cell>
          <cell r="I1301" t="str">
            <v>BRISA DA COSTA</v>
          </cell>
          <cell r="J1301">
            <v>1</v>
          </cell>
        </row>
        <row r="1302">
          <cell r="A1302">
            <v>1285</v>
          </cell>
          <cell r="G1302" t="str">
            <v>CELSO GONÇALVES SANTANA</v>
          </cell>
          <cell r="H1302" t="str">
            <v>ENCANADOR</v>
          </cell>
          <cell r="I1302" t="str">
            <v>BRISA DA COSTA</v>
          </cell>
          <cell r="J1302">
            <v>1</v>
          </cell>
        </row>
        <row r="1303">
          <cell r="A1303">
            <v>1286</v>
          </cell>
          <cell r="G1303" t="str">
            <v>RONALDO LINO DOS SANTOS</v>
          </cell>
          <cell r="H1303" t="str">
            <v>ENCARREGADO</v>
          </cell>
          <cell r="I1303" t="str">
            <v>BRISA DA COSTA</v>
          </cell>
          <cell r="J1303">
            <v>1</v>
          </cell>
        </row>
        <row r="1304">
          <cell r="A1304">
            <v>1287</v>
          </cell>
          <cell r="G1304" t="str">
            <v>SEBASTIÃO CARLOS KER</v>
          </cell>
          <cell r="H1304" t="str">
            <v>ENCANADOR</v>
          </cell>
          <cell r="I1304" t="str">
            <v>BRISA DA COSTA</v>
          </cell>
          <cell r="J1304">
            <v>1</v>
          </cell>
        </row>
        <row r="1305">
          <cell r="A1305">
            <v>1288</v>
          </cell>
          <cell r="G1305" t="str">
            <v>ROMILDO BATISTA</v>
          </cell>
          <cell r="H1305" t="str">
            <v>ENCANADOR</v>
          </cell>
          <cell r="I1305" t="str">
            <v>BRISA DA COSTA</v>
          </cell>
          <cell r="J1305">
            <v>1</v>
          </cell>
        </row>
        <row r="1306">
          <cell r="A1306">
            <v>1289</v>
          </cell>
          <cell r="G1306" t="str">
            <v>CARLOS ANTONIO DE OLIVEIRA</v>
          </cell>
          <cell r="H1306" t="str">
            <v>ENCANADOR</v>
          </cell>
          <cell r="I1306" t="str">
            <v>BRISA DA COSTA</v>
          </cell>
          <cell r="J1306">
            <v>1</v>
          </cell>
        </row>
        <row r="1307">
          <cell r="A1307">
            <v>1290</v>
          </cell>
          <cell r="G1307" t="str">
            <v>JÔ SANTOS DA SILVA</v>
          </cell>
          <cell r="H1307" t="str">
            <v>AJUDANTE</v>
          </cell>
          <cell r="I1307" t="str">
            <v>-</v>
          </cell>
          <cell r="J1307">
            <v>1</v>
          </cell>
        </row>
        <row r="1308">
          <cell r="A1308">
            <v>1291</v>
          </cell>
          <cell r="G1308" t="str">
            <v>EDNILSON PIRES SILVA</v>
          </cell>
          <cell r="H1308" t="str">
            <v>ENCANADOR</v>
          </cell>
          <cell r="I1308" t="str">
            <v>BRISA DA COSTA</v>
          </cell>
          <cell r="J1308">
            <v>1</v>
          </cell>
        </row>
        <row r="1309">
          <cell r="A1309">
            <v>1292</v>
          </cell>
          <cell r="G1309" t="str">
            <v>SERGIO MARCOS DA SOUZA</v>
          </cell>
          <cell r="H1309" t="str">
            <v>SOLDADOR RX</v>
          </cell>
          <cell r="I1309" t="str">
            <v>BRISA DA COSTA</v>
          </cell>
          <cell r="J1309">
            <v>1</v>
          </cell>
        </row>
        <row r="1310">
          <cell r="A1310">
            <v>1293</v>
          </cell>
          <cell r="B1310" t="str">
            <v>MML</v>
          </cell>
          <cell r="C1310" t="str">
            <v>BOP</v>
          </cell>
          <cell r="D1310" t="str">
            <v>CMM</v>
          </cell>
          <cell r="E1310" t="str">
            <v>EF</v>
          </cell>
          <cell r="F1310" t="str">
            <v>MONTAGEM</v>
          </cell>
          <cell r="G1310" t="str">
            <v>AURINO DOS REIS SANTANA</v>
          </cell>
          <cell r="H1310" t="str">
            <v>ELETRICISTA MONTADOR</v>
          </cell>
          <cell r="I1310" t="str">
            <v>CAMPO D'OESTE</v>
          </cell>
          <cell r="J1310">
            <v>1</v>
          </cell>
        </row>
        <row r="1311">
          <cell r="A1311">
            <v>1294</v>
          </cell>
          <cell r="G1311" t="str">
            <v>JULIO CESAR GOMES DA SILVA</v>
          </cell>
          <cell r="H1311" t="str">
            <v>ENCANADOR</v>
          </cell>
          <cell r="I1311" t="str">
            <v>BRISA DA COSTA</v>
          </cell>
          <cell r="J1311">
            <v>1</v>
          </cell>
        </row>
        <row r="1312">
          <cell r="A1312">
            <v>1295</v>
          </cell>
          <cell r="G1312" t="str">
            <v>PAULO GOMES</v>
          </cell>
          <cell r="H1312" t="str">
            <v>AJUDANTE</v>
          </cell>
          <cell r="I1312" t="str">
            <v>-</v>
          </cell>
          <cell r="J1312">
            <v>1</v>
          </cell>
        </row>
        <row r="1313">
          <cell r="A1313">
            <v>1296</v>
          </cell>
          <cell r="G1313" t="str">
            <v>VALMIR DE SOUZA FERREIRA</v>
          </cell>
          <cell r="H1313" t="str">
            <v>ENCANADOR</v>
          </cell>
          <cell r="I1313" t="str">
            <v>BRISA DA COSTA</v>
          </cell>
          <cell r="J1313">
            <v>1</v>
          </cell>
        </row>
        <row r="1314">
          <cell r="A1314">
            <v>1297</v>
          </cell>
          <cell r="G1314" t="str">
            <v>CLEMERSON SANTOS GOMES</v>
          </cell>
          <cell r="H1314" t="str">
            <v>AJUDANTE</v>
          </cell>
          <cell r="I1314" t="str">
            <v>-</v>
          </cell>
          <cell r="J1314">
            <v>1</v>
          </cell>
        </row>
        <row r="1315">
          <cell r="A1315">
            <v>1298</v>
          </cell>
          <cell r="G1315" t="str">
            <v>ANTONIO APARECIDO VIEIRA</v>
          </cell>
          <cell r="H1315" t="str">
            <v>AJUDANTE</v>
          </cell>
          <cell r="I1315" t="str">
            <v>-</v>
          </cell>
          <cell r="J1315">
            <v>1</v>
          </cell>
        </row>
        <row r="1316">
          <cell r="A1316">
            <v>1299</v>
          </cell>
          <cell r="G1316" t="str">
            <v>JAILSON DAMASCENO VIEIRA</v>
          </cell>
          <cell r="H1316" t="str">
            <v>MONTADOR ANDAIME</v>
          </cell>
          <cell r="I1316" t="str">
            <v>-</v>
          </cell>
          <cell r="J1316">
            <v>1</v>
          </cell>
        </row>
        <row r="1317">
          <cell r="A1317">
            <v>1300</v>
          </cell>
          <cell r="G1317" t="str">
            <v>EDILSON SANTOS MACIEL</v>
          </cell>
          <cell r="H1317" t="str">
            <v>AJUDANTE</v>
          </cell>
          <cell r="I1317" t="str">
            <v>-</v>
          </cell>
          <cell r="J1317">
            <v>1</v>
          </cell>
        </row>
        <row r="1318">
          <cell r="A1318">
            <v>1301</v>
          </cell>
          <cell r="G1318" t="str">
            <v>PAULO ANDRE FERREIRA LEITE</v>
          </cell>
          <cell r="H1318" t="str">
            <v>AJUDANTE</v>
          </cell>
          <cell r="I1318" t="str">
            <v>-</v>
          </cell>
          <cell r="J1318">
            <v>1</v>
          </cell>
        </row>
        <row r="1319">
          <cell r="A1319">
            <v>1302</v>
          </cell>
          <cell r="G1319" t="str">
            <v>PEDRO DOS SANTOS</v>
          </cell>
          <cell r="H1319" t="str">
            <v>PINTOR</v>
          </cell>
          <cell r="I1319" t="str">
            <v>BRISA DA COSTA</v>
          </cell>
          <cell r="J1319">
            <v>1</v>
          </cell>
        </row>
        <row r="1320">
          <cell r="A1320">
            <v>1303</v>
          </cell>
          <cell r="G1320" t="str">
            <v>JOSÉ AUGUSTO FRANCISCO DOS SANTOS</v>
          </cell>
          <cell r="H1320" t="str">
            <v>AJUDANTE</v>
          </cell>
          <cell r="I1320" t="str">
            <v>-</v>
          </cell>
          <cell r="J1320">
            <v>1</v>
          </cell>
        </row>
        <row r="1321">
          <cell r="A1321">
            <v>1304</v>
          </cell>
          <cell r="G1321" t="str">
            <v>ANTÔNIO VALBER MUNIZ LIMA</v>
          </cell>
          <cell r="H1321" t="str">
            <v>AJUDANTE</v>
          </cell>
          <cell r="I1321" t="str">
            <v>-</v>
          </cell>
          <cell r="J1321">
            <v>1</v>
          </cell>
        </row>
        <row r="1322">
          <cell r="A1322">
            <v>1305</v>
          </cell>
          <cell r="G1322" t="str">
            <v>JEOMAR BEZERRA DA SILVA</v>
          </cell>
          <cell r="H1322" t="str">
            <v>MONTADOR ANDAIME</v>
          </cell>
          <cell r="I1322" t="str">
            <v>BRISA DA COSTA</v>
          </cell>
          <cell r="J1322">
            <v>1</v>
          </cell>
        </row>
        <row r="1323">
          <cell r="A1323">
            <v>1306</v>
          </cell>
          <cell r="G1323" t="str">
            <v>JOSÉ JACKSON NASCIMENTO SANTOS</v>
          </cell>
          <cell r="H1323" t="str">
            <v>AJUDANTE</v>
          </cell>
          <cell r="I1323" t="str">
            <v>-</v>
          </cell>
          <cell r="J1323">
            <v>1</v>
          </cell>
        </row>
        <row r="1324">
          <cell r="A1324">
            <v>1307</v>
          </cell>
          <cell r="G1324" t="str">
            <v>EDUARDO EINARD MACHADO</v>
          </cell>
          <cell r="H1324" t="str">
            <v>ENGENHEIRO</v>
          </cell>
          <cell r="I1324" t="str">
            <v>-</v>
          </cell>
          <cell r="J1324">
            <v>1</v>
          </cell>
        </row>
        <row r="1325">
          <cell r="A1325">
            <v>1308</v>
          </cell>
          <cell r="G1325" t="str">
            <v>ANTÔNIO CARLOS FERREIRA DOS SANTOS</v>
          </cell>
          <cell r="H1325" t="str">
            <v>ENCANADOR</v>
          </cell>
          <cell r="I1325" t="str">
            <v>BRISA DA COSTA</v>
          </cell>
          <cell r="J1325">
            <v>1</v>
          </cell>
        </row>
        <row r="1326">
          <cell r="A1326">
            <v>1309</v>
          </cell>
          <cell r="G1326" t="str">
            <v>JANER PEREIRA CIRIACO</v>
          </cell>
          <cell r="H1326" t="str">
            <v>ENCANADOR</v>
          </cell>
          <cell r="I1326" t="str">
            <v>BRISA DA COSTA</v>
          </cell>
          <cell r="J1326">
            <v>1</v>
          </cell>
        </row>
        <row r="1327">
          <cell r="A1327">
            <v>1310</v>
          </cell>
          <cell r="G1327" t="str">
            <v>MARCOS ANTÔNIO RODRIGUES DE OLIVEIRA</v>
          </cell>
          <cell r="H1327" t="str">
            <v>INSPETOR DE SOLDA II</v>
          </cell>
          <cell r="I1327" t="str">
            <v>BRISA DA COSTA</v>
          </cell>
          <cell r="J1327">
            <v>1</v>
          </cell>
        </row>
        <row r="1328">
          <cell r="A1328">
            <v>1311</v>
          </cell>
          <cell r="B1328" t="str">
            <v>DEM</v>
          </cell>
          <cell r="C1328" t="str">
            <v>DEM</v>
          </cell>
          <cell r="D1328" t="str">
            <v>DEM</v>
          </cell>
          <cell r="E1328" t="str">
            <v>DEM</v>
          </cell>
          <cell r="F1328" t="str">
            <v>DEM</v>
          </cell>
          <cell r="G1328" t="str">
            <v>ALAN CLEYTON SANTOS</v>
          </cell>
          <cell r="H1328" t="str">
            <v>INSTRUMENTISTA</v>
          </cell>
          <cell r="I1328" t="str">
            <v>BRISA DA COSTA</v>
          </cell>
          <cell r="J1328">
            <v>1</v>
          </cell>
        </row>
        <row r="1329">
          <cell r="A1329">
            <v>1312</v>
          </cell>
          <cell r="C1329" t="str">
            <v>DEM</v>
          </cell>
          <cell r="D1329" t="str">
            <v>DEM</v>
          </cell>
          <cell r="E1329" t="str">
            <v>DEM</v>
          </cell>
          <cell r="F1329" t="str">
            <v>DEM</v>
          </cell>
          <cell r="G1329" t="str">
            <v>AILTON GOMES DE OLIVEIRA</v>
          </cell>
          <cell r="H1329" t="str">
            <v>INSTRUMENTISTA</v>
          </cell>
          <cell r="I1329" t="str">
            <v>BRISA DA COSTA</v>
          </cell>
          <cell r="J1329">
            <v>1</v>
          </cell>
        </row>
        <row r="1330">
          <cell r="A1330">
            <v>1313</v>
          </cell>
          <cell r="G1330" t="str">
            <v>NILSON GOMES DE OLIVEIRA</v>
          </cell>
          <cell r="H1330" t="str">
            <v>INSTRUMENTISTA</v>
          </cell>
          <cell r="I1330" t="str">
            <v>BRISA DA COSTA</v>
          </cell>
          <cell r="J1330">
            <v>1</v>
          </cell>
        </row>
        <row r="1331">
          <cell r="A1331">
            <v>1314</v>
          </cell>
          <cell r="G1331" t="str">
            <v>VALDER DOS SANTOS</v>
          </cell>
          <cell r="H1331" t="str">
            <v>AJUDANTE</v>
          </cell>
          <cell r="I1331" t="str">
            <v>-</v>
          </cell>
          <cell r="J1331">
            <v>1</v>
          </cell>
        </row>
        <row r="1332">
          <cell r="A1332">
            <v>1315</v>
          </cell>
          <cell r="G1332" t="str">
            <v>CARLOS AUGUSTO BARRETO DA SILVA</v>
          </cell>
          <cell r="H1332" t="str">
            <v>MONTADOR ANDAIME</v>
          </cell>
          <cell r="I1332" t="str">
            <v>-</v>
          </cell>
          <cell r="J1332">
            <v>1</v>
          </cell>
        </row>
        <row r="1333">
          <cell r="A1333">
            <v>1316</v>
          </cell>
          <cell r="G1333" t="str">
            <v>ADEMILTON NASCIMENTO CARVALHO</v>
          </cell>
          <cell r="H1333" t="str">
            <v>ENCANADOR</v>
          </cell>
          <cell r="I1333" t="str">
            <v>BRISA DA COSTA</v>
          </cell>
          <cell r="J1333">
            <v>1</v>
          </cell>
        </row>
        <row r="1334">
          <cell r="A1334">
            <v>1317</v>
          </cell>
          <cell r="G1334" t="str">
            <v>JOSÉ ANDERSON DA SILVA</v>
          </cell>
          <cell r="H1334" t="str">
            <v>SOLDADOR RX</v>
          </cell>
          <cell r="I1334" t="str">
            <v>BRISA DA COSTA</v>
          </cell>
          <cell r="J1334">
            <v>1</v>
          </cell>
        </row>
        <row r="1335">
          <cell r="A1335">
            <v>1318</v>
          </cell>
          <cell r="G1335" t="str">
            <v>ISAC FERREIRA NASCIMENTO</v>
          </cell>
          <cell r="H1335" t="str">
            <v>SOLDADOR RX</v>
          </cell>
          <cell r="I1335" t="str">
            <v>BRISA DA COSTA</v>
          </cell>
          <cell r="J1335">
            <v>1</v>
          </cell>
        </row>
        <row r="1336">
          <cell r="A1336">
            <v>1319</v>
          </cell>
          <cell r="G1336" t="str">
            <v>SIDNEY SANTOS CRUZ</v>
          </cell>
          <cell r="H1336" t="str">
            <v>AJUDANTE</v>
          </cell>
          <cell r="I1336" t="str">
            <v>-</v>
          </cell>
          <cell r="J1336">
            <v>1</v>
          </cell>
        </row>
        <row r="1337">
          <cell r="A1337">
            <v>1320</v>
          </cell>
          <cell r="G1337" t="str">
            <v>ALEX WILLIAN DA CONCEIÇÃO TEIXEIRA</v>
          </cell>
          <cell r="H1337" t="str">
            <v>AJUDANTE</v>
          </cell>
          <cell r="I1337" t="str">
            <v>-</v>
          </cell>
          <cell r="J1337">
            <v>1</v>
          </cell>
        </row>
        <row r="1338">
          <cell r="A1338">
            <v>1321</v>
          </cell>
          <cell r="G1338" t="str">
            <v>GENECI BORGES DA SILVA</v>
          </cell>
          <cell r="H1338" t="str">
            <v>SOLDADOR TIG + ER</v>
          </cell>
          <cell r="I1338" t="str">
            <v>-</v>
          </cell>
          <cell r="J1338">
            <v>1</v>
          </cell>
        </row>
        <row r="1339">
          <cell r="A1339">
            <v>1322</v>
          </cell>
          <cell r="G1339" t="str">
            <v>EDIMILSON FRANCISCO DOS SANTOS</v>
          </cell>
          <cell r="H1339" t="str">
            <v>SOLDADOR TIG</v>
          </cell>
          <cell r="I1339" t="str">
            <v>BRISA DA COSTA</v>
          </cell>
          <cell r="J1339">
            <v>1</v>
          </cell>
        </row>
        <row r="1340">
          <cell r="A1340">
            <v>1323</v>
          </cell>
          <cell r="G1340" t="str">
            <v>DEOGENES DE LIMA</v>
          </cell>
          <cell r="H1340" t="str">
            <v>SOLDADOR TIG</v>
          </cell>
          <cell r="I1340" t="str">
            <v>BRISA DA COSTA</v>
          </cell>
          <cell r="J1340">
            <v>1</v>
          </cell>
        </row>
        <row r="1341">
          <cell r="A1341">
            <v>1324</v>
          </cell>
          <cell r="G1341" t="str">
            <v>AGENARIO VITORINO SANTOS</v>
          </cell>
          <cell r="H1341" t="str">
            <v>SOLDADOR TIG + ER</v>
          </cell>
          <cell r="I1341" t="str">
            <v>BRISA DA COSTA</v>
          </cell>
          <cell r="J1341">
            <v>1</v>
          </cell>
        </row>
        <row r="1342">
          <cell r="A1342">
            <v>1325</v>
          </cell>
          <cell r="G1342" t="str">
            <v>FABIO BERTOLINI DA SILVA</v>
          </cell>
          <cell r="H1342" t="str">
            <v>SOLDADOR TIG + ER</v>
          </cell>
          <cell r="I1342" t="str">
            <v>BRISA DA COSTA</v>
          </cell>
          <cell r="J1342">
            <v>1</v>
          </cell>
        </row>
        <row r="1343">
          <cell r="A1343">
            <v>1326</v>
          </cell>
          <cell r="G1343" t="str">
            <v>ALEXANDRE MESQUITA SANT'ANA DA ROCHA</v>
          </cell>
          <cell r="H1343" t="str">
            <v>SOLDADOR TIG + ER</v>
          </cell>
          <cell r="I1343" t="str">
            <v>BRISA DA COSTA</v>
          </cell>
          <cell r="J1343">
            <v>1</v>
          </cell>
        </row>
        <row r="1344">
          <cell r="A1344">
            <v>1327</v>
          </cell>
          <cell r="G1344" t="str">
            <v>ELÇO LIMA DA ROCHA</v>
          </cell>
          <cell r="H1344" t="str">
            <v>SOLDADOR TIG + ER</v>
          </cell>
          <cell r="I1344" t="str">
            <v>BRISA DA COSTA</v>
          </cell>
          <cell r="J1344">
            <v>1</v>
          </cell>
        </row>
        <row r="1345">
          <cell r="A1345">
            <v>1328</v>
          </cell>
          <cell r="G1345" t="str">
            <v>HELIOMAR ROCHA VIEIRA</v>
          </cell>
          <cell r="H1345" t="str">
            <v>SOLDADOR TIG</v>
          </cell>
          <cell r="I1345" t="str">
            <v>BRISA DA COSTA</v>
          </cell>
          <cell r="J1345">
            <v>1</v>
          </cell>
        </row>
        <row r="1346">
          <cell r="A1346">
            <v>1329</v>
          </cell>
          <cell r="B1346" t="str">
            <v>DEM</v>
          </cell>
          <cell r="C1346" t="str">
            <v>DEM</v>
          </cell>
          <cell r="D1346" t="str">
            <v>DEM</v>
          </cell>
          <cell r="E1346" t="str">
            <v>DEM</v>
          </cell>
          <cell r="F1346" t="str">
            <v>DEM</v>
          </cell>
          <cell r="G1346" t="str">
            <v>JOÃO PEDRO CONCEIÇÃO SANTOS</v>
          </cell>
          <cell r="H1346" t="str">
            <v>INSTRUMENTISTA</v>
          </cell>
          <cell r="I1346" t="str">
            <v>BRISA DA COSTA</v>
          </cell>
          <cell r="J1346">
            <v>1</v>
          </cell>
        </row>
        <row r="1347">
          <cell r="A1347">
            <v>1330</v>
          </cell>
          <cell r="G1347" t="str">
            <v>OSCAR DE JESUS DA SILVA</v>
          </cell>
          <cell r="H1347" t="str">
            <v>AJUDANTE</v>
          </cell>
          <cell r="I1347" t="str">
            <v>-</v>
          </cell>
          <cell r="J1347">
            <v>1</v>
          </cell>
        </row>
        <row r="1348">
          <cell r="A1348">
            <v>1331</v>
          </cell>
          <cell r="G1348" t="str">
            <v>SALES MOREIRA COSTA</v>
          </cell>
          <cell r="H1348" t="str">
            <v>SOLDADOR RX</v>
          </cell>
          <cell r="I1348" t="str">
            <v>BRISA DA COSTA</v>
          </cell>
          <cell r="J1348">
            <v>1</v>
          </cell>
        </row>
        <row r="1349">
          <cell r="A1349">
            <v>1332</v>
          </cell>
          <cell r="G1349" t="str">
            <v>BRAZ CONCEIÇÃO PAIXÃO</v>
          </cell>
          <cell r="H1349" t="str">
            <v>MONTADOR ANDAIME</v>
          </cell>
          <cell r="I1349" t="str">
            <v>BRISA DA COSTA</v>
          </cell>
          <cell r="J1349">
            <v>1</v>
          </cell>
        </row>
        <row r="1350">
          <cell r="A1350">
            <v>1333</v>
          </cell>
          <cell r="B1350" t="str">
            <v>DEM</v>
          </cell>
          <cell r="C1350" t="str">
            <v>DEM</v>
          </cell>
          <cell r="D1350" t="str">
            <v>DEM</v>
          </cell>
          <cell r="E1350" t="str">
            <v>DEM</v>
          </cell>
          <cell r="F1350" t="str">
            <v>DEM</v>
          </cell>
          <cell r="G1350" t="str">
            <v>ANTÔNIO PEREIRA</v>
          </cell>
          <cell r="H1350" t="str">
            <v>MESTRE</v>
          </cell>
          <cell r="I1350" t="str">
            <v>BRISA DA COSTA</v>
          </cell>
          <cell r="J1350">
            <v>1</v>
          </cell>
        </row>
        <row r="1351">
          <cell r="A1351">
            <v>1334</v>
          </cell>
          <cell r="G1351" t="str">
            <v>FRANCISCO PASCOALINO</v>
          </cell>
          <cell r="H1351" t="str">
            <v>MONTADOR ANDAIME</v>
          </cell>
          <cell r="I1351" t="str">
            <v>-</v>
          </cell>
          <cell r="J1351">
            <v>1</v>
          </cell>
        </row>
        <row r="1352">
          <cell r="A1352">
            <v>1335</v>
          </cell>
          <cell r="G1352" t="str">
            <v>PALMERINDO DA CONCEIÇÃO PAZ</v>
          </cell>
          <cell r="H1352" t="str">
            <v>AJUDANTE</v>
          </cell>
          <cell r="I1352" t="str">
            <v>-</v>
          </cell>
          <cell r="J1352">
            <v>1</v>
          </cell>
        </row>
        <row r="1353">
          <cell r="A1353">
            <v>1336</v>
          </cell>
          <cell r="G1353" t="str">
            <v>RAFAEL EUDES SILVA DE CARVALHO</v>
          </cell>
          <cell r="H1353" t="str">
            <v>MONTADOR ANDAIME</v>
          </cell>
          <cell r="I1353" t="str">
            <v>BRISA DA COSTA</v>
          </cell>
          <cell r="J1353">
            <v>1</v>
          </cell>
        </row>
        <row r="1354">
          <cell r="A1354">
            <v>1337</v>
          </cell>
          <cell r="G1354" t="str">
            <v>JOSÉ EDIVALDO DOS SANTOS</v>
          </cell>
          <cell r="H1354" t="str">
            <v>MONTADOR ANDAIME</v>
          </cell>
          <cell r="I1354" t="str">
            <v>PARGOS</v>
          </cell>
          <cell r="J1354">
            <v>1</v>
          </cell>
        </row>
        <row r="1355">
          <cell r="A1355">
            <v>1338</v>
          </cell>
          <cell r="G1355" t="str">
            <v>RAIMUNDO ADRIANO DE SOUZA</v>
          </cell>
          <cell r="H1355" t="str">
            <v>SOLDADOR RX</v>
          </cell>
          <cell r="I1355" t="str">
            <v>BRISA DA COSTA</v>
          </cell>
          <cell r="J1355">
            <v>1</v>
          </cell>
        </row>
        <row r="1356">
          <cell r="A1356">
            <v>1339</v>
          </cell>
          <cell r="G1356" t="str">
            <v>ANTÔNIO DA SILVA SANTOS</v>
          </cell>
          <cell r="H1356" t="str">
            <v>SOLDADOR RX</v>
          </cell>
          <cell r="I1356" t="str">
            <v>-</v>
          </cell>
          <cell r="J1356">
            <v>1</v>
          </cell>
        </row>
        <row r="1357">
          <cell r="A1357">
            <v>1340</v>
          </cell>
          <cell r="G1357" t="str">
            <v>MAICON DOS SANTOS SILVA</v>
          </cell>
          <cell r="H1357" t="str">
            <v>SOLDADOR RX</v>
          </cell>
          <cell r="I1357" t="str">
            <v>-</v>
          </cell>
          <cell r="J1357">
            <v>1</v>
          </cell>
        </row>
        <row r="1358">
          <cell r="A1358">
            <v>1341</v>
          </cell>
          <cell r="G1358" t="str">
            <v>MANOEL DOS SANTOS LEITE</v>
          </cell>
          <cell r="H1358" t="str">
            <v>MONTADOR ANDAIME</v>
          </cell>
          <cell r="I1358" t="str">
            <v>PARGOS</v>
          </cell>
          <cell r="J1358">
            <v>1</v>
          </cell>
        </row>
        <row r="1359">
          <cell r="A1359">
            <v>1342</v>
          </cell>
          <cell r="B1359" t="str">
            <v>AFC</v>
          </cell>
          <cell r="C1359" t="str">
            <v>ST</v>
          </cell>
          <cell r="D1359" t="str">
            <v>CMM</v>
          </cell>
          <cell r="E1359" t="str">
            <v>JWC</v>
          </cell>
          <cell r="F1359" t="str">
            <v>ELÉT. INST.</v>
          </cell>
          <cell r="G1359" t="str">
            <v>JOSÉ PEREIRA DE FREITAS</v>
          </cell>
          <cell r="H1359" t="str">
            <v>INSTRUMENTISTA</v>
          </cell>
          <cell r="I1359" t="str">
            <v>PARGOS</v>
          </cell>
          <cell r="J1359">
            <v>1</v>
          </cell>
        </row>
        <row r="1360">
          <cell r="A1360">
            <v>1343</v>
          </cell>
          <cell r="G1360" t="str">
            <v>ADILSON BATISTA DE SOUZA</v>
          </cell>
          <cell r="H1360" t="str">
            <v>INSPETOR DE SOLDA II</v>
          </cell>
          <cell r="I1360" t="str">
            <v>-</v>
          </cell>
          <cell r="J1360">
            <v>1</v>
          </cell>
        </row>
        <row r="1361">
          <cell r="A1361">
            <v>1344</v>
          </cell>
          <cell r="B1361" t="str">
            <v>DEM</v>
          </cell>
          <cell r="C1361" t="str">
            <v>DEM</v>
          </cell>
          <cell r="D1361" t="str">
            <v>DEM</v>
          </cell>
          <cell r="E1361" t="str">
            <v>DEM</v>
          </cell>
          <cell r="F1361" t="str">
            <v>DEM</v>
          </cell>
          <cell r="G1361" t="str">
            <v>ARNALDO VIRGILIO DE MORAES</v>
          </cell>
          <cell r="H1361" t="str">
            <v>INSTRUMENTISTA</v>
          </cell>
          <cell r="I1361" t="str">
            <v>PARGOS</v>
          </cell>
          <cell r="J1361">
            <v>1</v>
          </cell>
        </row>
        <row r="1362">
          <cell r="A1362">
            <v>1345</v>
          </cell>
          <cell r="G1362" t="str">
            <v>JOCINEY SANTOS SILVA</v>
          </cell>
          <cell r="H1362" t="str">
            <v>MONTADOR ANDAIME</v>
          </cell>
          <cell r="I1362" t="str">
            <v>PARGOS</v>
          </cell>
          <cell r="J1362">
            <v>1</v>
          </cell>
        </row>
        <row r="1363">
          <cell r="A1363">
            <v>1346</v>
          </cell>
          <cell r="B1363" t="str">
            <v>MML</v>
          </cell>
          <cell r="C1363" t="str">
            <v>HRSG</v>
          </cell>
          <cell r="D1363" t="str">
            <v>DARIO</v>
          </cell>
          <cell r="E1363" t="str">
            <v>EFS</v>
          </cell>
          <cell r="F1363" t="str">
            <v>ANDAIME</v>
          </cell>
          <cell r="G1363" t="str">
            <v>EGRIMALDO CRISPIM DOS SANTOS JUNIOR</v>
          </cell>
          <cell r="H1363" t="str">
            <v>MONTADOR ANDAIME</v>
          </cell>
          <cell r="I1363" t="str">
            <v>PARGOS</v>
          </cell>
          <cell r="J1363">
            <v>1</v>
          </cell>
        </row>
        <row r="1364">
          <cell r="A1364">
            <v>1347</v>
          </cell>
          <cell r="G1364" t="str">
            <v>ONOFRE OSCAR MARTINS</v>
          </cell>
          <cell r="H1364" t="str">
            <v>MECANICO MONTADOR</v>
          </cell>
          <cell r="I1364" t="str">
            <v>PARGOS</v>
          </cell>
          <cell r="J1364">
            <v>1</v>
          </cell>
        </row>
        <row r="1365">
          <cell r="A1365">
            <v>1348</v>
          </cell>
          <cell r="B1365" t="str">
            <v>AFC</v>
          </cell>
          <cell r="C1365" t="str">
            <v>ST</v>
          </cell>
          <cell r="D1365" t="str">
            <v>-</v>
          </cell>
          <cell r="E1365" t="str">
            <v>PSV</v>
          </cell>
          <cell r="F1365" t="str">
            <v>SOLDA</v>
          </cell>
          <cell r="G1365" t="str">
            <v>DJALMA SANTANA DOS SANTOS</v>
          </cell>
          <cell r="H1365" t="str">
            <v>SOLDADOR TIG + ER</v>
          </cell>
          <cell r="I1365" t="str">
            <v>PARGOS</v>
          </cell>
          <cell r="J1365">
            <v>1</v>
          </cell>
        </row>
        <row r="1366">
          <cell r="A1366">
            <v>1349</v>
          </cell>
          <cell r="E1366" t="str">
            <v>psv</v>
          </cell>
          <cell r="G1366" t="str">
            <v>GILMAR DA ANUNCIAÇÃO SANTOS</v>
          </cell>
          <cell r="H1366" t="str">
            <v>SOLDADOR RX</v>
          </cell>
          <cell r="I1366" t="str">
            <v>PARGOS</v>
          </cell>
          <cell r="J1366">
            <v>1</v>
          </cell>
        </row>
        <row r="1367">
          <cell r="A1367">
            <v>1350</v>
          </cell>
          <cell r="G1367" t="str">
            <v>WESLEY SANTOS VITORIANO</v>
          </cell>
          <cell r="H1367" t="str">
            <v>SOLDADOR TIG + ER</v>
          </cell>
          <cell r="I1367" t="str">
            <v>BRISA DA COSTA</v>
          </cell>
          <cell r="J1367">
            <v>1</v>
          </cell>
        </row>
        <row r="1368">
          <cell r="A1368">
            <v>1351</v>
          </cell>
          <cell r="C1368" t="str">
            <v>DEM</v>
          </cell>
          <cell r="D1368" t="str">
            <v>DEM</v>
          </cell>
          <cell r="E1368" t="str">
            <v>DEM</v>
          </cell>
          <cell r="F1368" t="str">
            <v>DEM</v>
          </cell>
          <cell r="G1368" t="str">
            <v>JOSÉ GERALDO SILVA DAMASCENO</v>
          </cell>
          <cell r="H1368" t="str">
            <v>ENCANADOR</v>
          </cell>
          <cell r="I1368" t="str">
            <v>-</v>
          </cell>
          <cell r="J1368">
            <v>1</v>
          </cell>
        </row>
        <row r="1369">
          <cell r="A1369">
            <v>1352</v>
          </cell>
          <cell r="B1369" t="str">
            <v>AFC</v>
          </cell>
          <cell r="C1369" t="str">
            <v>ST</v>
          </cell>
          <cell r="D1369" t="str">
            <v>PM</v>
          </cell>
          <cell r="E1369" t="str">
            <v>JLSO</v>
          </cell>
          <cell r="F1369" t="str">
            <v>TUBULAÇÃO</v>
          </cell>
          <cell r="G1369" t="str">
            <v>PEDRO MIRANDA</v>
          </cell>
          <cell r="H1369" t="str">
            <v>SUPERVISOR DE TUBULAÇÃO II</v>
          </cell>
          <cell r="I1369" t="str">
            <v>-</v>
          </cell>
          <cell r="J1369">
            <v>1</v>
          </cell>
        </row>
        <row r="1370">
          <cell r="A1370">
            <v>1353</v>
          </cell>
          <cell r="G1370" t="str">
            <v>LEOMAR APARECIDO DO NASCIMENTO</v>
          </cell>
          <cell r="H1370" t="str">
            <v>ENCANADOR</v>
          </cell>
          <cell r="I1370" t="str">
            <v>BRISA DA COSTA</v>
          </cell>
          <cell r="J1370">
            <v>1</v>
          </cell>
        </row>
        <row r="1371">
          <cell r="A1371">
            <v>1354</v>
          </cell>
          <cell r="G1371" t="str">
            <v>CARLOS ROBERTO DOS REIS</v>
          </cell>
          <cell r="H1371" t="str">
            <v>ENCANADOR</v>
          </cell>
          <cell r="I1371" t="str">
            <v>BRISA DA COSTA</v>
          </cell>
          <cell r="J1371">
            <v>1</v>
          </cell>
        </row>
        <row r="1372">
          <cell r="A1372">
            <v>1355</v>
          </cell>
          <cell r="C1372" t="str">
            <v>DEM</v>
          </cell>
          <cell r="D1372" t="str">
            <v>DEM</v>
          </cell>
          <cell r="E1372" t="str">
            <v>DEM</v>
          </cell>
          <cell r="F1372" t="str">
            <v>DEM</v>
          </cell>
          <cell r="G1372" t="str">
            <v>LUCINEI MARCELO DA SILVA</v>
          </cell>
          <cell r="H1372" t="str">
            <v>SOLDADOR TIG + ER</v>
          </cell>
          <cell r="I1372" t="str">
            <v>BRISA DA COSTA</v>
          </cell>
          <cell r="J1372">
            <v>1</v>
          </cell>
        </row>
        <row r="1373">
          <cell r="A1373">
            <v>1356</v>
          </cell>
          <cell r="G1373" t="str">
            <v>JOCELINO ROBERTO SANTOS</v>
          </cell>
          <cell r="H1373" t="str">
            <v>SOLDADOR RX</v>
          </cell>
          <cell r="I1373" t="str">
            <v>BRISA DA COSTA</v>
          </cell>
          <cell r="J1373">
            <v>1</v>
          </cell>
        </row>
        <row r="1374">
          <cell r="A1374">
            <v>1357</v>
          </cell>
          <cell r="E1374" t="str">
            <v>psv</v>
          </cell>
          <cell r="G1374" t="str">
            <v>VALDECIR SINCERO DA SILVA</v>
          </cell>
          <cell r="H1374" t="str">
            <v>SOLDADOR TIG</v>
          </cell>
          <cell r="I1374" t="str">
            <v>BRISA DA COSTA</v>
          </cell>
          <cell r="J1374">
            <v>1</v>
          </cell>
        </row>
        <row r="1375">
          <cell r="A1375">
            <v>1358</v>
          </cell>
          <cell r="G1375" t="str">
            <v>JOÃO BATISTA DE ARAUJO ALMEIDA</v>
          </cell>
          <cell r="H1375" t="str">
            <v>ESTUFEIRO</v>
          </cell>
          <cell r="I1375" t="str">
            <v>-</v>
          </cell>
          <cell r="J1375">
            <v>1</v>
          </cell>
        </row>
        <row r="1376">
          <cell r="A1376">
            <v>1359</v>
          </cell>
          <cell r="G1376" t="str">
            <v>EDNEY XAVIER BAPTISTA DAMAZIO</v>
          </cell>
          <cell r="H1376" t="str">
            <v>APONTADOR</v>
          </cell>
          <cell r="I1376" t="str">
            <v>PARGOS</v>
          </cell>
          <cell r="J1376">
            <v>1</v>
          </cell>
        </row>
        <row r="1377">
          <cell r="A1377">
            <v>1360</v>
          </cell>
          <cell r="G1377" t="str">
            <v>MANOEL JORGE DOS SANTOS</v>
          </cell>
          <cell r="H1377" t="str">
            <v>ENCARREGADO</v>
          </cell>
          <cell r="I1377" t="str">
            <v>-</v>
          </cell>
          <cell r="J1377">
            <v>1</v>
          </cell>
        </row>
        <row r="1378">
          <cell r="A1378">
            <v>1361</v>
          </cell>
          <cell r="G1378" t="str">
            <v>JOEL DOS SANTOS ALVES</v>
          </cell>
          <cell r="H1378" t="str">
            <v>ENCANADOR</v>
          </cell>
          <cell r="I1378" t="str">
            <v>-</v>
          </cell>
          <cell r="J1378">
            <v>1</v>
          </cell>
        </row>
        <row r="1379">
          <cell r="A1379">
            <v>1362</v>
          </cell>
          <cell r="G1379" t="str">
            <v>LUCIANO BISPO DE GOES</v>
          </cell>
          <cell r="H1379" t="str">
            <v>ENCANADOR</v>
          </cell>
          <cell r="I1379" t="str">
            <v>-</v>
          </cell>
          <cell r="J1379">
            <v>1</v>
          </cell>
        </row>
        <row r="1380">
          <cell r="A1380">
            <v>1363</v>
          </cell>
          <cell r="G1380" t="str">
            <v>ERNANDES DE SOUZA MEDEIROS</v>
          </cell>
          <cell r="H1380" t="str">
            <v>ENCANADOR</v>
          </cell>
          <cell r="I1380" t="str">
            <v>-</v>
          </cell>
          <cell r="J1380">
            <v>1</v>
          </cell>
        </row>
        <row r="1381">
          <cell r="A1381">
            <v>1364</v>
          </cell>
          <cell r="G1381" t="str">
            <v>GILDÁZIO JESUS PEREIRA</v>
          </cell>
          <cell r="H1381" t="str">
            <v>ENCANADOR</v>
          </cell>
          <cell r="I1381" t="str">
            <v>-</v>
          </cell>
          <cell r="J1381">
            <v>1</v>
          </cell>
        </row>
        <row r="1382">
          <cell r="A1382">
            <v>1365</v>
          </cell>
          <cell r="G1382" t="str">
            <v>JOSÉ ROGÉRIO DOS SANTOS</v>
          </cell>
          <cell r="H1382" t="str">
            <v>ENCANADOR</v>
          </cell>
          <cell r="I1382" t="str">
            <v>-</v>
          </cell>
          <cell r="J1382">
            <v>1</v>
          </cell>
        </row>
        <row r="1383">
          <cell r="A1383">
            <v>1366</v>
          </cell>
          <cell r="G1383" t="str">
            <v>JONIEKSON NUNES DA SILVA</v>
          </cell>
          <cell r="H1383" t="str">
            <v>ENCANADOR</v>
          </cell>
          <cell r="I1383" t="str">
            <v>-</v>
          </cell>
          <cell r="J1383">
            <v>1</v>
          </cell>
        </row>
        <row r="1384">
          <cell r="A1384">
            <v>1367</v>
          </cell>
          <cell r="G1384" t="str">
            <v>SILVIO DOS SANTOS</v>
          </cell>
          <cell r="H1384" t="str">
            <v>ENCANADOR</v>
          </cell>
          <cell r="I1384" t="str">
            <v>-</v>
          </cell>
          <cell r="J1384">
            <v>1</v>
          </cell>
        </row>
        <row r="1385">
          <cell r="A1385">
            <v>1368</v>
          </cell>
          <cell r="G1385" t="str">
            <v>JOSMAR SIQUEIRA NUNES DE LIMA</v>
          </cell>
          <cell r="H1385" t="str">
            <v>ENCANADOR</v>
          </cell>
          <cell r="I1385" t="str">
            <v>PARGOS</v>
          </cell>
          <cell r="J1385">
            <v>1</v>
          </cell>
        </row>
        <row r="1386">
          <cell r="A1386">
            <v>1369</v>
          </cell>
          <cell r="G1386" t="str">
            <v>GERCY JOSÉ CARLOS</v>
          </cell>
          <cell r="H1386" t="str">
            <v>AJUDANTE</v>
          </cell>
          <cell r="I1386" t="str">
            <v>-</v>
          </cell>
          <cell r="J1386">
            <v>1</v>
          </cell>
        </row>
        <row r="1387">
          <cell r="A1387">
            <v>1370</v>
          </cell>
          <cell r="G1387" t="str">
            <v>MANOEL MESSIAS DOS SANTOS</v>
          </cell>
          <cell r="H1387" t="str">
            <v>SOLDADOR TIG + ER</v>
          </cell>
          <cell r="I1387" t="str">
            <v>BRISA DA COSTA</v>
          </cell>
          <cell r="J1387">
            <v>1</v>
          </cell>
        </row>
        <row r="1388">
          <cell r="A1388">
            <v>1371</v>
          </cell>
          <cell r="G1388" t="str">
            <v>EDUARDO JOSÉ GOMES</v>
          </cell>
          <cell r="H1388" t="str">
            <v>ENCANADOR</v>
          </cell>
          <cell r="I1388" t="str">
            <v>PARGOS</v>
          </cell>
          <cell r="J1388">
            <v>1</v>
          </cell>
        </row>
        <row r="1389">
          <cell r="A1389">
            <v>1372</v>
          </cell>
          <cell r="G1389" t="str">
            <v>PAULINO FERREIRA DE MORAIS</v>
          </cell>
          <cell r="H1389" t="str">
            <v>ENCANADOR</v>
          </cell>
          <cell r="I1389" t="str">
            <v>PARGOS</v>
          </cell>
          <cell r="J1389">
            <v>1</v>
          </cell>
        </row>
        <row r="1390">
          <cell r="A1390">
            <v>1373</v>
          </cell>
          <cell r="B1390" t="str">
            <v>AFC</v>
          </cell>
          <cell r="C1390" t="str">
            <v>ST</v>
          </cell>
          <cell r="D1390" t="str">
            <v>-</v>
          </cell>
          <cell r="E1390" t="str">
            <v>PSV</v>
          </cell>
          <cell r="F1390" t="str">
            <v>SOLDA</v>
          </cell>
          <cell r="G1390" t="str">
            <v>DAVI DOS SANTOS</v>
          </cell>
          <cell r="H1390" t="str">
            <v>SOLDADOR TIG + ER</v>
          </cell>
          <cell r="I1390" t="str">
            <v>PARGOS</v>
          </cell>
          <cell r="J1390">
            <v>1</v>
          </cell>
        </row>
        <row r="1391">
          <cell r="A1391">
            <v>1374</v>
          </cell>
          <cell r="G1391" t="str">
            <v>JORGE GOIS</v>
          </cell>
          <cell r="H1391" t="str">
            <v>PROJETISTA</v>
          </cell>
          <cell r="I1391" t="str">
            <v>-</v>
          </cell>
          <cell r="J1391">
            <v>1</v>
          </cell>
        </row>
        <row r="1392">
          <cell r="A1392">
            <v>1375</v>
          </cell>
          <cell r="G1392" t="str">
            <v>JOÃO ALVES DOS SANTOS</v>
          </cell>
          <cell r="H1392" t="str">
            <v>ENCANADOR</v>
          </cell>
          <cell r="I1392" t="str">
            <v>BRISA DA COSTA</v>
          </cell>
          <cell r="J1392">
            <v>1</v>
          </cell>
        </row>
        <row r="1393">
          <cell r="A1393">
            <v>1376</v>
          </cell>
          <cell r="G1393" t="str">
            <v>CRISTIANO SANTOS LOBO</v>
          </cell>
          <cell r="H1393" t="str">
            <v>ENCANADOR</v>
          </cell>
          <cell r="I1393" t="str">
            <v>BRISA DA COSTA</v>
          </cell>
          <cell r="J1393">
            <v>1</v>
          </cell>
        </row>
        <row r="1394">
          <cell r="A1394">
            <v>1377</v>
          </cell>
          <cell r="G1394" t="str">
            <v>JOSÉ ANTÔNIO GUERRA DA SILVA</v>
          </cell>
          <cell r="H1394" t="str">
            <v>SOLDADOR TIG + ER</v>
          </cell>
          <cell r="I1394" t="str">
            <v>-</v>
          </cell>
          <cell r="J1394">
            <v>1</v>
          </cell>
        </row>
        <row r="1395">
          <cell r="A1395">
            <v>1378</v>
          </cell>
          <cell r="G1395" t="str">
            <v>SILVANEI FRANÇA GUEDES</v>
          </cell>
          <cell r="H1395" t="str">
            <v>ENCANADOR</v>
          </cell>
          <cell r="I1395" t="str">
            <v>-</v>
          </cell>
          <cell r="J1395">
            <v>1</v>
          </cell>
        </row>
        <row r="1396">
          <cell r="A1396">
            <v>1379</v>
          </cell>
          <cell r="G1396" t="str">
            <v>ANTÔNIO CARLOS DOS SANTOS</v>
          </cell>
          <cell r="H1396" t="str">
            <v>ENCANADOR</v>
          </cell>
          <cell r="I1396" t="str">
            <v>-</v>
          </cell>
          <cell r="J1396">
            <v>1</v>
          </cell>
        </row>
        <row r="1397">
          <cell r="A1397">
            <v>1380</v>
          </cell>
          <cell r="G1397" t="str">
            <v>JOÃO MARCOS LODONHO</v>
          </cell>
          <cell r="H1397" t="str">
            <v>ENCARREGADO</v>
          </cell>
          <cell r="I1397" t="str">
            <v>-</v>
          </cell>
          <cell r="J1397">
            <v>1</v>
          </cell>
        </row>
        <row r="1398">
          <cell r="A1398">
            <v>1381</v>
          </cell>
          <cell r="G1398" t="str">
            <v>PEDRO VIEIRA DE SOUZA</v>
          </cell>
          <cell r="H1398" t="str">
            <v>SOLDADOR RX</v>
          </cell>
          <cell r="I1398" t="str">
            <v>BRISA DA COSTA</v>
          </cell>
          <cell r="J1398">
            <v>1</v>
          </cell>
        </row>
        <row r="1399">
          <cell r="A1399">
            <v>1382</v>
          </cell>
          <cell r="G1399" t="str">
            <v>DEUZIMAR PERES PEREIRA</v>
          </cell>
          <cell r="H1399" t="str">
            <v>ENCANADOR</v>
          </cell>
          <cell r="I1399" t="str">
            <v>BRISA DA COSTA</v>
          </cell>
          <cell r="J1399">
            <v>1</v>
          </cell>
        </row>
        <row r="1400">
          <cell r="A1400">
            <v>1383</v>
          </cell>
          <cell r="G1400" t="str">
            <v>FABRÍCIO MONTEIRO PEREIRA DA SILVA</v>
          </cell>
          <cell r="H1400" t="str">
            <v>ENCANADOR</v>
          </cell>
          <cell r="I1400" t="str">
            <v>BRISA DA COSTA</v>
          </cell>
          <cell r="J1400">
            <v>1</v>
          </cell>
        </row>
        <row r="1401">
          <cell r="A1401">
            <v>1384</v>
          </cell>
          <cell r="G1401" t="str">
            <v>LENALDO DOS SANTOS</v>
          </cell>
          <cell r="H1401" t="str">
            <v>SOLDADOR RX</v>
          </cell>
          <cell r="I1401" t="str">
            <v>BRISA DA COSTA</v>
          </cell>
          <cell r="J1401">
            <v>1</v>
          </cell>
        </row>
        <row r="1402">
          <cell r="A1402">
            <v>1385</v>
          </cell>
          <cell r="G1402" t="str">
            <v>JOSÉ BRITO FILHO</v>
          </cell>
          <cell r="H1402" t="str">
            <v>SOLDADOR RX</v>
          </cell>
          <cell r="I1402" t="str">
            <v>PARGOS</v>
          </cell>
          <cell r="J1402">
            <v>1</v>
          </cell>
        </row>
        <row r="1403">
          <cell r="A1403">
            <v>1386</v>
          </cell>
          <cell r="G1403" t="str">
            <v>ANTÔNIO BATISTA DOS SANTOS</v>
          </cell>
          <cell r="H1403" t="str">
            <v>MONTADOR ANDAIME</v>
          </cell>
          <cell r="I1403" t="str">
            <v>-</v>
          </cell>
          <cell r="J1403">
            <v>1</v>
          </cell>
        </row>
        <row r="1404">
          <cell r="A1404">
            <v>1387</v>
          </cell>
          <cell r="G1404" t="str">
            <v>JOSÉ PAULO CORREA DOS SANTOS</v>
          </cell>
          <cell r="H1404" t="str">
            <v>SOLDADOR RX</v>
          </cell>
          <cell r="I1404" t="str">
            <v>PARGOS</v>
          </cell>
          <cell r="J1404">
            <v>1</v>
          </cell>
        </row>
        <row r="1405">
          <cell r="A1405">
            <v>1388</v>
          </cell>
          <cell r="G1405" t="str">
            <v>EDINEI SALES DE SOUZA</v>
          </cell>
          <cell r="H1405" t="str">
            <v>AJUDANTE</v>
          </cell>
          <cell r="I1405" t="str">
            <v>-</v>
          </cell>
          <cell r="J1405">
            <v>1</v>
          </cell>
        </row>
        <row r="1406">
          <cell r="A1406">
            <v>1389</v>
          </cell>
          <cell r="G1406" t="str">
            <v>ANDRÉ CRUZ DIONISIO</v>
          </cell>
          <cell r="H1406" t="str">
            <v>SOLDADOR RX</v>
          </cell>
          <cell r="I1406" t="str">
            <v>PARGOS</v>
          </cell>
          <cell r="J1406">
            <v>1</v>
          </cell>
        </row>
        <row r="1407">
          <cell r="A1407">
            <v>1390</v>
          </cell>
          <cell r="G1407" t="str">
            <v>MARCOS DOS SANTOS DA ANUNCIAÇÃO</v>
          </cell>
          <cell r="H1407" t="str">
            <v>AJUDANTE</v>
          </cell>
          <cell r="I1407" t="str">
            <v>-</v>
          </cell>
          <cell r="J1407">
            <v>1</v>
          </cell>
        </row>
        <row r="1408">
          <cell r="A1408">
            <v>1391</v>
          </cell>
          <cell r="G1408" t="str">
            <v>MANOEL MESSIAS DOS SANTOS FILHO</v>
          </cell>
          <cell r="H1408" t="str">
            <v>SOLDADOR RX</v>
          </cell>
          <cell r="I1408" t="str">
            <v>BRISA DA COSTA</v>
          </cell>
          <cell r="J1408">
            <v>1</v>
          </cell>
        </row>
        <row r="1409">
          <cell r="A1409">
            <v>1392</v>
          </cell>
          <cell r="G1409" t="str">
            <v>MARCIO ROBERTO SOARES DE SOUZA</v>
          </cell>
          <cell r="H1409" t="str">
            <v>AJUDANTE</v>
          </cell>
          <cell r="I1409" t="str">
            <v>-</v>
          </cell>
          <cell r="J1409">
            <v>1</v>
          </cell>
        </row>
        <row r="1410">
          <cell r="A1410">
            <v>1393</v>
          </cell>
          <cell r="G1410" t="str">
            <v>FLAVIO PIRES</v>
          </cell>
          <cell r="H1410" t="str">
            <v>SOLDADOR TIG + ER</v>
          </cell>
          <cell r="I1410" t="str">
            <v>BRISA DA COSTA</v>
          </cell>
          <cell r="J1410">
            <v>1</v>
          </cell>
        </row>
        <row r="1411">
          <cell r="A1411">
            <v>1394</v>
          </cell>
          <cell r="G1411" t="str">
            <v>ANTÔNIO LUIS DA CONCEIÇÃO SANTOS</v>
          </cell>
          <cell r="H1411" t="str">
            <v>SOLDADOR TIG + ER</v>
          </cell>
          <cell r="I1411" t="str">
            <v>BRISA DA COSTA</v>
          </cell>
          <cell r="J1411">
            <v>1</v>
          </cell>
        </row>
        <row r="1412">
          <cell r="A1412">
            <v>1395</v>
          </cell>
          <cell r="G1412" t="str">
            <v>FELIX MENDES DE OLIVEIRA</v>
          </cell>
          <cell r="H1412" t="str">
            <v>SOLDADOR TIG + ER</v>
          </cell>
          <cell r="I1412" t="str">
            <v>BRISA DA COSTA</v>
          </cell>
          <cell r="J1412">
            <v>1</v>
          </cell>
        </row>
        <row r="1413">
          <cell r="A1413">
            <v>1396</v>
          </cell>
          <cell r="G1413" t="str">
            <v>GEOVANE DE SANTA ISABEL SILVA</v>
          </cell>
          <cell r="H1413" t="str">
            <v>SOLDADOR TIG</v>
          </cell>
          <cell r="I1413" t="str">
            <v>BRISA DA COSTA</v>
          </cell>
          <cell r="J1413">
            <v>1</v>
          </cell>
        </row>
        <row r="1414">
          <cell r="A1414">
            <v>1397</v>
          </cell>
          <cell r="G1414" t="str">
            <v>JARIO MARIANO DE SÁ ROCHA</v>
          </cell>
          <cell r="H1414" t="str">
            <v>SOLDADOR RX</v>
          </cell>
          <cell r="I1414" t="str">
            <v>BRISA DA COSTA</v>
          </cell>
          <cell r="J1414">
            <v>1</v>
          </cell>
        </row>
        <row r="1415">
          <cell r="A1415">
            <v>1398</v>
          </cell>
          <cell r="G1415" t="str">
            <v>JOSÉ CARLOS DA SILVA</v>
          </cell>
          <cell r="H1415" t="str">
            <v>SOLDADOR RX</v>
          </cell>
          <cell r="I1415" t="str">
            <v>BRISA DA COSTA</v>
          </cell>
          <cell r="J1415">
            <v>1</v>
          </cell>
        </row>
        <row r="1416">
          <cell r="A1416">
            <v>1399</v>
          </cell>
          <cell r="G1416" t="str">
            <v>LUIZ ANTÔNIO SILVA</v>
          </cell>
          <cell r="H1416" t="str">
            <v>SOLDADOR TIG + ER</v>
          </cell>
          <cell r="I1416" t="str">
            <v>BRISA DA COSTA</v>
          </cell>
          <cell r="J1416">
            <v>1</v>
          </cell>
        </row>
        <row r="1417">
          <cell r="A1417">
            <v>1400</v>
          </cell>
          <cell r="G1417" t="str">
            <v>LUCAS DOS SANTOS ALMEIDA</v>
          </cell>
          <cell r="H1417" t="str">
            <v>MEIO OFICIAL MONTAGEM</v>
          </cell>
          <cell r="I1417" t="str">
            <v>-</v>
          </cell>
          <cell r="J1417">
            <v>1</v>
          </cell>
        </row>
        <row r="1418">
          <cell r="A1418">
            <v>1401</v>
          </cell>
          <cell r="G1418" t="str">
            <v>GERSON WANDERLEI DE FREITAS</v>
          </cell>
          <cell r="H1418" t="str">
            <v>ENCARREGADO</v>
          </cell>
          <cell r="I1418" t="str">
            <v>-</v>
          </cell>
          <cell r="J1418">
            <v>1</v>
          </cell>
        </row>
        <row r="1419">
          <cell r="A1419">
            <v>1402</v>
          </cell>
          <cell r="G1419" t="str">
            <v>OSVALDO GONÇALVES DA SILVA</v>
          </cell>
          <cell r="H1419" t="str">
            <v>MECANICO MONTADOR</v>
          </cell>
          <cell r="I1419" t="str">
            <v>-</v>
          </cell>
          <cell r="J1419">
            <v>1</v>
          </cell>
        </row>
        <row r="1420">
          <cell r="A1420">
            <v>1403</v>
          </cell>
          <cell r="G1420" t="str">
            <v>SERGIO ELI DA SILVA</v>
          </cell>
          <cell r="H1420" t="str">
            <v>ENCARREGADO</v>
          </cell>
          <cell r="I1420" t="str">
            <v>-</v>
          </cell>
          <cell r="J1420">
            <v>1</v>
          </cell>
        </row>
        <row r="1421">
          <cell r="A1421">
            <v>1404</v>
          </cell>
          <cell r="G1421" t="str">
            <v>JOÃO DE DEUS CASTRO</v>
          </cell>
          <cell r="H1421" t="str">
            <v>ENCANADOR</v>
          </cell>
          <cell r="I1421" t="str">
            <v>PARGOS</v>
          </cell>
          <cell r="J1421">
            <v>1</v>
          </cell>
        </row>
        <row r="1422">
          <cell r="A1422">
            <v>1405</v>
          </cell>
          <cell r="G1422" t="str">
            <v>JOSÉ MARCOS BASTOS</v>
          </cell>
          <cell r="H1422" t="str">
            <v>ENCANADOR</v>
          </cell>
          <cell r="I1422" t="str">
            <v>-</v>
          </cell>
          <cell r="J1422">
            <v>1</v>
          </cell>
        </row>
        <row r="1423">
          <cell r="A1423">
            <v>1406</v>
          </cell>
          <cell r="G1423" t="str">
            <v>VALTER DA SILVA FILHO</v>
          </cell>
          <cell r="H1423" t="str">
            <v>ENCANADOR</v>
          </cell>
          <cell r="I1423" t="str">
            <v>PARGOS</v>
          </cell>
          <cell r="J1423">
            <v>1</v>
          </cell>
        </row>
        <row r="1424">
          <cell r="A1424">
            <v>1407</v>
          </cell>
          <cell r="G1424" t="str">
            <v>AIRTON ALVES GONÇALVES</v>
          </cell>
          <cell r="H1424" t="str">
            <v>ENCANADOR</v>
          </cell>
          <cell r="I1424" t="str">
            <v>PARGOS</v>
          </cell>
          <cell r="J1424">
            <v>1</v>
          </cell>
        </row>
        <row r="1425">
          <cell r="A1425">
            <v>1408</v>
          </cell>
          <cell r="G1425" t="str">
            <v>JOSÉ VIANEI LOPES VIANA</v>
          </cell>
          <cell r="H1425" t="str">
            <v>ENCANADOR</v>
          </cell>
          <cell r="I1425" t="str">
            <v>PARGOS</v>
          </cell>
          <cell r="J1425">
            <v>1</v>
          </cell>
        </row>
        <row r="1426">
          <cell r="A1426">
            <v>1409</v>
          </cell>
          <cell r="G1426" t="str">
            <v>MILTON DOS ANJOS DE JESUS</v>
          </cell>
          <cell r="H1426" t="str">
            <v>ENCANADOR</v>
          </cell>
          <cell r="I1426" t="str">
            <v>PARGOS</v>
          </cell>
          <cell r="J1426">
            <v>1</v>
          </cell>
        </row>
        <row r="1427">
          <cell r="A1427">
            <v>1410</v>
          </cell>
          <cell r="G1427" t="str">
            <v>JOSEVALDO SOUZA DOS SANTOS</v>
          </cell>
          <cell r="H1427" t="str">
            <v>MECANICO MONTADOR</v>
          </cell>
          <cell r="I1427" t="str">
            <v>PARGOS</v>
          </cell>
          <cell r="J1427">
            <v>1</v>
          </cell>
        </row>
        <row r="1428">
          <cell r="A1428">
            <v>1411</v>
          </cell>
          <cell r="G1428" t="str">
            <v>CARLOS BORGES PEREIRA</v>
          </cell>
          <cell r="H1428" t="str">
            <v>ENCANADOR</v>
          </cell>
          <cell r="I1428" t="str">
            <v>PARGOS</v>
          </cell>
          <cell r="J1428">
            <v>1</v>
          </cell>
        </row>
        <row r="1429">
          <cell r="A1429">
            <v>1412</v>
          </cell>
          <cell r="G1429" t="str">
            <v>JOSEILTON MENEZES MONTEIRO</v>
          </cell>
          <cell r="H1429" t="str">
            <v>ENCANADOR</v>
          </cell>
          <cell r="I1429" t="str">
            <v>PARGOS</v>
          </cell>
          <cell r="J1429">
            <v>1</v>
          </cell>
        </row>
        <row r="1430">
          <cell r="A1430">
            <v>1413</v>
          </cell>
          <cell r="G1430" t="str">
            <v>ADILSON TAVARES DOS SANTOS</v>
          </cell>
          <cell r="H1430" t="str">
            <v>MECANICO MONTADOR</v>
          </cell>
          <cell r="I1430" t="str">
            <v>PARGOS</v>
          </cell>
          <cell r="J1430">
            <v>1</v>
          </cell>
        </row>
        <row r="1431">
          <cell r="A1431">
            <v>1414</v>
          </cell>
          <cell r="G1431" t="str">
            <v>JOSÉ SANTIAGO NETO</v>
          </cell>
          <cell r="H1431" t="str">
            <v>ENCANADOR</v>
          </cell>
          <cell r="I1431" t="str">
            <v>PARGOS</v>
          </cell>
          <cell r="J1431">
            <v>1</v>
          </cell>
        </row>
        <row r="1432">
          <cell r="A1432">
            <v>1415</v>
          </cell>
          <cell r="G1432" t="str">
            <v>WILLAME VIEIRA</v>
          </cell>
          <cell r="H1432" t="str">
            <v>ENCANADOR</v>
          </cell>
          <cell r="I1432" t="str">
            <v>PARGOS</v>
          </cell>
          <cell r="J1432">
            <v>1</v>
          </cell>
        </row>
        <row r="1433">
          <cell r="A1433">
            <v>1416</v>
          </cell>
          <cell r="G1433" t="str">
            <v>JOSÉ BARBOSA DA FONSECA NETO</v>
          </cell>
          <cell r="H1433" t="str">
            <v>ENCANADOR</v>
          </cell>
          <cell r="I1433" t="str">
            <v>PARGOS</v>
          </cell>
          <cell r="J1433">
            <v>1</v>
          </cell>
        </row>
        <row r="1434">
          <cell r="A1434">
            <v>1417</v>
          </cell>
          <cell r="G1434" t="str">
            <v>MANUEL MESSIAS DOS SANTOS</v>
          </cell>
          <cell r="H1434" t="str">
            <v>ENCANADOR</v>
          </cell>
          <cell r="I1434" t="str">
            <v>PARGOS</v>
          </cell>
          <cell r="J1434">
            <v>1</v>
          </cell>
        </row>
        <row r="1435">
          <cell r="A1435">
            <v>1418</v>
          </cell>
          <cell r="G1435" t="str">
            <v>MANUEL VIANA DE SANTANA</v>
          </cell>
          <cell r="H1435" t="str">
            <v>ENCANADOR</v>
          </cell>
          <cell r="I1435" t="str">
            <v>PARGOS</v>
          </cell>
          <cell r="J1435">
            <v>1</v>
          </cell>
        </row>
        <row r="1436">
          <cell r="A1436">
            <v>1419</v>
          </cell>
          <cell r="G1436" t="str">
            <v>RONALDO ADRIANO DA SILVA</v>
          </cell>
          <cell r="H1436" t="str">
            <v>MECANICO MONTADOR</v>
          </cell>
          <cell r="I1436" t="str">
            <v>PARGOS</v>
          </cell>
          <cell r="J1436">
            <v>1</v>
          </cell>
        </row>
        <row r="1437">
          <cell r="A1437">
            <v>1420</v>
          </cell>
          <cell r="G1437" t="str">
            <v>ENES LOPES DE PROENÇA FILHO</v>
          </cell>
          <cell r="H1437" t="str">
            <v>MECANICO MONTADOR</v>
          </cell>
          <cell r="I1437" t="str">
            <v>PARGOS</v>
          </cell>
          <cell r="J1437">
            <v>1</v>
          </cell>
        </row>
        <row r="1438">
          <cell r="A1438">
            <v>1421</v>
          </cell>
          <cell r="G1438" t="str">
            <v>AMADEU LOURENÇO RODRIGUES</v>
          </cell>
          <cell r="H1438" t="str">
            <v>ENCANADOR</v>
          </cell>
          <cell r="I1438" t="str">
            <v>PARGOS</v>
          </cell>
          <cell r="J1438">
            <v>1</v>
          </cell>
        </row>
        <row r="1439">
          <cell r="A1439">
            <v>1422</v>
          </cell>
          <cell r="G1439" t="str">
            <v>FRANCISCO IRAN BEZERRA NETO</v>
          </cell>
          <cell r="H1439" t="str">
            <v>AUXILIAR DE C.Q. 1</v>
          </cell>
          <cell r="I1439" t="str">
            <v>-</v>
          </cell>
          <cell r="J1439">
            <v>1</v>
          </cell>
        </row>
        <row r="1440">
          <cell r="A1440">
            <v>1423</v>
          </cell>
          <cell r="G1440" t="str">
            <v>FLORIANO DE JESUS DO VALE</v>
          </cell>
          <cell r="H1440" t="str">
            <v>ENCANADOR</v>
          </cell>
          <cell r="I1440" t="str">
            <v>PARGOS</v>
          </cell>
          <cell r="J1440">
            <v>1</v>
          </cell>
        </row>
        <row r="1441">
          <cell r="A1441">
            <v>1424</v>
          </cell>
          <cell r="G1441" t="str">
            <v>LUIZ CARLOS BISPO DOS SANTOS</v>
          </cell>
          <cell r="H1441" t="str">
            <v>ENCANADOR</v>
          </cell>
          <cell r="I1441" t="str">
            <v>PARGOS</v>
          </cell>
          <cell r="J1441">
            <v>1</v>
          </cell>
        </row>
        <row r="1442">
          <cell r="A1442">
            <v>1425</v>
          </cell>
          <cell r="G1442" t="str">
            <v>GENISSON SANTOS DE SOUZA</v>
          </cell>
          <cell r="H1442" t="str">
            <v>ENCANADOR</v>
          </cell>
          <cell r="I1442" t="str">
            <v>PARGOS</v>
          </cell>
          <cell r="J1442">
            <v>1</v>
          </cell>
        </row>
        <row r="1443">
          <cell r="A1443">
            <v>1426</v>
          </cell>
          <cell r="G1443" t="str">
            <v>MANUEL MESSIAS DOS SANTOS</v>
          </cell>
          <cell r="H1443" t="str">
            <v>ENCANADOR</v>
          </cell>
          <cell r="I1443" t="str">
            <v>PARGOS</v>
          </cell>
          <cell r="J1443">
            <v>1</v>
          </cell>
        </row>
        <row r="1444">
          <cell r="A1444">
            <v>1427</v>
          </cell>
          <cell r="G1444" t="str">
            <v>OFELINO ARAUJO FILHO</v>
          </cell>
          <cell r="H1444" t="str">
            <v>ENCANADOR</v>
          </cell>
          <cell r="I1444" t="str">
            <v>PARGOS</v>
          </cell>
          <cell r="J1444">
            <v>1</v>
          </cell>
        </row>
        <row r="1445">
          <cell r="A1445">
            <v>1428</v>
          </cell>
          <cell r="G1445" t="str">
            <v>FRANCISCO DAS CHAGAS CUNHA ALVES</v>
          </cell>
          <cell r="H1445" t="str">
            <v>ENCANADOR</v>
          </cell>
          <cell r="I1445" t="str">
            <v>PARGOS</v>
          </cell>
          <cell r="J1445">
            <v>1</v>
          </cell>
        </row>
        <row r="1446">
          <cell r="A1446">
            <v>1429</v>
          </cell>
          <cell r="G1446" t="str">
            <v>JONSE CARVALHO MEDEIROS</v>
          </cell>
          <cell r="H1446" t="str">
            <v>ENCANADOR</v>
          </cell>
          <cell r="I1446" t="str">
            <v>PARGOS</v>
          </cell>
          <cell r="J1446">
            <v>1</v>
          </cell>
        </row>
        <row r="1447">
          <cell r="A1447">
            <v>1430</v>
          </cell>
          <cell r="B1447" t="str">
            <v>AFC</v>
          </cell>
          <cell r="C1447" t="str">
            <v>ST</v>
          </cell>
          <cell r="D1447" t="str">
            <v>CMM</v>
          </cell>
          <cell r="E1447" t="str">
            <v>JWC</v>
          </cell>
          <cell r="F1447" t="str">
            <v>ELÉT. INST.</v>
          </cell>
          <cell r="G1447" t="str">
            <v>MARCIO DE SOUZA RODRIGUES</v>
          </cell>
          <cell r="H1447" t="str">
            <v>AJUDANTE</v>
          </cell>
          <cell r="I1447" t="str">
            <v>BARRA</v>
          </cell>
          <cell r="J1447">
            <v>1</v>
          </cell>
        </row>
        <row r="1448">
          <cell r="A1448">
            <v>1431</v>
          </cell>
          <cell r="B1448" t="str">
            <v>AFC</v>
          </cell>
          <cell r="C1448" t="str">
            <v>ST</v>
          </cell>
          <cell r="D1448" t="str">
            <v>CMM</v>
          </cell>
          <cell r="E1448" t="str">
            <v>JWC</v>
          </cell>
          <cell r="F1448" t="str">
            <v>ELÉT. INST.</v>
          </cell>
          <cell r="G1448" t="str">
            <v>PAULO FERREIRA DOS SANTOS</v>
          </cell>
          <cell r="H1448" t="str">
            <v>AJUDANTE</v>
          </cell>
          <cell r="I1448" t="str">
            <v>BARRA</v>
          </cell>
          <cell r="J1448">
            <v>1</v>
          </cell>
        </row>
        <row r="1449">
          <cell r="A1449">
            <v>1432</v>
          </cell>
          <cell r="B1449" t="str">
            <v>MML</v>
          </cell>
          <cell r="C1449" t="str">
            <v>HRSG</v>
          </cell>
          <cell r="D1449" t="str">
            <v>VT</v>
          </cell>
          <cell r="E1449" t="str">
            <v>VAS</v>
          </cell>
          <cell r="F1449" t="str">
            <v>ELÉTRICA</v>
          </cell>
          <cell r="G1449" t="str">
            <v>RAIMUNDO LUIZ ALVES DA CUNHA</v>
          </cell>
          <cell r="H1449" t="str">
            <v>MEIO OFICIAL</v>
          </cell>
          <cell r="I1449" t="str">
            <v>PARGOS</v>
          </cell>
          <cell r="J1449">
            <v>1</v>
          </cell>
        </row>
        <row r="1450">
          <cell r="A1450">
            <v>1433</v>
          </cell>
          <cell r="G1450" t="str">
            <v>JORGE LUIZ SOUZA QUEIROZ</v>
          </cell>
          <cell r="H1450" t="str">
            <v>MECANICO MONTADOR</v>
          </cell>
          <cell r="I1450" t="str">
            <v>PARGOS</v>
          </cell>
          <cell r="J1450">
            <v>1</v>
          </cell>
        </row>
        <row r="1451">
          <cell r="A1451">
            <v>1434</v>
          </cell>
          <cell r="G1451" t="str">
            <v>ROSIVALDO CONCEIÇÃO DE SANTANA</v>
          </cell>
          <cell r="H1451" t="str">
            <v>MECANICO MONTADOR</v>
          </cell>
          <cell r="I1451" t="str">
            <v>PARGOS</v>
          </cell>
          <cell r="J1451">
            <v>1</v>
          </cell>
        </row>
        <row r="1452">
          <cell r="A1452">
            <v>1435</v>
          </cell>
          <cell r="B1452" t="str">
            <v>AFC</v>
          </cell>
          <cell r="C1452" t="str">
            <v>ST</v>
          </cell>
          <cell r="D1452" t="str">
            <v>CMM</v>
          </cell>
          <cell r="E1452" t="str">
            <v>JWC</v>
          </cell>
          <cell r="F1452" t="str">
            <v>ELÉT. INST.</v>
          </cell>
          <cell r="G1452" t="str">
            <v>ROBSON BISPO DOS SANTOS</v>
          </cell>
          <cell r="H1452" t="str">
            <v>MEIO OFICIAL</v>
          </cell>
          <cell r="I1452" t="str">
            <v>NOVA HOLANDA</v>
          </cell>
          <cell r="J1452">
            <v>1</v>
          </cell>
        </row>
        <row r="1453">
          <cell r="A1453">
            <v>1436</v>
          </cell>
          <cell r="G1453" t="str">
            <v>LAUDEMIR SANTOS DE ANDRADE</v>
          </cell>
          <cell r="H1453" t="str">
            <v>ENCANADOR</v>
          </cell>
          <cell r="I1453" t="str">
            <v>PARGOS</v>
          </cell>
          <cell r="J1453">
            <v>1</v>
          </cell>
        </row>
        <row r="1454">
          <cell r="A1454">
            <v>1437</v>
          </cell>
          <cell r="B1454" t="str">
            <v>MML</v>
          </cell>
          <cell r="C1454" t="str">
            <v>HRSG</v>
          </cell>
          <cell r="D1454" t="str">
            <v>CMM</v>
          </cell>
          <cell r="E1454" t="str">
            <v>ON</v>
          </cell>
          <cell r="F1454" t="str">
            <v>INSTRUMENT.</v>
          </cell>
          <cell r="G1454" t="str">
            <v>ANDRÉ LUIZ PEREIRA DE ARAUJO</v>
          </cell>
          <cell r="H1454" t="str">
            <v>AJUDANTE</v>
          </cell>
          <cell r="I1454" t="str">
            <v>BARRA</v>
          </cell>
          <cell r="J1454">
            <v>1</v>
          </cell>
        </row>
        <row r="1455">
          <cell r="A1455">
            <v>1438</v>
          </cell>
          <cell r="D1455" t="str">
            <v>DARIO</v>
          </cell>
          <cell r="E1455" t="str">
            <v>EFS</v>
          </cell>
          <cell r="G1455" t="str">
            <v>LUIS ROCHA TEIXEIRA</v>
          </cell>
          <cell r="H1455" t="str">
            <v>AJUDANTE</v>
          </cell>
          <cell r="I1455" t="str">
            <v>BARRA</v>
          </cell>
          <cell r="J1455">
            <v>1</v>
          </cell>
        </row>
        <row r="1456">
          <cell r="A1456">
            <v>1439</v>
          </cell>
          <cell r="B1456" t="str">
            <v>MML</v>
          </cell>
          <cell r="C1456" t="str">
            <v>HRSG</v>
          </cell>
          <cell r="D1456" t="str">
            <v>CMM</v>
          </cell>
          <cell r="E1456" t="str">
            <v>ON</v>
          </cell>
          <cell r="F1456" t="str">
            <v>INSTRUMENT.</v>
          </cell>
          <cell r="G1456" t="str">
            <v>VALDINEI RAMOS DA SILVA</v>
          </cell>
          <cell r="H1456" t="str">
            <v>AJUDANTE</v>
          </cell>
          <cell r="I1456" t="str">
            <v>BARRA</v>
          </cell>
          <cell r="J1456">
            <v>1</v>
          </cell>
        </row>
        <row r="1457">
          <cell r="A1457">
            <v>1440</v>
          </cell>
          <cell r="D1457" t="str">
            <v>DARIO</v>
          </cell>
          <cell r="E1457" t="str">
            <v>EFS</v>
          </cell>
          <cell r="G1457" t="str">
            <v>CEZAR PEREIRA DE SOUZA</v>
          </cell>
          <cell r="H1457" t="str">
            <v>AJUDANTE</v>
          </cell>
          <cell r="I1457" t="str">
            <v>NOVA HOLANDA</v>
          </cell>
          <cell r="J1457">
            <v>1</v>
          </cell>
        </row>
        <row r="1458">
          <cell r="A1458">
            <v>1441</v>
          </cell>
          <cell r="G1458" t="str">
            <v>MARCOS LUIZ DANTAS DE OLIVEIRA</v>
          </cell>
          <cell r="H1458" t="str">
            <v>ENCANADOR</v>
          </cell>
          <cell r="I1458" t="str">
            <v>LAGOMAR</v>
          </cell>
          <cell r="J1458">
            <v>1</v>
          </cell>
        </row>
        <row r="1459">
          <cell r="A1459">
            <v>1442</v>
          </cell>
          <cell r="G1459" t="str">
            <v>SERGIO PINA SANTOS</v>
          </cell>
          <cell r="H1459" t="str">
            <v>ENCANADOR</v>
          </cell>
          <cell r="I1459" t="str">
            <v>PARGOS</v>
          </cell>
          <cell r="J1459">
            <v>1</v>
          </cell>
        </row>
        <row r="1460">
          <cell r="A1460">
            <v>1443</v>
          </cell>
          <cell r="G1460" t="str">
            <v>GENILSON RODRIGUES VIEIRA</v>
          </cell>
          <cell r="H1460" t="str">
            <v>ENCANADOR</v>
          </cell>
          <cell r="I1460" t="str">
            <v>PARGOS</v>
          </cell>
          <cell r="J1460">
            <v>1</v>
          </cell>
        </row>
        <row r="1461">
          <cell r="A1461">
            <v>1444</v>
          </cell>
          <cell r="G1461" t="str">
            <v>JAELSON DA CRUZ SANTOS</v>
          </cell>
          <cell r="H1461" t="str">
            <v>ENCANADOR</v>
          </cell>
          <cell r="I1461" t="str">
            <v>PARGOS</v>
          </cell>
          <cell r="J1461">
            <v>1</v>
          </cell>
        </row>
        <row r="1462">
          <cell r="A1462">
            <v>1445</v>
          </cell>
          <cell r="G1462" t="str">
            <v>DIANDARREL OLIVEIRA KERR</v>
          </cell>
          <cell r="H1462" t="str">
            <v>ENCANADOR</v>
          </cell>
          <cell r="I1462" t="str">
            <v>PARGOS</v>
          </cell>
          <cell r="J1462">
            <v>1</v>
          </cell>
        </row>
        <row r="1463">
          <cell r="A1463">
            <v>1446</v>
          </cell>
          <cell r="B1463" t="str">
            <v>MML</v>
          </cell>
          <cell r="C1463" t="str">
            <v>HRSG</v>
          </cell>
          <cell r="D1463" t="str">
            <v>DARIO</v>
          </cell>
          <cell r="E1463" t="str">
            <v>EFS</v>
          </cell>
          <cell r="F1463" t="str">
            <v>INSTRUMENT.</v>
          </cell>
          <cell r="G1463" t="str">
            <v>MARCOS FRANÇA GUEDES</v>
          </cell>
          <cell r="H1463" t="str">
            <v>AJUDANTE</v>
          </cell>
          <cell r="I1463" t="str">
            <v>BARRA</v>
          </cell>
          <cell r="J1463">
            <v>1</v>
          </cell>
        </row>
        <row r="1464">
          <cell r="A1464">
            <v>1447</v>
          </cell>
          <cell r="G1464" t="str">
            <v>DIOGENES CONCEIÇÃO DOS SANTOS</v>
          </cell>
          <cell r="H1464" t="str">
            <v>AUXILIAR DE C.Q. 1</v>
          </cell>
          <cell r="I1464" t="str">
            <v>PARGOS</v>
          </cell>
          <cell r="J1464">
            <v>1</v>
          </cell>
        </row>
        <row r="1465">
          <cell r="A1465">
            <v>1448</v>
          </cell>
          <cell r="B1465" t="str">
            <v>AFC</v>
          </cell>
          <cell r="C1465" t="str">
            <v>ST</v>
          </cell>
          <cell r="D1465" t="str">
            <v>CMM</v>
          </cell>
          <cell r="E1465" t="str">
            <v>JWC</v>
          </cell>
          <cell r="F1465" t="str">
            <v>ELÉT. INST.</v>
          </cell>
          <cell r="G1465" t="str">
            <v>ADENILSON ZACARIAS SANTANA</v>
          </cell>
          <cell r="H1465" t="str">
            <v>AJUDANTE</v>
          </cell>
          <cell r="I1465" t="str">
            <v xml:space="preserve"> BARRA</v>
          </cell>
          <cell r="J1465">
            <v>1</v>
          </cell>
        </row>
        <row r="1466">
          <cell r="A1466">
            <v>1449</v>
          </cell>
          <cell r="B1466" t="str">
            <v>AFC</v>
          </cell>
          <cell r="C1466" t="str">
            <v>ST</v>
          </cell>
          <cell r="D1466" t="str">
            <v>CMM</v>
          </cell>
          <cell r="E1466" t="str">
            <v>JWC</v>
          </cell>
          <cell r="F1466" t="str">
            <v>ELÉT. INST.</v>
          </cell>
          <cell r="G1466" t="str">
            <v>GEOVANE MARIANO DA SILVA</v>
          </cell>
          <cell r="H1466" t="str">
            <v xml:space="preserve">MEIO OFICIAL </v>
          </cell>
          <cell r="I1466" t="str">
            <v>BRISA DA COSTA</v>
          </cell>
          <cell r="J1466">
            <v>1</v>
          </cell>
        </row>
        <row r="1467">
          <cell r="A1467">
            <v>1450</v>
          </cell>
          <cell r="B1467" t="str">
            <v>MML</v>
          </cell>
          <cell r="C1467" t="str">
            <v>HRSG</v>
          </cell>
          <cell r="D1467" t="str">
            <v>VT</v>
          </cell>
          <cell r="E1467" t="str">
            <v>VAS</v>
          </cell>
          <cell r="F1467" t="str">
            <v>ELÉTRICA</v>
          </cell>
          <cell r="G1467" t="str">
            <v>EDIMILSON DE JESUS SANTOS</v>
          </cell>
          <cell r="H1467" t="str">
            <v>AJUDANTE</v>
          </cell>
          <cell r="I1467" t="str">
            <v>NOVA HOLANDA</v>
          </cell>
          <cell r="J1467">
            <v>1</v>
          </cell>
        </row>
        <row r="1468">
          <cell r="A1468">
            <v>1451</v>
          </cell>
          <cell r="D1468" t="str">
            <v>DARIO</v>
          </cell>
          <cell r="E1468" t="str">
            <v>EFS</v>
          </cell>
          <cell r="G1468" t="str">
            <v>JOÃO PAULO LIMA DE JESUS</v>
          </cell>
          <cell r="H1468" t="str">
            <v>AJUDANTE</v>
          </cell>
          <cell r="I1468" t="str">
            <v>NOVA HOLANDA</v>
          </cell>
          <cell r="J1468">
            <v>1</v>
          </cell>
        </row>
        <row r="1469">
          <cell r="A1469">
            <v>1452</v>
          </cell>
          <cell r="B1469" t="str">
            <v>MML</v>
          </cell>
          <cell r="C1469" t="str">
            <v>HRSG</v>
          </cell>
          <cell r="D1469" t="str">
            <v>VT</v>
          </cell>
          <cell r="E1469" t="str">
            <v>VAS</v>
          </cell>
          <cell r="F1469" t="str">
            <v>ELÉTRICA</v>
          </cell>
          <cell r="G1469" t="str">
            <v>JUSCELINO FERREIRA CAMPOS</v>
          </cell>
          <cell r="H1469" t="str">
            <v>AJUDANTE</v>
          </cell>
          <cell r="I1469" t="str">
            <v>NOVA HOLANDA</v>
          </cell>
          <cell r="J1469">
            <v>1</v>
          </cell>
        </row>
        <row r="1470">
          <cell r="A1470">
            <v>1453</v>
          </cell>
          <cell r="G1470" t="str">
            <v>SIRLANDE LUCIANO DE ARAUJO</v>
          </cell>
          <cell r="H1470" t="str">
            <v>MOTORISTA MUNCK</v>
          </cell>
          <cell r="I1470" t="str">
            <v>BRISA DA COSTA</v>
          </cell>
          <cell r="J1470">
            <v>1</v>
          </cell>
        </row>
        <row r="1471">
          <cell r="A1471">
            <v>1454</v>
          </cell>
          <cell r="B1471" t="str">
            <v>MML</v>
          </cell>
          <cell r="C1471" t="str">
            <v>HRSG</v>
          </cell>
          <cell r="D1471" t="str">
            <v>CMM</v>
          </cell>
          <cell r="E1471" t="str">
            <v>ON</v>
          </cell>
          <cell r="F1471" t="str">
            <v>INSTRUMENT.</v>
          </cell>
          <cell r="G1471" t="str">
            <v>ELTON JONATA SANTOS</v>
          </cell>
          <cell r="H1471" t="str">
            <v>AJUDANTE</v>
          </cell>
          <cell r="I1471" t="str">
            <v>RIO DAS OSTRAS</v>
          </cell>
          <cell r="J1471">
            <v>1</v>
          </cell>
        </row>
        <row r="1472">
          <cell r="A1472">
            <v>1455</v>
          </cell>
          <cell r="G1472" t="str">
            <v>ROGERIO ANTONIO DE SOUZA</v>
          </cell>
          <cell r="H1472" t="str">
            <v>ENGENHEIRO MECANICO</v>
          </cell>
          <cell r="I1472" t="str">
            <v>-</v>
          </cell>
          <cell r="J1472">
            <v>1</v>
          </cell>
        </row>
        <row r="1473">
          <cell r="A1473">
            <v>1456</v>
          </cell>
          <cell r="G1473" t="str">
            <v>ANTONIO ALVES DE ASSIS</v>
          </cell>
          <cell r="H1473" t="str">
            <v>SUPERVISOR DE TUBULAÇÃO III</v>
          </cell>
          <cell r="I1473" t="str">
            <v>-</v>
          </cell>
          <cell r="J1473">
            <v>1</v>
          </cell>
        </row>
        <row r="1474">
          <cell r="A1474">
            <v>1457</v>
          </cell>
          <cell r="G1474" t="str">
            <v>ALDO RODRIGUES ALVES</v>
          </cell>
          <cell r="H1474" t="str">
            <v>CHEFE DE CQ</v>
          </cell>
          <cell r="I1474" t="str">
            <v>-</v>
          </cell>
          <cell r="J1474">
            <v>1</v>
          </cell>
        </row>
        <row r="1475">
          <cell r="A1475">
            <v>1458</v>
          </cell>
          <cell r="G1475" t="str">
            <v>GERALDO GONÇALVES SOBRINHO</v>
          </cell>
          <cell r="H1475" t="str">
            <v>TÉCNICO ADMINISTRATIVO</v>
          </cell>
          <cell r="I1475" t="str">
            <v>-</v>
          </cell>
          <cell r="J1475">
            <v>1</v>
          </cell>
        </row>
        <row r="1476">
          <cell r="A1476">
            <v>1459</v>
          </cell>
          <cell r="G1476" t="str">
            <v>DIERCE WIQUES MIRANDA</v>
          </cell>
          <cell r="H1476" t="str">
            <v>TECNICO PLANEJAMENTO</v>
          </cell>
          <cell r="I1476" t="str">
            <v>-</v>
          </cell>
          <cell r="J1476">
            <v>1</v>
          </cell>
        </row>
        <row r="1477">
          <cell r="A1477">
            <v>1460</v>
          </cell>
          <cell r="G1477" t="str">
            <v>NÉSIO ANTONIO DE SOUZA</v>
          </cell>
          <cell r="H1477" t="str">
            <v>INSPETOR LÍQUIDO PENETRANTE</v>
          </cell>
          <cell r="I1477" t="str">
            <v>-</v>
          </cell>
          <cell r="J1477">
            <v>1</v>
          </cell>
        </row>
        <row r="1478">
          <cell r="A1478">
            <v>1461</v>
          </cell>
          <cell r="G1478" t="str">
            <v>NILTON JULIO RODRIGUES</v>
          </cell>
          <cell r="H1478" t="str">
            <v>SUPERVISOR DE SOLDA 1</v>
          </cell>
          <cell r="I1478" t="str">
            <v>-</v>
          </cell>
          <cell r="J1478">
            <v>1</v>
          </cell>
        </row>
        <row r="1479">
          <cell r="A1479">
            <v>1462</v>
          </cell>
          <cell r="G1479" t="str">
            <v>GILSON CESAR DA SILVA</v>
          </cell>
          <cell r="H1479" t="str">
            <v>TECNICO PLANEJAMENTO</v>
          </cell>
          <cell r="I1479" t="str">
            <v>-</v>
          </cell>
          <cell r="J1479">
            <v>1</v>
          </cell>
        </row>
        <row r="1480">
          <cell r="A1480">
            <v>1463</v>
          </cell>
          <cell r="G1480" t="str">
            <v>JOSÉ MARIA DA COSTA</v>
          </cell>
          <cell r="H1480" t="str">
            <v>SUPERVISOR DE TUBULAÇÃO III</v>
          </cell>
          <cell r="I1480" t="str">
            <v>-</v>
          </cell>
          <cell r="J1480">
            <v>1</v>
          </cell>
        </row>
        <row r="1481">
          <cell r="A1481">
            <v>1464</v>
          </cell>
          <cell r="G1481" t="str">
            <v>JOSÉ DOS SANTOS</v>
          </cell>
          <cell r="H1481" t="str">
            <v>SUPERVISOR DE PINTURA</v>
          </cell>
          <cell r="I1481" t="str">
            <v>-</v>
          </cell>
          <cell r="J1481">
            <v>1</v>
          </cell>
        </row>
        <row r="1482">
          <cell r="A1482">
            <v>1465</v>
          </cell>
          <cell r="G1482" t="str">
            <v>CARLOS RICARDO GONÇALVES SANTOS</v>
          </cell>
          <cell r="H1482" t="str">
            <v>AJUDANTE</v>
          </cell>
          <cell r="I1482" t="str">
            <v>-</v>
          </cell>
          <cell r="J1482">
            <v>1</v>
          </cell>
        </row>
        <row r="1483">
          <cell r="A1483">
            <v>1466</v>
          </cell>
          <cell r="B1483" t="str">
            <v>AFC</v>
          </cell>
          <cell r="C1483" t="str">
            <v>CT</v>
          </cell>
          <cell r="D1483" t="str">
            <v>VT</v>
          </cell>
          <cell r="E1483" t="str">
            <v>JTC</v>
          </cell>
          <cell r="F1483" t="str">
            <v>ELÉTRICA</v>
          </cell>
          <cell r="G1483" t="str">
            <v>ALEX SANTANA SANTOS</v>
          </cell>
          <cell r="H1483" t="str">
            <v>AJUDANTE</v>
          </cell>
          <cell r="I1483" t="str">
            <v>BARRA</v>
          </cell>
          <cell r="J1483">
            <v>1</v>
          </cell>
        </row>
        <row r="1484">
          <cell r="A1484">
            <v>1467</v>
          </cell>
          <cell r="G1484" t="str">
            <v>JOSÉ LUCAS DOS SANTOS</v>
          </cell>
          <cell r="H1484" t="str">
            <v>ENCANADOR</v>
          </cell>
          <cell r="I1484" t="str">
            <v>PARGOS</v>
          </cell>
          <cell r="J1484">
            <v>1</v>
          </cell>
        </row>
        <row r="1485">
          <cell r="A1485">
            <v>1468</v>
          </cell>
          <cell r="G1485" t="str">
            <v>JOSIAS RODRIGUES</v>
          </cell>
          <cell r="H1485" t="str">
            <v>AUXILIAR DE C.Q. 1</v>
          </cell>
          <cell r="I1485" t="str">
            <v>-</v>
          </cell>
          <cell r="J1485">
            <v>1</v>
          </cell>
        </row>
        <row r="1486">
          <cell r="A1486">
            <v>1469</v>
          </cell>
          <cell r="G1486" t="str">
            <v>JARBAS CONCEIÇÃO CORREIA</v>
          </cell>
          <cell r="H1486" t="str">
            <v>SOLDADOR TIG</v>
          </cell>
          <cell r="I1486" t="str">
            <v>PARGOS</v>
          </cell>
          <cell r="J1486">
            <v>1</v>
          </cell>
        </row>
        <row r="1487">
          <cell r="A1487">
            <v>1470</v>
          </cell>
          <cell r="G1487" t="str">
            <v>ROGÉRIO TIMÓTEO DA SILVA</v>
          </cell>
          <cell r="H1487" t="str">
            <v>ENCANADOR</v>
          </cell>
          <cell r="I1487" t="str">
            <v>PARGOS</v>
          </cell>
          <cell r="J1487">
            <v>1</v>
          </cell>
        </row>
        <row r="1488">
          <cell r="A1488">
            <v>1471</v>
          </cell>
          <cell r="G1488" t="str">
            <v>BRUNO ALBERNAZ PEREIRA MELLO</v>
          </cell>
          <cell r="H1488" t="str">
            <v>AJUDANTE</v>
          </cell>
          <cell r="I1488" t="str">
            <v>-</v>
          </cell>
          <cell r="J1488">
            <v>1</v>
          </cell>
        </row>
        <row r="1489">
          <cell r="A1489">
            <v>1472</v>
          </cell>
          <cell r="G1489" t="str">
            <v>JOSÉ DOS SANTOS</v>
          </cell>
          <cell r="H1489" t="str">
            <v>TOTAL===&gt;</v>
          </cell>
          <cell r="I1489" t="str">
            <v>PARGOS</v>
          </cell>
          <cell r="J1489">
            <v>1471</v>
          </cell>
        </row>
        <row r="1490">
          <cell r="A1490">
            <v>1473</v>
          </cell>
          <cell r="G1490" t="str">
            <v>RUBENILSON ALMEIDA BARBOSA</v>
          </cell>
          <cell r="H1490" t="str">
            <v>MECANICO MONTADOR</v>
          </cell>
          <cell r="I1490" t="str">
            <v>PARGOS</v>
          </cell>
          <cell r="J1490">
            <v>1</v>
          </cell>
        </row>
        <row r="1491">
          <cell r="A1491">
            <v>1474</v>
          </cell>
          <cell r="G1491" t="str">
            <v>ANTÔNIO MARCELO DE JESUS OLIVEIRA</v>
          </cell>
          <cell r="H1491" t="str">
            <v>ENCANADOR</v>
          </cell>
          <cell r="I1491" t="str">
            <v>PARGOS</v>
          </cell>
          <cell r="J1491">
            <v>1</v>
          </cell>
        </row>
        <row r="1492">
          <cell r="A1492">
            <v>1475</v>
          </cell>
          <cell r="G1492" t="str">
            <v>GILENO CARDOSO DOS SANTOS</v>
          </cell>
          <cell r="H1492" t="str">
            <v>MONTADOR ANDAIME</v>
          </cell>
          <cell r="I1492" t="str">
            <v>PARGOS</v>
          </cell>
          <cell r="J1492">
            <v>1</v>
          </cell>
        </row>
        <row r="1493">
          <cell r="A1493">
            <v>1476</v>
          </cell>
          <cell r="G1493" t="str">
            <v>CLEBIO CARDOSO PRIMO</v>
          </cell>
          <cell r="H1493" t="str">
            <v>ENCANADOR</v>
          </cell>
          <cell r="I1493" t="str">
            <v>PARGOS</v>
          </cell>
          <cell r="J1493">
            <v>1</v>
          </cell>
        </row>
        <row r="1494">
          <cell r="A1494">
            <v>1477</v>
          </cell>
          <cell r="G1494" t="str">
            <v>MARCOS ANTÔNIO DE SOUZA SÁ</v>
          </cell>
          <cell r="H1494" t="str">
            <v>ENCANADOR</v>
          </cell>
          <cell r="I1494" t="str">
            <v>PARGOS</v>
          </cell>
          <cell r="J1494">
            <v>1</v>
          </cell>
        </row>
        <row r="1495">
          <cell r="A1495">
            <v>1478</v>
          </cell>
          <cell r="G1495" t="str">
            <v>JAIR CORDEIRO PORTO</v>
          </cell>
          <cell r="H1495" t="str">
            <v>AJUDANTE</v>
          </cell>
          <cell r="I1495" t="str">
            <v>-</v>
          </cell>
          <cell r="J1495">
            <v>1</v>
          </cell>
        </row>
        <row r="1496">
          <cell r="A1496">
            <v>1479</v>
          </cell>
          <cell r="G1496" t="str">
            <v>RAFAEL RODRIGUES BARBOSA</v>
          </cell>
          <cell r="H1496" t="str">
            <v>AJUDANTE</v>
          </cell>
          <cell r="I1496" t="str">
            <v>-</v>
          </cell>
          <cell r="J1496">
            <v>1</v>
          </cell>
        </row>
        <row r="1497">
          <cell r="A1497">
            <v>1480</v>
          </cell>
          <cell r="G1497" t="str">
            <v>JOSÉ EDUARDO DA SILVA</v>
          </cell>
          <cell r="H1497" t="str">
            <v>AJUDANTE</v>
          </cell>
          <cell r="I1497" t="str">
            <v>-</v>
          </cell>
          <cell r="J1497">
            <v>1</v>
          </cell>
        </row>
        <row r="1498">
          <cell r="A1498">
            <v>1481</v>
          </cell>
          <cell r="G1498" t="str">
            <v>RONALDO DA SILVA OLIVEIRA</v>
          </cell>
          <cell r="H1498" t="str">
            <v>ENCANADOR</v>
          </cell>
          <cell r="I1498" t="str">
            <v>PARGOS</v>
          </cell>
          <cell r="J1498">
            <v>1</v>
          </cell>
        </row>
        <row r="1499">
          <cell r="A1499">
            <v>1482</v>
          </cell>
          <cell r="G1499" t="str">
            <v>FRANCIVAL RIBEIRO</v>
          </cell>
          <cell r="H1499" t="str">
            <v>ENCANADOR</v>
          </cell>
          <cell r="I1499" t="str">
            <v>PARGOS</v>
          </cell>
          <cell r="J1499">
            <v>1</v>
          </cell>
        </row>
        <row r="1500">
          <cell r="A1500">
            <v>1483</v>
          </cell>
          <cell r="G1500" t="str">
            <v>UARTELEOR MARQUES CORREIA</v>
          </cell>
          <cell r="H1500" t="str">
            <v>ENCANADOR</v>
          </cell>
          <cell r="I1500" t="str">
            <v>PARGOS</v>
          </cell>
          <cell r="J1500">
            <v>1</v>
          </cell>
        </row>
        <row r="1501">
          <cell r="A1501">
            <v>1484</v>
          </cell>
          <cell r="G1501" t="str">
            <v>LEONARDO MENDES  SANTOS MANSUR</v>
          </cell>
          <cell r="H1501" t="str">
            <v>AJUDANTE</v>
          </cell>
          <cell r="I1501" t="str">
            <v>-</v>
          </cell>
          <cell r="J1501">
            <v>1</v>
          </cell>
        </row>
        <row r="1502">
          <cell r="A1502">
            <v>1485</v>
          </cell>
          <cell r="G1502" t="str">
            <v>GECIVAL DA SILVA MUNIZ</v>
          </cell>
          <cell r="H1502" t="str">
            <v>MECANICO MONTADOR</v>
          </cell>
          <cell r="I1502" t="str">
            <v>PARGOS</v>
          </cell>
          <cell r="J1502">
            <v>1</v>
          </cell>
        </row>
        <row r="1503">
          <cell r="A1503">
            <v>1486</v>
          </cell>
          <cell r="G1503" t="str">
            <v>VAGNER GOMES DA SILVA</v>
          </cell>
          <cell r="H1503" t="str">
            <v>SOLDADOR TIG</v>
          </cell>
          <cell r="I1503" t="str">
            <v>PARGOS</v>
          </cell>
          <cell r="J1503">
            <v>1</v>
          </cell>
        </row>
        <row r="1504">
          <cell r="A1504">
            <v>1487</v>
          </cell>
          <cell r="G1504" t="str">
            <v>EDSON GOMES DA COSTA</v>
          </cell>
          <cell r="H1504" t="str">
            <v>ENCANADOR</v>
          </cell>
          <cell r="I1504" t="str">
            <v>PARGOS</v>
          </cell>
          <cell r="J1504">
            <v>1</v>
          </cell>
        </row>
        <row r="1505">
          <cell r="A1505">
            <v>1488</v>
          </cell>
          <cell r="G1505" t="str">
            <v>JENECY FERREIRA DA SILVA</v>
          </cell>
          <cell r="H1505" t="str">
            <v>ENCANADOR</v>
          </cell>
          <cell r="I1505" t="str">
            <v>PARGOS</v>
          </cell>
          <cell r="J1505">
            <v>1</v>
          </cell>
        </row>
        <row r="1506">
          <cell r="A1506">
            <v>1489</v>
          </cell>
          <cell r="G1506" t="str">
            <v>CRISTIANO ANTÔNIO DA CRUZ</v>
          </cell>
          <cell r="H1506" t="str">
            <v>ENCANADOR</v>
          </cell>
          <cell r="I1506" t="str">
            <v>PARGOS</v>
          </cell>
          <cell r="J1506">
            <v>1</v>
          </cell>
        </row>
        <row r="1507">
          <cell r="A1507">
            <v>1490</v>
          </cell>
          <cell r="G1507" t="str">
            <v>EMERGIO GREGORIO DA SILVA SANTOS</v>
          </cell>
          <cell r="H1507" t="str">
            <v>ENCARREGADO</v>
          </cell>
          <cell r="I1507" t="str">
            <v>PARGOS</v>
          </cell>
          <cell r="J1507">
            <v>1</v>
          </cell>
        </row>
        <row r="1508">
          <cell r="A1508">
            <v>1491</v>
          </cell>
          <cell r="G1508" t="str">
            <v>LUIS ANTONIO DOS SANTOS PIRES</v>
          </cell>
          <cell r="H1508" t="str">
            <v>ENCANADOR</v>
          </cell>
          <cell r="I1508" t="str">
            <v>PARGOS</v>
          </cell>
          <cell r="J1508">
            <v>1</v>
          </cell>
        </row>
        <row r="1509">
          <cell r="A1509">
            <v>1492</v>
          </cell>
          <cell r="G1509" t="str">
            <v>JOSELINO ALVES</v>
          </cell>
          <cell r="H1509" t="str">
            <v>ENCANADOR</v>
          </cell>
          <cell r="I1509" t="str">
            <v>PARGOS</v>
          </cell>
          <cell r="J1509">
            <v>1</v>
          </cell>
        </row>
        <row r="1510">
          <cell r="A1510">
            <v>1493</v>
          </cell>
          <cell r="G1510" t="str">
            <v>EDNEY MOTA GOMES</v>
          </cell>
          <cell r="H1510" t="str">
            <v>MECANICO MONTADOR</v>
          </cell>
          <cell r="I1510" t="str">
            <v>PARGOS</v>
          </cell>
          <cell r="J1510">
            <v>1</v>
          </cell>
        </row>
        <row r="1511">
          <cell r="A1511">
            <v>1494</v>
          </cell>
          <cell r="G1511" t="str">
            <v>ELISSON RAFAEL DA SILVA</v>
          </cell>
          <cell r="H1511" t="str">
            <v>AJUDANTE</v>
          </cell>
          <cell r="I1511" t="str">
            <v>-</v>
          </cell>
          <cell r="J1511">
            <v>1</v>
          </cell>
        </row>
        <row r="1512">
          <cell r="A1512">
            <v>1495</v>
          </cell>
          <cell r="G1512" t="str">
            <v>FRANCISCO RISOMAR DOS SANTOS</v>
          </cell>
          <cell r="H1512" t="str">
            <v>MESTRE</v>
          </cell>
          <cell r="I1512" t="str">
            <v>PARGOS</v>
          </cell>
          <cell r="J1512">
            <v>1</v>
          </cell>
        </row>
        <row r="1513">
          <cell r="A1513">
            <v>1496</v>
          </cell>
          <cell r="G1513" t="str">
            <v>GILTON LIMA SANTOS CORRÊA</v>
          </cell>
          <cell r="H1513" t="str">
            <v>ENCANADOR</v>
          </cell>
          <cell r="I1513" t="str">
            <v>-</v>
          </cell>
          <cell r="J1513">
            <v>1</v>
          </cell>
        </row>
        <row r="1514">
          <cell r="A1514">
            <v>1497</v>
          </cell>
          <cell r="G1514" t="str">
            <v>ERIVALDO FERNANDES SANTOS</v>
          </cell>
          <cell r="H1514" t="str">
            <v>MONTADOR ANDAIME</v>
          </cell>
          <cell r="I1514" t="str">
            <v>PARGOS</v>
          </cell>
          <cell r="J1514">
            <v>1</v>
          </cell>
        </row>
        <row r="1515">
          <cell r="A1515">
            <v>1498</v>
          </cell>
          <cell r="G1515" t="str">
            <v>GILMAR DOS SANTOS</v>
          </cell>
          <cell r="H1515" t="str">
            <v>ENCANADOR</v>
          </cell>
          <cell r="I1515" t="str">
            <v>-</v>
          </cell>
          <cell r="J1515">
            <v>1</v>
          </cell>
        </row>
        <row r="1516">
          <cell r="A1516">
            <v>1499</v>
          </cell>
          <cell r="G1516" t="str">
            <v>IVAN FERNANDES DOS SANTOS</v>
          </cell>
          <cell r="H1516" t="str">
            <v>MONTADOR ANDAIME</v>
          </cell>
          <cell r="I1516" t="str">
            <v>PARGOS</v>
          </cell>
          <cell r="J1516">
            <v>1</v>
          </cell>
        </row>
        <row r="1517">
          <cell r="A1517">
            <v>1500</v>
          </cell>
          <cell r="G1517" t="str">
            <v>CLAUDEMIR RAIMUNDO DOS SANTOS</v>
          </cell>
          <cell r="H1517" t="str">
            <v>ENCANADOR</v>
          </cell>
          <cell r="I1517" t="str">
            <v>PARGOS</v>
          </cell>
          <cell r="J1517">
            <v>1</v>
          </cell>
        </row>
        <row r="1518">
          <cell r="A1518">
            <v>1501</v>
          </cell>
          <cell r="G1518" t="str">
            <v>JOSÉ LOURENÇO DE SOUZA</v>
          </cell>
          <cell r="H1518" t="str">
            <v>ENCARREGADO</v>
          </cell>
          <cell r="I1518" t="str">
            <v>PARGOS</v>
          </cell>
          <cell r="J1518">
            <v>1</v>
          </cell>
        </row>
        <row r="1519">
          <cell r="A1519">
            <v>1502</v>
          </cell>
          <cell r="G1519" t="str">
            <v>EDIRNANDO LIMA DO NASCIMENTO</v>
          </cell>
          <cell r="H1519" t="str">
            <v>MONTADOR ANDAIME</v>
          </cell>
          <cell r="I1519" t="str">
            <v>-</v>
          </cell>
          <cell r="J1519">
            <v>1</v>
          </cell>
        </row>
        <row r="1520">
          <cell r="A1520">
            <v>1503</v>
          </cell>
          <cell r="G1520" t="str">
            <v>GERALDO RICARDO DOS SANTOS</v>
          </cell>
          <cell r="H1520" t="str">
            <v>ENCARREGADO</v>
          </cell>
          <cell r="I1520" t="str">
            <v>PARGOS</v>
          </cell>
          <cell r="J1520">
            <v>1</v>
          </cell>
        </row>
        <row r="1521">
          <cell r="A1521">
            <v>1504</v>
          </cell>
          <cell r="G1521" t="str">
            <v>GIVALDO SILVA DOS SANTOS</v>
          </cell>
          <cell r="H1521" t="str">
            <v>MONTADOR ANDAIME</v>
          </cell>
          <cell r="I1521" t="str">
            <v>PARGOS</v>
          </cell>
          <cell r="J1521">
            <v>1</v>
          </cell>
        </row>
        <row r="1522">
          <cell r="A1522">
            <v>1505</v>
          </cell>
          <cell r="G1522" t="str">
            <v>JOSÉ DOS SANTOS DEIRO</v>
          </cell>
          <cell r="H1522" t="str">
            <v>MONTADOR ANDAIME</v>
          </cell>
          <cell r="I1522" t="str">
            <v>PARGOS</v>
          </cell>
          <cell r="J1522">
            <v>1</v>
          </cell>
        </row>
        <row r="1523">
          <cell r="A1523">
            <v>1506</v>
          </cell>
          <cell r="G1523" t="str">
            <v>JOSÉ UBALDINO PEREIRA DE SOUZA</v>
          </cell>
          <cell r="H1523" t="str">
            <v>ENCANADOR</v>
          </cell>
          <cell r="I1523" t="str">
            <v>PARGOS</v>
          </cell>
          <cell r="J1523">
            <v>1</v>
          </cell>
        </row>
        <row r="1524">
          <cell r="A1524">
            <v>1507</v>
          </cell>
          <cell r="G1524" t="str">
            <v>CARLOS ANTONIO DE ANDRADE SANTOS</v>
          </cell>
          <cell r="H1524" t="str">
            <v>AJUDANTE</v>
          </cell>
          <cell r="I1524" t="str">
            <v>-</v>
          </cell>
          <cell r="J1524">
            <v>1</v>
          </cell>
        </row>
        <row r="1525">
          <cell r="A1525">
            <v>1508</v>
          </cell>
          <cell r="G1525" t="str">
            <v>WILSON DIAS MENEZES</v>
          </cell>
          <cell r="H1525" t="str">
            <v>ENCANADOR</v>
          </cell>
          <cell r="I1525" t="str">
            <v>PARGOS</v>
          </cell>
          <cell r="J1525">
            <v>1</v>
          </cell>
        </row>
        <row r="1526">
          <cell r="A1526">
            <v>1509</v>
          </cell>
          <cell r="G1526" t="str">
            <v>SEBASTIÃO DOS SANTOS FILHO</v>
          </cell>
          <cell r="H1526" t="str">
            <v>AJUDANTE</v>
          </cell>
          <cell r="I1526" t="str">
            <v>-</v>
          </cell>
          <cell r="J1526">
            <v>1</v>
          </cell>
        </row>
        <row r="1527">
          <cell r="A1527">
            <v>1510</v>
          </cell>
          <cell r="G1527" t="str">
            <v>JAILTON BATISTA DOS SANTOS</v>
          </cell>
          <cell r="H1527" t="str">
            <v>ENCANADOR</v>
          </cell>
          <cell r="I1527" t="str">
            <v>PARGOS</v>
          </cell>
          <cell r="J1527">
            <v>1</v>
          </cell>
        </row>
        <row r="1528">
          <cell r="A1528">
            <v>1511</v>
          </cell>
          <cell r="G1528" t="str">
            <v>BEMWILSON LIMA GUEDES</v>
          </cell>
          <cell r="H1528" t="str">
            <v>INSTRUMENTISTA</v>
          </cell>
          <cell r="I1528" t="str">
            <v>-</v>
          </cell>
          <cell r="J1528">
            <v>1</v>
          </cell>
        </row>
        <row r="1529">
          <cell r="A1529">
            <v>1512</v>
          </cell>
          <cell r="G1529" t="str">
            <v>REGINALDO ARAUJO DE ALMEIDA</v>
          </cell>
          <cell r="H1529" t="str">
            <v>AJUDANTE</v>
          </cell>
          <cell r="I1529" t="str">
            <v>-</v>
          </cell>
          <cell r="J1529">
            <v>1</v>
          </cell>
        </row>
        <row r="1530">
          <cell r="A1530">
            <v>1513</v>
          </cell>
          <cell r="G1530" t="str">
            <v>ARIVALDO FERREIRA DOS SANTOS</v>
          </cell>
          <cell r="H1530" t="str">
            <v>ELETRICISTA MONTADOR</v>
          </cell>
          <cell r="I1530" t="str">
            <v>PARGOS</v>
          </cell>
          <cell r="J1530">
            <v>1</v>
          </cell>
        </row>
        <row r="1531">
          <cell r="A1531">
            <v>1514</v>
          </cell>
          <cell r="G1531" t="str">
            <v>ANTONIO CAROLINO DOS SANTOS</v>
          </cell>
          <cell r="H1531" t="str">
            <v>ENCANADOR</v>
          </cell>
          <cell r="I1531" t="str">
            <v>PARGOS</v>
          </cell>
          <cell r="J1531">
            <v>1</v>
          </cell>
        </row>
        <row r="1532">
          <cell r="A1532">
            <v>1515</v>
          </cell>
          <cell r="G1532" t="str">
            <v>MOSAEL PEREIRA DA SILVA</v>
          </cell>
          <cell r="H1532" t="str">
            <v>MONTADOR ANDAIME</v>
          </cell>
          <cell r="I1532" t="str">
            <v>PARGOS</v>
          </cell>
          <cell r="J1532">
            <v>1</v>
          </cell>
        </row>
        <row r="1533">
          <cell r="A1533">
            <v>1516</v>
          </cell>
          <cell r="G1533" t="str">
            <v>CARLOS ALBERTO DE CASTRO SOUZA</v>
          </cell>
          <cell r="H1533" t="str">
            <v>AJUDANTE</v>
          </cell>
          <cell r="I1533" t="str">
            <v>-</v>
          </cell>
          <cell r="J1533">
            <v>1</v>
          </cell>
        </row>
        <row r="1534">
          <cell r="A1534">
            <v>1517</v>
          </cell>
          <cell r="G1534" t="str">
            <v>MARCIO DE JESUS SANTOS</v>
          </cell>
          <cell r="H1534" t="str">
            <v>MONTADOR ANDAIME</v>
          </cell>
          <cell r="I1534" t="str">
            <v>PARGOS</v>
          </cell>
          <cell r="J1534">
            <v>1</v>
          </cell>
        </row>
        <row r="1535">
          <cell r="A1535">
            <v>1518</v>
          </cell>
          <cell r="G1535" t="str">
            <v>ARILSON BISPO DOS SANTOS</v>
          </cell>
          <cell r="H1535" t="str">
            <v>ENCANADOR</v>
          </cell>
          <cell r="I1535" t="str">
            <v>PARGOS</v>
          </cell>
          <cell r="J1535">
            <v>1</v>
          </cell>
        </row>
        <row r="1536">
          <cell r="A1536">
            <v>1519</v>
          </cell>
          <cell r="G1536" t="str">
            <v>RAIMUNDO PEDRO DA SILVA</v>
          </cell>
          <cell r="H1536" t="str">
            <v>MONTADOR ANDAIME</v>
          </cell>
          <cell r="I1536" t="str">
            <v>PARGOS</v>
          </cell>
          <cell r="J1536">
            <v>1</v>
          </cell>
        </row>
        <row r="1537">
          <cell r="A1537">
            <v>1520</v>
          </cell>
          <cell r="G1537" t="str">
            <v>JOSÉ CARLOS DE SOUZA</v>
          </cell>
          <cell r="H1537" t="str">
            <v>ELETRICISTA MONTADOR</v>
          </cell>
          <cell r="I1537" t="str">
            <v>PARGOS</v>
          </cell>
          <cell r="J1537">
            <v>1</v>
          </cell>
        </row>
        <row r="1538">
          <cell r="A1538">
            <v>1521</v>
          </cell>
          <cell r="G1538" t="str">
            <v>JUVENAL RODRIGUES DE SOUZA</v>
          </cell>
          <cell r="H1538" t="str">
            <v>ENCANADOR</v>
          </cell>
          <cell r="I1538" t="str">
            <v>PARGOS</v>
          </cell>
          <cell r="J1538">
            <v>1</v>
          </cell>
        </row>
        <row r="1539">
          <cell r="A1539">
            <v>1522</v>
          </cell>
          <cell r="G1539" t="str">
            <v>EBERVAL SANTOS DE JESUS</v>
          </cell>
          <cell r="H1539" t="str">
            <v>AJUDANTE</v>
          </cell>
          <cell r="I1539" t="str">
            <v>-</v>
          </cell>
          <cell r="J1539">
            <v>1</v>
          </cell>
        </row>
        <row r="1540">
          <cell r="A1540">
            <v>1523</v>
          </cell>
          <cell r="G1540" t="str">
            <v>LUCIVALDO CUNHA DE SOUZA</v>
          </cell>
          <cell r="H1540" t="str">
            <v>AJUDANTE</v>
          </cell>
          <cell r="I1540" t="str">
            <v>-</v>
          </cell>
          <cell r="J1540">
            <v>1</v>
          </cell>
        </row>
        <row r="1541">
          <cell r="A1541">
            <v>1524</v>
          </cell>
          <cell r="G1541" t="str">
            <v>ALEXSANDRO FERNANDES DO BONFIM</v>
          </cell>
          <cell r="H1541" t="str">
            <v>AJUDANTE</v>
          </cell>
          <cell r="I1541" t="str">
            <v>-</v>
          </cell>
          <cell r="J1541">
            <v>1</v>
          </cell>
        </row>
        <row r="1542">
          <cell r="A1542">
            <v>1525</v>
          </cell>
          <cell r="G1542" t="str">
            <v>ANDERSON ALVES CORREA</v>
          </cell>
          <cell r="H1542" t="str">
            <v>AJUDANTE</v>
          </cell>
          <cell r="I1542" t="str">
            <v>-</v>
          </cell>
          <cell r="J1542">
            <v>1</v>
          </cell>
        </row>
        <row r="1543">
          <cell r="A1543">
            <v>1526</v>
          </cell>
          <cell r="G1543" t="str">
            <v>SERGIO DOS SANTOS DE FRANÇA</v>
          </cell>
          <cell r="H1543" t="str">
            <v>ENCANADOR</v>
          </cell>
          <cell r="I1543" t="str">
            <v>PARGOS</v>
          </cell>
          <cell r="J1543">
            <v>1</v>
          </cell>
        </row>
        <row r="1544">
          <cell r="A1544">
            <v>1527</v>
          </cell>
          <cell r="G1544" t="str">
            <v>RENATO RIBEIRO DA SILVA</v>
          </cell>
          <cell r="H1544" t="str">
            <v>ELETRICISTA MONTADOR</v>
          </cell>
          <cell r="I1544" t="str">
            <v>PARGOS</v>
          </cell>
          <cell r="J1544">
            <v>1</v>
          </cell>
        </row>
        <row r="1545">
          <cell r="A1545">
            <v>1528</v>
          </cell>
          <cell r="G1545" t="str">
            <v>FABRÍCIO PEIXOTO RIBEIRO</v>
          </cell>
          <cell r="H1545" t="str">
            <v>ENCANADOR</v>
          </cell>
          <cell r="I1545" t="str">
            <v>-</v>
          </cell>
          <cell r="J1545">
            <v>1</v>
          </cell>
        </row>
        <row r="1546">
          <cell r="A1546">
            <v>1529</v>
          </cell>
          <cell r="G1546" t="str">
            <v>EDSON DO NASCIMENTO ANDRADE</v>
          </cell>
          <cell r="H1546" t="str">
            <v>ENCANADOR</v>
          </cell>
          <cell r="I1546" t="str">
            <v>PARGOS</v>
          </cell>
          <cell r="J1546">
            <v>1</v>
          </cell>
        </row>
        <row r="1547">
          <cell r="A1547">
            <v>1530</v>
          </cell>
          <cell r="G1547" t="str">
            <v>EUGÊNIO CARLESSO NETO</v>
          </cell>
          <cell r="H1547" t="str">
            <v>ENCARREGADO</v>
          </cell>
          <cell r="I1547" t="str">
            <v>PARGOS</v>
          </cell>
          <cell r="J1547">
            <v>1</v>
          </cell>
        </row>
        <row r="1548">
          <cell r="A1548">
            <v>1531</v>
          </cell>
          <cell r="G1548" t="str">
            <v>EDSON DA SILVA TEÓFILO</v>
          </cell>
          <cell r="H1548" t="str">
            <v>AJUDANTE</v>
          </cell>
          <cell r="I1548" t="str">
            <v>-</v>
          </cell>
          <cell r="J1548">
            <v>1</v>
          </cell>
        </row>
        <row r="1549">
          <cell r="A1549">
            <v>1532</v>
          </cell>
          <cell r="G1549" t="str">
            <v>JOÃO ALFREDO DA SILVA JUNIOR</v>
          </cell>
          <cell r="H1549" t="str">
            <v>ELETRICISTA MONTADOR</v>
          </cell>
          <cell r="I1549" t="str">
            <v>PARGOS</v>
          </cell>
          <cell r="J1549">
            <v>1</v>
          </cell>
        </row>
        <row r="1550">
          <cell r="A1550">
            <v>1533</v>
          </cell>
          <cell r="G1550" t="str">
            <v>MANOEL JORGE SANTANA</v>
          </cell>
          <cell r="H1550" t="str">
            <v>MOTORISTA MUNCK</v>
          </cell>
          <cell r="I1550" t="str">
            <v>PARGOS</v>
          </cell>
          <cell r="J1550">
            <v>1</v>
          </cell>
        </row>
        <row r="1551">
          <cell r="A1551">
            <v>1534</v>
          </cell>
          <cell r="G1551" t="str">
            <v>DENILSON RAMOS ROSA</v>
          </cell>
          <cell r="H1551" t="str">
            <v>AJUDANTE</v>
          </cell>
          <cell r="I1551" t="str">
            <v>-</v>
          </cell>
          <cell r="J1551">
            <v>1</v>
          </cell>
        </row>
        <row r="1552">
          <cell r="A1552">
            <v>1535</v>
          </cell>
          <cell r="G1552" t="str">
            <v>JÚLIO MARQUES DE CARVALHO</v>
          </cell>
          <cell r="H1552" t="str">
            <v>ENCANADOR</v>
          </cell>
          <cell r="I1552" t="str">
            <v>PARGOS</v>
          </cell>
          <cell r="J1552">
            <v>1</v>
          </cell>
        </row>
        <row r="1553">
          <cell r="A1553">
            <v>1536</v>
          </cell>
          <cell r="G1553" t="str">
            <v>JOSÉ CARLOS DOS SANTOS</v>
          </cell>
          <cell r="H1553" t="str">
            <v>ENCANADOR</v>
          </cell>
          <cell r="I1553" t="str">
            <v>PARGOS</v>
          </cell>
          <cell r="J1553">
            <v>1</v>
          </cell>
        </row>
        <row r="1554">
          <cell r="A1554">
            <v>1537</v>
          </cell>
          <cell r="G1554" t="str">
            <v>PEDRO BARRETO SANTOS</v>
          </cell>
          <cell r="H1554" t="str">
            <v>ENCANADOR</v>
          </cell>
          <cell r="I1554" t="str">
            <v>PARGOS</v>
          </cell>
          <cell r="J1554">
            <v>1</v>
          </cell>
        </row>
        <row r="1555">
          <cell r="A1555">
            <v>1538</v>
          </cell>
          <cell r="G1555" t="str">
            <v>JOSÉ ANCELMO SANTOS SILVA</v>
          </cell>
          <cell r="H1555" t="str">
            <v>ENCANADOR</v>
          </cell>
          <cell r="I1555" t="str">
            <v>PARGOS</v>
          </cell>
          <cell r="J1555">
            <v>1</v>
          </cell>
        </row>
        <row r="1556">
          <cell r="A1556">
            <v>1539</v>
          </cell>
          <cell r="G1556" t="str">
            <v>JONATAS VICENTE VIANA</v>
          </cell>
          <cell r="H1556" t="str">
            <v>AJUDANTE</v>
          </cell>
          <cell r="I1556" t="str">
            <v>-</v>
          </cell>
          <cell r="J1556">
            <v>1</v>
          </cell>
        </row>
        <row r="1559">
          <cell r="I1559" t="str">
            <v>TOTAL =&gt;</v>
          </cell>
          <cell r="J1559">
            <v>1550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0,05"/>
      <sheetName val="04,05"/>
      <sheetName val="01,05"/>
      <sheetName val="02,05"/>
      <sheetName val="07,06"/>
      <sheetName val="08,06 (2)"/>
      <sheetName val="02,05 (2)"/>
      <sheetName val="14,06"/>
      <sheetName val="14,06 (2)"/>
      <sheetName val="14,06 (3)"/>
      <sheetName val="EFETIV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G2" t="str">
            <v>EFETIVO UTE-NORTE FLUMINENSE POR EQUIPE</v>
          </cell>
        </row>
        <row r="5">
          <cell r="A5" t="str">
            <v>MAT.</v>
          </cell>
          <cell r="B5" t="str">
            <v>APROP.</v>
          </cell>
          <cell r="C5" t="str">
            <v>SETOR</v>
          </cell>
          <cell r="D5" t="str">
            <v>SUP</v>
          </cell>
          <cell r="E5" t="str">
            <v>ENC</v>
          </cell>
          <cell r="F5" t="str">
            <v xml:space="preserve">ATIVIDADE </v>
          </cell>
          <cell r="G5" t="str">
            <v>NOME</v>
          </cell>
          <cell r="H5" t="str">
            <v>FUNÇÃO</v>
          </cell>
          <cell r="I5" t="str">
            <v>PONT. DE REF.</v>
          </cell>
          <cell r="J5" t="str">
            <v>QUANT.</v>
          </cell>
        </row>
        <row r="6">
          <cell r="E6">
            <v>0</v>
          </cell>
          <cell r="F6">
            <v>0</v>
          </cell>
          <cell r="G6" t="str">
            <v xml:space="preserve"> </v>
          </cell>
        </row>
        <row r="7">
          <cell r="A7" t="str">
            <v>C-18829</v>
          </cell>
          <cell r="B7" t="str">
            <v>AFC</v>
          </cell>
          <cell r="C7" t="str">
            <v>BOP</v>
          </cell>
          <cell r="D7" t="str">
            <v>-</v>
          </cell>
          <cell r="E7" t="str">
            <v>-</v>
          </cell>
          <cell r="F7" t="str">
            <v>SUP</v>
          </cell>
          <cell r="G7" t="str">
            <v>GIVALDO SOUZA SANTOS</v>
          </cell>
          <cell r="H7" t="str">
            <v>SUPERVISOR DE ELETRICA</v>
          </cell>
          <cell r="I7" t="str">
            <v>RIO DAS OSTRAS</v>
          </cell>
          <cell r="J7">
            <v>1</v>
          </cell>
        </row>
        <row r="8">
          <cell r="A8" t="str">
            <v>P-10210</v>
          </cell>
          <cell r="B8" t="str">
            <v>MOI</v>
          </cell>
          <cell r="C8" t="str">
            <v>GERAL</v>
          </cell>
          <cell r="D8" t="str">
            <v>-</v>
          </cell>
          <cell r="E8" t="str">
            <v>-</v>
          </cell>
          <cell r="F8" t="str">
            <v>SUP</v>
          </cell>
          <cell r="G8" t="str">
            <v>NILTON JÚLIO RODRIGUES</v>
          </cell>
          <cell r="H8" t="str">
            <v>SUPERVISOR DE SOLDA</v>
          </cell>
          <cell r="I8" t="str">
            <v>RIO DAS OSTRAS</v>
          </cell>
          <cell r="J8">
            <v>1</v>
          </cell>
        </row>
        <row r="9">
          <cell r="A9" t="str">
            <v>P-10376</v>
          </cell>
          <cell r="C9" t="str">
            <v>DEM</v>
          </cell>
          <cell r="D9" t="str">
            <v>DEM</v>
          </cell>
          <cell r="E9" t="str">
            <v>DEM</v>
          </cell>
          <cell r="F9" t="str">
            <v>DEM</v>
          </cell>
          <cell r="G9" t="str">
            <v>JAILSON BARBOSA DOS SANTOS</v>
          </cell>
          <cell r="H9" t="str">
            <v>SOLDADOR TIG I</v>
          </cell>
          <cell r="J9">
            <v>1</v>
          </cell>
        </row>
        <row r="10">
          <cell r="A10" t="str">
            <v>P-9588</v>
          </cell>
          <cell r="G10" t="str">
            <v>JOSÉ MARQUES DO NASCIMENTO</v>
          </cell>
          <cell r="H10" t="str">
            <v>TÉCNICO DE MATERIAIS</v>
          </cell>
          <cell r="J10">
            <v>1</v>
          </cell>
        </row>
        <row r="11">
          <cell r="A11" t="str">
            <v>P-10477</v>
          </cell>
          <cell r="B11" t="str">
            <v>MOI</v>
          </cell>
          <cell r="C11" t="str">
            <v>CQ</v>
          </cell>
          <cell r="D11" t="str">
            <v>ALDO</v>
          </cell>
          <cell r="E11" t="str">
            <v>-</v>
          </cell>
          <cell r="F11" t="str">
            <v>-</v>
          </cell>
          <cell r="G11" t="str">
            <v>NÉSIO  ANTONIO DE SOUZA</v>
          </cell>
          <cell r="H11" t="str">
            <v>TECNICO SEGURANCA I</v>
          </cell>
          <cell r="J11">
            <v>1</v>
          </cell>
        </row>
        <row r="12">
          <cell r="A12" t="str">
            <v>P-7597</v>
          </cell>
          <cell r="B12" t="str">
            <v>MOI</v>
          </cell>
          <cell r="C12" t="str">
            <v>PLAN</v>
          </cell>
          <cell r="D12" t="str">
            <v>SÉRGIO</v>
          </cell>
          <cell r="E12" t="str">
            <v>-</v>
          </cell>
          <cell r="F12" t="str">
            <v>PLANEJAM.</v>
          </cell>
          <cell r="G12" t="str">
            <v>DIERCY WIQUES MIRANDA</v>
          </cell>
          <cell r="H12" t="str">
            <v>TECNICO PLANEJ. 2</v>
          </cell>
          <cell r="J12">
            <v>1</v>
          </cell>
        </row>
        <row r="13">
          <cell r="A13" t="str">
            <v>P-71310</v>
          </cell>
          <cell r="B13" t="str">
            <v>MOI</v>
          </cell>
          <cell r="C13" t="str">
            <v>PLAN</v>
          </cell>
          <cell r="D13" t="str">
            <v>SÉRGIO</v>
          </cell>
          <cell r="E13" t="str">
            <v>-</v>
          </cell>
          <cell r="F13" t="str">
            <v>PLANEJAM.</v>
          </cell>
          <cell r="G13" t="str">
            <v>GILSON CESAR DA SILVA</v>
          </cell>
          <cell r="H13" t="str">
            <v>TECNICO PLANEJ. 2</v>
          </cell>
          <cell r="J13">
            <v>1</v>
          </cell>
        </row>
        <row r="14">
          <cell r="A14" t="str">
            <v>P-8116</v>
          </cell>
          <cell r="B14" t="str">
            <v>-</v>
          </cell>
          <cell r="C14" t="str">
            <v>CT</v>
          </cell>
          <cell r="D14" t="str">
            <v>LCLL</v>
          </cell>
          <cell r="E14" t="str">
            <v>-</v>
          </cell>
          <cell r="F14" t="str">
            <v>SUP</v>
          </cell>
          <cell r="G14" t="str">
            <v>ROGÉRIO ANTÔNIO DE SOUZA</v>
          </cell>
          <cell r="H14" t="str">
            <v>ENGENHEIRO</v>
          </cell>
          <cell r="J14">
            <v>1</v>
          </cell>
        </row>
        <row r="15">
          <cell r="A15" t="str">
            <v>P-10239</v>
          </cell>
          <cell r="B15" t="str">
            <v>AFC</v>
          </cell>
          <cell r="C15" t="str">
            <v>CT</v>
          </cell>
          <cell r="D15" t="str">
            <v>-</v>
          </cell>
          <cell r="E15" t="str">
            <v>-</v>
          </cell>
          <cell r="F15" t="str">
            <v>SUP</v>
          </cell>
          <cell r="G15" t="str">
            <v>MAURI AUGUSTO COPETTI</v>
          </cell>
          <cell r="H15" t="str">
            <v>SUPERVISOR</v>
          </cell>
          <cell r="I15" t="str">
            <v>RIO DAS OSTRAS</v>
          </cell>
          <cell r="J15">
            <v>1</v>
          </cell>
        </row>
        <row r="16">
          <cell r="A16" t="str">
            <v>P-993</v>
          </cell>
          <cell r="B16" t="str">
            <v>AFC</v>
          </cell>
          <cell r="C16" t="str">
            <v>ST</v>
          </cell>
          <cell r="D16" t="str">
            <v>-</v>
          </cell>
          <cell r="E16" t="str">
            <v>-</v>
          </cell>
          <cell r="F16" t="str">
            <v>SUP</v>
          </cell>
          <cell r="G16" t="str">
            <v>JOSÉ MARIA DA COSTA</v>
          </cell>
          <cell r="H16" t="str">
            <v>SUPERVISOR</v>
          </cell>
          <cell r="I16" t="str">
            <v>RIO DAS OSTRAS</v>
          </cell>
          <cell r="J16">
            <v>1</v>
          </cell>
        </row>
        <row r="17">
          <cell r="A17" t="str">
            <v>P-452</v>
          </cell>
          <cell r="B17" t="str">
            <v>MOI</v>
          </cell>
          <cell r="C17" t="str">
            <v>DP</v>
          </cell>
          <cell r="D17" t="str">
            <v>-</v>
          </cell>
          <cell r="E17" t="str">
            <v>-</v>
          </cell>
          <cell r="F17" t="str">
            <v>ADMINIST.</v>
          </cell>
          <cell r="G17" t="str">
            <v>GERALDO GONÇALVES SOBRINHO</v>
          </cell>
          <cell r="H17" t="str">
            <v>TÉCNICO ADMINISTRATIVO</v>
          </cell>
          <cell r="J17">
            <v>1</v>
          </cell>
        </row>
        <row r="18">
          <cell r="A18" t="str">
            <v>P-2853</v>
          </cell>
          <cell r="B18" t="str">
            <v>MOI</v>
          </cell>
          <cell r="C18" t="str">
            <v>HRSG</v>
          </cell>
          <cell r="D18" t="str">
            <v>-</v>
          </cell>
          <cell r="E18" t="str">
            <v>-</v>
          </cell>
          <cell r="F18" t="str">
            <v>SUP</v>
          </cell>
          <cell r="G18" t="str">
            <v>VENDOLINO IRENO DA CUNHA</v>
          </cell>
          <cell r="H18" t="str">
            <v>SUPERVISOR</v>
          </cell>
          <cell r="J18">
            <v>1</v>
          </cell>
        </row>
        <row r="19">
          <cell r="A19" t="str">
            <v>P-11539</v>
          </cell>
          <cell r="G19" t="str">
            <v>CAMIL YOUSSEF FARES</v>
          </cell>
          <cell r="H19" t="str">
            <v>ENGENHEIRO SEGURANÇA</v>
          </cell>
          <cell r="J19">
            <v>1</v>
          </cell>
        </row>
        <row r="20">
          <cell r="A20" t="str">
            <v>P-3830</v>
          </cell>
          <cell r="B20" t="str">
            <v>MOI</v>
          </cell>
          <cell r="C20" t="str">
            <v>ALM</v>
          </cell>
          <cell r="D20" t="str">
            <v>-</v>
          </cell>
          <cell r="E20" t="str">
            <v>ODAIL</v>
          </cell>
          <cell r="F20" t="str">
            <v>ALMOXARIFE</v>
          </cell>
          <cell r="G20" t="str">
            <v>ERCY FERREIRA GUIMARÃES</v>
          </cell>
          <cell r="H20" t="str">
            <v>ENCARREGADO</v>
          </cell>
          <cell r="J20">
            <v>1</v>
          </cell>
        </row>
        <row r="21">
          <cell r="A21" t="str">
            <v>P-10201</v>
          </cell>
          <cell r="B21" t="str">
            <v>MOI</v>
          </cell>
          <cell r="C21" t="str">
            <v>CQ</v>
          </cell>
          <cell r="D21" t="str">
            <v>-</v>
          </cell>
          <cell r="G21" t="str">
            <v>ALDO RODRIGUES ALVES</v>
          </cell>
          <cell r="H21" t="str">
            <v>ENGENHEIRO</v>
          </cell>
          <cell r="J21">
            <v>1</v>
          </cell>
        </row>
        <row r="22">
          <cell r="A22" t="str">
            <v>P-0001</v>
          </cell>
          <cell r="B22" t="str">
            <v>MOI</v>
          </cell>
          <cell r="C22" t="str">
            <v>GERAL</v>
          </cell>
          <cell r="D22" t="str">
            <v>-</v>
          </cell>
          <cell r="E22" t="str">
            <v>-</v>
          </cell>
          <cell r="F22" t="str">
            <v>CHEFE DE OBRA</v>
          </cell>
          <cell r="G22" t="str">
            <v>LUIZ CARLOS LOPES DE LIMA</v>
          </cell>
          <cell r="H22" t="str">
            <v>ENGENHEIRO</v>
          </cell>
          <cell r="J22">
            <v>1</v>
          </cell>
        </row>
        <row r="23">
          <cell r="A23" t="str">
            <v>P-10546</v>
          </cell>
          <cell r="E23" t="str">
            <v>-</v>
          </cell>
          <cell r="F23" t="str">
            <v>SUP</v>
          </cell>
          <cell r="G23" t="str">
            <v>ANTÔNIO ALVES DE ASSIS</v>
          </cell>
          <cell r="H23" t="str">
            <v>SUPERVISOR</v>
          </cell>
          <cell r="J23">
            <v>1</v>
          </cell>
        </row>
        <row r="24">
          <cell r="A24" t="str">
            <v>P-10586</v>
          </cell>
          <cell r="B24" t="str">
            <v>AFC</v>
          </cell>
          <cell r="C24" t="str">
            <v>GERAL</v>
          </cell>
          <cell r="D24" t="str">
            <v>-</v>
          </cell>
          <cell r="E24" t="str">
            <v>-</v>
          </cell>
          <cell r="F24" t="str">
            <v>SUP</v>
          </cell>
          <cell r="G24" t="str">
            <v>JOSÉ DOS SANTOS</v>
          </cell>
          <cell r="H24" t="str">
            <v>SUPERVISOR PINTURA</v>
          </cell>
          <cell r="I24" t="str">
            <v>RIO DAS OSTRAS</v>
          </cell>
          <cell r="J24">
            <v>1</v>
          </cell>
        </row>
        <row r="25">
          <cell r="A25" t="str">
            <v>P-10605</v>
          </cell>
          <cell r="C25" t="str">
            <v>DEM</v>
          </cell>
          <cell r="D25" t="str">
            <v>DEM</v>
          </cell>
          <cell r="E25" t="str">
            <v>DEM</v>
          </cell>
          <cell r="F25" t="str">
            <v>DEM</v>
          </cell>
          <cell r="G25" t="str">
            <v>PEDRO ALVES DE ASSIS</v>
          </cell>
          <cell r="H25" t="str">
            <v>SUPERVISOR</v>
          </cell>
          <cell r="J25">
            <v>1</v>
          </cell>
        </row>
        <row r="26">
          <cell r="A26" t="str">
            <v>P-15172</v>
          </cell>
          <cell r="B26" t="str">
            <v>ILDEM</v>
          </cell>
          <cell r="C26" t="str">
            <v>HRSG</v>
          </cell>
          <cell r="D26" t="str">
            <v>ALVIM</v>
          </cell>
          <cell r="E26" t="str">
            <v>LCB</v>
          </cell>
          <cell r="F26" t="str">
            <v>SOLDA</v>
          </cell>
          <cell r="G26" t="str">
            <v>JOSÉ GOMES SOBRINHO</v>
          </cell>
          <cell r="H26" t="str">
            <v>SOLDADOR TIG</v>
          </cell>
          <cell r="J26">
            <v>1</v>
          </cell>
        </row>
        <row r="27">
          <cell r="A27" t="str">
            <v>P-15173</v>
          </cell>
          <cell r="B27" t="str">
            <v>ILDEM</v>
          </cell>
          <cell r="C27" t="str">
            <v>HRSG</v>
          </cell>
          <cell r="D27" t="str">
            <v>ALVIM</v>
          </cell>
          <cell r="E27" t="str">
            <v>LCB</v>
          </cell>
          <cell r="F27" t="str">
            <v>SOLDA</v>
          </cell>
          <cell r="G27" t="str">
            <v>FRANCISCO PAULO MALAQUIAS</v>
          </cell>
          <cell r="H27" t="str">
            <v>SOLDADOR TIG</v>
          </cell>
          <cell r="J27">
            <v>1</v>
          </cell>
        </row>
        <row r="28">
          <cell r="A28" t="str">
            <v>P-15174</v>
          </cell>
          <cell r="B28" t="str">
            <v>ILDEM</v>
          </cell>
          <cell r="C28" t="str">
            <v>HRSG</v>
          </cell>
          <cell r="D28" t="str">
            <v>ALVIM</v>
          </cell>
          <cell r="E28" t="str">
            <v>LCB</v>
          </cell>
          <cell r="F28" t="str">
            <v>SOLDA</v>
          </cell>
          <cell r="G28" t="str">
            <v>ANTÔNIO FRANCISCO NASCIMENTO</v>
          </cell>
          <cell r="H28" t="str">
            <v>SOLDADOR TIG</v>
          </cell>
          <cell r="J28">
            <v>1</v>
          </cell>
        </row>
        <row r="29">
          <cell r="A29" t="str">
            <v>P- 15175</v>
          </cell>
          <cell r="B29" t="str">
            <v>ILDEM</v>
          </cell>
          <cell r="C29" t="str">
            <v>HRSG</v>
          </cell>
          <cell r="D29" t="str">
            <v>ALVIM</v>
          </cell>
          <cell r="E29" t="str">
            <v>LCB</v>
          </cell>
          <cell r="F29" t="str">
            <v>SOLDA</v>
          </cell>
          <cell r="G29" t="str">
            <v>FRANCISCO DE ASSIS NASCIMENTO</v>
          </cell>
          <cell r="H29" t="str">
            <v>SOLDADOR TIG</v>
          </cell>
          <cell r="J29">
            <v>1</v>
          </cell>
        </row>
        <row r="30">
          <cell r="A30">
            <v>1</v>
          </cell>
          <cell r="G30" t="str">
            <v>TERMO DE ABERTURA</v>
          </cell>
          <cell r="H30" t="str">
            <v>-</v>
          </cell>
          <cell r="J30">
            <v>1</v>
          </cell>
        </row>
        <row r="31">
          <cell r="A31">
            <v>2</v>
          </cell>
          <cell r="B31" t="str">
            <v>ADM</v>
          </cell>
          <cell r="C31" t="str">
            <v>$</v>
          </cell>
          <cell r="D31" t="str">
            <v>$</v>
          </cell>
          <cell r="E31" t="str">
            <v>$</v>
          </cell>
          <cell r="G31" t="str">
            <v>RONALDO CUSTODIO DE SOUZA</v>
          </cell>
          <cell r="H31" t="str">
            <v>GERENTE ADM. FINANC.</v>
          </cell>
          <cell r="J31">
            <v>1</v>
          </cell>
        </row>
        <row r="32">
          <cell r="A32">
            <v>3</v>
          </cell>
          <cell r="B32" t="str">
            <v>ADM</v>
          </cell>
          <cell r="C32" t="str">
            <v>$</v>
          </cell>
          <cell r="D32" t="str">
            <v>$</v>
          </cell>
          <cell r="E32" t="str">
            <v>$</v>
          </cell>
          <cell r="G32" t="str">
            <v>EDSON APARECIDO PEREIRA</v>
          </cell>
          <cell r="H32" t="str">
            <v>ASSISTENTE ADMIN.</v>
          </cell>
          <cell r="J32">
            <v>1</v>
          </cell>
        </row>
        <row r="33">
          <cell r="A33">
            <v>4</v>
          </cell>
          <cell r="B33" t="str">
            <v>ADM</v>
          </cell>
          <cell r="C33" t="str">
            <v>$</v>
          </cell>
          <cell r="D33" t="str">
            <v>$</v>
          </cell>
          <cell r="E33" t="str">
            <v>$</v>
          </cell>
          <cell r="G33" t="str">
            <v>MURILO DA CRUZ DIANA</v>
          </cell>
          <cell r="H33" t="str">
            <v>SUPERVISOR DE</v>
          </cell>
          <cell r="J33">
            <v>1</v>
          </cell>
        </row>
        <row r="34">
          <cell r="A34">
            <v>5</v>
          </cell>
          <cell r="B34" t="str">
            <v>DP</v>
          </cell>
          <cell r="D34" t="str">
            <v>-</v>
          </cell>
          <cell r="E34" t="str">
            <v>GGS</v>
          </cell>
          <cell r="G34" t="str">
            <v>JOSIANA DE SOUZA NEVES</v>
          </cell>
          <cell r="H34" t="str">
            <v>RECEPCIONISTA</v>
          </cell>
          <cell r="I34" t="str">
            <v>POSTO TIC TAC</v>
          </cell>
          <cell r="J34">
            <v>1</v>
          </cell>
        </row>
        <row r="35">
          <cell r="A35">
            <v>6</v>
          </cell>
          <cell r="B35" t="str">
            <v>ADM</v>
          </cell>
          <cell r="G35" t="str">
            <v>DALVINO RECK</v>
          </cell>
          <cell r="H35" t="str">
            <v>SUPERVISOR DE</v>
          </cell>
          <cell r="J35">
            <v>1</v>
          </cell>
        </row>
        <row r="36">
          <cell r="A36">
            <v>7</v>
          </cell>
          <cell r="C36" t="str">
            <v>DEM</v>
          </cell>
          <cell r="D36" t="str">
            <v>DEM</v>
          </cell>
          <cell r="E36" t="str">
            <v>DEM</v>
          </cell>
          <cell r="F36" t="str">
            <v>DEM</v>
          </cell>
          <cell r="G36" t="str">
            <v>MARTINIANO DE ALMEIDA JUNIOR</v>
          </cell>
          <cell r="H36" t="str">
            <v>TECNICO PLANEJ. 1</v>
          </cell>
          <cell r="J36">
            <v>1</v>
          </cell>
        </row>
        <row r="37">
          <cell r="A37">
            <v>8</v>
          </cell>
          <cell r="B37" t="str">
            <v>ADM</v>
          </cell>
          <cell r="C37" t="str">
            <v>NÃO</v>
          </cell>
          <cell r="D37" t="str">
            <v>NÃO</v>
          </cell>
          <cell r="E37" t="str">
            <v>NÃO</v>
          </cell>
          <cell r="G37" t="str">
            <v>LURDINEA DE SOUSA AGUIAR</v>
          </cell>
          <cell r="H37" t="str">
            <v>AUX. SERV. GERAIS</v>
          </cell>
          <cell r="J37">
            <v>1</v>
          </cell>
        </row>
        <row r="38">
          <cell r="A38">
            <v>9</v>
          </cell>
          <cell r="B38" t="str">
            <v>SUB</v>
          </cell>
          <cell r="E38" t="str">
            <v>D</v>
          </cell>
          <cell r="G38" t="str">
            <v>JULIANO CORREIA NETTO</v>
          </cell>
          <cell r="H38" t="str">
            <v>MOTORISTA MUNCK</v>
          </cell>
          <cell r="J38">
            <v>1</v>
          </cell>
        </row>
        <row r="39">
          <cell r="A39">
            <v>10</v>
          </cell>
          <cell r="C39" t="str">
            <v>DEM</v>
          </cell>
          <cell r="D39" t="str">
            <v>DEM</v>
          </cell>
          <cell r="E39" t="str">
            <v>DEM</v>
          </cell>
          <cell r="F39" t="str">
            <v>DEM</v>
          </cell>
          <cell r="G39" t="str">
            <v>JOÃO VALENTIM CROSCOB</v>
          </cell>
          <cell r="H39" t="str">
            <v>CARPINTEIRO</v>
          </cell>
          <cell r="J39">
            <v>1</v>
          </cell>
        </row>
        <row r="40">
          <cell r="A40">
            <v>11</v>
          </cell>
          <cell r="C40" t="str">
            <v>DEM</v>
          </cell>
          <cell r="D40" t="str">
            <v>DEM</v>
          </cell>
          <cell r="E40" t="str">
            <v>DEM</v>
          </cell>
          <cell r="F40" t="str">
            <v>DEM</v>
          </cell>
          <cell r="G40" t="str">
            <v>JOSÉ RODRIGUES PEREIRA</v>
          </cell>
          <cell r="H40" t="str">
            <v>PEDREIRO</v>
          </cell>
          <cell r="J40">
            <v>1</v>
          </cell>
        </row>
        <row r="41">
          <cell r="A41">
            <v>12</v>
          </cell>
          <cell r="C41" t="str">
            <v>DEM</v>
          </cell>
          <cell r="D41" t="str">
            <v>DEM</v>
          </cell>
          <cell r="E41" t="str">
            <v>DEM</v>
          </cell>
          <cell r="F41" t="str">
            <v>DEM</v>
          </cell>
          <cell r="G41" t="str">
            <v>CESAR CARLOS DA CRUZ</v>
          </cell>
          <cell r="H41" t="str">
            <v>AJUDANTE</v>
          </cell>
          <cell r="J41">
            <v>1</v>
          </cell>
        </row>
        <row r="42">
          <cell r="A42">
            <v>13</v>
          </cell>
          <cell r="C42" t="str">
            <v>DEM</v>
          </cell>
          <cell r="D42" t="str">
            <v>DEM</v>
          </cell>
          <cell r="E42" t="str">
            <v>DEM</v>
          </cell>
          <cell r="F42" t="str">
            <v>DEM</v>
          </cell>
          <cell r="G42" t="str">
            <v>JOSEVAL LIMA BORBA</v>
          </cell>
          <cell r="H42" t="str">
            <v>MECANICO MONTADOR</v>
          </cell>
          <cell r="I42" t="str">
            <v>COND. GREEN PEACE</v>
          </cell>
          <cell r="J42">
            <v>1</v>
          </cell>
        </row>
        <row r="43">
          <cell r="A43">
            <v>14</v>
          </cell>
          <cell r="B43" t="str">
            <v>AFC</v>
          </cell>
          <cell r="C43" t="str">
            <v>ST</v>
          </cell>
          <cell r="D43" t="str">
            <v>JMC</v>
          </cell>
          <cell r="E43" t="str">
            <v>AMA</v>
          </cell>
          <cell r="F43" t="str">
            <v>MONTAGEM</v>
          </cell>
          <cell r="G43" t="str">
            <v>CLARINDO DA ANUNCIAÇÃO</v>
          </cell>
          <cell r="H43" t="str">
            <v>MECANICO MONTADOR</v>
          </cell>
          <cell r="I43" t="str">
            <v>BRISA DA COSTA</v>
          </cell>
          <cell r="J43">
            <v>1</v>
          </cell>
        </row>
        <row r="44">
          <cell r="A44">
            <v>15</v>
          </cell>
          <cell r="B44" t="str">
            <v>MOD</v>
          </cell>
          <cell r="C44" t="str">
            <v>JORGE/CT</v>
          </cell>
          <cell r="D44" t="str">
            <v>ANT</v>
          </cell>
          <cell r="E44" t="str">
            <v>JCF</v>
          </cell>
          <cell r="G44" t="str">
            <v>EDMILSON AVELINO PEREIRA</v>
          </cell>
          <cell r="H44" t="str">
            <v>ENCANADOR</v>
          </cell>
          <cell r="I44" t="str">
            <v>BRISA DA COSTA</v>
          </cell>
          <cell r="J44">
            <v>1</v>
          </cell>
        </row>
        <row r="45">
          <cell r="A45">
            <v>16</v>
          </cell>
          <cell r="B45" t="str">
            <v>ASA</v>
          </cell>
          <cell r="C45" t="str">
            <v>HRSG</v>
          </cell>
          <cell r="D45" t="str">
            <v>PEDRO</v>
          </cell>
          <cell r="E45" t="str">
            <v>JGA</v>
          </cell>
          <cell r="F45" t="str">
            <v>MONTAGEM</v>
          </cell>
          <cell r="G45" t="str">
            <v>JOSELITO PROFETA DE ARAUJO</v>
          </cell>
          <cell r="H45" t="str">
            <v>MECANICO MONTADOR</v>
          </cell>
          <cell r="I45" t="str">
            <v>BRISA DA COSTA</v>
          </cell>
          <cell r="J45">
            <v>1</v>
          </cell>
        </row>
        <row r="46">
          <cell r="A46">
            <v>17</v>
          </cell>
          <cell r="B46" t="str">
            <v>EDR</v>
          </cell>
          <cell r="C46" t="str">
            <v>HRSG</v>
          </cell>
          <cell r="D46" t="str">
            <v>RF</v>
          </cell>
          <cell r="E46" t="str">
            <v>CCO</v>
          </cell>
          <cell r="F46" t="str">
            <v>MONTAGEM</v>
          </cell>
          <cell r="G46" t="str">
            <v>CLOViS CUSTODIO DE OLIVEIRA</v>
          </cell>
          <cell r="H46" t="str">
            <v>ENCARREGADO</v>
          </cell>
          <cell r="I46" t="str">
            <v>BRISA DA COSTA</v>
          </cell>
          <cell r="J46">
            <v>1</v>
          </cell>
        </row>
        <row r="47">
          <cell r="A47">
            <v>18</v>
          </cell>
          <cell r="E47" t="str">
            <v>JCF</v>
          </cell>
          <cell r="F47" t="str">
            <v>SUP</v>
          </cell>
          <cell r="G47" t="str">
            <v>JOSÉ CARLOS FERRAZ DE CARVALHO</v>
          </cell>
          <cell r="H47" t="str">
            <v>ENCARREGADO</v>
          </cell>
          <cell r="I47" t="str">
            <v>BRISA DA COSTA</v>
          </cell>
          <cell r="J47">
            <v>1</v>
          </cell>
        </row>
        <row r="48">
          <cell r="A48">
            <v>19</v>
          </cell>
          <cell r="C48" t="str">
            <v>DEM</v>
          </cell>
          <cell r="D48" t="str">
            <v>DEM</v>
          </cell>
          <cell r="E48" t="str">
            <v>DEM</v>
          </cell>
          <cell r="F48" t="str">
            <v>DEM</v>
          </cell>
          <cell r="G48" t="str">
            <v>DELCIO SCHMIDT</v>
          </cell>
          <cell r="H48" t="str">
            <v>MONTADOR ELETROM.</v>
          </cell>
          <cell r="J48">
            <v>1</v>
          </cell>
        </row>
        <row r="49">
          <cell r="A49">
            <v>20</v>
          </cell>
          <cell r="C49" t="str">
            <v>DEM</v>
          </cell>
          <cell r="D49" t="str">
            <v>DEM</v>
          </cell>
          <cell r="E49" t="str">
            <v>DEM</v>
          </cell>
          <cell r="F49" t="str">
            <v>DEM</v>
          </cell>
          <cell r="G49" t="str">
            <v>CALCIVANDRO DE ALMEIDA CRUZ</v>
          </cell>
          <cell r="H49" t="str">
            <v>MONTADOR ELETROM.</v>
          </cell>
          <cell r="J49">
            <v>1</v>
          </cell>
        </row>
        <row r="50">
          <cell r="A50">
            <v>21</v>
          </cell>
          <cell r="C50" t="str">
            <v>DEM</v>
          </cell>
          <cell r="D50" t="str">
            <v>DEM</v>
          </cell>
          <cell r="E50" t="str">
            <v>DEM</v>
          </cell>
          <cell r="F50" t="str">
            <v>DEM</v>
          </cell>
          <cell r="G50" t="str">
            <v>DIVANI BARBOSA DE LIMA</v>
          </cell>
          <cell r="H50" t="str">
            <v>MONTADOR ELETROM.</v>
          </cell>
          <cell r="J50">
            <v>1</v>
          </cell>
        </row>
        <row r="51">
          <cell r="A51">
            <v>22</v>
          </cell>
          <cell r="C51" t="str">
            <v>DEM</v>
          </cell>
          <cell r="D51" t="str">
            <v>DEM</v>
          </cell>
          <cell r="E51" t="str">
            <v>DEM</v>
          </cell>
          <cell r="F51" t="str">
            <v>DEM</v>
          </cell>
          <cell r="G51" t="str">
            <v>ERALDO JANKE</v>
          </cell>
          <cell r="H51" t="str">
            <v>MONTADOR ELETROM.</v>
          </cell>
          <cell r="J51">
            <v>1</v>
          </cell>
        </row>
        <row r="52">
          <cell r="A52">
            <v>23</v>
          </cell>
          <cell r="C52" t="str">
            <v>DEM</v>
          </cell>
          <cell r="D52" t="str">
            <v>DEM</v>
          </cell>
          <cell r="E52" t="str">
            <v>DEM</v>
          </cell>
          <cell r="F52" t="str">
            <v>DEM</v>
          </cell>
          <cell r="G52" t="str">
            <v>JOSÉ CARLOS TEIXEIRA</v>
          </cell>
          <cell r="H52" t="str">
            <v>MOTORISTA</v>
          </cell>
          <cell r="J52">
            <v>1</v>
          </cell>
        </row>
        <row r="53">
          <cell r="A53">
            <v>24</v>
          </cell>
          <cell r="B53" t="str">
            <v>ADM</v>
          </cell>
          <cell r="G53" t="str">
            <v>JOÃO CARLOS FAISLON SANTANA</v>
          </cell>
          <cell r="H53" t="str">
            <v>SUPERINTENDENTE</v>
          </cell>
          <cell r="J53">
            <v>1</v>
          </cell>
        </row>
        <row r="54">
          <cell r="A54">
            <v>25</v>
          </cell>
          <cell r="B54" t="str">
            <v>CHEFIA</v>
          </cell>
          <cell r="G54" t="str">
            <v>SÉRGIO PARREIRA GARCIA</v>
          </cell>
          <cell r="H54" t="str">
            <v>ENGENHEIRO</v>
          </cell>
          <cell r="J54">
            <v>1</v>
          </cell>
        </row>
        <row r="55">
          <cell r="A55">
            <v>26</v>
          </cell>
          <cell r="C55" t="str">
            <v>DEM</v>
          </cell>
          <cell r="D55" t="str">
            <v>DEM</v>
          </cell>
          <cell r="E55" t="str">
            <v>DEM</v>
          </cell>
          <cell r="F55" t="str">
            <v>DEM</v>
          </cell>
          <cell r="G55" t="str">
            <v>PAULO CESAR LOPES MACHADO</v>
          </cell>
          <cell r="H55" t="str">
            <v>ELETRICISTA MONTADOR</v>
          </cell>
          <cell r="I55" t="str">
            <v>RIO DAS OSTRAS</v>
          </cell>
          <cell r="J55">
            <v>1</v>
          </cell>
        </row>
        <row r="56">
          <cell r="A56">
            <v>27</v>
          </cell>
          <cell r="C56" t="str">
            <v>DEM</v>
          </cell>
          <cell r="D56" t="str">
            <v>DEM</v>
          </cell>
          <cell r="E56" t="str">
            <v>DEM</v>
          </cell>
          <cell r="F56" t="str">
            <v>DEM</v>
          </cell>
          <cell r="G56" t="str">
            <v>SILVIO ALVES CARDOSO</v>
          </cell>
          <cell r="H56" t="str">
            <v>CARPINTEIRO</v>
          </cell>
          <cell r="J56">
            <v>1</v>
          </cell>
        </row>
        <row r="57">
          <cell r="A57">
            <v>28</v>
          </cell>
          <cell r="C57" t="str">
            <v>DEM</v>
          </cell>
          <cell r="D57" t="str">
            <v>DEM</v>
          </cell>
          <cell r="E57" t="str">
            <v>DEM</v>
          </cell>
          <cell r="F57" t="str">
            <v>DEM</v>
          </cell>
          <cell r="G57" t="str">
            <v>EDSON ANTÔNIO DE OLIVEIRA</v>
          </cell>
          <cell r="H57" t="str">
            <v>MECANICO MONTADOR</v>
          </cell>
          <cell r="I57" t="str">
            <v>BRISA DA COSTA</v>
          </cell>
          <cell r="J57">
            <v>1</v>
          </cell>
        </row>
        <row r="58">
          <cell r="A58">
            <v>29</v>
          </cell>
          <cell r="C58" t="str">
            <v>DEM</v>
          </cell>
          <cell r="D58" t="str">
            <v>DEM</v>
          </cell>
          <cell r="E58" t="str">
            <v>DEM</v>
          </cell>
          <cell r="F58" t="str">
            <v>DEM</v>
          </cell>
          <cell r="G58" t="str">
            <v>JOEL DA SILVA SANTOS</v>
          </cell>
          <cell r="H58" t="str">
            <v>MECANICO MONTADOR</v>
          </cell>
          <cell r="J58">
            <v>1</v>
          </cell>
        </row>
        <row r="59">
          <cell r="A59">
            <v>30</v>
          </cell>
          <cell r="C59" t="str">
            <v>DEM</v>
          </cell>
          <cell r="D59" t="str">
            <v>DEM</v>
          </cell>
          <cell r="E59" t="str">
            <v>DEM</v>
          </cell>
          <cell r="F59" t="str">
            <v>DEM</v>
          </cell>
          <cell r="G59" t="str">
            <v>JOÃO BATISTA SILVA</v>
          </cell>
          <cell r="H59" t="str">
            <v>ENCANADOR</v>
          </cell>
          <cell r="I59" t="str">
            <v>COND. GREEN PEACE</v>
          </cell>
          <cell r="J59">
            <v>1</v>
          </cell>
        </row>
        <row r="60">
          <cell r="A60">
            <v>31</v>
          </cell>
          <cell r="C60" t="str">
            <v>DEM</v>
          </cell>
          <cell r="D60" t="str">
            <v>DEM</v>
          </cell>
          <cell r="E60" t="str">
            <v>DEM</v>
          </cell>
          <cell r="F60" t="str">
            <v>DEM</v>
          </cell>
          <cell r="G60" t="str">
            <v>OTACÍLIO MARCOS MACHADO SOUSA</v>
          </cell>
          <cell r="H60" t="str">
            <v>ENCANADOR</v>
          </cell>
          <cell r="J60">
            <v>1</v>
          </cell>
        </row>
        <row r="61">
          <cell r="A61">
            <v>32</v>
          </cell>
          <cell r="C61" t="str">
            <v>DEM</v>
          </cell>
          <cell r="D61" t="str">
            <v>DEM</v>
          </cell>
          <cell r="E61" t="str">
            <v>DEM</v>
          </cell>
          <cell r="F61" t="str">
            <v>DEM</v>
          </cell>
          <cell r="G61" t="str">
            <v>JUSCELINO BATISTA MEDEIROS</v>
          </cell>
          <cell r="H61" t="str">
            <v>ENCANADOR</v>
          </cell>
          <cell r="I61" t="str">
            <v>COND. GREEN PEACE</v>
          </cell>
          <cell r="J61">
            <v>1</v>
          </cell>
        </row>
        <row r="62">
          <cell r="A62">
            <v>33</v>
          </cell>
          <cell r="C62" t="str">
            <v>DEM</v>
          </cell>
          <cell r="D62" t="str">
            <v>DEM</v>
          </cell>
          <cell r="E62" t="str">
            <v>DEM</v>
          </cell>
          <cell r="F62" t="str">
            <v>DEM</v>
          </cell>
          <cell r="G62" t="str">
            <v>JOSÉ GERALDO QUINTÃO</v>
          </cell>
          <cell r="H62" t="str">
            <v>ENCANADOR</v>
          </cell>
          <cell r="J62">
            <v>1</v>
          </cell>
        </row>
        <row r="63">
          <cell r="A63">
            <v>34</v>
          </cell>
          <cell r="C63" t="str">
            <v>DEM</v>
          </cell>
          <cell r="D63" t="str">
            <v>DEM</v>
          </cell>
          <cell r="E63" t="str">
            <v>DEM</v>
          </cell>
          <cell r="F63" t="str">
            <v>DEM</v>
          </cell>
          <cell r="G63" t="str">
            <v>JOSUÉ HENRIQUE DOS SANTOS</v>
          </cell>
          <cell r="H63" t="str">
            <v>ENCANADOR</v>
          </cell>
          <cell r="I63" t="str">
            <v>COND. GREEN PEACE</v>
          </cell>
          <cell r="J63">
            <v>1</v>
          </cell>
        </row>
        <row r="64">
          <cell r="A64">
            <v>35</v>
          </cell>
          <cell r="B64" t="str">
            <v>ASA</v>
          </cell>
          <cell r="C64" t="str">
            <v>HRSG</v>
          </cell>
          <cell r="D64" t="str">
            <v>ANT</v>
          </cell>
          <cell r="E64" t="str">
            <v>JRG</v>
          </cell>
          <cell r="F64" t="str">
            <v>TUBULAÇÃO</v>
          </cell>
          <cell r="G64" t="str">
            <v>MILTON ROCHA DOS SANTOS</v>
          </cell>
          <cell r="H64" t="str">
            <v>ENCANADOR</v>
          </cell>
          <cell r="I64" t="str">
            <v>BRISA DA COSTA</v>
          </cell>
          <cell r="J64">
            <v>1</v>
          </cell>
        </row>
        <row r="65">
          <cell r="A65">
            <v>36</v>
          </cell>
          <cell r="C65" t="str">
            <v>DEM</v>
          </cell>
          <cell r="D65" t="str">
            <v>DEM</v>
          </cell>
          <cell r="E65" t="str">
            <v>DEM</v>
          </cell>
          <cell r="F65" t="str">
            <v>DEM</v>
          </cell>
          <cell r="G65" t="str">
            <v>JOSÉ ANTÔNIO FREITAS DUTRA</v>
          </cell>
          <cell r="H65" t="str">
            <v>ENCANADOR</v>
          </cell>
          <cell r="J65">
            <v>1</v>
          </cell>
        </row>
        <row r="66">
          <cell r="A66">
            <v>37</v>
          </cell>
          <cell r="C66" t="str">
            <v>DEM</v>
          </cell>
          <cell r="D66" t="str">
            <v>DEM</v>
          </cell>
          <cell r="E66" t="str">
            <v>DEM</v>
          </cell>
          <cell r="F66" t="str">
            <v>DEM</v>
          </cell>
          <cell r="G66" t="str">
            <v>ANTÔNIIO RAMIRO BISPO DOS REIS</v>
          </cell>
          <cell r="H66" t="str">
            <v>MECANICO MONTADOR</v>
          </cell>
          <cell r="J66">
            <v>1</v>
          </cell>
        </row>
        <row r="67">
          <cell r="A67">
            <v>38</v>
          </cell>
          <cell r="C67" t="str">
            <v>DEM</v>
          </cell>
          <cell r="D67" t="str">
            <v>DEM</v>
          </cell>
          <cell r="E67" t="str">
            <v>DEM</v>
          </cell>
          <cell r="F67" t="str">
            <v>DEM</v>
          </cell>
          <cell r="G67" t="str">
            <v>LEONARDO PESSANHA QUINTÃO</v>
          </cell>
          <cell r="H67" t="str">
            <v>AUXILIAR DE DP</v>
          </cell>
          <cell r="J67">
            <v>1</v>
          </cell>
        </row>
        <row r="68">
          <cell r="A68">
            <v>39</v>
          </cell>
          <cell r="B68" t="str">
            <v>EDG</v>
          </cell>
          <cell r="C68" t="str">
            <v>HRSG</v>
          </cell>
          <cell r="D68" t="str">
            <v>DARIO</v>
          </cell>
          <cell r="E68" t="str">
            <v>ELIEZER</v>
          </cell>
          <cell r="F68" t="str">
            <v>ANDAIME</v>
          </cell>
          <cell r="G68" t="str">
            <v>WAGNER DE JESUS SOUZA</v>
          </cell>
          <cell r="H68" t="str">
            <v>MONTADOR ANDAIME</v>
          </cell>
          <cell r="I68" t="str">
            <v>BRISA DA COSTA</v>
          </cell>
          <cell r="J68">
            <v>1</v>
          </cell>
        </row>
        <row r="69">
          <cell r="A69">
            <v>40</v>
          </cell>
          <cell r="C69" t="str">
            <v>DEM</v>
          </cell>
          <cell r="D69" t="str">
            <v>DEM</v>
          </cell>
          <cell r="E69" t="str">
            <v>DEM</v>
          </cell>
          <cell r="F69" t="str">
            <v>DEM</v>
          </cell>
          <cell r="G69" t="str">
            <v>MILTON ROSA SOBRINHO</v>
          </cell>
          <cell r="H69" t="str">
            <v>MONTADOR ANDAIME</v>
          </cell>
          <cell r="J69">
            <v>1</v>
          </cell>
        </row>
        <row r="70">
          <cell r="A70">
            <v>41</v>
          </cell>
          <cell r="B70" t="str">
            <v>AFC</v>
          </cell>
          <cell r="C70" t="str">
            <v>HRSG</v>
          </cell>
          <cell r="D70" t="str">
            <v>DARIO</v>
          </cell>
          <cell r="E70" t="str">
            <v>AMS</v>
          </cell>
          <cell r="F70" t="str">
            <v>ANDAIME</v>
          </cell>
          <cell r="G70" t="str">
            <v>RAIMUNDO PEDRO DA SILVA</v>
          </cell>
          <cell r="H70" t="str">
            <v>MONTADOR ANDAIME</v>
          </cell>
          <cell r="I70" t="str">
            <v>BRISA DA COSTA</v>
          </cell>
          <cell r="J70">
            <v>1</v>
          </cell>
        </row>
        <row r="71">
          <cell r="A71">
            <v>42</v>
          </cell>
          <cell r="C71" t="str">
            <v>DEM</v>
          </cell>
          <cell r="D71" t="str">
            <v>DEM</v>
          </cell>
          <cell r="E71" t="str">
            <v>DEM</v>
          </cell>
          <cell r="F71" t="str">
            <v>DEM</v>
          </cell>
          <cell r="G71" t="str">
            <v>JOSÉ ROQUE OLIVEIRA SOUZA</v>
          </cell>
          <cell r="H71" t="str">
            <v>ENCANADOR</v>
          </cell>
          <cell r="J71">
            <v>1</v>
          </cell>
        </row>
        <row r="72">
          <cell r="A72">
            <v>43</v>
          </cell>
          <cell r="C72" t="str">
            <v>DEM</v>
          </cell>
          <cell r="D72" t="str">
            <v>DEM</v>
          </cell>
          <cell r="E72" t="str">
            <v>DEM</v>
          </cell>
          <cell r="F72" t="str">
            <v>DEM</v>
          </cell>
          <cell r="G72" t="str">
            <v>FRANK AMARAL DE FREITAS</v>
          </cell>
          <cell r="H72" t="str">
            <v>ELETRICISTA MONTADOR</v>
          </cell>
          <cell r="J72">
            <v>1</v>
          </cell>
        </row>
        <row r="73">
          <cell r="A73">
            <v>44</v>
          </cell>
          <cell r="C73" t="str">
            <v>DEM</v>
          </cell>
          <cell r="D73" t="str">
            <v>DEM</v>
          </cell>
          <cell r="E73" t="str">
            <v>DEM</v>
          </cell>
          <cell r="F73" t="str">
            <v>DEM</v>
          </cell>
          <cell r="G73" t="str">
            <v>GILBERTO DE OLIVEIRA PINHEIRO</v>
          </cell>
          <cell r="H73" t="str">
            <v>ELETRICISTA MONTADOR</v>
          </cell>
          <cell r="J73">
            <v>1</v>
          </cell>
        </row>
        <row r="74">
          <cell r="A74">
            <v>45</v>
          </cell>
          <cell r="C74" t="str">
            <v>DEM</v>
          </cell>
          <cell r="D74" t="str">
            <v>DEM</v>
          </cell>
          <cell r="E74" t="str">
            <v>DEM</v>
          </cell>
          <cell r="F74" t="str">
            <v>DEM</v>
          </cell>
          <cell r="G74" t="str">
            <v>JOSÉ DE ARAÚJO</v>
          </cell>
          <cell r="H74" t="str">
            <v>ENCANADOR</v>
          </cell>
          <cell r="I74" t="str">
            <v>COND. GREEN PEACE</v>
          </cell>
          <cell r="J74">
            <v>1</v>
          </cell>
        </row>
        <row r="75">
          <cell r="A75">
            <v>46</v>
          </cell>
          <cell r="C75" t="str">
            <v>DEM</v>
          </cell>
          <cell r="D75" t="str">
            <v>DEM</v>
          </cell>
          <cell r="E75" t="str">
            <v>DEM</v>
          </cell>
          <cell r="F75" t="str">
            <v>DEM</v>
          </cell>
          <cell r="G75" t="str">
            <v>ILSON ANTÔNIO QUEIROGA</v>
          </cell>
          <cell r="H75" t="str">
            <v>ELETRICISTA F / C</v>
          </cell>
          <cell r="J75">
            <v>1</v>
          </cell>
        </row>
        <row r="76">
          <cell r="A76">
            <v>47</v>
          </cell>
          <cell r="C76" t="str">
            <v>DEM</v>
          </cell>
          <cell r="D76" t="str">
            <v>DEM</v>
          </cell>
          <cell r="E76" t="str">
            <v>DEM</v>
          </cell>
          <cell r="F76" t="str">
            <v>DEM</v>
          </cell>
          <cell r="G76" t="str">
            <v>BRAULINO SOUZA AZEVEDO</v>
          </cell>
          <cell r="H76" t="str">
            <v>MONTADOR ELETROM.</v>
          </cell>
          <cell r="J76">
            <v>1</v>
          </cell>
        </row>
        <row r="77">
          <cell r="A77">
            <v>48</v>
          </cell>
          <cell r="B77" t="str">
            <v>ADM</v>
          </cell>
          <cell r="G77" t="str">
            <v>WALTER RUI RIBEIRO MARTINS</v>
          </cell>
          <cell r="H77" t="str">
            <v>MOTORISTA</v>
          </cell>
          <cell r="J77">
            <v>1</v>
          </cell>
        </row>
        <row r="78">
          <cell r="A78">
            <v>49</v>
          </cell>
          <cell r="C78" t="str">
            <v>DEM</v>
          </cell>
          <cell r="D78" t="str">
            <v>DEM</v>
          </cell>
          <cell r="E78" t="str">
            <v>DEM</v>
          </cell>
          <cell r="F78" t="str">
            <v>DEM</v>
          </cell>
          <cell r="G78" t="str">
            <v>PAULO ROBERTO GOMES MOTA</v>
          </cell>
          <cell r="H78" t="str">
            <v>CARPINTEIRO</v>
          </cell>
          <cell r="J78">
            <v>1</v>
          </cell>
        </row>
        <row r="79">
          <cell r="A79">
            <v>50</v>
          </cell>
          <cell r="C79" t="str">
            <v>DEM</v>
          </cell>
          <cell r="D79" t="str">
            <v>DEM</v>
          </cell>
          <cell r="E79" t="str">
            <v>DEM</v>
          </cell>
          <cell r="F79" t="str">
            <v>DEM</v>
          </cell>
          <cell r="G79" t="str">
            <v>ANTÔNIO MARCOS RODRIGUES MOTTA</v>
          </cell>
          <cell r="H79" t="str">
            <v>CARPINTEIRO</v>
          </cell>
          <cell r="J79">
            <v>1</v>
          </cell>
        </row>
        <row r="80">
          <cell r="A80">
            <v>51</v>
          </cell>
          <cell r="C80" t="str">
            <v>DEM</v>
          </cell>
          <cell r="D80" t="str">
            <v>DEM</v>
          </cell>
          <cell r="E80" t="str">
            <v>DEM</v>
          </cell>
          <cell r="F80" t="str">
            <v>DEM</v>
          </cell>
          <cell r="G80" t="str">
            <v>JOÃO DE JESUS</v>
          </cell>
          <cell r="H80" t="str">
            <v>AJUDANTE</v>
          </cell>
          <cell r="I80" t="str">
            <v>BARRA</v>
          </cell>
          <cell r="J80">
            <v>1</v>
          </cell>
        </row>
        <row r="81">
          <cell r="A81">
            <v>52</v>
          </cell>
          <cell r="B81" t="str">
            <v>ASA</v>
          </cell>
          <cell r="C81" t="str">
            <v>HRSG</v>
          </cell>
          <cell r="D81" t="str">
            <v>ANT</v>
          </cell>
          <cell r="E81" t="str">
            <v>JLS</v>
          </cell>
          <cell r="F81" t="str">
            <v>TUBULAÇÃO</v>
          </cell>
          <cell r="G81" t="str">
            <v>SILVIO CESAR DE SOUZA</v>
          </cell>
          <cell r="H81" t="str">
            <v>ENCANADOR</v>
          </cell>
          <cell r="I81" t="str">
            <v>BRISA DA COSTA</v>
          </cell>
          <cell r="J81">
            <v>1</v>
          </cell>
        </row>
        <row r="82">
          <cell r="A82">
            <v>53</v>
          </cell>
          <cell r="C82" t="str">
            <v>DEM</v>
          </cell>
          <cell r="D82" t="str">
            <v>DEM</v>
          </cell>
          <cell r="E82" t="str">
            <v>DEM</v>
          </cell>
          <cell r="F82" t="str">
            <v>DEM</v>
          </cell>
          <cell r="G82" t="str">
            <v>EDVALMIR DA PAIXÃO FERREIRA</v>
          </cell>
          <cell r="H82" t="str">
            <v>MONTADOR ANDAIME</v>
          </cell>
          <cell r="I82" t="str">
            <v>AEROPORTO</v>
          </cell>
          <cell r="J82">
            <v>1</v>
          </cell>
        </row>
        <row r="83">
          <cell r="A83">
            <v>54</v>
          </cell>
          <cell r="B83" t="str">
            <v>AFC</v>
          </cell>
          <cell r="C83" t="str">
            <v>HRSG</v>
          </cell>
          <cell r="D83" t="str">
            <v>CMM</v>
          </cell>
          <cell r="E83" t="str">
            <v>ON</v>
          </cell>
          <cell r="F83" t="str">
            <v>INSTRUMENT.</v>
          </cell>
          <cell r="G83" t="str">
            <v>CARLOS FIUZA BATISTA</v>
          </cell>
          <cell r="H83" t="str">
            <v>MEIO OFICIAL</v>
          </cell>
          <cell r="I83" t="str">
            <v>PARGOS</v>
          </cell>
          <cell r="J83">
            <v>1</v>
          </cell>
        </row>
        <row r="84">
          <cell r="A84">
            <v>55</v>
          </cell>
          <cell r="B84" t="str">
            <v>AFC</v>
          </cell>
          <cell r="C84" t="str">
            <v>GERAL</v>
          </cell>
          <cell r="D84" t="str">
            <v>VT</v>
          </cell>
          <cell r="E84" t="str">
            <v>AAM</v>
          </cell>
          <cell r="F84" t="str">
            <v>MANUTENÇÃO</v>
          </cell>
          <cell r="G84" t="str">
            <v>CLAUDIO ANTÔNIO FERRADOR GENEROSA</v>
          </cell>
          <cell r="H84" t="str">
            <v>ELETRICISTA F / C</v>
          </cell>
          <cell r="I84" t="str">
            <v>BRISA DA COSTA</v>
          </cell>
          <cell r="J84">
            <v>1</v>
          </cell>
        </row>
        <row r="85">
          <cell r="A85">
            <v>56</v>
          </cell>
          <cell r="B85" t="str">
            <v>ALM</v>
          </cell>
          <cell r="E85" t="str">
            <v>D</v>
          </cell>
          <cell r="G85" t="str">
            <v>DAVID SOUZA FERREIRA</v>
          </cell>
          <cell r="H85" t="str">
            <v>AUXILIAR ALMOXARIFE 1</v>
          </cell>
          <cell r="J85">
            <v>1</v>
          </cell>
        </row>
        <row r="86">
          <cell r="A86">
            <v>57</v>
          </cell>
          <cell r="C86" t="str">
            <v>DEM</v>
          </cell>
          <cell r="D86" t="str">
            <v>DEM</v>
          </cell>
          <cell r="E86" t="str">
            <v>DEM</v>
          </cell>
          <cell r="F86" t="str">
            <v>DEM</v>
          </cell>
          <cell r="G86" t="str">
            <v>DOMINGOS PINTO DOS SANTOS</v>
          </cell>
          <cell r="H86" t="str">
            <v>PEDREIRO</v>
          </cell>
          <cell r="J86">
            <v>1</v>
          </cell>
        </row>
        <row r="87">
          <cell r="A87">
            <v>58</v>
          </cell>
          <cell r="C87" t="str">
            <v>DEM</v>
          </cell>
          <cell r="D87" t="str">
            <v>DEM</v>
          </cell>
          <cell r="E87" t="str">
            <v>DEM</v>
          </cell>
          <cell r="F87" t="str">
            <v>DEM</v>
          </cell>
          <cell r="G87" t="str">
            <v>DONIZETE SOARES DE MORAES</v>
          </cell>
          <cell r="H87" t="str">
            <v>AJUDANTE</v>
          </cell>
          <cell r="I87" t="str">
            <v>BARRA</v>
          </cell>
          <cell r="J87">
            <v>1</v>
          </cell>
        </row>
        <row r="88">
          <cell r="A88">
            <v>59</v>
          </cell>
          <cell r="C88" t="str">
            <v>DEM</v>
          </cell>
          <cell r="D88" t="str">
            <v>DEM</v>
          </cell>
          <cell r="E88" t="str">
            <v>DEM</v>
          </cell>
          <cell r="F88" t="str">
            <v>DEM</v>
          </cell>
          <cell r="G88" t="str">
            <v>GOLDEMBERG DE OLIVEIRA</v>
          </cell>
          <cell r="H88" t="str">
            <v>ELETRICISTA F / C</v>
          </cell>
          <cell r="J88">
            <v>1</v>
          </cell>
        </row>
        <row r="89">
          <cell r="A89">
            <v>60</v>
          </cell>
          <cell r="C89" t="str">
            <v>DEM</v>
          </cell>
          <cell r="D89" t="str">
            <v>DEM</v>
          </cell>
          <cell r="E89" t="str">
            <v>DEM</v>
          </cell>
          <cell r="F89" t="str">
            <v>DEM</v>
          </cell>
          <cell r="G89" t="str">
            <v>JOSÉ DOMINGOS DOS ANJOS</v>
          </cell>
          <cell r="H89" t="str">
            <v>ELETRICISTA MONTADOR</v>
          </cell>
          <cell r="J89">
            <v>1</v>
          </cell>
        </row>
        <row r="90">
          <cell r="A90">
            <v>61</v>
          </cell>
          <cell r="C90" t="str">
            <v>DEM</v>
          </cell>
          <cell r="D90" t="str">
            <v>DEM</v>
          </cell>
          <cell r="E90" t="str">
            <v>DEM</v>
          </cell>
          <cell r="F90" t="str">
            <v>DEM</v>
          </cell>
          <cell r="G90" t="str">
            <v>JOSÉ JORGE DA SILVA</v>
          </cell>
          <cell r="H90" t="str">
            <v>AJUDANTE</v>
          </cell>
          <cell r="J90">
            <v>1</v>
          </cell>
        </row>
        <row r="91">
          <cell r="A91">
            <v>62</v>
          </cell>
          <cell r="B91" t="str">
            <v>ASA</v>
          </cell>
          <cell r="C91" t="str">
            <v>HRSG</v>
          </cell>
          <cell r="D91" t="str">
            <v>PEDRO</v>
          </cell>
          <cell r="E91" t="str">
            <v>JGA</v>
          </cell>
          <cell r="F91" t="str">
            <v>MONTAGEM</v>
          </cell>
          <cell r="G91" t="str">
            <v>JOSÉ GERALDO ALVES</v>
          </cell>
          <cell r="H91" t="str">
            <v>ENCARREGADO</v>
          </cell>
          <cell r="I91" t="str">
            <v>BRISA DA COSTA</v>
          </cell>
          <cell r="J91">
            <v>1</v>
          </cell>
        </row>
        <row r="92">
          <cell r="A92">
            <v>63</v>
          </cell>
          <cell r="C92" t="str">
            <v>DEM</v>
          </cell>
          <cell r="D92" t="str">
            <v>DEM</v>
          </cell>
          <cell r="E92" t="str">
            <v>DEM</v>
          </cell>
          <cell r="F92" t="str">
            <v>DEM</v>
          </cell>
          <cell r="G92" t="str">
            <v>JÚLIO MARQUES DE CARVALHO</v>
          </cell>
          <cell r="H92" t="str">
            <v>ENCANADOR</v>
          </cell>
          <cell r="I92" t="str">
            <v>COND. GREEN PEACE</v>
          </cell>
          <cell r="J92">
            <v>1</v>
          </cell>
        </row>
        <row r="93">
          <cell r="A93">
            <v>64</v>
          </cell>
          <cell r="C93" t="str">
            <v>DEM</v>
          </cell>
          <cell r="D93" t="str">
            <v>DEM</v>
          </cell>
          <cell r="E93" t="str">
            <v>DEM</v>
          </cell>
          <cell r="F93" t="str">
            <v>DEM</v>
          </cell>
          <cell r="G93" t="str">
            <v>JOSÉ LUIZ SANTOS SOARES</v>
          </cell>
          <cell r="H93" t="str">
            <v>ELETRICISTA MONTADOR</v>
          </cell>
          <cell r="J93">
            <v>1</v>
          </cell>
        </row>
        <row r="94">
          <cell r="A94">
            <v>65</v>
          </cell>
          <cell r="B94" t="str">
            <v>ALM</v>
          </cell>
          <cell r="E94" t="str">
            <v>D</v>
          </cell>
          <cell r="G94" t="str">
            <v>MARCELO FERREIRA DOS ANJOS</v>
          </cell>
          <cell r="H94" t="str">
            <v>ALMOXARIFE</v>
          </cell>
          <cell r="J94">
            <v>1</v>
          </cell>
        </row>
        <row r="95">
          <cell r="A95">
            <v>66</v>
          </cell>
          <cell r="C95" t="str">
            <v>DEM</v>
          </cell>
          <cell r="D95" t="str">
            <v>DEM</v>
          </cell>
          <cell r="E95" t="str">
            <v>DEM</v>
          </cell>
          <cell r="F95" t="str">
            <v>DEM</v>
          </cell>
          <cell r="G95" t="str">
            <v>MOACIR DE MOURA</v>
          </cell>
          <cell r="H95" t="str">
            <v>MECANICO MONTADOR</v>
          </cell>
          <cell r="I95" t="str">
            <v>COND. GREEN PEACE</v>
          </cell>
          <cell r="J95">
            <v>1</v>
          </cell>
        </row>
        <row r="96">
          <cell r="A96">
            <v>67</v>
          </cell>
          <cell r="C96" t="str">
            <v>DEM</v>
          </cell>
          <cell r="D96" t="str">
            <v>DEM</v>
          </cell>
          <cell r="E96" t="str">
            <v>DEM</v>
          </cell>
          <cell r="F96" t="str">
            <v>DEM</v>
          </cell>
          <cell r="G96" t="str">
            <v>NATANAEL SOARES DOS SANTOS</v>
          </cell>
          <cell r="H96" t="str">
            <v>AJUDANTE</v>
          </cell>
          <cell r="J96">
            <v>1</v>
          </cell>
        </row>
        <row r="97">
          <cell r="A97">
            <v>68</v>
          </cell>
          <cell r="C97" t="str">
            <v>DEM</v>
          </cell>
          <cell r="D97" t="str">
            <v>DEM</v>
          </cell>
          <cell r="E97" t="str">
            <v>DEM</v>
          </cell>
          <cell r="F97" t="str">
            <v>DEM</v>
          </cell>
          <cell r="G97" t="str">
            <v>NELMACSON ALVES DA SILVA</v>
          </cell>
          <cell r="H97" t="str">
            <v>AJUDANTE</v>
          </cell>
          <cell r="J97">
            <v>1</v>
          </cell>
        </row>
        <row r="98">
          <cell r="A98">
            <v>69</v>
          </cell>
          <cell r="C98" t="str">
            <v>DEM</v>
          </cell>
          <cell r="D98" t="str">
            <v>DEM</v>
          </cell>
          <cell r="E98" t="str">
            <v>DEM</v>
          </cell>
          <cell r="F98" t="str">
            <v>DEM</v>
          </cell>
          <cell r="G98" t="str">
            <v>VALNEI SANTOS BANDEIRA</v>
          </cell>
          <cell r="H98" t="str">
            <v>AJUDANTE</v>
          </cell>
          <cell r="J98">
            <v>1</v>
          </cell>
        </row>
        <row r="99">
          <cell r="A99">
            <v>70</v>
          </cell>
          <cell r="C99" t="str">
            <v>DEM</v>
          </cell>
          <cell r="D99" t="str">
            <v>DEM</v>
          </cell>
          <cell r="E99" t="str">
            <v>DEM</v>
          </cell>
          <cell r="F99" t="str">
            <v>DEM</v>
          </cell>
          <cell r="G99" t="str">
            <v>WALTER LUIZ DA SILVA</v>
          </cell>
          <cell r="H99" t="str">
            <v>ELETRICISTA F / C</v>
          </cell>
          <cell r="J99">
            <v>1</v>
          </cell>
        </row>
        <row r="100">
          <cell r="A100">
            <v>71</v>
          </cell>
          <cell r="B100" t="str">
            <v>SUB</v>
          </cell>
          <cell r="E100" t="str">
            <v>D</v>
          </cell>
          <cell r="G100" t="str">
            <v>BRUNO MANHÃES DA SILVA</v>
          </cell>
          <cell r="H100" t="str">
            <v>MONTADOR ELETROM.</v>
          </cell>
          <cell r="J100">
            <v>1</v>
          </cell>
        </row>
        <row r="101">
          <cell r="A101">
            <v>72</v>
          </cell>
          <cell r="B101" t="str">
            <v>AFC</v>
          </cell>
          <cell r="C101" t="str">
            <v>ST</v>
          </cell>
          <cell r="D101" t="str">
            <v>JMC</v>
          </cell>
          <cell r="E101" t="str">
            <v>AMA</v>
          </cell>
          <cell r="F101" t="str">
            <v>APOIO</v>
          </cell>
          <cell r="G101" t="str">
            <v>LUIZ DOS SANTOS</v>
          </cell>
          <cell r="H101" t="str">
            <v>MEIO OFICIAL</v>
          </cell>
          <cell r="I101" t="str">
            <v>BARRA</v>
          </cell>
          <cell r="J101">
            <v>1</v>
          </cell>
        </row>
        <row r="102">
          <cell r="A102">
            <v>73</v>
          </cell>
          <cell r="B102" t="str">
            <v>AFC</v>
          </cell>
          <cell r="C102" t="str">
            <v>ST</v>
          </cell>
          <cell r="D102" t="str">
            <v>JMC</v>
          </cell>
          <cell r="E102" t="str">
            <v>AMA</v>
          </cell>
          <cell r="F102" t="str">
            <v>MONTAGEM</v>
          </cell>
          <cell r="G102" t="str">
            <v>CLAUDIONES DE MOURA</v>
          </cell>
          <cell r="H102" t="str">
            <v>MESTRE</v>
          </cell>
          <cell r="I102" t="str">
            <v>BARRA</v>
          </cell>
          <cell r="J102">
            <v>1</v>
          </cell>
        </row>
        <row r="103">
          <cell r="A103">
            <v>74</v>
          </cell>
          <cell r="B103" t="str">
            <v>AFC</v>
          </cell>
          <cell r="C103" t="str">
            <v>ST</v>
          </cell>
          <cell r="D103" t="str">
            <v>JMC</v>
          </cell>
          <cell r="E103" t="str">
            <v>AMA</v>
          </cell>
          <cell r="F103" t="str">
            <v>MONTAGEM</v>
          </cell>
          <cell r="G103" t="str">
            <v>IGOR MÁRCIO DA CONCEIÇÃO SOUZA</v>
          </cell>
          <cell r="H103" t="str">
            <v>MECANICO MONTADOR</v>
          </cell>
          <cell r="I103" t="str">
            <v>BRISA DA COSTA</v>
          </cell>
          <cell r="J103">
            <v>1</v>
          </cell>
        </row>
        <row r="104">
          <cell r="A104">
            <v>75</v>
          </cell>
          <cell r="C104" t="str">
            <v>DEM</v>
          </cell>
          <cell r="D104" t="str">
            <v>DEM</v>
          </cell>
          <cell r="E104" t="str">
            <v>DEM</v>
          </cell>
          <cell r="F104" t="str">
            <v>DEM</v>
          </cell>
          <cell r="G104" t="str">
            <v>JOSÉ ANTONIO VIRGENS PIMENTEL</v>
          </cell>
          <cell r="H104" t="str">
            <v>MECANICO MONTADOR</v>
          </cell>
          <cell r="I104" t="str">
            <v>BRISA DA COSTA</v>
          </cell>
          <cell r="J104">
            <v>1</v>
          </cell>
        </row>
        <row r="105">
          <cell r="A105">
            <v>76</v>
          </cell>
          <cell r="E105" t="str">
            <v>JCF</v>
          </cell>
          <cell r="F105" t="str">
            <v>TUBULAÇÃO</v>
          </cell>
          <cell r="G105" t="str">
            <v>ORONILDO MENDES DOS SANTOS</v>
          </cell>
          <cell r="H105" t="str">
            <v>ENCANADOR</v>
          </cell>
          <cell r="I105" t="str">
            <v>BRISA DA COSTA</v>
          </cell>
          <cell r="J105">
            <v>1</v>
          </cell>
        </row>
        <row r="106">
          <cell r="A106">
            <v>77</v>
          </cell>
          <cell r="B106" t="str">
            <v>AFC</v>
          </cell>
          <cell r="C106" t="str">
            <v>CT</v>
          </cell>
          <cell r="D106" t="str">
            <v>MAURI</v>
          </cell>
          <cell r="E106" t="str">
            <v>VBT</v>
          </cell>
          <cell r="F106" t="str">
            <v>MONTAGEM</v>
          </cell>
          <cell r="G106" t="str">
            <v>CLODOMIRO FERREIRA NETO</v>
          </cell>
          <cell r="H106" t="str">
            <v>MESTRE</v>
          </cell>
          <cell r="I106" t="str">
            <v>BARRA</v>
          </cell>
          <cell r="J106">
            <v>1</v>
          </cell>
        </row>
        <row r="107">
          <cell r="A107">
            <v>78</v>
          </cell>
          <cell r="B107" t="str">
            <v>AFC</v>
          </cell>
          <cell r="C107" t="str">
            <v>GERAL</v>
          </cell>
          <cell r="D107" t="str">
            <v>-</v>
          </cell>
          <cell r="E107" t="str">
            <v>GAO</v>
          </cell>
          <cell r="F107" t="str">
            <v>TOPOGR.</v>
          </cell>
          <cell r="G107" t="str">
            <v>JAIRO PINHEIRO PEREIRA</v>
          </cell>
          <cell r="H107" t="str">
            <v>NIVELADOR</v>
          </cell>
          <cell r="I107" t="str">
            <v>BRISA DA COSTA</v>
          </cell>
          <cell r="J107">
            <v>1</v>
          </cell>
        </row>
        <row r="108">
          <cell r="A108">
            <v>79</v>
          </cell>
          <cell r="B108" t="str">
            <v>AFC</v>
          </cell>
          <cell r="C108" t="str">
            <v>ST</v>
          </cell>
          <cell r="D108" t="str">
            <v>JMC</v>
          </cell>
          <cell r="E108" t="str">
            <v>AMA</v>
          </cell>
          <cell r="F108" t="str">
            <v>MONTAGEM</v>
          </cell>
          <cell r="G108" t="str">
            <v xml:space="preserve">JOSÉ MENDES DOS SANTOS </v>
          </cell>
          <cell r="H108" t="str">
            <v>MESTRE</v>
          </cell>
          <cell r="I108" t="str">
            <v>BRISA DA COSTA</v>
          </cell>
          <cell r="J108">
            <v>1</v>
          </cell>
        </row>
        <row r="109">
          <cell r="A109">
            <v>80</v>
          </cell>
          <cell r="B109" t="str">
            <v>MAT</v>
          </cell>
          <cell r="C109" t="str">
            <v>MAT</v>
          </cell>
          <cell r="D109" t="str">
            <v>-</v>
          </cell>
          <cell r="E109" t="str">
            <v>BUONO</v>
          </cell>
          <cell r="F109" t="str">
            <v>Y</v>
          </cell>
          <cell r="G109" t="str">
            <v>DENILSON VERAS DA SILVA</v>
          </cell>
          <cell r="H109" t="str">
            <v>AUX.TECNICO MATERIAS</v>
          </cell>
          <cell r="I109" t="str">
            <v>BRISA DA COSTA</v>
          </cell>
          <cell r="J109">
            <v>1</v>
          </cell>
        </row>
        <row r="110">
          <cell r="A110">
            <v>81</v>
          </cell>
          <cell r="B110" t="str">
            <v>AFC</v>
          </cell>
          <cell r="C110" t="str">
            <v>ST</v>
          </cell>
          <cell r="D110" t="str">
            <v>JMC</v>
          </cell>
          <cell r="E110" t="str">
            <v>AMA</v>
          </cell>
          <cell r="F110" t="str">
            <v>MONTAGEM</v>
          </cell>
          <cell r="G110" t="str">
            <v>HUMBERTO DE SOUZA SARTORI</v>
          </cell>
          <cell r="H110" t="str">
            <v>MESTRE</v>
          </cell>
          <cell r="I110" t="str">
            <v>BRISA DA COSTA</v>
          </cell>
          <cell r="J110">
            <v>1</v>
          </cell>
        </row>
        <row r="111">
          <cell r="A111">
            <v>82</v>
          </cell>
          <cell r="B111" t="str">
            <v>ASA</v>
          </cell>
          <cell r="C111" t="str">
            <v>HRSG</v>
          </cell>
          <cell r="D111" t="str">
            <v>ANT</v>
          </cell>
          <cell r="E111" t="str">
            <v>JRG</v>
          </cell>
          <cell r="F111" t="str">
            <v>TUBULAÇÃO</v>
          </cell>
          <cell r="G111" t="str">
            <v>FABRICIO PEIXOTO RIBEIRO</v>
          </cell>
          <cell r="H111" t="str">
            <v>MEIO OFICIAL</v>
          </cell>
          <cell r="I111" t="str">
            <v>CENTRO</v>
          </cell>
          <cell r="J111">
            <v>1</v>
          </cell>
        </row>
        <row r="112">
          <cell r="A112">
            <v>83</v>
          </cell>
          <cell r="C112" t="str">
            <v>DEM</v>
          </cell>
          <cell r="D112" t="str">
            <v>DEM</v>
          </cell>
          <cell r="E112" t="str">
            <v>DEM</v>
          </cell>
          <cell r="F112" t="str">
            <v>DEM</v>
          </cell>
          <cell r="G112" t="str">
            <v>ANTÔNIO LIVINO DE LIZ SOUZA</v>
          </cell>
          <cell r="H112" t="str">
            <v>ENCARREGADO</v>
          </cell>
          <cell r="I112" t="str">
            <v>BRISA DA COSTA</v>
          </cell>
          <cell r="J112">
            <v>1</v>
          </cell>
        </row>
        <row r="113">
          <cell r="A113">
            <v>84</v>
          </cell>
          <cell r="B113" t="str">
            <v>AFC</v>
          </cell>
          <cell r="C113" t="str">
            <v>HRSG</v>
          </cell>
          <cell r="D113" t="str">
            <v>VT</v>
          </cell>
          <cell r="E113" t="str">
            <v>VAS</v>
          </cell>
          <cell r="F113" t="str">
            <v>ELÉTRICA</v>
          </cell>
          <cell r="G113" t="str">
            <v>VALDEMIR A DOS SANTOS DE JESUS</v>
          </cell>
          <cell r="H113" t="str">
            <v>ENCARREGADO ELETRICA</v>
          </cell>
          <cell r="I113" t="str">
            <v>BARRA</v>
          </cell>
          <cell r="J113">
            <v>1</v>
          </cell>
        </row>
        <row r="114">
          <cell r="A114">
            <v>85</v>
          </cell>
          <cell r="C114" t="str">
            <v>DEM</v>
          </cell>
          <cell r="D114" t="str">
            <v>DEM</v>
          </cell>
          <cell r="E114" t="str">
            <v>DEM</v>
          </cell>
          <cell r="F114" t="str">
            <v>DEM</v>
          </cell>
          <cell r="G114" t="str">
            <v>JAILSON DO AMARAL RIBEIRO</v>
          </cell>
          <cell r="H114" t="str">
            <v>MECANICO MONTADOR</v>
          </cell>
          <cell r="I114" t="str">
            <v>BRISA DA COSTA</v>
          </cell>
          <cell r="J114">
            <v>1</v>
          </cell>
        </row>
        <row r="115">
          <cell r="A115">
            <v>86</v>
          </cell>
          <cell r="C115" t="str">
            <v>DEM</v>
          </cell>
          <cell r="D115" t="str">
            <v>DEM</v>
          </cell>
          <cell r="E115" t="str">
            <v>DEM</v>
          </cell>
          <cell r="F115" t="str">
            <v>DEM</v>
          </cell>
          <cell r="G115" t="str">
            <v>MANOEL MENDES DOS SANTOS</v>
          </cell>
          <cell r="H115" t="str">
            <v>MECANICO MONTADOR</v>
          </cell>
          <cell r="I115" t="str">
            <v>COND. GREEN PEACE</v>
          </cell>
          <cell r="J115">
            <v>1</v>
          </cell>
        </row>
        <row r="116">
          <cell r="A116">
            <v>87</v>
          </cell>
          <cell r="B116" t="str">
            <v>AFC</v>
          </cell>
          <cell r="C116" t="str">
            <v>CT</v>
          </cell>
          <cell r="D116" t="str">
            <v>MAURI</v>
          </cell>
          <cell r="E116" t="str">
            <v>VBT</v>
          </cell>
          <cell r="F116" t="str">
            <v>MONTAGEM</v>
          </cell>
          <cell r="G116" t="str">
            <v>JOSÉ FARIAS FONTES</v>
          </cell>
          <cell r="H116" t="str">
            <v>MESTRE</v>
          </cell>
          <cell r="I116" t="str">
            <v>BRISA DA COSTA</v>
          </cell>
          <cell r="J116">
            <v>1</v>
          </cell>
        </row>
        <row r="117">
          <cell r="A117">
            <v>88</v>
          </cell>
          <cell r="B117" t="str">
            <v>AFC</v>
          </cell>
          <cell r="C117" t="str">
            <v>GERAL</v>
          </cell>
          <cell r="D117" t="str">
            <v>-</v>
          </cell>
          <cell r="E117" t="str">
            <v>GAO</v>
          </cell>
          <cell r="F117" t="str">
            <v>TOPOGR.</v>
          </cell>
          <cell r="G117" t="str">
            <v>GIVALDO ALVES DE OLIVEIRA</v>
          </cell>
          <cell r="H117" t="str">
            <v>TOPOGRAFO</v>
          </cell>
          <cell r="I117" t="str">
            <v>RIO DAS OSTRAS</v>
          </cell>
          <cell r="J117">
            <v>1</v>
          </cell>
        </row>
        <row r="118">
          <cell r="A118">
            <v>89</v>
          </cell>
          <cell r="C118" t="str">
            <v>DEM</v>
          </cell>
          <cell r="D118" t="str">
            <v>DEM</v>
          </cell>
          <cell r="E118" t="str">
            <v>DEM</v>
          </cell>
          <cell r="F118" t="str">
            <v>DEM</v>
          </cell>
          <cell r="G118" t="str">
            <v>VALDINEI RAMOS DA SILVA</v>
          </cell>
          <cell r="H118" t="str">
            <v>AJUDANTE</v>
          </cell>
          <cell r="J118">
            <v>1</v>
          </cell>
        </row>
        <row r="119">
          <cell r="A119">
            <v>90</v>
          </cell>
          <cell r="C119" t="str">
            <v>DEM</v>
          </cell>
          <cell r="D119" t="str">
            <v>DEM</v>
          </cell>
          <cell r="E119" t="str">
            <v>DEM</v>
          </cell>
          <cell r="F119" t="str">
            <v>DEM</v>
          </cell>
          <cell r="G119" t="str">
            <v>VALDOMIRO RAMOS DA SILVA</v>
          </cell>
          <cell r="H119" t="str">
            <v>AJUDANTE</v>
          </cell>
          <cell r="J119">
            <v>1</v>
          </cell>
        </row>
        <row r="120">
          <cell r="A120">
            <v>91</v>
          </cell>
          <cell r="B120" t="str">
            <v>AFC</v>
          </cell>
          <cell r="C120" t="str">
            <v>GERAL</v>
          </cell>
          <cell r="D120" t="str">
            <v>-</v>
          </cell>
          <cell r="E120" t="str">
            <v>GAO</v>
          </cell>
          <cell r="F120" t="str">
            <v>TOPOGR.</v>
          </cell>
          <cell r="G120" t="str">
            <v>LEONARDO PEREIRA DOS SANTOS</v>
          </cell>
          <cell r="H120" t="str">
            <v>MEIO OFICIAL</v>
          </cell>
          <cell r="I120" t="str">
            <v>BARRA</v>
          </cell>
          <cell r="J120">
            <v>1</v>
          </cell>
        </row>
        <row r="121">
          <cell r="A121">
            <v>92</v>
          </cell>
          <cell r="C121" t="str">
            <v>DEM</v>
          </cell>
          <cell r="D121" t="str">
            <v>DEM</v>
          </cell>
          <cell r="E121" t="str">
            <v>DEM</v>
          </cell>
          <cell r="F121" t="str">
            <v>DEM</v>
          </cell>
          <cell r="G121" t="str">
            <v>VAGNER CRISTIANO KISNER</v>
          </cell>
          <cell r="H121" t="str">
            <v>MECANICO MONTADOR</v>
          </cell>
          <cell r="J121">
            <v>1</v>
          </cell>
        </row>
        <row r="122">
          <cell r="A122">
            <v>93</v>
          </cell>
          <cell r="B122" t="str">
            <v>AFC</v>
          </cell>
          <cell r="C122" t="str">
            <v>CT</v>
          </cell>
          <cell r="D122" t="str">
            <v>MAURI</v>
          </cell>
          <cell r="E122" t="str">
            <v>VBT</v>
          </cell>
          <cell r="F122" t="str">
            <v>MONTAGEM</v>
          </cell>
          <cell r="G122" t="str">
            <v>ROMILDO CORREIA DE SOUZA</v>
          </cell>
          <cell r="H122" t="str">
            <v>CONTRA MESTRE</v>
          </cell>
          <cell r="I122" t="str">
            <v>BRISA DA COSTA</v>
          </cell>
          <cell r="J122">
            <v>1</v>
          </cell>
        </row>
        <row r="123">
          <cell r="A123">
            <v>94</v>
          </cell>
          <cell r="B123" t="str">
            <v>AFC</v>
          </cell>
          <cell r="C123" t="str">
            <v>CT</v>
          </cell>
          <cell r="D123" t="str">
            <v>MAURI</v>
          </cell>
          <cell r="E123" t="str">
            <v>SWPC</v>
          </cell>
          <cell r="F123" t="str">
            <v>MONTAGEM</v>
          </cell>
          <cell r="G123" t="str">
            <v>ENES LOPES DE PROENÇA FILHO</v>
          </cell>
          <cell r="H123" t="str">
            <v>MECANICO MONTADOR</v>
          </cell>
          <cell r="I123" t="str">
            <v>BRISA DA COSTA</v>
          </cell>
          <cell r="J123">
            <v>1</v>
          </cell>
        </row>
        <row r="124">
          <cell r="A124">
            <v>95</v>
          </cell>
          <cell r="B124" t="str">
            <v>AFC</v>
          </cell>
          <cell r="C124" t="str">
            <v>CT</v>
          </cell>
          <cell r="D124" t="str">
            <v>MAURI</v>
          </cell>
          <cell r="E124" t="str">
            <v>SWPC</v>
          </cell>
          <cell r="F124" t="str">
            <v>MONTAGEM</v>
          </cell>
          <cell r="G124" t="str">
            <v>RONALDO ADRIANO DA SILVA</v>
          </cell>
          <cell r="H124" t="str">
            <v>MECANICO MONTADOR</v>
          </cell>
          <cell r="I124" t="str">
            <v>BRISA DA COSTA</v>
          </cell>
          <cell r="J124">
            <v>1</v>
          </cell>
        </row>
        <row r="125">
          <cell r="A125">
            <v>96</v>
          </cell>
          <cell r="B125" t="str">
            <v>ASA</v>
          </cell>
          <cell r="C125" t="str">
            <v>HRSG</v>
          </cell>
          <cell r="D125" t="str">
            <v>-</v>
          </cell>
          <cell r="E125" t="str">
            <v>OJC</v>
          </cell>
          <cell r="F125" t="str">
            <v>TOPOGR.</v>
          </cell>
          <cell r="G125" t="str">
            <v>ROZENDO DE SOUZA MARTINS</v>
          </cell>
          <cell r="H125" t="str">
            <v>MEIO OFICIAL</v>
          </cell>
          <cell r="I125" t="str">
            <v>BARRA</v>
          </cell>
          <cell r="J125">
            <v>1</v>
          </cell>
        </row>
        <row r="126">
          <cell r="A126">
            <v>97</v>
          </cell>
          <cell r="C126" t="str">
            <v>DEM</v>
          </cell>
          <cell r="D126" t="str">
            <v>DEM</v>
          </cell>
          <cell r="E126" t="str">
            <v>DEM</v>
          </cell>
          <cell r="F126" t="str">
            <v>DEM</v>
          </cell>
          <cell r="G126" t="str">
            <v>ANDRÉ CARVALHO RODRIGUES</v>
          </cell>
          <cell r="H126" t="str">
            <v>AJUDANTE</v>
          </cell>
          <cell r="J126">
            <v>1</v>
          </cell>
        </row>
        <row r="127">
          <cell r="A127">
            <v>98</v>
          </cell>
          <cell r="B127" t="str">
            <v>AFC</v>
          </cell>
          <cell r="C127" t="str">
            <v>ST</v>
          </cell>
          <cell r="D127" t="str">
            <v>JMC</v>
          </cell>
          <cell r="E127" t="str">
            <v>AMA</v>
          </cell>
          <cell r="F127" t="str">
            <v>MONTAGEM</v>
          </cell>
          <cell r="G127" t="str">
            <v>JOSÉ UDEILSON SALES</v>
          </cell>
          <cell r="H127" t="str">
            <v>MECANICO MONTADOR</v>
          </cell>
          <cell r="I127" t="str">
            <v>BARRA</v>
          </cell>
          <cell r="J127">
            <v>1</v>
          </cell>
        </row>
        <row r="128">
          <cell r="A128">
            <v>99</v>
          </cell>
          <cell r="B128" t="str">
            <v>MOD</v>
          </cell>
          <cell r="C128" t="str">
            <v>ASA/CALD</v>
          </cell>
          <cell r="D128" t="str">
            <v>VENDOL.</v>
          </cell>
          <cell r="F128" t="str">
            <v>ASA/CALD</v>
          </cell>
          <cell r="G128" t="str">
            <v>ANTÔNIO DE MOURA</v>
          </cell>
          <cell r="H128" t="str">
            <v>MECANICO MONTADOR</v>
          </cell>
          <cell r="J128">
            <v>1</v>
          </cell>
        </row>
        <row r="129">
          <cell r="A129">
            <v>100</v>
          </cell>
          <cell r="B129" t="str">
            <v>MOD</v>
          </cell>
          <cell r="C129" t="str">
            <v>JORGE/CT</v>
          </cell>
          <cell r="D129" t="str">
            <v>ANT</v>
          </cell>
          <cell r="E129" t="str">
            <v>JCF</v>
          </cell>
          <cell r="F129" t="str">
            <v>JORGE/CT</v>
          </cell>
          <cell r="G129" t="str">
            <v>PAULO DE MOURA</v>
          </cell>
          <cell r="H129" t="str">
            <v>ENCANADOR</v>
          </cell>
          <cell r="I129" t="str">
            <v>BARRA</v>
          </cell>
          <cell r="J129">
            <v>1</v>
          </cell>
        </row>
        <row r="130">
          <cell r="A130">
            <v>101</v>
          </cell>
          <cell r="B130" t="str">
            <v>DP</v>
          </cell>
          <cell r="D130" t="str">
            <v>-</v>
          </cell>
          <cell r="E130" t="str">
            <v>GGS</v>
          </cell>
          <cell r="G130" t="str">
            <v>WALTER ANDRADE DOS ANJOS</v>
          </cell>
          <cell r="H130" t="str">
            <v>ASSISTENTE DE DP</v>
          </cell>
          <cell r="I130" t="str">
            <v>BRISA DA COSTA</v>
          </cell>
          <cell r="J130">
            <v>1</v>
          </cell>
        </row>
        <row r="131">
          <cell r="A131">
            <v>102</v>
          </cell>
          <cell r="B131" t="str">
            <v>JORGE</v>
          </cell>
          <cell r="C131" t="str">
            <v>CT</v>
          </cell>
          <cell r="D131" t="str">
            <v>ANT</v>
          </cell>
          <cell r="E131" t="str">
            <v>JLC</v>
          </cell>
          <cell r="F131" t="str">
            <v>COMIS TUB</v>
          </cell>
          <cell r="G131" t="str">
            <v>JOÃO BATISTA DA SILVA COSTA</v>
          </cell>
          <cell r="H131" t="str">
            <v>MECANICO MONTADOR</v>
          </cell>
          <cell r="I131" t="str">
            <v>CENTRO</v>
          </cell>
          <cell r="J131">
            <v>1</v>
          </cell>
        </row>
        <row r="132">
          <cell r="A132">
            <v>103</v>
          </cell>
          <cell r="B132" t="str">
            <v>EDG</v>
          </cell>
          <cell r="C132" t="str">
            <v>HRSG</v>
          </cell>
          <cell r="D132" t="str">
            <v>DARIO</v>
          </cell>
          <cell r="E132" t="str">
            <v>FC</v>
          </cell>
          <cell r="F132" t="str">
            <v>ANDAIME</v>
          </cell>
          <cell r="G132" t="str">
            <v>BEROALDO DE SOUZA BARROS</v>
          </cell>
          <cell r="H132" t="str">
            <v>CONTRA MESTRE</v>
          </cell>
          <cell r="I132" t="str">
            <v>CENTRO</v>
          </cell>
          <cell r="J132">
            <v>1</v>
          </cell>
        </row>
        <row r="133">
          <cell r="A133">
            <v>104</v>
          </cell>
          <cell r="C133" t="str">
            <v>DEM</v>
          </cell>
          <cell r="D133" t="str">
            <v>DEM</v>
          </cell>
          <cell r="E133" t="str">
            <v>DEM</v>
          </cell>
          <cell r="F133" t="str">
            <v>DEM</v>
          </cell>
          <cell r="G133" t="str">
            <v>REINALDO ALVES</v>
          </cell>
          <cell r="H133" t="str">
            <v>ENCANADOR</v>
          </cell>
          <cell r="J133">
            <v>1</v>
          </cell>
        </row>
        <row r="134">
          <cell r="A134">
            <v>105</v>
          </cell>
          <cell r="B134" t="str">
            <v>AFC</v>
          </cell>
          <cell r="C134" t="str">
            <v>HRSG</v>
          </cell>
          <cell r="D134" t="str">
            <v>-</v>
          </cell>
          <cell r="E134" t="str">
            <v>CJS</v>
          </cell>
          <cell r="F134" t="str">
            <v>GRAUT</v>
          </cell>
          <cell r="G134" t="str">
            <v>VALDECI CAMPOS DE SÁ</v>
          </cell>
          <cell r="H134" t="str">
            <v>PEDREIRO</v>
          </cell>
          <cell r="I134" t="str">
            <v>BRISA DA COSTA</v>
          </cell>
          <cell r="J134">
            <v>1</v>
          </cell>
        </row>
        <row r="135">
          <cell r="A135">
            <v>106</v>
          </cell>
          <cell r="C135" t="str">
            <v>DEM</v>
          </cell>
          <cell r="D135" t="str">
            <v>DEM</v>
          </cell>
          <cell r="E135" t="str">
            <v>DEM</v>
          </cell>
          <cell r="F135" t="str">
            <v>DEM</v>
          </cell>
          <cell r="G135" t="str">
            <v>MILTON DOS ANJOS DE JESUS</v>
          </cell>
          <cell r="H135" t="str">
            <v>ENCANADOR</v>
          </cell>
          <cell r="I135" t="str">
            <v>BRISA DA COSTA</v>
          </cell>
          <cell r="J135">
            <v>1</v>
          </cell>
        </row>
        <row r="136">
          <cell r="A136">
            <v>107</v>
          </cell>
          <cell r="B136" t="str">
            <v>EDG</v>
          </cell>
          <cell r="C136" t="str">
            <v>HRSG</v>
          </cell>
          <cell r="D136" t="str">
            <v>DARIO</v>
          </cell>
          <cell r="E136" t="str">
            <v>ELIEZER</v>
          </cell>
          <cell r="F136" t="str">
            <v>ANDAIME</v>
          </cell>
          <cell r="G136" t="str">
            <v>JOSÉ PEDRO DA SILVA</v>
          </cell>
          <cell r="H136" t="str">
            <v>MESTRE</v>
          </cell>
          <cell r="I136" t="str">
            <v>BRISA DA COSTA</v>
          </cell>
          <cell r="J136">
            <v>1</v>
          </cell>
        </row>
        <row r="137">
          <cell r="A137">
            <v>108</v>
          </cell>
          <cell r="C137" t="str">
            <v>DEM</v>
          </cell>
          <cell r="D137" t="str">
            <v>DEM</v>
          </cell>
          <cell r="E137" t="str">
            <v>DEM</v>
          </cell>
          <cell r="F137" t="str">
            <v>DEM</v>
          </cell>
          <cell r="G137" t="str">
            <v>SANDRO BARBOSA SANCHES</v>
          </cell>
          <cell r="H137" t="str">
            <v>MONTADOR ANDAIME</v>
          </cell>
          <cell r="J137">
            <v>1</v>
          </cell>
        </row>
        <row r="138">
          <cell r="A138">
            <v>109</v>
          </cell>
          <cell r="B138" t="str">
            <v>PLAN</v>
          </cell>
          <cell r="C138" t="str">
            <v>MAT</v>
          </cell>
          <cell r="D138" t="str">
            <v>-</v>
          </cell>
          <cell r="E138" t="str">
            <v>-</v>
          </cell>
          <cell r="F138" t="str">
            <v>MAT</v>
          </cell>
          <cell r="G138" t="str">
            <v>ADRIANO FERREIRA DE CARVALHO</v>
          </cell>
          <cell r="H138" t="str">
            <v>AUX.TEC.DE PLANEJAMENTO</v>
          </cell>
          <cell r="I138" t="str">
            <v>BRISA DA COSTA</v>
          </cell>
          <cell r="J138">
            <v>1</v>
          </cell>
        </row>
        <row r="139">
          <cell r="A139">
            <v>110</v>
          </cell>
          <cell r="B139" t="str">
            <v>AFC</v>
          </cell>
          <cell r="C139" t="str">
            <v>BOP/HRSG</v>
          </cell>
          <cell r="D139" t="str">
            <v>PAO</v>
          </cell>
          <cell r="E139" t="str">
            <v>-</v>
          </cell>
          <cell r="F139" t="str">
            <v>FABRICAÇÃO</v>
          </cell>
          <cell r="G139" t="str">
            <v>VALDIMIR IBIAPINA DA SILVA</v>
          </cell>
          <cell r="H139" t="str">
            <v>SOLDADOR RX</v>
          </cell>
          <cell r="I139" t="str">
            <v>BRISA DA COSTA</v>
          </cell>
          <cell r="J139">
            <v>1</v>
          </cell>
        </row>
        <row r="140">
          <cell r="A140">
            <v>111</v>
          </cell>
          <cell r="B140" t="str">
            <v>CQ</v>
          </cell>
          <cell r="D140" t="str">
            <v>-</v>
          </cell>
          <cell r="E140" t="str">
            <v>ALDO</v>
          </cell>
          <cell r="G140" t="str">
            <v>WALMER FAVERO LUCAS</v>
          </cell>
          <cell r="H140" t="str">
            <v>ASSIST.TECNICO DE PLANEJAMENTO</v>
          </cell>
          <cell r="I140" t="str">
            <v>RIO DAS OSTRAS</v>
          </cell>
          <cell r="J140">
            <v>1</v>
          </cell>
        </row>
        <row r="141">
          <cell r="A141">
            <v>112</v>
          </cell>
          <cell r="B141" t="str">
            <v>EDG</v>
          </cell>
          <cell r="C141" t="str">
            <v>HRSG</v>
          </cell>
          <cell r="D141" t="str">
            <v>DARIO</v>
          </cell>
          <cell r="E141" t="str">
            <v>FC</v>
          </cell>
          <cell r="F141" t="str">
            <v>ANDAIME</v>
          </cell>
          <cell r="G141" t="str">
            <v>VALDIR OZITO DA SILVA</v>
          </cell>
          <cell r="H141" t="str">
            <v>CARPINTEIRO</v>
          </cell>
          <cell r="I141" t="str">
            <v>BARRA</v>
          </cell>
          <cell r="J141">
            <v>1</v>
          </cell>
        </row>
        <row r="142">
          <cell r="A142">
            <v>113</v>
          </cell>
          <cell r="B142" t="str">
            <v>AFC</v>
          </cell>
          <cell r="C142" t="str">
            <v>ST</v>
          </cell>
          <cell r="D142" t="str">
            <v>JMC</v>
          </cell>
          <cell r="E142" t="str">
            <v>AMA</v>
          </cell>
          <cell r="F142" t="str">
            <v>MONTAGEM</v>
          </cell>
          <cell r="G142" t="str">
            <v>FABIO JUSTINIANO PIMENTA</v>
          </cell>
          <cell r="H142" t="str">
            <v>MESTRE</v>
          </cell>
          <cell r="I142" t="str">
            <v>BRISA DA COSTA</v>
          </cell>
          <cell r="J142">
            <v>1</v>
          </cell>
        </row>
        <row r="143">
          <cell r="A143">
            <v>114</v>
          </cell>
          <cell r="C143" t="str">
            <v>DEM</v>
          </cell>
          <cell r="D143" t="str">
            <v>DEM</v>
          </cell>
          <cell r="E143" t="str">
            <v>DEM</v>
          </cell>
          <cell r="F143" t="str">
            <v>DEM</v>
          </cell>
          <cell r="G143" t="str">
            <v>GIGLIOLA REGES CAMPOS</v>
          </cell>
          <cell r="H143" t="str">
            <v>TRADUTORA</v>
          </cell>
          <cell r="I143" t="str">
            <v>RIO DAS OSTRAS</v>
          </cell>
          <cell r="J143">
            <v>1</v>
          </cell>
        </row>
        <row r="144">
          <cell r="A144">
            <v>115</v>
          </cell>
          <cell r="B144" t="str">
            <v>LIMP</v>
          </cell>
          <cell r="D144" t="str">
            <v>-</v>
          </cell>
          <cell r="E144" t="str">
            <v>GGS</v>
          </cell>
          <cell r="G144" t="str">
            <v>SANDRA DE RIBAMAR SILVA</v>
          </cell>
          <cell r="H144" t="str">
            <v>AUX. SERV. GERAIS</v>
          </cell>
          <cell r="I144" t="str">
            <v>BARRA</v>
          </cell>
          <cell r="J144">
            <v>1</v>
          </cell>
        </row>
        <row r="145">
          <cell r="A145">
            <v>116</v>
          </cell>
          <cell r="B145" t="str">
            <v>PLAN</v>
          </cell>
          <cell r="C145" t="str">
            <v>-</v>
          </cell>
          <cell r="D145" t="str">
            <v>-</v>
          </cell>
          <cell r="E145" t="str">
            <v>GILSON</v>
          </cell>
          <cell r="F145" t="str">
            <v>-</v>
          </cell>
          <cell r="G145" t="str">
            <v>MARCOS ROBERTO MAURÍCIO DOS SANTOS</v>
          </cell>
          <cell r="H145" t="str">
            <v>AUX.TEC.DE PLANEJAMENTO</v>
          </cell>
          <cell r="I145" t="str">
            <v>BRISA DA COSTA</v>
          </cell>
          <cell r="J145">
            <v>1</v>
          </cell>
        </row>
        <row r="146">
          <cell r="A146">
            <v>117</v>
          </cell>
          <cell r="C146" t="str">
            <v>DEM</v>
          </cell>
          <cell r="D146" t="str">
            <v>DEM</v>
          </cell>
          <cell r="E146" t="str">
            <v>DEM</v>
          </cell>
          <cell r="F146" t="str">
            <v>DEM</v>
          </cell>
          <cell r="G146" t="str">
            <v>ANDRE BISPO DOS ANJOS</v>
          </cell>
          <cell r="H146" t="str">
            <v>MESTRE</v>
          </cell>
          <cell r="J146">
            <v>1</v>
          </cell>
        </row>
        <row r="147">
          <cell r="A147">
            <v>118</v>
          </cell>
          <cell r="B147" t="str">
            <v>ASA</v>
          </cell>
          <cell r="C147" t="str">
            <v>HRSG</v>
          </cell>
          <cell r="D147" t="str">
            <v>JS</v>
          </cell>
          <cell r="E147" t="str">
            <v>-</v>
          </cell>
          <cell r="F147" t="str">
            <v>ISOL/PINT</v>
          </cell>
          <cell r="G147" t="str">
            <v>JOSENEY DA SILVA</v>
          </cell>
          <cell r="H147" t="str">
            <v>CONTRA MESTRE</v>
          </cell>
          <cell r="I147" t="str">
            <v>BRISA DA COSTA</v>
          </cell>
          <cell r="J147">
            <v>1</v>
          </cell>
        </row>
        <row r="148">
          <cell r="A148">
            <v>119</v>
          </cell>
          <cell r="B148" t="str">
            <v>AFC</v>
          </cell>
          <cell r="C148" t="str">
            <v>CT</v>
          </cell>
          <cell r="D148" t="str">
            <v>MAURI</v>
          </cell>
          <cell r="E148" t="str">
            <v>SWPC</v>
          </cell>
          <cell r="F148" t="str">
            <v>MONTAGEM</v>
          </cell>
          <cell r="G148" t="str">
            <v>JEFFERSON SOARES LEGUINA MENEZES</v>
          </cell>
          <cell r="H148" t="str">
            <v>MECANICO MONTADOR</v>
          </cell>
          <cell r="I148" t="str">
            <v>BRISA DA COSTA</v>
          </cell>
          <cell r="J148">
            <v>1</v>
          </cell>
        </row>
        <row r="149">
          <cell r="A149">
            <v>120</v>
          </cell>
          <cell r="B149" t="str">
            <v>TRS</v>
          </cell>
          <cell r="C149" t="str">
            <v>-</v>
          </cell>
          <cell r="D149" t="str">
            <v>-</v>
          </cell>
          <cell r="E149" t="str">
            <v>BAHIA</v>
          </cell>
          <cell r="F149" t="str">
            <v>-</v>
          </cell>
          <cell r="G149" t="str">
            <v>JOSÉ TEIXEIRA LIMA</v>
          </cell>
          <cell r="H149" t="str">
            <v>ENCARREGADO RIGGER I</v>
          </cell>
          <cell r="I149" t="str">
            <v>BRISA DA COSTA</v>
          </cell>
          <cell r="J149">
            <v>1</v>
          </cell>
        </row>
        <row r="150">
          <cell r="A150">
            <v>121</v>
          </cell>
          <cell r="C150" t="str">
            <v>DEM</v>
          </cell>
          <cell r="D150" t="str">
            <v>DEM</v>
          </cell>
          <cell r="E150" t="str">
            <v>DEM</v>
          </cell>
          <cell r="F150" t="str">
            <v>DEM</v>
          </cell>
          <cell r="G150" t="str">
            <v>ODAIR FERNANDES DA SILVA</v>
          </cell>
          <cell r="H150" t="str">
            <v>MESTRE</v>
          </cell>
          <cell r="J150">
            <v>1</v>
          </cell>
        </row>
        <row r="151">
          <cell r="A151">
            <v>122</v>
          </cell>
          <cell r="B151" t="str">
            <v>AFC</v>
          </cell>
          <cell r="C151" t="str">
            <v>ST</v>
          </cell>
          <cell r="D151" t="str">
            <v>JMC</v>
          </cell>
          <cell r="E151" t="str">
            <v>AMA</v>
          </cell>
          <cell r="F151" t="str">
            <v>MONTAGEM</v>
          </cell>
          <cell r="G151" t="str">
            <v xml:space="preserve">CESAR LIRIO DOS SANTOS </v>
          </cell>
          <cell r="H151" t="str">
            <v>MECANICO MONTADOR</v>
          </cell>
          <cell r="I151" t="str">
            <v>BRISA DA COSTA</v>
          </cell>
          <cell r="J151">
            <v>1</v>
          </cell>
        </row>
        <row r="152">
          <cell r="A152">
            <v>123</v>
          </cell>
          <cell r="C152" t="str">
            <v>DEM</v>
          </cell>
          <cell r="D152" t="str">
            <v>DEM</v>
          </cell>
          <cell r="E152" t="str">
            <v>DEM</v>
          </cell>
          <cell r="F152" t="str">
            <v>DEM</v>
          </cell>
          <cell r="G152" t="str">
            <v>JOSE ANTONIO MARIA DA SILVA</v>
          </cell>
          <cell r="H152" t="str">
            <v>ELETRICISTA MONTADOR</v>
          </cell>
          <cell r="J152">
            <v>1</v>
          </cell>
        </row>
        <row r="153">
          <cell r="A153">
            <v>124</v>
          </cell>
          <cell r="C153" t="str">
            <v>DEM</v>
          </cell>
          <cell r="D153" t="str">
            <v>DEM</v>
          </cell>
          <cell r="E153" t="str">
            <v>DEM</v>
          </cell>
          <cell r="F153" t="str">
            <v>DEM</v>
          </cell>
          <cell r="G153" t="str">
            <v>MARCOS ROBERTO BONIFÁCIO</v>
          </cell>
          <cell r="H153" t="str">
            <v>ELETRICISTA F / C</v>
          </cell>
          <cell r="J153">
            <v>1</v>
          </cell>
        </row>
        <row r="154">
          <cell r="A154">
            <v>125</v>
          </cell>
          <cell r="B154" t="str">
            <v>AFC</v>
          </cell>
          <cell r="C154" t="str">
            <v>ST</v>
          </cell>
          <cell r="D154" t="str">
            <v>JMC</v>
          </cell>
          <cell r="E154" t="str">
            <v>AMA</v>
          </cell>
          <cell r="F154" t="str">
            <v>MONTAGEM</v>
          </cell>
          <cell r="G154" t="str">
            <v>JAIME VIEIRA DOS SANTOS</v>
          </cell>
          <cell r="H154" t="str">
            <v>MECANICO MONTADOR</v>
          </cell>
          <cell r="I154" t="str">
            <v>BRISA DA COSTA</v>
          </cell>
          <cell r="J154">
            <v>1</v>
          </cell>
        </row>
        <row r="155">
          <cell r="A155">
            <v>126</v>
          </cell>
          <cell r="C155" t="str">
            <v>DEM</v>
          </cell>
          <cell r="D155" t="str">
            <v>DEM</v>
          </cell>
          <cell r="E155" t="str">
            <v>DEM</v>
          </cell>
          <cell r="F155" t="str">
            <v>DEM</v>
          </cell>
          <cell r="G155" t="str">
            <v>ELIVALDO JOSE DOS SANTOS</v>
          </cell>
          <cell r="H155" t="str">
            <v>MECANICO MONTADOR</v>
          </cell>
          <cell r="J155">
            <v>1</v>
          </cell>
        </row>
        <row r="156">
          <cell r="A156">
            <v>127</v>
          </cell>
          <cell r="B156" t="str">
            <v>AFC</v>
          </cell>
          <cell r="C156" t="str">
            <v>ST</v>
          </cell>
          <cell r="D156" t="str">
            <v>JMC</v>
          </cell>
          <cell r="E156" t="str">
            <v>AMA</v>
          </cell>
          <cell r="F156" t="str">
            <v>MONTAGEM</v>
          </cell>
          <cell r="G156" t="str">
            <v>PEDRO ANTONIO DE OLIVEIRA</v>
          </cell>
          <cell r="H156" t="str">
            <v>CONTRA MESTRE</v>
          </cell>
          <cell r="I156" t="str">
            <v>BRISA DA COSTA</v>
          </cell>
          <cell r="J156">
            <v>1</v>
          </cell>
        </row>
        <row r="157">
          <cell r="A157">
            <v>128</v>
          </cell>
          <cell r="C157" t="str">
            <v>DEM</v>
          </cell>
          <cell r="D157" t="str">
            <v>DEM</v>
          </cell>
          <cell r="E157" t="str">
            <v>DEM</v>
          </cell>
          <cell r="F157" t="str">
            <v>DEM</v>
          </cell>
          <cell r="G157" t="str">
            <v>MACIEL DOS SANTOS</v>
          </cell>
          <cell r="H157" t="str">
            <v>AJUDANTE</v>
          </cell>
          <cell r="J157">
            <v>1</v>
          </cell>
        </row>
        <row r="158">
          <cell r="A158">
            <v>129</v>
          </cell>
          <cell r="B158" t="str">
            <v>SEG</v>
          </cell>
          <cell r="D158" t="str">
            <v>-</v>
          </cell>
          <cell r="E158" t="str">
            <v>WS</v>
          </cell>
          <cell r="G158" t="str">
            <v>JOSÉ EMILIO DA SILVA BARBOSA</v>
          </cell>
          <cell r="H158" t="str">
            <v>AJUDANTE</v>
          </cell>
          <cell r="I158" t="str">
            <v>BARRA</v>
          </cell>
          <cell r="J158">
            <v>1</v>
          </cell>
        </row>
        <row r="159">
          <cell r="A159">
            <v>130</v>
          </cell>
          <cell r="C159" t="str">
            <v>DEM</v>
          </cell>
          <cell r="D159" t="str">
            <v>DEM</v>
          </cell>
          <cell r="E159" t="str">
            <v>DEM</v>
          </cell>
          <cell r="F159" t="str">
            <v>DEM</v>
          </cell>
          <cell r="G159" t="str">
            <v xml:space="preserve">RILDO DA SILVA BARROS </v>
          </cell>
          <cell r="H159" t="str">
            <v>MECANICO MONTADOR</v>
          </cell>
          <cell r="J159">
            <v>1</v>
          </cell>
        </row>
        <row r="160">
          <cell r="A160">
            <v>131</v>
          </cell>
          <cell r="C160" t="str">
            <v>DEM</v>
          </cell>
          <cell r="D160" t="str">
            <v>DEM</v>
          </cell>
          <cell r="E160" t="str">
            <v>DEM</v>
          </cell>
          <cell r="F160" t="str">
            <v>DEM</v>
          </cell>
          <cell r="G160" t="str">
            <v>ADAILTON ALVES CASAES</v>
          </cell>
          <cell r="H160" t="str">
            <v>AJUDANTE</v>
          </cell>
          <cell r="J160">
            <v>1</v>
          </cell>
        </row>
        <row r="161">
          <cell r="A161">
            <v>132</v>
          </cell>
          <cell r="B161" t="str">
            <v>EDR</v>
          </cell>
          <cell r="C161" t="str">
            <v>HRSG</v>
          </cell>
          <cell r="D161" t="str">
            <v>RF</v>
          </cell>
          <cell r="E161" t="str">
            <v>CCO</v>
          </cell>
          <cell r="F161" t="str">
            <v>MONTAGEM</v>
          </cell>
          <cell r="G161" t="str">
            <v>JONACIR LUIZ CARLOS</v>
          </cell>
          <cell r="H161" t="str">
            <v>MECANICO MONTADOR</v>
          </cell>
          <cell r="I161" t="str">
            <v>BARRA</v>
          </cell>
          <cell r="J161">
            <v>1</v>
          </cell>
        </row>
        <row r="162">
          <cell r="A162">
            <v>133</v>
          </cell>
          <cell r="B162" t="str">
            <v>ASA</v>
          </cell>
          <cell r="C162" t="str">
            <v>HRSG</v>
          </cell>
          <cell r="D162" t="str">
            <v>PEDRO</v>
          </cell>
          <cell r="E162" t="str">
            <v>JGA</v>
          </cell>
          <cell r="F162" t="str">
            <v>MONTAGEM</v>
          </cell>
          <cell r="G162" t="str">
            <v>JAILTON JESUS DE LIMA</v>
          </cell>
          <cell r="H162" t="str">
            <v>ENCANADOR</v>
          </cell>
          <cell r="I162" t="str">
            <v>BRISA DA COSTA</v>
          </cell>
          <cell r="J162">
            <v>1</v>
          </cell>
        </row>
        <row r="163">
          <cell r="A163">
            <v>134</v>
          </cell>
          <cell r="B163" t="str">
            <v>AFC</v>
          </cell>
          <cell r="C163" t="str">
            <v>LORUANA</v>
          </cell>
          <cell r="D163" t="str">
            <v>DARIO</v>
          </cell>
          <cell r="E163" t="str">
            <v>AMS</v>
          </cell>
          <cell r="F163" t="str">
            <v>ANDAIME</v>
          </cell>
          <cell r="G163" t="str">
            <v>EVALDO FERNANDES SANTOS</v>
          </cell>
          <cell r="H163" t="str">
            <v>MESTRE</v>
          </cell>
          <cell r="I163" t="str">
            <v>BRISA DA COSTA</v>
          </cell>
          <cell r="J163">
            <v>1</v>
          </cell>
        </row>
        <row r="164">
          <cell r="A164">
            <v>135</v>
          </cell>
          <cell r="B164" t="str">
            <v>ASA</v>
          </cell>
          <cell r="C164" t="str">
            <v>HRSG</v>
          </cell>
          <cell r="D164" t="str">
            <v>ANT</v>
          </cell>
          <cell r="E164" t="str">
            <v>JLS</v>
          </cell>
          <cell r="F164" t="str">
            <v>TUBULAÇÃO</v>
          </cell>
          <cell r="G164" t="str">
            <v>JOSÉ LUCIANO DOS SANTOS OLIVEIRA</v>
          </cell>
          <cell r="H164" t="str">
            <v>ENCARREGADO</v>
          </cell>
          <cell r="I164" t="str">
            <v>BRISA DA COSTA</v>
          </cell>
          <cell r="J164">
            <v>1</v>
          </cell>
        </row>
        <row r="165">
          <cell r="A165">
            <v>136</v>
          </cell>
          <cell r="C165" t="str">
            <v>DEM</v>
          </cell>
          <cell r="D165" t="str">
            <v>DEM</v>
          </cell>
          <cell r="E165" t="str">
            <v>DEM</v>
          </cell>
          <cell r="F165" t="str">
            <v>DEM</v>
          </cell>
          <cell r="G165" t="str">
            <v>ELDO DE JESUS LOPEZ PEREIRA</v>
          </cell>
          <cell r="H165" t="str">
            <v>AJUDANTE</v>
          </cell>
          <cell r="I165" t="str">
            <v>BARRA</v>
          </cell>
          <cell r="J165">
            <v>1</v>
          </cell>
        </row>
        <row r="166">
          <cell r="A166">
            <v>137</v>
          </cell>
          <cell r="B166" t="str">
            <v>AFC</v>
          </cell>
          <cell r="C166" t="str">
            <v>GERAL</v>
          </cell>
          <cell r="D166" t="str">
            <v>DARIO</v>
          </cell>
          <cell r="E166" t="str">
            <v>AMS</v>
          </cell>
          <cell r="F166" t="str">
            <v>SUP</v>
          </cell>
          <cell r="G166" t="str">
            <v>ADEMILSON MENDES DOS SANTOS</v>
          </cell>
          <cell r="H166" t="str">
            <v>ENCARREGADO</v>
          </cell>
          <cell r="I166" t="str">
            <v>AEROPORTO</v>
          </cell>
          <cell r="J166">
            <v>1</v>
          </cell>
        </row>
        <row r="167">
          <cell r="A167">
            <v>138</v>
          </cell>
          <cell r="B167" t="str">
            <v>AFC</v>
          </cell>
          <cell r="C167" t="str">
            <v>HRSG</v>
          </cell>
          <cell r="D167" t="str">
            <v>-</v>
          </cell>
          <cell r="E167" t="str">
            <v>CJS</v>
          </cell>
          <cell r="F167" t="str">
            <v>GRAUT</v>
          </cell>
          <cell r="G167" t="str">
            <v>CLOVIS JACQUES SIGAL</v>
          </cell>
          <cell r="H167" t="str">
            <v>ENCARREGADO</v>
          </cell>
          <cell r="I167" t="str">
            <v>BRISA DA COSTA</v>
          </cell>
          <cell r="J167">
            <v>1</v>
          </cell>
        </row>
        <row r="168">
          <cell r="A168">
            <v>139</v>
          </cell>
          <cell r="C168" t="str">
            <v>DEM</v>
          </cell>
          <cell r="D168" t="str">
            <v>DEM</v>
          </cell>
          <cell r="E168" t="str">
            <v>DEM</v>
          </cell>
          <cell r="F168" t="str">
            <v>DEM</v>
          </cell>
          <cell r="G168" t="str">
            <v>DANIEL HENRIQUE DOS SANTOS</v>
          </cell>
          <cell r="H168" t="str">
            <v>MONTADOR ELETROM.</v>
          </cell>
          <cell r="J168">
            <v>1</v>
          </cell>
        </row>
        <row r="169">
          <cell r="A169">
            <v>140</v>
          </cell>
          <cell r="C169" t="str">
            <v>DEM</v>
          </cell>
          <cell r="D169" t="str">
            <v>DEM</v>
          </cell>
          <cell r="E169" t="str">
            <v>DEM</v>
          </cell>
          <cell r="F169" t="str">
            <v>DEM</v>
          </cell>
          <cell r="G169" t="str">
            <v>JOSÉ MARIA FERNANDES DA SILVA</v>
          </cell>
          <cell r="H169" t="str">
            <v>MONTADOR ELETROM.</v>
          </cell>
          <cell r="J169">
            <v>1</v>
          </cell>
        </row>
        <row r="170">
          <cell r="A170">
            <v>141</v>
          </cell>
          <cell r="C170" t="str">
            <v>DEM</v>
          </cell>
          <cell r="D170" t="str">
            <v>DEM</v>
          </cell>
          <cell r="E170" t="str">
            <v>DEM</v>
          </cell>
          <cell r="F170" t="str">
            <v>DEM</v>
          </cell>
          <cell r="G170" t="str">
            <v>ANTÔNIO FRANCISCO DE BRITO</v>
          </cell>
          <cell r="H170" t="str">
            <v>MONTADOR ELETROM.</v>
          </cell>
          <cell r="J170">
            <v>1</v>
          </cell>
        </row>
        <row r="171">
          <cell r="A171">
            <v>142</v>
          </cell>
          <cell r="C171" t="str">
            <v>DEM</v>
          </cell>
          <cell r="D171" t="str">
            <v>DEM</v>
          </cell>
          <cell r="E171" t="str">
            <v>DEM</v>
          </cell>
          <cell r="F171" t="str">
            <v>DEM</v>
          </cell>
          <cell r="G171" t="str">
            <v>JOSÉ MARIA MARCELINO</v>
          </cell>
          <cell r="H171" t="str">
            <v>MONTADOR ELETROM.</v>
          </cell>
          <cell r="J171">
            <v>1</v>
          </cell>
        </row>
        <row r="172">
          <cell r="A172">
            <v>143</v>
          </cell>
          <cell r="C172" t="str">
            <v>DEM</v>
          </cell>
          <cell r="D172" t="str">
            <v>DEM</v>
          </cell>
          <cell r="E172" t="str">
            <v>DEM</v>
          </cell>
          <cell r="F172" t="str">
            <v>DEM</v>
          </cell>
          <cell r="G172" t="str">
            <v>JOSÉ MADEIRA SENNA</v>
          </cell>
          <cell r="H172" t="str">
            <v>MONTADOR ELETROM.</v>
          </cell>
          <cell r="J172">
            <v>1</v>
          </cell>
        </row>
        <row r="173">
          <cell r="A173">
            <v>144</v>
          </cell>
          <cell r="C173" t="str">
            <v>DEM</v>
          </cell>
          <cell r="D173" t="str">
            <v>DEM</v>
          </cell>
          <cell r="E173" t="str">
            <v>DEM</v>
          </cell>
          <cell r="F173" t="str">
            <v>DEM</v>
          </cell>
          <cell r="G173" t="str">
            <v>SÍNCERO GERVASIO BARBOSA</v>
          </cell>
          <cell r="H173" t="str">
            <v>MONTADOR ELETROM.</v>
          </cell>
          <cell r="J173">
            <v>1</v>
          </cell>
        </row>
        <row r="174">
          <cell r="A174">
            <v>145</v>
          </cell>
          <cell r="C174" t="str">
            <v>DEM</v>
          </cell>
          <cell r="D174" t="str">
            <v>DEM</v>
          </cell>
          <cell r="E174" t="str">
            <v>DEM</v>
          </cell>
          <cell r="F174" t="str">
            <v>DEM</v>
          </cell>
          <cell r="G174" t="str">
            <v>REGINALDO ADRIANO DA COSTA</v>
          </cell>
          <cell r="H174" t="str">
            <v>MONTADOR ELETROM.</v>
          </cell>
          <cell r="J174">
            <v>1</v>
          </cell>
        </row>
        <row r="175">
          <cell r="A175">
            <v>146</v>
          </cell>
          <cell r="C175" t="str">
            <v>DEM</v>
          </cell>
          <cell r="D175" t="str">
            <v>DEM</v>
          </cell>
          <cell r="E175" t="str">
            <v>DEM</v>
          </cell>
          <cell r="F175" t="str">
            <v>DEM</v>
          </cell>
          <cell r="G175" t="str">
            <v>JAIR RODRIGUES MARCELINO</v>
          </cell>
          <cell r="H175" t="str">
            <v>MONTADOR ELETROM.</v>
          </cell>
          <cell r="J175">
            <v>1</v>
          </cell>
        </row>
        <row r="176">
          <cell r="A176">
            <v>147</v>
          </cell>
          <cell r="B176" t="str">
            <v>MOD</v>
          </cell>
          <cell r="C176" t="str">
            <v>JORGE/CT</v>
          </cell>
          <cell r="D176" t="str">
            <v>RR</v>
          </cell>
          <cell r="E176" t="str">
            <v>JGG</v>
          </cell>
          <cell r="F176" t="str">
            <v>JORGE/CT</v>
          </cell>
          <cell r="G176" t="str">
            <v>JOSÉ GERALDO GONÇALVES</v>
          </cell>
          <cell r="H176" t="str">
            <v>MESTRE</v>
          </cell>
          <cell r="I176" t="str">
            <v>BRISA DA COSTA</v>
          </cell>
          <cell r="J176">
            <v>1</v>
          </cell>
        </row>
        <row r="177">
          <cell r="A177">
            <v>148</v>
          </cell>
          <cell r="E177" t="str">
            <v>D</v>
          </cell>
          <cell r="G177" t="str">
            <v>ILSON SOARES</v>
          </cell>
          <cell r="H177" t="str">
            <v>MONTADOR ELETROM.</v>
          </cell>
          <cell r="J177">
            <v>1</v>
          </cell>
        </row>
        <row r="178">
          <cell r="A178">
            <v>149</v>
          </cell>
          <cell r="C178" t="str">
            <v>DEM</v>
          </cell>
          <cell r="D178" t="str">
            <v>DEM</v>
          </cell>
          <cell r="E178" t="str">
            <v>DEM</v>
          </cell>
          <cell r="F178" t="str">
            <v>DEM</v>
          </cell>
          <cell r="G178" t="str">
            <v>JOSÉ CARLOS  DE ANDRADE PINTO</v>
          </cell>
          <cell r="H178" t="str">
            <v>ENCARREGADO</v>
          </cell>
          <cell r="J178">
            <v>1</v>
          </cell>
        </row>
        <row r="179">
          <cell r="A179">
            <v>150</v>
          </cell>
          <cell r="B179" t="str">
            <v>ASA</v>
          </cell>
          <cell r="C179" t="str">
            <v>HRSG</v>
          </cell>
          <cell r="D179" t="str">
            <v>ANT</v>
          </cell>
          <cell r="E179" t="str">
            <v>NNC</v>
          </cell>
          <cell r="F179" t="str">
            <v>MONTAGEM</v>
          </cell>
          <cell r="G179" t="str">
            <v>NIVALDO NOGUEIRA COSTA</v>
          </cell>
          <cell r="H179" t="str">
            <v>ENCARREGADO</v>
          </cell>
          <cell r="I179" t="str">
            <v>BRISA DA COSTA</v>
          </cell>
          <cell r="J179">
            <v>1</v>
          </cell>
        </row>
        <row r="180">
          <cell r="A180">
            <v>151</v>
          </cell>
          <cell r="C180" t="str">
            <v>DEM</v>
          </cell>
          <cell r="D180" t="str">
            <v>DEM</v>
          </cell>
          <cell r="E180" t="str">
            <v>DEM</v>
          </cell>
          <cell r="F180" t="str">
            <v>DEM</v>
          </cell>
          <cell r="G180" t="str">
            <v>LUCIANO BATISTA DE OLIVEIRA</v>
          </cell>
          <cell r="H180" t="str">
            <v>MONTADOR ELETROM.</v>
          </cell>
          <cell r="J180">
            <v>1</v>
          </cell>
        </row>
        <row r="181">
          <cell r="A181">
            <v>152</v>
          </cell>
          <cell r="C181" t="str">
            <v>DEM</v>
          </cell>
          <cell r="D181" t="str">
            <v>DEM</v>
          </cell>
          <cell r="E181" t="str">
            <v>DEM</v>
          </cell>
          <cell r="F181" t="str">
            <v>DEM</v>
          </cell>
          <cell r="G181" t="str">
            <v>AMILTON MESSIAS</v>
          </cell>
          <cell r="H181" t="str">
            <v>MONTADOR ELETROM.</v>
          </cell>
          <cell r="J181">
            <v>1</v>
          </cell>
        </row>
        <row r="182">
          <cell r="A182">
            <v>153</v>
          </cell>
          <cell r="B182" t="str">
            <v>SUB</v>
          </cell>
          <cell r="E182" t="str">
            <v>D</v>
          </cell>
          <cell r="G182" t="str">
            <v>JAIDILSON MENDES REIS</v>
          </cell>
          <cell r="H182" t="str">
            <v>MONTADOR ELETROM.</v>
          </cell>
          <cell r="J182">
            <v>1</v>
          </cell>
        </row>
        <row r="183">
          <cell r="A183">
            <v>154</v>
          </cell>
          <cell r="E183" t="str">
            <v>D</v>
          </cell>
          <cell r="G183" t="str">
            <v>MAURILIO BEZERRA DA SILVA</v>
          </cell>
          <cell r="H183" t="str">
            <v>ENCARREGADO</v>
          </cell>
          <cell r="J183">
            <v>1</v>
          </cell>
        </row>
        <row r="184">
          <cell r="A184">
            <v>155</v>
          </cell>
          <cell r="B184" t="str">
            <v>SUB</v>
          </cell>
          <cell r="E184" t="str">
            <v>D</v>
          </cell>
          <cell r="G184" t="str">
            <v>ANTÔNIO BEZERRA LACERDA</v>
          </cell>
          <cell r="H184" t="str">
            <v>MONTADOR ELETROM.</v>
          </cell>
          <cell r="J184">
            <v>1</v>
          </cell>
        </row>
        <row r="185">
          <cell r="A185">
            <v>156</v>
          </cell>
          <cell r="B185" t="str">
            <v>AFC</v>
          </cell>
          <cell r="C185" t="str">
            <v>HRSG</v>
          </cell>
          <cell r="D185" t="str">
            <v>DARIO</v>
          </cell>
          <cell r="E185" t="str">
            <v>AMS</v>
          </cell>
          <cell r="F185" t="str">
            <v>ANDAIME</v>
          </cell>
          <cell r="G185" t="str">
            <v>LUIZ EDUARDO SOTELLO FAN</v>
          </cell>
          <cell r="H185" t="str">
            <v>MONTADOR ANDAIME</v>
          </cell>
          <cell r="I185" t="str">
            <v>BRISA DA COSTA</v>
          </cell>
          <cell r="J185">
            <v>1</v>
          </cell>
        </row>
        <row r="186">
          <cell r="A186">
            <v>157</v>
          </cell>
          <cell r="E186" t="str">
            <v>D</v>
          </cell>
          <cell r="G186" t="str">
            <v>NERI FERREIRA</v>
          </cell>
          <cell r="H186" t="str">
            <v>SUPERVISOR DE</v>
          </cell>
          <cell r="J186">
            <v>1</v>
          </cell>
        </row>
        <row r="187">
          <cell r="A187">
            <v>158</v>
          </cell>
          <cell r="C187" t="str">
            <v>DEM</v>
          </cell>
          <cell r="D187" t="str">
            <v>DEM</v>
          </cell>
          <cell r="E187" t="str">
            <v>DEM</v>
          </cell>
          <cell r="F187" t="str">
            <v>DEM</v>
          </cell>
          <cell r="G187" t="str">
            <v>DALMO FERREIRA DE LIMA</v>
          </cell>
          <cell r="H187" t="str">
            <v>MONTADOR ELETROM.</v>
          </cell>
          <cell r="J187">
            <v>1</v>
          </cell>
        </row>
        <row r="188">
          <cell r="A188">
            <v>159</v>
          </cell>
          <cell r="E188" t="str">
            <v>D</v>
          </cell>
          <cell r="G188" t="str">
            <v>RONALDO QUINTANILHA SOARES</v>
          </cell>
          <cell r="H188" t="str">
            <v>MOTORISTA</v>
          </cell>
          <cell r="J188">
            <v>1</v>
          </cell>
        </row>
        <row r="189">
          <cell r="A189">
            <v>160</v>
          </cell>
          <cell r="B189" t="str">
            <v>SUB</v>
          </cell>
          <cell r="E189" t="str">
            <v>D</v>
          </cell>
          <cell r="G189" t="str">
            <v>ANTÔNIO NILTON LINO DOS SANTOS</v>
          </cell>
          <cell r="H189" t="str">
            <v>MONTADOR ELETROM.</v>
          </cell>
          <cell r="J189">
            <v>1</v>
          </cell>
        </row>
        <row r="190">
          <cell r="A190">
            <v>161</v>
          </cell>
          <cell r="B190" t="str">
            <v>SUB</v>
          </cell>
          <cell r="E190" t="str">
            <v>D</v>
          </cell>
          <cell r="G190" t="str">
            <v>ANTÔNIO LINO DOS SANTOS</v>
          </cell>
          <cell r="H190" t="str">
            <v>AJUDANTE</v>
          </cell>
          <cell r="J190">
            <v>1</v>
          </cell>
        </row>
        <row r="191">
          <cell r="A191">
            <v>162</v>
          </cell>
          <cell r="C191" t="str">
            <v>DEM</v>
          </cell>
          <cell r="D191" t="str">
            <v>DEM</v>
          </cell>
          <cell r="E191" t="str">
            <v>DEM</v>
          </cell>
          <cell r="F191" t="str">
            <v>DEM</v>
          </cell>
          <cell r="G191" t="str">
            <v>WAGNER BENEDITO MACHADO</v>
          </cell>
          <cell r="H191" t="str">
            <v>MONTADOR ANDAIME</v>
          </cell>
          <cell r="I191" t="str">
            <v>BARRA</v>
          </cell>
          <cell r="J191">
            <v>1</v>
          </cell>
        </row>
        <row r="192">
          <cell r="A192">
            <v>163</v>
          </cell>
          <cell r="B192" t="str">
            <v>ASA</v>
          </cell>
          <cell r="C192" t="str">
            <v>HRSG</v>
          </cell>
          <cell r="D192" t="str">
            <v>ANT</v>
          </cell>
          <cell r="E192" t="str">
            <v>NNC</v>
          </cell>
          <cell r="F192" t="str">
            <v>MONTAGEM</v>
          </cell>
          <cell r="G192" t="str">
            <v>GENIVAL SANTOS DE JESUS</v>
          </cell>
          <cell r="H192" t="str">
            <v>MECANICO MONTADOR</v>
          </cell>
          <cell r="I192" t="str">
            <v>BARRA</v>
          </cell>
          <cell r="J192">
            <v>1</v>
          </cell>
        </row>
        <row r="193">
          <cell r="A193">
            <v>164</v>
          </cell>
          <cell r="B193" t="str">
            <v>AFC</v>
          </cell>
          <cell r="C193" t="str">
            <v>ST</v>
          </cell>
          <cell r="D193" t="str">
            <v>JMC</v>
          </cell>
          <cell r="E193" t="str">
            <v>AMA</v>
          </cell>
          <cell r="F193" t="str">
            <v>SUP</v>
          </cell>
          <cell r="G193" t="str">
            <v>ANTÔNIO MAGALHÃES ALVES</v>
          </cell>
          <cell r="H193" t="str">
            <v>ENCARREGADO MECANICA</v>
          </cell>
          <cell r="I193" t="str">
            <v>BRISA DA COSTA</v>
          </cell>
          <cell r="J193">
            <v>1</v>
          </cell>
        </row>
        <row r="194">
          <cell r="A194">
            <v>165</v>
          </cell>
          <cell r="E194" t="str">
            <v>D</v>
          </cell>
          <cell r="G194" t="str">
            <v xml:space="preserve">MÁRIO SABINO </v>
          </cell>
          <cell r="H194" t="str">
            <v>MONTADOR ELETROM.</v>
          </cell>
          <cell r="J194">
            <v>1</v>
          </cell>
        </row>
        <row r="195">
          <cell r="A195">
            <v>166</v>
          </cell>
          <cell r="B195" t="str">
            <v>SUB</v>
          </cell>
          <cell r="E195" t="str">
            <v>D</v>
          </cell>
          <cell r="G195" t="str">
            <v>JOSÉ ROSA BARBOSA</v>
          </cell>
          <cell r="H195" t="str">
            <v>MONTADOR ELETROM.</v>
          </cell>
          <cell r="J195">
            <v>1</v>
          </cell>
        </row>
        <row r="196">
          <cell r="A196">
            <v>167</v>
          </cell>
          <cell r="B196" t="str">
            <v>SUB</v>
          </cell>
          <cell r="E196" t="str">
            <v>D</v>
          </cell>
          <cell r="G196" t="str">
            <v>CARLOS ROBERTO DE SOUZA</v>
          </cell>
          <cell r="H196" t="str">
            <v>MONTADOR ELETROM.</v>
          </cell>
          <cell r="J196">
            <v>1</v>
          </cell>
        </row>
        <row r="197">
          <cell r="A197">
            <v>168</v>
          </cell>
          <cell r="C197" t="str">
            <v>DEM</v>
          </cell>
          <cell r="D197" t="str">
            <v>DEM</v>
          </cell>
          <cell r="E197" t="str">
            <v>DEM</v>
          </cell>
          <cell r="F197" t="str">
            <v>DEM</v>
          </cell>
          <cell r="G197" t="str">
            <v>EDSON GONÇALVES DE SOUZA</v>
          </cell>
          <cell r="H197" t="str">
            <v>MONTADOR ELETROM.</v>
          </cell>
          <cell r="J197">
            <v>1</v>
          </cell>
        </row>
        <row r="198">
          <cell r="A198">
            <v>169</v>
          </cell>
          <cell r="B198" t="str">
            <v>SUB</v>
          </cell>
          <cell r="E198" t="str">
            <v>D</v>
          </cell>
          <cell r="G198" t="str">
            <v>JOÃO NARCISO PONTES</v>
          </cell>
          <cell r="H198" t="str">
            <v>TOPOGRAFO I</v>
          </cell>
          <cell r="J198">
            <v>1</v>
          </cell>
        </row>
        <row r="199">
          <cell r="A199">
            <v>170</v>
          </cell>
          <cell r="C199" t="str">
            <v>DEM</v>
          </cell>
          <cell r="D199" t="str">
            <v>DEM</v>
          </cell>
          <cell r="E199" t="str">
            <v>DEM</v>
          </cell>
          <cell r="F199" t="str">
            <v>DEM</v>
          </cell>
          <cell r="G199" t="str">
            <v>JOSÉ LINO DOS SANTOS</v>
          </cell>
          <cell r="H199" t="str">
            <v>AJUDANTE</v>
          </cell>
          <cell r="I199" t="str">
            <v>BARRA</v>
          </cell>
          <cell r="J199">
            <v>1</v>
          </cell>
        </row>
        <row r="200">
          <cell r="A200">
            <v>171</v>
          </cell>
          <cell r="B200" t="str">
            <v>SUB</v>
          </cell>
          <cell r="E200" t="str">
            <v>D</v>
          </cell>
          <cell r="G200" t="str">
            <v>PAULO FERREIRA DOS SANTOS</v>
          </cell>
          <cell r="H200" t="str">
            <v>AJUDANTE</v>
          </cell>
          <cell r="J200">
            <v>1</v>
          </cell>
        </row>
        <row r="201">
          <cell r="A201">
            <v>172</v>
          </cell>
          <cell r="B201" t="str">
            <v>AFC</v>
          </cell>
          <cell r="C201" t="str">
            <v>BOP</v>
          </cell>
          <cell r="D201" t="str">
            <v>PAO</v>
          </cell>
          <cell r="E201" t="str">
            <v>-</v>
          </cell>
          <cell r="F201" t="str">
            <v>FABRICAÇÃO</v>
          </cell>
          <cell r="G201" t="str">
            <v xml:space="preserve">ISAÍAS PEREIRA MOÇO </v>
          </cell>
          <cell r="H201" t="str">
            <v>MONTADOR ELETROM.</v>
          </cell>
          <cell r="I201" t="str">
            <v>BARRA</v>
          </cell>
          <cell r="J201">
            <v>1</v>
          </cell>
        </row>
        <row r="202">
          <cell r="A202">
            <v>173</v>
          </cell>
          <cell r="E202" t="str">
            <v>D</v>
          </cell>
          <cell r="G202" t="str">
            <v>ERIVELTON HENRIQUE BAIANO</v>
          </cell>
          <cell r="H202" t="str">
            <v>AUXILIAR ALMOXARIFE 1</v>
          </cell>
          <cell r="J202">
            <v>1</v>
          </cell>
        </row>
        <row r="203">
          <cell r="A203">
            <v>174</v>
          </cell>
          <cell r="B203" t="str">
            <v>SUB</v>
          </cell>
          <cell r="E203" t="str">
            <v>D</v>
          </cell>
          <cell r="G203" t="str">
            <v>MARCIANO FERREIRA DO CARMO</v>
          </cell>
          <cell r="H203" t="str">
            <v>AJUDANTE</v>
          </cell>
          <cell r="J203">
            <v>1</v>
          </cell>
        </row>
        <row r="204">
          <cell r="A204">
            <v>175</v>
          </cell>
          <cell r="C204" t="str">
            <v>DEM</v>
          </cell>
          <cell r="D204" t="str">
            <v>DEM</v>
          </cell>
          <cell r="E204" t="str">
            <v>DEM</v>
          </cell>
          <cell r="F204" t="str">
            <v>DEM</v>
          </cell>
          <cell r="G204" t="str">
            <v>BRUNO DE AZEVEDO MOREIRA</v>
          </cell>
          <cell r="H204" t="str">
            <v>ELETRICISTA F / C</v>
          </cell>
          <cell r="J204">
            <v>1</v>
          </cell>
        </row>
        <row r="205">
          <cell r="A205">
            <v>176</v>
          </cell>
          <cell r="C205" t="str">
            <v>DEM</v>
          </cell>
          <cell r="D205" t="str">
            <v>DEM</v>
          </cell>
          <cell r="E205" t="str">
            <v>DEM</v>
          </cell>
          <cell r="F205" t="str">
            <v>DEM</v>
          </cell>
          <cell r="G205" t="str">
            <v>GENILDO LUCIANO PEREIRA</v>
          </cell>
          <cell r="H205" t="str">
            <v>AJUDANTE</v>
          </cell>
          <cell r="J205">
            <v>1</v>
          </cell>
        </row>
        <row r="206">
          <cell r="A206">
            <v>177</v>
          </cell>
          <cell r="B206" t="str">
            <v>SUB</v>
          </cell>
          <cell r="E206" t="str">
            <v>D</v>
          </cell>
          <cell r="G206" t="str">
            <v>PAULO LUIS MACEDO</v>
          </cell>
          <cell r="H206" t="str">
            <v>MONTADOR ELETROM.</v>
          </cell>
          <cell r="J206">
            <v>1</v>
          </cell>
        </row>
        <row r="207">
          <cell r="A207">
            <v>178</v>
          </cell>
          <cell r="C207" t="str">
            <v>DEM</v>
          </cell>
          <cell r="D207" t="str">
            <v>DEM</v>
          </cell>
          <cell r="E207" t="str">
            <v>DEM</v>
          </cell>
          <cell r="F207" t="str">
            <v>DEM</v>
          </cell>
          <cell r="G207" t="str">
            <v>JAILTON CORREIA DO NASCIMENTO</v>
          </cell>
          <cell r="H207" t="str">
            <v>AJUDANTE</v>
          </cell>
          <cell r="J207">
            <v>1</v>
          </cell>
        </row>
        <row r="208">
          <cell r="A208">
            <v>179</v>
          </cell>
          <cell r="B208" t="str">
            <v>CHEFIA</v>
          </cell>
          <cell r="C208" t="str">
            <v>-</v>
          </cell>
          <cell r="D208" t="str">
            <v>-</v>
          </cell>
          <cell r="E208" t="str">
            <v>-</v>
          </cell>
          <cell r="F208" t="str">
            <v>-</v>
          </cell>
          <cell r="G208" t="str">
            <v>ANIBAL LUIZ MARQUES FRAZÃO</v>
          </cell>
          <cell r="H208" t="str">
            <v>ENGENHEIRO</v>
          </cell>
          <cell r="J208">
            <v>1</v>
          </cell>
        </row>
        <row r="209">
          <cell r="A209">
            <v>180</v>
          </cell>
          <cell r="B209" t="str">
            <v>ILDEM</v>
          </cell>
          <cell r="C209" t="str">
            <v>HRSG</v>
          </cell>
          <cell r="D209" t="str">
            <v>NJ</v>
          </cell>
          <cell r="E209" t="str">
            <v>PSV</v>
          </cell>
          <cell r="F209" t="str">
            <v>SOLDA</v>
          </cell>
          <cell r="G209" t="str">
            <v>PAULO SOUZA VIEIRA</v>
          </cell>
          <cell r="H209" t="str">
            <v>ENCARREGADO SOLDA</v>
          </cell>
          <cell r="I209" t="str">
            <v>COND. GREEN PEACE</v>
          </cell>
          <cell r="J209">
            <v>1</v>
          </cell>
        </row>
        <row r="210">
          <cell r="A210">
            <v>181</v>
          </cell>
          <cell r="C210" t="str">
            <v>DEM</v>
          </cell>
          <cell r="D210" t="str">
            <v>DEM</v>
          </cell>
          <cell r="E210" t="str">
            <v>DEM</v>
          </cell>
          <cell r="F210" t="str">
            <v>DEM</v>
          </cell>
          <cell r="G210" t="str">
            <v>MOISÉS RODRIGO DOS SANTOS</v>
          </cell>
          <cell r="H210" t="str">
            <v>MEIO OFICIAL</v>
          </cell>
          <cell r="J210">
            <v>1</v>
          </cell>
        </row>
        <row r="211">
          <cell r="A211">
            <v>182</v>
          </cell>
          <cell r="C211" t="str">
            <v>DEM</v>
          </cell>
          <cell r="D211" t="str">
            <v>DEM</v>
          </cell>
          <cell r="E211" t="str">
            <v>DEM</v>
          </cell>
          <cell r="F211" t="str">
            <v>DEM</v>
          </cell>
          <cell r="G211" t="str">
            <v>SEBASTIÃO MARCOS DOS SANTOS</v>
          </cell>
          <cell r="H211" t="str">
            <v>MEIO OFICIAL</v>
          </cell>
          <cell r="J211">
            <v>1</v>
          </cell>
        </row>
        <row r="212">
          <cell r="A212">
            <v>183</v>
          </cell>
          <cell r="B212" t="str">
            <v>AFC</v>
          </cell>
          <cell r="C212" t="str">
            <v>CT</v>
          </cell>
          <cell r="D212" t="str">
            <v>VT</v>
          </cell>
          <cell r="E212" t="str">
            <v>JTC</v>
          </cell>
          <cell r="F212" t="str">
            <v>ELÉTRICA</v>
          </cell>
          <cell r="G212" t="str">
            <v>JORGE LUIZ DE OLIVEIRA DE SOUZA</v>
          </cell>
          <cell r="H212" t="str">
            <v>MESTRE</v>
          </cell>
          <cell r="I212" t="str">
            <v>PARGOS</v>
          </cell>
          <cell r="J212">
            <v>1</v>
          </cell>
        </row>
        <row r="213">
          <cell r="A213">
            <v>184</v>
          </cell>
          <cell r="C213" t="str">
            <v>DEM</v>
          </cell>
          <cell r="D213" t="str">
            <v>DEM</v>
          </cell>
          <cell r="E213" t="str">
            <v>DEM</v>
          </cell>
          <cell r="F213" t="str">
            <v>DEM</v>
          </cell>
          <cell r="G213" t="str">
            <v>CIDINEI CONCEIÇÃO DE SANTANA</v>
          </cell>
          <cell r="H213" t="str">
            <v>ENCANADOR</v>
          </cell>
          <cell r="I213" t="str">
            <v>COND. GREEN PEACE</v>
          </cell>
          <cell r="J213">
            <v>1</v>
          </cell>
        </row>
        <row r="214">
          <cell r="A214">
            <v>185</v>
          </cell>
          <cell r="C214" t="str">
            <v>DEM</v>
          </cell>
          <cell r="D214" t="str">
            <v>DEM</v>
          </cell>
          <cell r="E214" t="str">
            <v>DEM</v>
          </cell>
          <cell r="F214" t="str">
            <v>DEM</v>
          </cell>
          <cell r="G214" t="str">
            <v>JALBERTO AYRES PEREIRA</v>
          </cell>
          <cell r="H214" t="str">
            <v>MECANICO MONTADOR</v>
          </cell>
          <cell r="J214">
            <v>1</v>
          </cell>
        </row>
        <row r="215">
          <cell r="A215">
            <v>186</v>
          </cell>
          <cell r="B215" t="str">
            <v>MML</v>
          </cell>
          <cell r="C215" t="str">
            <v>BOP</v>
          </cell>
          <cell r="D215" t="str">
            <v>CMM</v>
          </cell>
          <cell r="E215" t="str">
            <v>EF</v>
          </cell>
          <cell r="F215" t="str">
            <v>MONTAGEM</v>
          </cell>
          <cell r="G215" t="str">
            <v>EDSON DE MATOS LOPES</v>
          </cell>
          <cell r="H215" t="str">
            <v>AJUDANTE</v>
          </cell>
          <cell r="I215" t="str">
            <v>BARRA</v>
          </cell>
          <cell r="J215">
            <v>1</v>
          </cell>
        </row>
        <row r="216">
          <cell r="A216">
            <v>187</v>
          </cell>
          <cell r="B216" t="str">
            <v>SUB</v>
          </cell>
          <cell r="E216" t="str">
            <v>D</v>
          </cell>
          <cell r="G216" t="str">
            <v>EDSON DA ROCHA TEIXEIRA</v>
          </cell>
          <cell r="H216" t="str">
            <v>MONTADOR ELETROM.</v>
          </cell>
          <cell r="J216">
            <v>1</v>
          </cell>
        </row>
        <row r="217">
          <cell r="A217">
            <v>188</v>
          </cell>
          <cell r="B217" t="str">
            <v>MAT</v>
          </cell>
          <cell r="C217" t="str">
            <v>MAT</v>
          </cell>
          <cell r="D217" t="str">
            <v>-</v>
          </cell>
          <cell r="E217" t="str">
            <v>BUONO</v>
          </cell>
          <cell r="F217" t="str">
            <v>MAT</v>
          </cell>
          <cell r="G217" t="str">
            <v>LUIS VEIGA POSES</v>
          </cell>
          <cell r="H217" t="str">
            <v>MOTORISTA MUNCK</v>
          </cell>
          <cell r="I217" t="str">
            <v>AJUDA DE BAIXO</v>
          </cell>
          <cell r="J217">
            <v>1</v>
          </cell>
        </row>
        <row r="218">
          <cell r="A218">
            <v>189</v>
          </cell>
          <cell r="B218" t="str">
            <v>SUB</v>
          </cell>
          <cell r="E218" t="str">
            <v>D</v>
          </cell>
          <cell r="G218" t="str">
            <v>ANTÔNIO DE FREITAS COSTA</v>
          </cell>
          <cell r="H218" t="str">
            <v>MONTADOR ELETROM.</v>
          </cell>
          <cell r="J218">
            <v>1</v>
          </cell>
        </row>
        <row r="219">
          <cell r="A219">
            <v>190</v>
          </cell>
          <cell r="C219" t="str">
            <v>DEM</v>
          </cell>
          <cell r="D219" t="str">
            <v>DEM</v>
          </cell>
          <cell r="E219" t="str">
            <v>DEM</v>
          </cell>
          <cell r="F219" t="str">
            <v>DEM</v>
          </cell>
          <cell r="G219" t="str">
            <v>PEDRO ANÍCIO FERREIRA</v>
          </cell>
          <cell r="H219" t="str">
            <v>MONTADOR ELETROM.</v>
          </cell>
          <cell r="J219">
            <v>1</v>
          </cell>
        </row>
        <row r="220">
          <cell r="A220">
            <v>191</v>
          </cell>
          <cell r="E220" t="str">
            <v>D</v>
          </cell>
          <cell r="G220" t="str">
            <v>JOSÉ MANOEL DA SILVA</v>
          </cell>
          <cell r="H220" t="str">
            <v>MONTADOR ELETROM.</v>
          </cell>
          <cell r="J220">
            <v>1</v>
          </cell>
        </row>
        <row r="221">
          <cell r="A221">
            <v>192</v>
          </cell>
          <cell r="C221" t="str">
            <v>DEM</v>
          </cell>
          <cell r="D221" t="str">
            <v>DEM</v>
          </cell>
          <cell r="E221" t="str">
            <v>DEM</v>
          </cell>
          <cell r="F221" t="str">
            <v>DEM</v>
          </cell>
          <cell r="G221" t="str">
            <v>JOSÉ ANTÔNIO DE SOUZA</v>
          </cell>
          <cell r="H221" t="str">
            <v>MONTADOR ELETROM.</v>
          </cell>
          <cell r="J221">
            <v>1</v>
          </cell>
        </row>
        <row r="222">
          <cell r="A222">
            <v>193</v>
          </cell>
          <cell r="C222" t="str">
            <v>DEM</v>
          </cell>
          <cell r="D222" t="str">
            <v>DEM</v>
          </cell>
          <cell r="E222" t="str">
            <v>DEM</v>
          </cell>
          <cell r="F222" t="str">
            <v>DEM</v>
          </cell>
          <cell r="G222" t="str">
            <v>DOMINGOS GOMES BATISTA</v>
          </cell>
          <cell r="H222" t="str">
            <v>ENCARREGADO</v>
          </cell>
          <cell r="J222">
            <v>1</v>
          </cell>
        </row>
        <row r="223">
          <cell r="A223">
            <v>194</v>
          </cell>
          <cell r="C223" t="str">
            <v>DEM</v>
          </cell>
          <cell r="D223" t="str">
            <v>DEM</v>
          </cell>
          <cell r="E223" t="str">
            <v>DEM</v>
          </cell>
          <cell r="F223" t="str">
            <v>DEM</v>
          </cell>
          <cell r="G223" t="str">
            <v>ALEXNALDO OLIVEIRA DE JESUS</v>
          </cell>
          <cell r="H223" t="str">
            <v>MEIO OFICIAL</v>
          </cell>
          <cell r="J223">
            <v>1</v>
          </cell>
        </row>
        <row r="224">
          <cell r="A224">
            <v>195</v>
          </cell>
          <cell r="C224" t="str">
            <v>DEM</v>
          </cell>
          <cell r="D224" t="str">
            <v>DEM</v>
          </cell>
          <cell r="E224" t="str">
            <v>DEM</v>
          </cell>
          <cell r="F224" t="str">
            <v>DEM</v>
          </cell>
          <cell r="G224" t="str">
            <v>PEDRO ALEXANDRINO DO LAGO</v>
          </cell>
          <cell r="H224" t="str">
            <v>AJUDANTE</v>
          </cell>
          <cell r="J224">
            <v>1</v>
          </cell>
        </row>
        <row r="225">
          <cell r="A225">
            <v>196</v>
          </cell>
          <cell r="B225" t="str">
            <v>MOD</v>
          </cell>
          <cell r="C225" t="str">
            <v>JORGE/CT</v>
          </cell>
          <cell r="D225" t="str">
            <v>RR</v>
          </cell>
          <cell r="E225" t="str">
            <v>JGG</v>
          </cell>
          <cell r="F225" t="str">
            <v>JORGE/CT</v>
          </cell>
          <cell r="G225" t="str">
            <v>ROSALVO MELO DA SILVA</v>
          </cell>
          <cell r="H225" t="str">
            <v>ENCANADOR</v>
          </cell>
          <cell r="I225" t="str">
            <v>BRISA DA COSTA</v>
          </cell>
          <cell r="J225">
            <v>1</v>
          </cell>
        </row>
        <row r="226">
          <cell r="A226">
            <v>197</v>
          </cell>
          <cell r="C226" t="str">
            <v>DEM</v>
          </cell>
          <cell r="D226" t="str">
            <v>DEM</v>
          </cell>
          <cell r="E226" t="str">
            <v>DEM</v>
          </cell>
          <cell r="F226" t="str">
            <v>DEM</v>
          </cell>
          <cell r="G226" t="str">
            <v>EDILTON GARRIDO DA SILVA</v>
          </cell>
          <cell r="H226" t="str">
            <v>MECANICO MONTADOR</v>
          </cell>
          <cell r="J226">
            <v>1</v>
          </cell>
        </row>
        <row r="227">
          <cell r="A227">
            <v>198</v>
          </cell>
          <cell r="C227" t="str">
            <v>DEM</v>
          </cell>
          <cell r="D227" t="str">
            <v>DEM</v>
          </cell>
          <cell r="E227" t="str">
            <v>DEM</v>
          </cell>
          <cell r="F227" t="str">
            <v>DEM</v>
          </cell>
          <cell r="G227" t="str">
            <v>REGINALDO ROSA Da SILVA</v>
          </cell>
          <cell r="H227" t="str">
            <v>MONTADOR ELETROM.</v>
          </cell>
          <cell r="J227">
            <v>1</v>
          </cell>
        </row>
        <row r="228">
          <cell r="A228">
            <v>199</v>
          </cell>
          <cell r="E228" t="str">
            <v>D</v>
          </cell>
          <cell r="G228" t="str">
            <v>JOSÉ MARILDO DOS REIS</v>
          </cell>
          <cell r="H228" t="str">
            <v>MONTADOR ELETROM.</v>
          </cell>
          <cell r="J228">
            <v>1</v>
          </cell>
        </row>
        <row r="229">
          <cell r="A229">
            <v>200</v>
          </cell>
          <cell r="C229" t="str">
            <v>DEM</v>
          </cell>
          <cell r="D229" t="str">
            <v>DEM</v>
          </cell>
          <cell r="E229" t="str">
            <v>DEM</v>
          </cell>
          <cell r="F229" t="str">
            <v>DEM</v>
          </cell>
          <cell r="G229" t="str">
            <v>ARI ALVES ROSA</v>
          </cell>
          <cell r="H229" t="str">
            <v>MONTADOR ELETROM.</v>
          </cell>
          <cell r="J229">
            <v>1</v>
          </cell>
        </row>
        <row r="230">
          <cell r="A230">
            <v>201</v>
          </cell>
          <cell r="B230" t="str">
            <v>ILDEM</v>
          </cell>
          <cell r="C230" t="str">
            <v>HRSG</v>
          </cell>
          <cell r="D230" t="str">
            <v>NJ</v>
          </cell>
          <cell r="E230" t="str">
            <v>PSV</v>
          </cell>
          <cell r="F230" t="str">
            <v>SOLDA</v>
          </cell>
          <cell r="G230" t="str">
            <v>JOSÉ AMARO SÉRGIO</v>
          </cell>
          <cell r="H230" t="str">
            <v>SOLDADOR TIG</v>
          </cell>
          <cell r="I230" t="str">
            <v>COND. GREEN PEACE</v>
          </cell>
          <cell r="J230">
            <v>1</v>
          </cell>
        </row>
        <row r="231">
          <cell r="A231">
            <v>202</v>
          </cell>
          <cell r="C231" t="str">
            <v>DEM</v>
          </cell>
          <cell r="D231" t="str">
            <v>DEM</v>
          </cell>
          <cell r="E231" t="str">
            <v>DEM</v>
          </cell>
          <cell r="F231" t="str">
            <v>DEM</v>
          </cell>
          <cell r="G231" t="str">
            <v>HERIVELTO DE OLIVEIRA AMARAL</v>
          </cell>
          <cell r="H231" t="str">
            <v>ELETRICISTA MONTADOR</v>
          </cell>
          <cell r="J231">
            <v>1</v>
          </cell>
        </row>
        <row r="232">
          <cell r="A232">
            <v>203</v>
          </cell>
          <cell r="C232" t="str">
            <v>DEM</v>
          </cell>
          <cell r="D232" t="str">
            <v>DEM</v>
          </cell>
          <cell r="E232" t="str">
            <v>DEM</v>
          </cell>
          <cell r="F232" t="str">
            <v>DEM</v>
          </cell>
          <cell r="G232" t="str">
            <v>ISAÍAS CARVALHO DE JESUS</v>
          </cell>
          <cell r="H232" t="str">
            <v>ELETRICISTA MONTADOR</v>
          </cell>
          <cell r="J232">
            <v>1</v>
          </cell>
        </row>
        <row r="233">
          <cell r="A233">
            <v>204</v>
          </cell>
          <cell r="C233" t="str">
            <v>DEM</v>
          </cell>
          <cell r="D233" t="str">
            <v>DEM</v>
          </cell>
          <cell r="E233" t="str">
            <v>DEM</v>
          </cell>
          <cell r="F233" t="str">
            <v>DEM</v>
          </cell>
          <cell r="G233" t="str">
            <v>RAIMUNDO LUIZ ALVES DA CUNHA</v>
          </cell>
          <cell r="H233" t="str">
            <v>ELETRICISTA MONTADOR</v>
          </cell>
          <cell r="I233" t="str">
            <v>RIO DAS OSTRAS</v>
          </cell>
          <cell r="J233">
            <v>1</v>
          </cell>
        </row>
        <row r="234">
          <cell r="A234">
            <v>205</v>
          </cell>
          <cell r="C234" t="str">
            <v>DEM</v>
          </cell>
          <cell r="D234" t="str">
            <v>DEM</v>
          </cell>
          <cell r="E234" t="str">
            <v>DEM</v>
          </cell>
          <cell r="F234" t="str">
            <v>DEM</v>
          </cell>
          <cell r="G234" t="str">
            <v>MARCOS DE ALMEIDA</v>
          </cell>
          <cell r="H234" t="str">
            <v>MEIO OFICIAL</v>
          </cell>
          <cell r="J234">
            <v>1</v>
          </cell>
        </row>
        <row r="235">
          <cell r="A235">
            <v>206</v>
          </cell>
          <cell r="B235" t="str">
            <v>SUB</v>
          </cell>
          <cell r="E235" t="str">
            <v>D</v>
          </cell>
          <cell r="G235" t="str">
            <v>REGINALDO PAULO DE MIRANDA</v>
          </cell>
          <cell r="H235" t="str">
            <v>MONTADOR ELETROM.</v>
          </cell>
          <cell r="J235">
            <v>1</v>
          </cell>
        </row>
        <row r="236">
          <cell r="A236">
            <v>207</v>
          </cell>
          <cell r="C236" t="str">
            <v>DEM</v>
          </cell>
          <cell r="D236" t="str">
            <v>DEM</v>
          </cell>
          <cell r="E236" t="str">
            <v>DEM</v>
          </cell>
          <cell r="F236" t="str">
            <v>DEM</v>
          </cell>
          <cell r="G236" t="str">
            <v>CLÁUDIO SOUZA GASPAR</v>
          </cell>
          <cell r="H236" t="str">
            <v>MONTADOR ELETROM.</v>
          </cell>
          <cell r="J236">
            <v>1</v>
          </cell>
        </row>
        <row r="237">
          <cell r="A237">
            <v>208</v>
          </cell>
          <cell r="C237" t="str">
            <v>DEM</v>
          </cell>
          <cell r="D237" t="str">
            <v>DEM</v>
          </cell>
          <cell r="E237" t="str">
            <v>DEM</v>
          </cell>
          <cell r="F237" t="str">
            <v>DEM</v>
          </cell>
          <cell r="G237" t="str">
            <v>VANDERLEI JOSÉ SOARES BOTELHO</v>
          </cell>
          <cell r="H237" t="str">
            <v>MONTADOR ELETROM.</v>
          </cell>
          <cell r="J237">
            <v>1</v>
          </cell>
        </row>
        <row r="238">
          <cell r="A238">
            <v>209</v>
          </cell>
          <cell r="B238" t="str">
            <v>SUB</v>
          </cell>
          <cell r="E238" t="str">
            <v>D</v>
          </cell>
          <cell r="G238" t="str">
            <v>MÁRIO PAULO DE MIRANDA</v>
          </cell>
          <cell r="H238" t="str">
            <v>MONTADOR ELETROM.</v>
          </cell>
          <cell r="J238">
            <v>1</v>
          </cell>
        </row>
        <row r="239">
          <cell r="A239">
            <v>210</v>
          </cell>
          <cell r="C239" t="str">
            <v>DEM</v>
          </cell>
          <cell r="D239" t="str">
            <v>DEM</v>
          </cell>
          <cell r="E239" t="str">
            <v>DEM</v>
          </cell>
          <cell r="F239" t="str">
            <v>DEM</v>
          </cell>
          <cell r="G239" t="str">
            <v>ANTÔNIO OLIVEIRA DA SILVA</v>
          </cell>
          <cell r="H239" t="str">
            <v>MECANICO MONTADOR</v>
          </cell>
          <cell r="J239">
            <v>1</v>
          </cell>
        </row>
        <row r="240">
          <cell r="A240">
            <v>211</v>
          </cell>
          <cell r="B240" t="str">
            <v>EDR</v>
          </cell>
          <cell r="C240" t="str">
            <v>HRSG</v>
          </cell>
          <cell r="D240" t="str">
            <v>RF</v>
          </cell>
          <cell r="E240" t="str">
            <v>CCO</v>
          </cell>
          <cell r="F240" t="str">
            <v>MONTAGEM</v>
          </cell>
          <cell r="G240" t="str">
            <v>CERIACO FERNANDES BASTOS</v>
          </cell>
          <cell r="H240" t="str">
            <v>MECANICO MONTADOR</v>
          </cell>
          <cell r="I240" t="str">
            <v>BRISA DA COSTA</v>
          </cell>
          <cell r="J240">
            <v>1</v>
          </cell>
        </row>
        <row r="241">
          <cell r="A241">
            <v>212</v>
          </cell>
          <cell r="C241" t="str">
            <v>DEM</v>
          </cell>
          <cell r="D241" t="str">
            <v>DEM</v>
          </cell>
          <cell r="E241" t="str">
            <v>DEM</v>
          </cell>
          <cell r="F241" t="str">
            <v>DEM</v>
          </cell>
          <cell r="G241" t="str">
            <v>JOSÉ FERNANDES DE CARVALHO</v>
          </cell>
          <cell r="H241" t="str">
            <v>CONTRA MESTRE</v>
          </cell>
          <cell r="I241" t="str">
            <v>COND. GREEN PEACE</v>
          </cell>
          <cell r="J241">
            <v>1</v>
          </cell>
        </row>
        <row r="242">
          <cell r="A242">
            <v>213</v>
          </cell>
          <cell r="B242" t="str">
            <v>CQ</v>
          </cell>
          <cell r="D242" t="str">
            <v>-</v>
          </cell>
          <cell r="E242" t="str">
            <v>ALDO</v>
          </cell>
          <cell r="G242" t="str">
            <v>ANA MÁRCIA SANTOS FRANCISCO</v>
          </cell>
          <cell r="H242" t="str">
            <v>INSP.ELETR./ INSTRUM.</v>
          </cell>
          <cell r="I242" t="str">
            <v>RIO DAS OSTRAS</v>
          </cell>
          <cell r="J242">
            <v>1</v>
          </cell>
        </row>
        <row r="243">
          <cell r="A243">
            <v>214</v>
          </cell>
          <cell r="B243" t="str">
            <v>CQ</v>
          </cell>
          <cell r="D243" t="str">
            <v>-</v>
          </cell>
          <cell r="E243" t="str">
            <v>ALDO</v>
          </cell>
          <cell r="G243" t="str">
            <v>WELLINGTON PAULO BARBOSA</v>
          </cell>
          <cell r="H243" t="str">
            <v>TECNICO DOCUMENTACAO</v>
          </cell>
          <cell r="I243" t="str">
            <v>POSTO TIC TAC</v>
          </cell>
          <cell r="J243">
            <v>1</v>
          </cell>
        </row>
        <row r="244">
          <cell r="A244">
            <v>215</v>
          </cell>
          <cell r="B244" t="str">
            <v>CQ</v>
          </cell>
          <cell r="C244" t="str">
            <v>-</v>
          </cell>
          <cell r="D244" t="str">
            <v>-</v>
          </cell>
          <cell r="E244" t="str">
            <v>-</v>
          </cell>
          <cell r="F244" t="str">
            <v>-</v>
          </cell>
          <cell r="G244" t="str">
            <v>BOGDAN CHRISTIAN WLUDARSKI</v>
          </cell>
          <cell r="H244" t="str">
            <v>INSP.ELETR./ INSTRUM.</v>
          </cell>
          <cell r="J244">
            <v>1</v>
          </cell>
        </row>
        <row r="245">
          <cell r="A245">
            <v>216</v>
          </cell>
          <cell r="B245" t="str">
            <v>ASA</v>
          </cell>
          <cell r="C245" t="str">
            <v>HRSG</v>
          </cell>
          <cell r="D245" t="str">
            <v>RF</v>
          </cell>
          <cell r="E245" t="str">
            <v>-</v>
          </cell>
          <cell r="F245" t="str">
            <v>SUP</v>
          </cell>
          <cell r="G245" t="str">
            <v>ROMÃO FERREIRA DOS SANTOS</v>
          </cell>
          <cell r="H245" t="str">
            <v>SUPERVISOR I</v>
          </cell>
          <cell r="I245" t="str">
            <v>BARRA</v>
          </cell>
          <cell r="J245">
            <v>1</v>
          </cell>
        </row>
        <row r="246">
          <cell r="A246">
            <v>217</v>
          </cell>
          <cell r="B246" t="str">
            <v>AFC</v>
          </cell>
          <cell r="C246" t="str">
            <v>CT</v>
          </cell>
          <cell r="D246" t="str">
            <v>VT</v>
          </cell>
          <cell r="E246" t="str">
            <v>JTC</v>
          </cell>
          <cell r="F246" t="str">
            <v>SUP</v>
          </cell>
          <cell r="G246" t="str">
            <v>JOSÉ TADEU CUSTÓDIO</v>
          </cell>
          <cell r="H246" t="str">
            <v>ENCARREGADO</v>
          </cell>
          <cell r="I246" t="str">
            <v>AEROPORTO</v>
          </cell>
          <cell r="J246">
            <v>1</v>
          </cell>
        </row>
        <row r="247">
          <cell r="A247">
            <v>218</v>
          </cell>
          <cell r="C247" t="str">
            <v>DEM</v>
          </cell>
          <cell r="D247" t="str">
            <v>DEM</v>
          </cell>
          <cell r="E247" t="str">
            <v>DEM</v>
          </cell>
          <cell r="F247" t="str">
            <v>DEM</v>
          </cell>
          <cell r="G247" t="str">
            <v>NILTON XAVIER DE MORAIS</v>
          </cell>
          <cell r="H247" t="str">
            <v>SOLDADOR TIG</v>
          </cell>
          <cell r="I247" t="str">
            <v>COND. GREEN PEACE</v>
          </cell>
          <cell r="J247">
            <v>1</v>
          </cell>
        </row>
        <row r="248">
          <cell r="A248">
            <v>219</v>
          </cell>
          <cell r="B248" t="str">
            <v>ILDEM</v>
          </cell>
          <cell r="C248" t="str">
            <v>HRSG</v>
          </cell>
          <cell r="D248" t="str">
            <v>ALVIM</v>
          </cell>
          <cell r="E248" t="str">
            <v>LCB</v>
          </cell>
          <cell r="F248" t="str">
            <v>SOLDA</v>
          </cell>
          <cell r="G248" t="str">
            <v>RUBENS MÁRCIO DOMINGOS</v>
          </cell>
          <cell r="H248" t="str">
            <v>SOLDADOR TIG</v>
          </cell>
          <cell r="I248" t="str">
            <v>BRISA DA COSTA</v>
          </cell>
          <cell r="J248">
            <v>1</v>
          </cell>
        </row>
        <row r="249">
          <cell r="A249">
            <v>220</v>
          </cell>
          <cell r="B249" t="str">
            <v>ILDEM</v>
          </cell>
          <cell r="C249" t="str">
            <v>HRSG</v>
          </cell>
          <cell r="D249" t="str">
            <v>ALVIM</v>
          </cell>
          <cell r="E249" t="str">
            <v>VRC</v>
          </cell>
          <cell r="F249" t="str">
            <v>SOLDA</v>
          </cell>
          <cell r="G249" t="str">
            <v>ADENILSON MARTINS DA COSTA</v>
          </cell>
          <cell r="H249" t="str">
            <v>SOLDADOR TIG</v>
          </cell>
          <cell r="I249" t="str">
            <v>COND. GREEN PEACE</v>
          </cell>
          <cell r="J249">
            <v>1</v>
          </cell>
        </row>
        <row r="250">
          <cell r="A250">
            <v>221</v>
          </cell>
          <cell r="E250" t="str">
            <v>D</v>
          </cell>
          <cell r="G250" t="str">
            <v>MARCO ANTÔNIO FERREIRA</v>
          </cell>
          <cell r="H250" t="str">
            <v>MECANICO MONTADOR</v>
          </cell>
          <cell r="J250">
            <v>1</v>
          </cell>
        </row>
        <row r="251">
          <cell r="A251">
            <v>222</v>
          </cell>
          <cell r="B251" t="str">
            <v>MAT</v>
          </cell>
          <cell r="C251" t="str">
            <v>MAT</v>
          </cell>
          <cell r="D251" t="str">
            <v>-</v>
          </cell>
          <cell r="E251" t="str">
            <v>BUONO</v>
          </cell>
          <cell r="F251" t="str">
            <v>MAT</v>
          </cell>
          <cell r="G251" t="str">
            <v>CÍCERO GONZAGA DA SILVA</v>
          </cell>
          <cell r="H251" t="str">
            <v>ENCARREGADO MATERIAIS</v>
          </cell>
          <cell r="I251" t="str">
            <v>BRISA DA COSTA</v>
          </cell>
          <cell r="J251">
            <v>1</v>
          </cell>
        </row>
        <row r="252">
          <cell r="A252">
            <v>223</v>
          </cell>
          <cell r="B252" t="str">
            <v>DP</v>
          </cell>
          <cell r="D252" t="str">
            <v>-</v>
          </cell>
          <cell r="E252" t="str">
            <v>GGS</v>
          </cell>
          <cell r="G252" t="str">
            <v>PEDRO HENRIQUE CÂNDIDO SANTANA</v>
          </cell>
          <cell r="H252" t="str">
            <v>AUXILIAR DE ESCRITÓRIO 1</v>
          </cell>
          <cell r="I252" t="str">
            <v>AROEIRA</v>
          </cell>
          <cell r="J252">
            <v>1</v>
          </cell>
        </row>
        <row r="253">
          <cell r="A253">
            <v>224</v>
          </cell>
          <cell r="B253" t="str">
            <v>DP</v>
          </cell>
          <cell r="D253" t="str">
            <v>-</v>
          </cell>
          <cell r="E253" t="str">
            <v>GGS</v>
          </cell>
          <cell r="G253" t="str">
            <v>FÁBIO VIRGILIO DA FONTE PEREIRA</v>
          </cell>
          <cell r="H253" t="str">
            <v>ASSIST.ADM/DP</v>
          </cell>
          <cell r="I253" t="str">
            <v>RIO DAS OSTRAS</v>
          </cell>
          <cell r="J253">
            <v>1</v>
          </cell>
        </row>
        <row r="254">
          <cell r="A254">
            <v>225</v>
          </cell>
          <cell r="C254" t="str">
            <v>DEM</v>
          </cell>
          <cell r="D254" t="str">
            <v>DEM</v>
          </cell>
          <cell r="E254" t="str">
            <v>DEM</v>
          </cell>
          <cell r="F254" t="str">
            <v>DEM</v>
          </cell>
          <cell r="G254" t="str">
            <v>OSVALDO SABINO SIQUEIRA</v>
          </cell>
          <cell r="H254" t="str">
            <v>MONTADOR ELETROM.</v>
          </cell>
          <cell r="J254">
            <v>1</v>
          </cell>
        </row>
        <row r="255">
          <cell r="A255">
            <v>226</v>
          </cell>
          <cell r="B255" t="str">
            <v>SUB</v>
          </cell>
          <cell r="E255" t="str">
            <v>D</v>
          </cell>
          <cell r="G255" t="str">
            <v>EDSON JOSÉ SANTANA</v>
          </cell>
          <cell r="H255" t="str">
            <v>MONTADOR ELETROM.</v>
          </cell>
          <cell r="J255">
            <v>1</v>
          </cell>
        </row>
        <row r="256">
          <cell r="A256">
            <v>227</v>
          </cell>
          <cell r="B256" t="str">
            <v>DORG</v>
          </cell>
          <cell r="C256" t="str">
            <v>BOP</v>
          </cell>
          <cell r="D256" t="str">
            <v>NJ</v>
          </cell>
          <cell r="E256" t="str">
            <v>PSV</v>
          </cell>
          <cell r="F256" t="str">
            <v>SOLDA</v>
          </cell>
          <cell r="G256" t="str">
            <v>RODRIGO RIBEIRO DA SILVA</v>
          </cell>
          <cell r="H256" t="str">
            <v>SOLDADOR RX</v>
          </cell>
          <cell r="I256" t="str">
            <v>BRISA DA COSTA</v>
          </cell>
          <cell r="J256">
            <v>1</v>
          </cell>
        </row>
        <row r="257">
          <cell r="A257">
            <v>228</v>
          </cell>
          <cell r="C257" t="str">
            <v>DEM</v>
          </cell>
          <cell r="D257" t="str">
            <v>DEM</v>
          </cell>
          <cell r="E257" t="str">
            <v>DEM</v>
          </cell>
          <cell r="F257" t="str">
            <v>DEM</v>
          </cell>
          <cell r="G257" t="str">
            <v>JUCEMAR OLIVEIRA DA SILVA</v>
          </cell>
          <cell r="H257" t="str">
            <v>MONTADOR ELETROM.</v>
          </cell>
          <cell r="J257">
            <v>1</v>
          </cell>
        </row>
        <row r="258">
          <cell r="A258">
            <v>229</v>
          </cell>
          <cell r="B258" t="str">
            <v>SUB</v>
          </cell>
          <cell r="E258" t="str">
            <v>D</v>
          </cell>
          <cell r="G258" t="str">
            <v>VALDEIR PEREIRA DA SILVA</v>
          </cell>
          <cell r="H258" t="str">
            <v>MONTADOR ELETROM.</v>
          </cell>
          <cell r="J258">
            <v>1</v>
          </cell>
        </row>
        <row r="259">
          <cell r="A259">
            <v>230</v>
          </cell>
          <cell r="C259" t="str">
            <v>DEM</v>
          </cell>
          <cell r="D259" t="str">
            <v>DEM</v>
          </cell>
          <cell r="E259" t="str">
            <v>DEM</v>
          </cell>
          <cell r="F259" t="str">
            <v>DEM</v>
          </cell>
          <cell r="G259" t="str">
            <v>DEMETRIO DA SILVA FERNANDES</v>
          </cell>
          <cell r="H259" t="str">
            <v>AJUDANTE</v>
          </cell>
          <cell r="I259" t="str">
            <v>COND. GREEN PEACE</v>
          </cell>
          <cell r="J259">
            <v>1</v>
          </cell>
        </row>
        <row r="260">
          <cell r="A260">
            <v>231</v>
          </cell>
          <cell r="C260" t="str">
            <v>DEM</v>
          </cell>
          <cell r="D260" t="str">
            <v>DEM</v>
          </cell>
          <cell r="E260" t="str">
            <v>DEM</v>
          </cell>
          <cell r="F260" t="str">
            <v>DEM</v>
          </cell>
          <cell r="G260" t="str">
            <v>WALLACI DE ANDRADE COSTA</v>
          </cell>
          <cell r="H260" t="str">
            <v>AJUDANTE</v>
          </cell>
          <cell r="I260" t="str">
            <v>COND. GREEN PEACE</v>
          </cell>
          <cell r="J260">
            <v>1</v>
          </cell>
        </row>
        <row r="261">
          <cell r="A261">
            <v>232</v>
          </cell>
          <cell r="E261" t="str">
            <v>D</v>
          </cell>
          <cell r="G261" t="str">
            <v>JOSÉ DE PAULO DOS REIS</v>
          </cell>
          <cell r="H261" t="str">
            <v>MECANICO MONTADOR</v>
          </cell>
          <cell r="J261">
            <v>1</v>
          </cell>
        </row>
        <row r="262">
          <cell r="A262">
            <v>233</v>
          </cell>
          <cell r="C262" t="str">
            <v>DEM</v>
          </cell>
          <cell r="D262" t="str">
            <v>DEM</v>
          </cell>
          <cell r="E262" t="str">
            <v>DEM</v>
          </cell>
          <cell r="F262" t="str">
            <v>DEM</v>
          </cell>
          <cell r="G262" t="str">
            <v>JOSÉ ROBERTO DE JESUS DANTAS</v>
          </cell>
          <cell r="H262" t="str">
            <v>AJUDANTE</v>
          </cell>
          <cell r="J262">
            <v>1</v>
          </cell>
        </row>
        <row r="263">
          <cell r="A263">
            <v>234</v>
          </cell>
          <cell r="B263" t="str">
            <v>EDR</v>
          </cell>
          <cell r="C263" t="str">
            <v>HRSG</v>
          </cell>
          <cell r="D263" t="str">
            <v>RF</v>
          </cell>
          <cell r="E263" t="str">
            <v>JVS</v>
          </cell>
          <cell r="F263" t="str">
            <v>MONTAGEM</v>
          </cell>
          <cell r="G263" t="str">
            <v>JOSÉ VALTER DOS SANTOS</v>
          </cell>
          <cell r="H263" t="str">
            <v>ENCARREGADO</v>
          </cell>
          <cell r="I263" t="str">
            <v>BARRA</v>
          </cell>
          <cell r="J263">
            <v>1</v>
          </cell>
        </row>
        <row r="264">
          <cell r="A264">
            <v>235</v>
          </cell>
          <cell r="B264" t="str">
            <v>CQ</v>
          </cell>
          <cell r="D264" t="str">
            <v>-</v>
          </cell>
          <cell r="E264" t="str">
            <v>ALDO</v>
          </cell>
          <cell r="G264" t="str">
            <v>RICARDO SCHROEDER PAGANO</v>
          </cell>
          <cell r="H264" t="str">
            <v>INSP.DIMENSIONAL</v>
          </cell>
          <cell r="I264" t="str">
            <v>RIO DAS OSTRAS</v>
          </cell>
          <cell r="J264">
            <v>1</v>
          </cell>
        </row>
        <row r="265">
          <cell r="A265">
            <v>236</v>
          </cell>
          <cell r="C265" t="str">
            <v>DEM</v>
          </cell>
          <cell r="D265" t="str">
            <v>DEM</v>
          </cell>
          <cell r="E265" t="str">
            <v>DEM</v>
          </cell>
          <cell r="F265" t="str">
            <v>DEM</v>
          </cell>
          <cell r="G265" t="str">
            <v>JOSÉ CRISOSTOMO</v>
          </cell>
          <cell r="H265" t="str">
            <v>MONTADOR ELETROM.</v>
          </cell>
          <cell r="J265">
            <v>1</v>
          </cell>
        </row>
        <row r="266">
          <cell r="A266">
            <v>237</v>
          </cell>
          <cell r="B266" t="str">
            <v>SUB</v>
          </cell>
          <cell r="E266" t="str">
            <v>D</v>
          </cell>
          <cell r="G266" t="str">
            <v>JOÃO CARVALHO</v>
          </cell>
          <cell r="H266" t="str">
            <v>AJUDANTE</v>
          </cell>
          <cell r="J266">
            <v>1</v>
          </cell>
        </row>
        <row r="267">
          <cell r="A267">
            <v>238</v>
          </cell>
          <cell r="B267" t="str">
            <v>SUB</v>
          </cell>
          <cell r="E267" t="str">
            <v>D</v>
          </cell>
          <cell r="G267" t="str">
            <v>ARNALDO CARDOSO</v>
          </cell>
          <cell r="H267" t="str">
            <v>AJUDANTE</v>
          </cell>
          <cell r="J267">
            <v>1</v>
          </cell>
        </row>
        <row r="268">
          <cell r="A268">
            <v>239</v>
          </cell>
          <cell r="C268" t="str">
            <v>DEM</v>
          </cell>
          <cell r="D268" t="str">
            <v>DEM</v>
          </cell>
          <cell r="E268" t="str">
            <v>DEM</v>
          </cell>
          <cell r="F268" t="str">
            <v>DEM</v>
          </cell>
          <cell r="G268" t="str">
            <v>NILDO DOS SANTOS CRUZ</v>
          </cell>
          <cell r="H268" t="str">
            <v>AJUDANTE</v>
          </cell>
          <cell r="J268">
            <v>1</v>
          </cell>
        </row>
        <row r="269">
          <cell r="A269">
            <v>240</v>
          </cell>
          <cell r="C269" t="str">
            <v>DEM</v>
          </cell>
          <cell r="D269" t="str">
            <v>DEM</v>
          </cell>
          <cell r="E269" t="str">
            <v>DEM</v>
          </cell>
          <cell r="F269" t="str">
            <v>DEM</v>
          </cell>
          <cell r="G269" t="str">
            <v>ALEX DE ALMEIDA GABRIEL</v>
          </cell>
          <cell r="H269" t="str">
            <v>AJUDANTE</v>
          </cell>
          <cell r="J269">
            <v>1</v>
          </cell>
        </row>
        <row r="270">
          <cell r="A270">
            <v>241</v>
          </cell>
          <cell r="B270" t="str">
            <v>AFC</v>
          </cell>
          <cell r="C270" t="str">
            <v>BOP</v>
          </cell>
          <cell r="D270" t="str">
            <v>PAO</v>
          </cell>
          <cell r="E270" t="str">
            <v>-</v>
          </cell>
          <cell r="F270" t="str">
            <v>FABRICAÇÃO</v>
          </cell>
          <cell r="G270" t="str">
            <v>RAILSON DE JESUS</v>
          </cell>
          <cell r="H270" t="str">
            <v>MONTADOR ELETROM.</v>
          </cell>
          <cell r="I270" t="str">
            <v>PARGOS</v>
          </cell>
          <cell r="J270">
            <v>1</v>
          </cell>
        </row>
        <row r="271">
          <cell r="A271">
            <v>242</v>
          </cell>
          <cell r="B271" t="str">
            <v>SUB</v>
          </cell>
          <cell r="E271" t="str">
            <v>D</v>
          </cell>
          <cell r="G271" t="str">
            <v>JOSÉ CARLOS BISPO DOS SANTOS</v>
          </cell>
          <cell r="H271" t="str">
            <v>AJUDANTE</v>
          </cell>
          <cell r="J271">
            <v>1</v>
          </cell>
        </row>
        <row r="272">
          <cell r="A272">
            <v>243</v>
          </cell>
          <cell r="D272" t="str">
            <v>NJ</v>
          </cell>
          <cell r="F272" t="str">
            <v>SOLDA</v>
          </cell>
          <cell r="G272" t="str">
            <v>ALEX BRAZ SANTANA</v>
          </cell>
          <cell r="H272" t="str">
            <v>SOLDADOR RX</v>
          </cell>
          <cell r="J272">
            <v>1</v>
          </cell>
        </row>
        <row r="273">
          <cell r="A273">
            <v>244</v>
          </cell>
          <cell r="C273" t="str">
            <v>DEM</v>
          </cell>
          <cell r="D273" t="str">
            <v>DEM</v>
          </cell>
          <cell r="E273" t="str">
            <v>DEM</v>
          </cell>
          <cell r="F273" t="str">
            <v>DEM</v>
          </cell>
          <cell r="G273" t="str">
            <v>JAIME DA ANUNCIAÇÃO</v>
          </cell>
          <cell r="H273" t="str">
            <v>AJUDANTE</v>
          </cell>
          <cell r="J273">
            <v>1</v>
          </cell>
        </row>
        <row r="274">
          <cell r="A274">
            <v>245</v>
          </cell>
          <cell r="C274" t="str">
            <v>DEM</v>
          </cell>
          <cell r="D274" t="str">
            <v>DEM</v>
          </cell>
          <cell r="E274" t="str">
            <v>DEM</v>
          </cell>
          <cell r="F274" t="str">
            <v>LIG. DE CABOS</v>
          </cell>
          <cell r="G274" t="str">
            <v>JACILVÂNIO DO SOCORRO</v>
          </cell>
          <cell r="H274" t="str">
            <v>ENCARREGADO</v>
          </cell>
          <cell r="I274" t="str">
            <v>RIO DAS OSTRAS</v>
          </cell>
          <cell r="J274">
            <v>1</v>
          </cell>
        </row>
        <row r="275">
          <cell r="A275">
            <v>246</v>
          </cell>
          <cell r="B275" t="str">
            <v>DEM</v>
          </cell>
          <cell r="C275" t="str">
            <v>DEM</v>
          </cell>
          <cell r="D275" t="str">
            <v>DEM</v>
          </cell>
          <cell r="E275" t="str">
            <v>DEM</v>
          </cell>
          <cell r="F275" t="str">
            <v>DEM</v>
          </cell>
          <cell r="G275" t="str">
            <v>ALESSANDRO OZÓRIO SOARES</v>
          </cell>
          <cell r="H275" t="str">
            <v>AUX.PRODUCAO</v>
          </cell>
          <cell r="J275">
            <v>1</v>
          </cell>
        </row>
        <row r="276">
          <cell r="A276">
            <v>247</v>
          </cell>
          <cell r="C276" t="str">
            <v>DEM</v>
          </cell>
          <cell r="D276" t="str">
            <v>DEM</v>
          </cell>
          <cell r="E276" t="str">
            <v>DEM</v>
          </cell>
          <cell r="F276" t="str">
            <v>DEM</v>
          </cell>
          <cell r="G276" t="str">
            <v>RAIMUNDO DE JESUS FERNANDES BRITO</v>
          </cell>
          <cell r="H276" t="str">
            <v>AUX.TOPOGRAFIA</v>
          </cell>
          <cell r="J276">
            <v>1</v>
          </cell>
        </row>
        <row r="277">
          <cell r="A277">
            <v>248</v>
          </cell>
          <cell r="C277" t="str">
            <v>DEM</v>
          </cell>
          <cell r="D277" t="str">
            <v>DEM</v>
          </cell>
          <cell r="E277" t="str">
            <v>DEM</v>
          </cell>
          <cell r="F277" t="str">
            <v>DEM</v>
          </cell>
          <cell r="G277" t="str">
            <v>LAFAIETE TEODORO PEIXOTO</v>
          </cell>
          <cell r="H277" t="str">
            <v>MECANICO MONTADOR</v>
          </cell>
          <cell r="J277">
            <v>1</v>
          </cell>
        </row>
        <row r="278">
          <cell r="A278">
            <v>249</v>
          </cell>
          <cell r="E278" t="str">
            <v>D</v>
          </cell>
          <cell r="G278" t="str">
            <v>SILVANO FERNANDES DE ASSIS</v>
          </cell>
          <cell r="H278" t="str">
            <v>MONTADOR ELETROM.</v>
          </cell>
          <cell r="J278">
            <v>1</v>
          </cell>
        </row>
        <row r="279">
          <cell r="A279">
            <v>250</v>
          </cell>
          <cell r="B279" t="str">
            <v>-</v>
          </cell>
          <cell r="C279" t="str">
            <v>PLANEJ.</v>
          </cell>
          <cell r="D279" t="str">
            <v>-</v>
          </cell>
          <cell r="E279" t="str">
            <v>-</v>
          </cell>
          <cell r="F279" t="str">
            <v>-</v>
          </cell>
          <cell r="G279" t="str">
            <v>ADENIR DO PRADO</v>
          </cell>
          <cell r="H279" t="str">
            <v>AUX.TEC.DE PLANEJAMENTO</v>
          </cell>
          <cell r="I279" t="str">
            <v>BRISA DA COSTA</v>
          </cell>
          <cell r="J279">
            <v>1</v>
          </cell>
        </row>
        <row r="280">
          <cell r="A280">
            <v>251</v>
          </cell>
          <cell r="C280" t="str">
            <v>DEM</v>
          </cell>
          <cell r="D280" t="str">
            <v>DEM</v>
          </cell>
          <cell r="E280" t="str">
            <v>DEM</v>
          </cell>
          <cell r="F280" t="str">
            <v>DEM</v>
          </cell>
          <cell r="G280" t="str">
            <v>LUIZ CARLOS DA SILVA</v>
          </cell>
          <cell r="H280" t="str">
            <v>ELETRICISTA F / C</v>
          </cell>
          <cell r="I280" t="str">
            <v>RIO DAS OSTRAS</v>
          </cell>
          <cell r="J280">
            <v>1</v>
          </cell>
        </row>
        <row r="281">
          <cell r="A281">
            <v>252</v>
          </cell>
          <cell r="C281" t="str">
            <v>DEM</v>
          </cell>
          <cell r="D281" t="str">
            <v>DEM</v>
          </cell>
          <cell r="E281" t="str">
            <v>DEM</v>
          </cell>
          <cell r="F281" t="str">
            <v>DEM</v>
          </cell>
          <cell r="G281" t="str">
            <v>RAFAEL CANTIDIANO DE SOUSA</v>
          </cell>
          <cell r="H281" t="str">
            <v>ELETRICISTA F / C</v>
          </cell>
          <cell r="I281" t="str">
            <v>BRISA DA COSTA</v>
          </cell>
          <cell r="J281">
            <v>1</v>
          </cell>
        </row>
        <row r="282">
          <cell r="A282">
            <v>253</v>
          </cell>
          <cell r="C282" t="str">
            <v>DEM</v>
          </cell>
          <cell r="D282" t="str">
            <v>DEM</v>
          </cell>
          <cell r="E282" t="str">
            <v>DEM</v>
          </cell>
          <cell r="F282" t="str">
            <v>DEM</v>
          </cell>
          <cell r="G282" t="str">
            <v>UILSON SANTOS SILVA</v>
          </cell>
          <cell r="H282" t="str">
            <v>MONTADOR ELETROM.</v>
          </cell>
          <cell r="J282">
            <v>1</v>
          </cell>
        </row>
        <row r="283">
          <cell r="A283">
            <v>254</v>
          </cell>
          <cell r="B283" t="str">
            <v>SUB</v>
          </cell>
          <cell r="E283" t="str">
            <v>D</v>
          </cell>
          <cell r="G283" t="str">
            <v>DENILSON DOS SANTOS CRUZ</v>
          </cell>
          <cell r="H283" t="str">
            <v>AJUDANTE</v>
          </cell>
          <cell r="J283">
            <v>1</v>
          </cell>
        </row>
        <row r="284">
          <cell r="A284">
            <v>255</v>
          </cell>
          <cell r="C284" t="str">
            <v>DEM</v>
          </cell>
          <cell r="D284" t="str">
            <v>DEM</v>
          </cell>
          <cell r="E284" t="str">
            <v>DEM</v>
          </cell>
          <cell r="F284" t="str">
            <v>DEM</v>
          </cell>
          <cell r="G284" t="str">
            <v>JAMAIQUE TAVARES DA SILVA</v>
          </cell>
          <cell r="H284" t="str">
            <v>ELETRICISTA MONTADOR</v>
          </cell>
          <cell r="J284">
            <v>1</v>
          </cell>
        </row>
        <row r="285">
          <cell r="A285">
            <v>256</v>
          </cell>
          <cell r="B285" t="str">
            <v>AFC</v>
          </cell>
          <cell r="C285" t="str">
            <v>BOP/HRSG</v>
          </cell>
          <cell r="D285" t="str">
            <v>PAO</v>
          </cell>
          <cell r="E285" t="str">
            <v>-</v>
          </cell>
          <cell r="F285" t="str">
            <v>FABRICAÇÃO</v>
          </cell>
          <cell r="G285" t="str">
            <v>PAULO ADILSON DE OLIVEIRA</v>
          </cell>
          <cell r="H285" t="str">
            <v>SUPERVISOR DE</v>
          </cell>
          <cell r="I285" t="str">
            <v>RIO DAS OSTRAS</v>
          </cell>
          <cell r="J285">
            <v>1</v>
          </cell>
        </row>
        <row r="286">
          <cell r="A286">
            <v>257</v>
          </cell>
          <cell r="B286" t="str">
            <v>PLAN</v>
          </cell>
          <cell r="D286" t="str">
            <v>-</v>
          </cell>
          <cell r="E286" t="str">
            <v>GILSON</v>
          </cell>
          <cell r="G286" t="str">
            <v>WASHINGTON RAMOS DA SILVA</v>
          </cell>
          <cell r="H286" t="str">
            <v>AUX.TEC.DE PLANEJAMENTO</v>
          </cell>
          <cell r="I286" t="str">
            <v>BRISA DA COSTA</v>
          </cell>
          <cell r="J286">
            <v>1</v>
          </cell>
        </row>
        <row r="287">
          <cell r="A287">
            <v>258</v>
          </cell>
          <cell r="C287" t="str">
            <v>DEM</v>
          </cell>
          <cell r="D287" t="str">
            <v>DEM</v>
          </cell>
          <cell r="E287" t="str">
            <v>DEM</v>
          </cell>
          <cell r="F287" t="str">
            <v>DEM</v>
          </cell>
          <cell r="G287" t="str">
            <v>JANAINA RANGEL BICHARA</v>
          </cell>
          <cell r="H287" t="str">
            <v>AUX.COMPRAS</v>
          </cell>
          <cell r="J287">
            <v>1</v>
          </cell>
        </row>
        <row r="288">
          <cell r="A288">
            <v>259</v>
          </cell>
          <cell r="C288" t="str">
            <v>DEM</v>
          </cell>
          <cell r="D288" t="str">
            <v>DEM</v>
          </cell>
          <cell r="E288" t="str">
            <v>DEM</v>
          </cell>
          <cell r="F288" t="str">
            <v>DEM</v>
          </cell>
          <cell r="G288" t="str">
            <v>ELIÉSIO DO CARMO DINIZ COSTA</v>
          </cell>
          <cell r="H288" t="str">
            <v>AJUDANTE</v>
          </cell>
          <cell r="I288" t="str">
            <v>BARRA</v>
          </cell>
          <cell r="J288">
            <v>1</v>
          </cell>
        </row>
        <row r="289">
          <cell r="A289">
            <v>260</v>
          </cell>
          <cell r="C289" t="str">
            <v>DEM</v>
          </cell>
          <cell r="D289" t="str">
            <v>DEM</v>
          </cell>
          <cell r="E289" t="str">
            <v>DEM</v>
          </cell>
          <cell r="F289" t="str">
            <v>DEM</v>
          </cell>
          <cell r="G289" t="str">
            <v xml:space="preserve">JORGE DOREA DE SANTANA </v>
          </cell>
          <cell r="H289" t="str">
            <v>ELETRICISTA MONTADOR</v>
          </cell>
          <cell r="J289">
            <v>1</v>
          </cell>
        </row>
        <row r="290">
          <cell r="A290">
            <v>261</v>
          </cell>
          <cell r="C290" t="str">
            <v>DEM</v>
          </cell>
          <cell r="D290" t="str">
            <v>DEM</v>
          </cell>
          <cell r="E290" t="str">
            <v>DEM</v>
          </cell>
          <cell r="F290" t="str">
            <v>DEM</v>
          </cell>
          <cell r="G290" t="str">
            <v>SALVADOR DE JESUS GAMA</v>
          </cell>
          <cell r="H290" t="str">
            <v>ELETRICISTA F / C</v>
          </cell>
          <cell r="J290">
            <v>1</v>
          </cell>
        </row>
        <row r="291">
          <cell r="A291">
            <v>262</v>
          </cell>
          <cell r="C291" t="str">
            <v>DEM</v>
          </cell>
          <cell r="D291" t="str">
            <v>DEM</v>
          </cell>
          <cell r="E291" t="str">
            <v>DEM</v>
          </cell>
          <cell r="F291" t="str">
            <v>DEM</v>
          </cell>
          <cell r="G291" t="str">
            <v>ANTÔNIO ALVES DE SOUZA</v>
          </cell>
          <cell r="H291" t="str">
            <v>ELETRICISTA F / C</v>
          </cell>
          <cell r="J291">
            <v>1</v>
          </cell>
        </row>
        <row r="292">
          <cell r="A292">
            <v>263</v>
          </cell>
          <cell r="B292" t="str">
            <v>SUB</v>
          </cell>
          <cell r="E292" t="str">
            <v>D</v>
          </cell>
          <cell r="G292" t="str">
            <v>JOSÉ RIBAMAR SILVA</v>
          </cell>
          <cell r="H292" t="str">
            <v>ELETRICISTA F / C</v>
          </cell>
          <cell r="J292">
            <v>1</v>
          </cell>
        </row>
        <row r="293">
          <cell r="A293">
            <v>264</v>
          </cell>
          <cell r="E293" t="str">
            <v>D</v>
          </cell>
          <cell r="G293" t="str">
            <v>JOSÉ ANTÔNIO DE CARVALHO</v>
          </cell>
          <cell r="H293" t="str">
            <v>ENCARREGADO</v>
          </cell>
          <cell r="J293">
            <v>1</v>
          </cell>
        </row>
        <row r="294">
          <cell r="A294">
            <v>265</v>
          </cell>
          <cell r="C294" t="str">
            <v>DEM</v>
          </cell>
          <cell r="D294" t="str">
            <v>DEM</v>
          </cell>
          <cell r="E294" t="str">
            <v>DEM</v>
          </cell>
          <cell r="F294" t="str">
            <v>DEM</v>
          </cell>
          <cell r="G294" t="str">
            <v>JOSÉ MARTINS DE FÁTIMA</v>
          </cell>
          <cell r="H294" t="str">
            <v>ENCARREGADO</v>
          </cell>
          <cell r="J294">
            <v>1</v>
          </cell>
        </row>
        <row r="295">
          <cell r="A295">
            <v>266</v>
          </cell>
          <cell r="B295" t="str">
            <v>SUB</v>
          </cell>
          <cell r="E295" t="str">
            <v>D</v>
          </cell>
          <cell r="G295" t="str">
            <v>CICERO GOES DO NASCIMENTO</v>
          </cell>
          <cell r="H295" t="str">
            <v>MOTORISTA MUNCK</v>
          </cell>
          <cell r="J295">
            <v>1</v>
          </cell>
        </row>
        <row r="296">
          <cell r="A296">
            <v>267</v>
          </cell>
          <cell r="B296" t="str">
            <v>ILDEM</v>
          </cell>
          <cell r="C296" t="str">
            <v>HRSG</v>
          </cell>
          <cell r="D296" t="str">
            <v>NJ</v>
          </cell>
          <cell r="E296" t="str">
            <v>PSV</v>
          </cell>
          <cell r="F296" t="str">
            <v>SOLDA</v>
          </cell>
          <cell r="G296" t="str">
            <v>JOSÉ GINALDO DOS SANTOS</v>
          </cell>
          <cell r="H296" t="str">
            <v>SOLDADOR MIG EL + AC +A I</v>
          </cell>
          <cell r="I296" t="str">
            <v>COND. GREEN PEACE</v>
          </cell>
          <cell r="J296">
            <v>1</v>
          </cell>
        </row>
        <row r="297">
          <cell r="A297">
            <v>268</v>
          </cell>
          <cell r="B297" t="str">
            <v>SEG</v>
          </cell>
          <cell r="D297" t="str">
            <v>-</v>
          </cell>
          <cell r="E297" t="str">
            <v>-</v>
          </cell>
          <cell r="G297" t="str">
            <v>WALTER MARTINS DE OLIVEIRA</v>
          </cell>
          <cell r="H297" t="str">
            <v>TEC.SEGURANÇA TRAB.</v>
          </cell>
          <cell r="I297" t="str">
            <v>RIO DAS OSTRAS</v>
          </cell>
          <cell r="J297">
            <v>1</v>
          </cell>
        </row>
        <row r="298">
          <cell r="A298">
            <v>269</v>
          </cell>
          <cell r="E298" t="str">
            <v>D</v>
          </cell>
          <cell r="G298" t="str">
            <v>CARLOS ALBERTO RIBEIRO REZENDE</v>
          </cell>
          <cell r="H298" t="str">
            <v>ALMOXARIFE</v>
          </cell>
          <cell r="J298">
            <v>1</v>
          </cell>
        </row>
        <row r="299">
          <cell r="A299">
            <v>270</v>
          </cell>
          <cell r="E299" t="str">
            <v>D</v>
          </cell>
          <cell r="G299" t="str">
            <v>LUIZ MEDEIROS DA SILVA</v>
          </cell>
          <cell r="H299" t="str">
            <v>TECNICO SEGURANCA</v>
          </cell>
          <cell r="J299">
            <v>1</v>
          </cell>
        </row>
        <row r="300">
          <cell r="A300">
            <v>271</v>
          </cell>
          <cell r="C300" t="str">
            <v>DEM</v>
          </cell>
          <cell r="D300" t="str">
            <v>DEM</v>
          </cell>
          <cell r="E300" t="str">
            <v>DEM</v>
          </cell>
          <cell r="F300" t="str">
            <v>DEM</v>
          </cell>
          <cell r="G300" t="str">
            <v>ANTÔNIO GILMAR DE SOUZA NEVES</v>
          </cell>
          <cell r="H300" t="str">
            <v>MECANICO MONTADOR</v>
          </cell>
          <cell r="J300">
            <v>1</v>
          </cell>
        </row>
        <row r="301">
          <cell r="A301">
            <v>272</v>
          </cell>
          <cell r="C301" t="str">
            <v>DEM</v>
          </cell>
          <cell r="D301" t="str">
            <v>DEM</v>
          </cell>
          <cell r="E301" t="str">
            <v>DEM</v>
          </cell>
          <cell r="F301" t="str">
            <v>DEM</v>
          </cell>
          <cell r="G301" t="str">
            <v>DANILO TAVARES DE SOUZA</v>
          </cell>
          <cell r="H301" t="str">
            <v>APONTADOR</v>
          </cell>
          <cell r="J301">
            <v>1</v>
          </cell>
        </row>
        <row r="302">
          <cell r="A302">
            <v>273</v>
          </cell>
          <cell r="B302" t="str">
            <v>ALM</v>
          </cell>
          <cell r="C302" t="str">
            <v>-</v>
          </cell>
          <cell r="D302" t="str">
            <v>-</v>
          </cell>
          <cell r="E302" t="str">
            <v>ODAIL</v>
          </cell>
          <cell r="F302" t="str">
            <v>-</v>
          </cell>
          <cell r="G302" t="str">
            <v>RENATO FERNANDES BARRETO</v>
          </cell>
          <cell r="H302" t="str">
            <v>AUXILIAR DE ESCRITÓRIO</v>
          </cell>
          <cell r="I302" t="str">
            <v>RIO DAS OSTRAS</v>
          </cell>
          <cell r="J302">
            <v>1</v>
          </cell>
        </row>
        <row r="303">
          <cell r="A303">
            <v>274</v>
          </cell>
          <cell r="B303" t="str">
            <v>MAT</v>
          </cell>
          <cell r="C303" t="str">
            <v>MAT</v>
          </cell>
          <cell r="D303" t="str">
            <v>-</v>
          </cell>
          <cell r="E303" t="str">
            <v>BUONO</v>
          </cell>
          <cell r="F303" t="str">
            <v>MAT</v>
          </cell>
          <cell r="G303" t="str">
            <v>GELCIMAR DE ANDRADE BARRETO JUNIOR</v>
          </cell>
          <cell r="H303" t="str">
            <v>AUX. TÉCNICO MATERIAIS</v>
          </cell>
          <cell r="I303" t="str">
            <v>POSTO TIC TAC</v>
          </cell>
          <cell r="J303">
            <v>1</v>
          </cell>
        </row>
        <row r="304">
          <cell r="A304">
            <v>275</v>
          </cell>
          <cell r="C304" t="str">
            <v>DEM</v>
          </cell>
          <cell r="D304" t="str">
            <v>DEM</v>
          </cell>
          <cell r="E304" t="str">
            <v>DEM</v>
          </cell>
          <cell r="F304" t="str">
            <v>DEM</v>
          </cell>
          <cell r="G304" t="str">
            <v>JUAREZ LOPES SANTOS</v>
          </cell>
          <cell r="H304" t="str">
            <v>AJUDANTE</v>
          </cell>
          <cell r="J304">
            <v>1</v>
          </cell>
        </row>
        <row r="305">
          <cell r="A305">
            <v>276</v>
          </cell>
          <cell r="E305" t="str">
            <v>D</v>
          </cell>
          <cell r="G305" t="str">
            <v>WALTER MARTINS DE OLIVEIRA JUNIOR</v>
          </cell>
          <cell r="H305" t="str">
            <v>MOTORISTA</v>
          </cell>
          <cell r="J305">
            <v>1</v>
          </cell>
        </row>
        <row r="306">
          <cell r="A306">
            <v>277</v>
          </cell>
          <cell r="B306" t="str">
            <v>AFC</v>
          </cell>
          <cell r="C306" t="str">
            <v>GERAL</v>
          </cell>
          <cell r="D306" t="str">
            <v>VT</v>
          </cell>
          <cell r="E306" t="str">
            <v>AAM</v>
          </cell>
          <cell r="F306" t="str">
            <v>MANUTENÇÃO</v>
          </cell>
          <cell r="G306" t="str">
            <v>ALEXANDRE ANTÔNIO MELO DE ARAÚJO</v>
          </cell>
          <cell r="H306" t="str">
            <v>ENCARREGADO DE ELÉTRICA</v>
          </cell>
          <cell r="I306" t="str">
            <v>RIO DAS OSTRAS</v>
          </cell>
          <cell r="J306">
            <v>1</v>
          </cell>
        </row>
        <row r="307">
          <cell r="A307">
            <v>278</v>
          </cell>
          <cell r="C307" t="str">
            <v>DEM</v>
          </cell>
          <cell r="D307" t="str">
            <v>DEM</v>
          </cell>
          <cell r="E307" t="str">
            <v>DEM</v>
          </cell>
          <cell r="F307" t="str">
            <v>DEM</v>
          </cell>
          <cell r="G307" t="str">
            <v>CLAUDIO SANTOS DA SILVA</v>
          </cell>
          <cell r="H307" t="str">
            <v>MONTADOR ELETROM.</v>
          </cell>
          <cell r="J307">
            <v>1</v>
          </cell>
        </row>
        <row r="308">
          <cell r="A308">
            <v>279</v>
          </cell>
          <cell r="C308" t="str">
            <v>DEM</v>
          </cell>
          <cell r="D308" t="str">
            <v>DEM</v>
          </cell>
          <cell r="E308" t="str">
            <v>DEM</v>
          </cell>
          <cell r="F308" t="str">
            <v>DEM</v>
          </cell>
          <cell r="G308" t="str">
            <v>MANOEL FIRMINO DA SILVA</v>
          </cell>
          <cell r="H308" t="str">
            <v>MONTADOR ELETROM.</v>
          </cell>
          <cell r="J308">
            <v>1</v>
          </cell>
        </row>
        <row r="309">
          <cell r="A309">
            <v>280</v>
          </cell>
          <cell r="B309" t="str">
            <v>SUB</v>
          </cell>
          <cell r="E309" t="str">
            <v>D</v>
          </cell>
          <cell r="G309" t="str">
            <v>FIDELIS ALVES</v>
          </cell>
          <cell r="H309" t="str">
            <v>MONTADOR ELETROM.</v>
          </cell>
          <cell r="J309">
            <v>1</v>
          </cell>
        </row>
        <row r="310">
          <cell r="A310">
            <v>281</v>
          </cell>
          <cell r="C310" t="str">
            <v>DEM</v>
          </cell>
          <cell r="D310" t="str">
            <v>DEM</v>
          </cell>
          <cell r="E310" t="str">
            <v>DEM</v>
          </cell>
          <cell r="F310" t="str">
            <v>DEM</v>
          </cell>
          <cell r="G310" t="str">
            <v>JOSÉ SUDÁRIO BENTO</v>
          </cell>
          <cell r="H310" t="str">
            <v>MONTADOR ELETROM.</v>
          </cell>
          <cell r="J310">
            <v>1</v>
          </cell>
        </row>
        <row r="311">
          <cell r="A311">
            <v>282</v>
          </cell>
          <cell r="E311" t="str">
            <v>D</v>
          </cell>
          <cell r="G311" t="str">
            <v>ALDEMAR GOMES DA CONCEIÇÃO</v>
          </cell>
          <cell r="H311" t="str">
            <v>MEIO OFICIAL</v>
          </cell>
          <cell r="J311">
            <v>1</v>
          </cell>
        </row>
        <row r="312">
          <cell r="A312">
            <v>283</v>
          </cell>
          <cell r="C312" t="str">
            <v>DEM</v>
          </cell>
          <cell r="D312" t="str">
            <v>DEM</v>
          </cell>
          <cell r="E312" t="str">
            <v>DEM</v>
          </cell>
          <cell r="F312" t="str">
            <v>DEM</v>
          </cell>
          <cell r="G312" t="str">
            <v>VALDINEI FERREIRA DE SOUZA</v>
          </cell>
          <cell r="H312" t="str">
            <v>MONTADOR ELETROM.</v>
          </cell>
          <cell r="J312">
            <v>1</v>
          </cell>
        </row>
        <row r="313">
          <cell r="A313">
            <v>284</v>
          </cell>
          <cell r="B313" t="str">
            <v>SUB</v>
          </cell>
          <cell r="E313" t="str">
            <v>D</v>
          </cell>
          <cell r="G313" t="str">
            <v>WILLIAN JEAN DA SILVA JUNIOR</v>
          </cell>
          <cell r="H313" t="str">
            <v>MEIO OFICIAL</v>
          </cell>
          <cell r="J313">
            <v>1</v>
          </cell>
        </row>
        <row r="314">
          <cell r="A314">
            <v>285</v>
          </cell>
          <cell r="C314" t="str">
            <v>DEM</v>
          </cell>
          <cell r="D314" t="str">
            <v>DEM</v>
          </cell>
          <cell r="E314" t="str">
            <v>DEM</v>
          </cell>
          <cell r="F314" t="str">
            <v>DEM</v>
          </cell>
          <cell r="G314" t="str">
            <v>MARCIO VASCONCELOS VILELA</v>
          </cell>
          <cell r="H314" t="str">
            <v>ELETRICISTA MONTADOR</v>
          </cell>
          <cell r="J314">
            <v>1</v>
          </cell>
        </row>
        <row r="315">
          <cell r="A315">
            <v>286</v>
          </cell>
          <cell r="B315" t="str">
            <v>SUB</v>
          </cell>
          <cell r="E315" t="str">
            <v>D</v>
          </cell>
          <cell r="G315" t="str">
            <v>DENILSON HENRIQUES BARROSO</v>
          </cell>
          <cell r="H315" t="str">
            <v>MEIO OFICIAL</v>
          </cell>
          <cell r="J315">
            <v>1</v>
          </cell>
        </row>
        <row r="316">
          <cell r="A316">
            <v>287</v>
          </cell>
          <cell r="B316" t="str">
            <v>AFC</v>
          </cell>
          <cell r="C316" t="str">
            <v>HRSG</v>
          </cell>
          <cell r="D316" t="str">
            <v>PAO</v>
          </cell>
          <cell r="E316" t="str">
            <v>-</v>
          </cell>
          <cell r="F316" t="str">
            <v>FABRICAÇÃO</v>
          </cell>
          <cell r="G316" t="str">
            <v>FREDERICO HENRIQUES GONÇALVES</v>
          </cell>
          <cell r="H316" t="str">
            <v>MONTADOR ELETROM.</v>
          </cell>
          <cell r="I316" t="str">
            <v>PARGOS</v>
          </cell>
          <cell r="J316">
            <v>1</v>
          </cell>
        </row>
        <row r="317">
          <cell r="A317">
            <v>288</v>
          </cell>
          <cell r="B317" t="str">
            <v>ILDEM</v>
          </cell>
          <cell r="C317" t="str">
            <v>HRSG</v>
          </cell>
          <cell r="D317" t="str">
            <v>ALVIM</v>
          </cell>
          <cell r="E317" t="str">
            <v>VRC</v>
          </cell>
          <cell r="F317" t="str">
            <v>SOLDA</v>
          </cell>
          <cell r="G317" t="str">
            <v>DOMINGOS BARBOSA CAMPOS</v>
          </cell>
          <cell r="H317" t="str">
            <v>SOLDADOR RX</v>
          </cell>
          <cell r="I317" t="str">
            <v>BRISA DA COSTA</v>
          </cell>
          <cell r="J317">
            <v>1</v>
          </cell>
        </row>
        <row r="318">
          <cell r="A318">
            <v>289</v>
          </cell>
          <cell r="B318" t="str">
            <v>ILDEM</v>
          </cell>
          <cell r="C318" t="str">
            <v>HRSG</v>
          </cell>
          <cell r="D318" t="str">
            <v>NJ</v>
          </cell>
          <cell r="E318" t="str">
            <v>PSV</v>
          </cell>
          <cell r="F318" t="str">
            <v>SOLDA</v>
          </cell>
          <cell r="G318" t="str">
            <v>IVAN PEREIRA DE SOUZA</v>
          </cell>
          <cell r="H318" t="str">
            <v>SOLDADOR MIG</v>
          </cell>
          <cell r="I318" t="str">
            <v>BRISA DA COSTA</v>
          </cell>
          <cell r="J318">
            <v>1</v>
          </cell>
        </row>
        <row r="319">
          <cell r="A319">
            <v>290</v>
          </cell>
          <cell r="B319" t="str">
            <v>AFC</v>
          </cell>
          <cell r="C319" t="str">
            <v>ST</v>
          </cell>
          <cell r="D319" t="str">
            <v>NJ</v>
          </cell>
          <cell r="E319" t="str">
            <v>PSV</v>
          </cell>
          <cell r="F319" t="str">
            <v>S O L D A</v>
          </cell>
          <cell r="G319" t="str">
            <v>ANTÔNIO MARCOS CASTOR DA SILVA</v>
          </cell>
          <cell r="H319" t="str">
            <v>SOLDADOR MIG EL + AC +A I</v>
          </cell>
          <cell r="I319" t="str">
            <v>BRISA DA COSTA</v>
          </cell>
          <cell r="J319">
            <v>1</v>
          </cell>
        </row>
        <row r="320">
          <cell r="A320">
            <v>291</v>
          </cell>
          <cell r="C320" t="str">
            <v>DEM</v>
          </cell>
          <cell r="D320" t="str">
            <v>DEM</v>
          </cell>
          <cell r="E320" t="str">
            <v>DEM</v>
          </cell>
          <cell r="F320" t="str">
            <v>DEM</v>
          </cell>
          <cell r="G320" t="str">
            <v>IVALTER BOTELHO DOS SANTOS</v>
          </cell>
          <cell r="H320" t="str">
            <v>MONTADOR ELETROM.</v>
          </cell>
          <cell r="J320">
            <v>1</v>
          </cell>
        </row>
        <row r="321">
          <cell r="A321">
            <v>292</v>
          </cell>
          <cell r="C321" t="str">
            <v>DEM</v>
          </cell>
          <cell r="D321" t="str">
            <v>DEM</v>
          </cell>
          <cell r="E321" t="str">
            <v>DEM</v>
          </cell>
          <cell r="F321" t="str">
            <v>DEM</v>
          </cell>
          <cell r="G321" t="str">
            <v>JOSÉ VALDECIR EVANGELISTA</v>
          </cell>
          <cell r="H321" t="str">
            <v>MONTADOR ELETROM.</v>
          </cell>
          <cell r="J321">
            <v>1</v>
          </cell>
        </row>
        <row r="322">
          <cell r="A322">
            <v>293</v>
          </cell>
          <cell r="B322" t="str">
            <v>SUB</v>
          </cell>
          <cell r="E322" t="str">
            <v>D</v>
          </cell>
          <cell r="G322" t="str">
            <v>JOSÉ FERNANDES SOBRINHO</v>
          </cell>
          <cell r="H322" t="str">
            <v>ENCARREGADO</v>
          </cell>
          <cell r="J322">
            <v>1</v>
          </cell>
        </row>
        <row r="323">
          <cell r="A323">
            <v>294</v>
          </cell>
          <cell r="B323" t="str">
            <v>SUB</v>
          </cell>
          <cell r="E323" t="str">
            <v>D</v>
          </cell>
          <cell r="G323" t="str">
            <v>MILTON BISPO DA SILVA</v>
          </cell>
          <cell r="H323" t="str">
            <v>ENCARREGADO</v>
          </cell>
          <cell r="J323">
            <v>1</v>
          </cell>
        </row>
        <row r="324">
          <cell r="A324">
            <v>295</v>
          </cell>
          <cell r="C324" t="str">
            <v>DEM</v>
          </cell>
          <cell r="D324" t="str">
            <v>DEM</v>
          </cell>
          <cell r="E324" t="str">
            <v>DEM</v>
          </cell>
          <cell r="F324" t="str">
            <v>DEM</v>
          </cell>
          <cell r="G324" t="str">
            <v>JEAN BARBOSA DOS SANTOS</v>
          </cell>
          <cell r="H324" t="str">
            <v>MECANICO MONTADOR</v>
          </cell>
          <cell r="I324" t="str">
            <v>COND. GREEN PEACE</v>
          </cell>
          <cell r="J324">
            <v>1</v>
          </cell>
        </row>
        <row r="325">
          <cell r="A325">
            <v>296</v>
          </cell>
          <cell r="C325" t="str">
            <v>DEM</v>
          </cell>
          <cell r="D325" t="str">
            <v>DEM</v>
          </cell>
          <cell r="E325" t="str">
            <v>DEM</v>
          </cell>
          <cell r="F325" t="str">
            <v>DEM</v>
          </cell>
          <cell r="G325" t="str">
            <v>AGACIL DOS SANTOS MELO</v>
          </cell>
          <cell r="H325" t="str">
            <v>MECANICO MONTADOR</v>
          </cell>
          <cell r="I325" t="str">
            <v>COND. GREEN PEACE</v>
          </cell>
          <cell r="J325">
            <v>1</v>
          </cell>
        </row>
        <row r="326">
          <cell r="A326">
            <v>297</v>
          </cell>
          <cell r="B326" t="str">
            <v>EDR</v>
          </cell>
          <cell r="C326" t="str">
            <v>HRSG</v>
          </cell>
          <cell r="D326" t="str">
            <v>RF</v>
          </cell>
          <cell r="E326" t="str">
            <v>JVS</v>
          </cell>
          <cell r="F326" t="str">
            <v>MONTAGEM</v>
          </cell>
          <cell r="G326" t="str">
            <v>DAMIÃO ALVES PEREIRA</v>
          </cell>
          <cell r="H326" t="str">
            <v>MECANICO MONTADOR</v>
          </cell>
          <cell r="I326" t="str">
            <v>RIO DAS OSTRAS</v>
          </cell>
          <cell r="J326">
            <v>1</v>
          </cell>
        </row>
        <row r="327">
          <cell r="A327">
            <v>298</v>
          </cell>
          <cell r="E327" t="str">
            <v>D</v>
          </cell>
          <cell r="G327" t="str">
            <v>JOSÉ AMARO JAQUES FILHO</v>
          </cell>
          <cell r="H327" t="str">
            <v>SUPERVISOR DE</v>
          </cell>
          <cell r="J327">
            <v>1</v>
          </cell>
        </row>
        <row r="328">
          <cell r="A328">
            <v>299</v>
          </cell>
          <cell r="C328" t="str">
            <v>DEM</v>
          </cell>
          <cell r="D328" t="str">
            <v>DEM</v>
          </cell>
          <cell r="E328" t="str">
            <v>DEM</v>
          </cell>
          <cell r="F328" t="str">
            <v>DEM</v>
          </cell>
          <cell r="G328" t="str">
            <v>ALEX MAURICIO VICENTE</v>
          </cell>
          <cell r="H328" t="str">
            <v>AJUDANTE</v>
          </cell>
          <cell r="I328" t="str">
            <v>BARRA</v>
          </cell>
          <cell r="J328">
            <v>1</v>
          </cell>
        </row>
        <row r="329">
          <cell r="A329">
            <v>300</v>
          </cell>
          <cell r="C329" t="str">
            <v>DEM</v>
          </cell>
          <cell r="D329" t="str">
            <v>DEM</v>
          </cell>
          <cell r="E329" t="str">
            <v>DEM</v>
          </cell>
          <cell r="F329" t="str">
            <v>DEM</v>
          </cell>
          <cell r="G329" t="str">
            <v>MIGUEL FRANCISCO PAIVA DE JESUS</v>
          </cell>
          <cell r="H329" t="str">
            <v>AJUDANTE</v>
          </cell>
          <cell r="J329">
            <v>1</v>
          </cell>
        </row>
        <row r="330">
          <cell r="A330">
            <v>301</v>
          </cell>
          <cell r="C330" t="str">
            <v>DEM</v>
          </cell>
          <cell r="D330" t="str">
            <v>DEM</v>
          </cell>
          <cell r="E330" t="str">
            <v>DEM</v>
          </cell>
          <cell r="F330" t="str">
            <v>DEM</v>
          </cell>
          <cell r="G330" t="str">
            <v>JOSÉ ROBERTO ALVES PEREIRA</v>
          </cell>
          <cell r="H330" t="str">
            <v>AJUDANTE</v>
          </cell>
          <cell r="J330">
            <v>1</v>
          </cell>
        </row>
        <row r="331">
          <cell r="A331">
            <v>302</v>
          </cell>
          <cell r="C331" t="str">
            <v>DEM</v>
          </cell>
          <cell r="D331" t="str">
            <v>DEM</v>
          </cell>
          <cell r="E331" t="str">
            <v>DEM</v>
          </cell>
          <cell r="F331" t="str">
            <v>DEM</v>
          </cell>
          <cell r="G331" t="str">
            <v>ADEILDO SANTANA PEREIRA</v>
          </cell>
          <cell r="H331" t="str">
            <v>MECANICO MONTADOR</v>
          </cell>
          <cell r="I331" t="str">
            <v>RIO DAS OSTRAS</v>
          </cell>
          <cell r="J331">
            <v>1</v>
          </cell>
        </row>
        <row r="332">
          <cell r="A332">
            <v>303</v>
          </cell>
          <cell r="B332" t="str">
            <v>MAT</v>
          </cell>
          <cell r="C332" t="str">
            <v>MAT</v>
          </cell>
          <cell r="D332" t="str">
            <v>-</v>
          </cell>
          <cell r="E332" t="str">
            <v>BUONO</v>
          </cell>
          <cell r="F332" t="str">
            <v>MAT</v>
          </cell>
          <cell r="G332" t="str">
            <v>ANSELMO VALENTIM TOREZANI</v>
          </cell>
          <cell r="H332" t="str">
            <v>ENCARREGADO MATERIAIS</v>
          </cell>
          <cell r="I332" t="str">
            <v>RIO DAS OSTRAS</v>
          </cell>
          <cell r="J332">
            <v>1</v>
          </cell>
        </row>
        <row r="333">
          <cell r="A333">
            <v>304</v>
          </cell>
          <cell r="B333" t="str">
            <v>AFC</v>
          </cell>
          <cell r="C333" t="str">
            <v>BOP</v>
          </cell>
          <cell r="D333" t="str">
            <v>VT</v>
          </cell>
          <cell r="E333" t="str">
            <v>IFS</v>
          </cell>
          <cell r="F333" t="str">
            <v>TESTE/PRESERV.</v>
          </cell>
          <cell r="G333" t="str">
            <v>JERFESSON HUMBERTO BARBOSA</v>
          </cell>
          <cell r="H333" t="str">
            <v>ELETRICISTA F / C</v>
          </cell>
          <cell r="I333" t="str">
            <v>PARGOS</v>
          </cell>
          <cell r="J333">
            <v>1</v>
          </cell>
        </row>
        <row r="334">
          <cell r="A334">
            <v>305</v>
          </cell>
          <cell r="E334" t="str">
            <v>D</v>
          </cell>
          <cell r="G334" t="str">
            <v>MARCELO DA CUNHA MARTINS</v>
          </cell>
          <cell r="H334" t="str">
            <v>MECANICO MONTADOR</v>
          </cell>
          <cell r="J334">
            <v>1</v>
          </cell>
        </row>
        <row r="335">
          <cell r="A335">
            <v>306</v>
          </cell>
          <cell r="B335" t="str">
            <v>AFC</v>
          </cell>
          <cell r="C335" t="str">
            <v>HRSG</v>
          </cell>
          <cell r="D335" t="str">
            <v>-</v>
          </cell>
          <cell r="E335" t="str">
            <v>CJS</v>
          </cell>
          <cell r="F335" t="str">
            <v>GRAUT</v>
          </cell>
          <cell r="G335" t="str">
            <v>ADRIANO DA COSTA</v>
          </cell>
          <cell r="H335" t="str">
            <v>PEDREIRO</v>
          </cell>
          <cell r="I335" t="str">
            <v>RIO DAS OSTRAS</v>
          </cell>
          <cell r="J335">
            <v>1</v>
          </cell>
        </row>
        <row r="336">
          <cell r="A336">
            <v>307</v>
          </cell>
          <cell r="B336" t="str">
            <v>EDR</v>
          </cell>
          <cell r="C336" t="str">
            <v>HRSG</v>
          </cell>
          <cell r="D336" t="str">
            <v>RF</v>
          </cell>
          <cell r="E336" t="str">
            <v>CCO</v>
          </cell>
          <cell r="F336" t="str">
            <v>MONTAGEM</v>
          </cell>
          <cell r="G336" t="str">
            <v>VALMIR PEREIRA SANTANA</v>
          </cell>
          <cell r="H336" t="str">
            <v>MESTRE</v>
          </cell>
          <cell r="I336" t="str">
            <v>RIO DAS OSTRAS</v>
          </cell>
          <cell r="J336">
            <v>1</v>
          </cell>
        </row>
        <row r="337">
          <cell r="A337">
            <v>308</v>
          </cell>
          <cell r="E337" t="str">
            <v>D</v>
          </cell>
          <cell r="G337" t="str">
            <v>FRANCISCO JOÃO BLOCK</v>
          </cell>
          <cell r="H337" t="str">
            <v>ENCAR.SERVIÇOS GERAIS</v>
          </cell>
          <cell r="J337">
            <v>1</v>
          </cell>
        </row>
        <row r="338">
          <cell r="A338">
            <v>309</v>
          </cell>
          <cell r="B338" t="str">
            <v>EDR</v>
          </cell>
          <cell r="C338" t="str">
            <v>HRSG</v>
          </cell>
          <cell r="D338" t="str">
            <v>RF</v>
          </cell>
          <cell r="E338" t="str">
            <v>JVS</v>
          </cell>
          <cell r="F338" t="str">
            <v>MONTAGEM</v>
          </cell>
          <cell r="G338" t="str">
            <v>AGNALDO PEDRO DA SILVA</v>
          </cell>
          <cell r="H338" t="str">
            <v>MECANICO MONTADOR</v>
          </cell>
          <cell r="I338" t="str">
            <v>BARRA</v>
          </cell>
          <cell r="J338">
            <v>1</v>
          </cell>
        </row>
        <row r="339">
          <cell r="A339">
            <v>310</v>
          </cell>
          <cell r="C339" t="str">
            <v>DEM</v>
          </cell>
          <cell r="D339" t="str">
            <v>DEM</v>
          </cell>
          <cell r="E339" t="str">
            <v>DEM</v>
          </cell>
          <cell r="F339" t="str">
            <v>DEM</v>
          </cell>
          <cell r="G339" t="str">
            <v>ARNALDO DA SILVA</v>
          </cell>
          <cell r="H339" t="str">
            <v>SOLDADOR TIG</v>
          </cell>
          <cell r="I339" t="str">
            <v>BRISA DA COSTA</v>
          </cell>
          <cell r="J339">
            <v>1</v>
          </cell>
        </row>
        <row r="340">
          <cell r="A340">
            <v>311</v>
          </cell>
          <cell r="B340" t="str">
            <v>EDR</v>
          </cell>
          <cell r="C340" t="str">
            <v>HRSG</v>
          </cell>
          <cell r="D340" t="str">
            <v>RF</v>
          </cell>
          <cell r="E340" t="str">
            <v>CCO</v>
          </cell>
          <cell r="F340" t="str">
            <v>MONTAGEM</v>
          </cell>
          <cell r="G340" t="str">
            <v>SEBASTIÃO PEREIRA DE SANTANA</v>
          </cell>
          <cell r="H340" t="str">
            <v>CONTRA MESTRE</v>
          </cell>
          <cell r="I340" t="str">
            <v>RIO DAS OSTRAS</v>
          </cell>
          <cell r="J340">
            <v>1</v>
          </cell>
        </row>
        <row r="341">
          <cell r="A341">
            <v>312</v>
          </cell>
          <cell r="B341" t="str">
            <v>EDR</v>
          </cell>
          <cell r="C341" t="str">
            <v>HRSG</v>
          </cell>
          <cell r="D341" t="str">
            <v>RF</v>
          </cell>
          <cell r="E341" t="str">
            <v>CCO</v>
          </cell>
          <cell r="F341" t="str">
            <v>MONTAGEM</v>
          </cell>
          <cell r="G341" t="str">
            <v>WELLINGTON DOS SANTOS CONCEIÇÃO</v>
          </cell>
          <cell r="H341" t="str">
            <v>MONTADOR ELETROM.</v>
          </cell>
          <cell r="I341" t="str">
            <v>BRISA DA COSTA</v>
          </cell>
          <cell r="J341">
            <v>1</v>
          </cell>
        </row>
        <row r="342">
          <cell r="A342">
            <v>313</v>
          </cell>
          <cell r="C342" t="str">
            <v>DEM</v>
          </cell>
          <cell r="D342" t="str">
            <v>DEM</v>
          </cell>
          <cell r="E342" t="str">
            <v>DEM</v>
          </cell>
          <cell r="F342" t="str">
            <v>DEM</v>
          </cell>
          <cell r="G342" t="str">
            <v>FERNANDO SOUZA SANTOS</v>
          </cell>
          <cell r="H342" t="str">
            <v>MEIO OFICIAL</v>
          </cell>
          <cell r="I342" t="str">
            <v>BARRA</v>
          </cell>
          <cell r="J342">
            <v>1</v>
          </cell>
        </row>
        <row r="343">
          <cell r="A343">
            <v>314</v>
          </cell>
          <cell r="F343" t="str">
            <v>DORG</v>
          </cell>
          <cell r="G343" t="str">
            <v>OLAVO DE SOUZA SILVA</v>
          </cell>
          <cell r="H343" t="str">
            <v>AJUDANTE</v>
          </cell>
          <cell r="I343" t="str">
            <v>BARRA</v>
          </cell>
          <cell r="J343">
            <v>1</v>
          </cell>
        </row>
        <row r="344">
          <cell r="A344">
            <v>315</v>
          </cell>
          <cell r="C344" t="str">
            <v>DEM</v>
          </cell>
          <cell r="D344" t="str">
            <v>DEM</v>
          </cell>
          <cell r="E344" t="str">
            <v>DEM</v>
          </cell>
          <cell r="F344" t="str">
            <v>DEM</v>
          </cell>
          <cell r="G344" t="str">
            <v>GERALDO MOISES DE ALMEIDA</v>
          </cell>
          <cell r="H344" t="str">
            <v>SOLDADOR TIG</v>
          </cell>
          <cell r="I344" t="str">
            <v>RIO DAS OSTRAS</v>
          </cell>
          <cell r="J344">
            <v>1</v>
          </cell>
        </row>
        <row r="345">
          <cell r="A345">
            <v>316</v>
          </cell>
          <cell r="C345" t="str">
            <v>HRSG</v>
          </cell>
          <cell r="D345" t="str">
            <v>NJ</v>
          </cell>
          <cell r="E345" t="str">
            <v>PSV</v>
          </cell>
          <cell r="F345" t="str">
            <v>SOLDA</v>
          </cell>
          <cell r="G345" t="str">
            <v>DEUSIVAL BARBOSA CAMPOS</v>
          </cell>
          <cell r="H345" t="str">
            <v>SOLDADOR RX</v>
          </cell>
          <cell r="I345" t="str">
            <v>BRISA DA COSTA</v>
          </cell>
          <cell r="J345">
            <v>1</v>
          </cell>
        </row>
        <row r="346">
          <cell r="A346">
            <v>317</v>
          </cell>
          <cell r="B346" t="str">
            <v>AFC</v>
          </cell>
          <cell r="C346" t="str">
            <v>HRSG</v>
          </cell>
          <cell r="D346" t="str">
            <v>-</v>
          </cell>
          <cell r="E346" t="str">
            <v>CJS</v>
          </cell>
          <cell r="F346" t="str">
            <v>GRAUT</v>
          </cell>
          <cell r="G346" t="str">
            <v>RAFAEL TEIXEIRA DE JESUS</v>
          </cell>
          <cell r="H346" t="str">
            <v>AJUDANTE</v>
          </cell>
          <cell r="I346" t="str">
            <v>BARRA</v>
          </cell>
          <cell r="J346">
            <v>1</v>
          </cell>
        </row>
        <row r="347">
          <cell r="A347">
            <v>318</v>
          </cell>
          <cell r="C347" t="str">
            <v>DEM</v>
          </cell>
          <cell r="D347" t="str">
            <v>DEM</v>
          </cell>
          <cell r="E347" t="str">
            <v>DEM</v>
          </cell>
          <cell r="F347" t="str">
            <v>DEM</v>
          </cell>
          <cell r="G347" t="str">
            <v>MARCOS AURÉLIO PIRES MEIRELES</v>
          </cell>
          <cell r="H347" t="str">
            <v>AJUDANTE</v>
          </cell>
          <cell r="J347">
            <v>1</v>
          </cell>
        </row>
        <row r="348">
          <cell r="A348">
            <v>319</v>
          </cell>
          <cell r="B348" t="str">
            <v>ILDEM</v>
          </cell>
          <cell r="C348" t="str">
            <v>HRSG</v>
          </cell>
          <cell r="D348" t="str">
            <v>NJ</v>
          </cell>
          <cell r="E348" t="str">
            <v>PSV</v>
          </cell>
          <cell r="F348" t="str">
            <v>SOLDA</v>
          </cell>
          <cell r="G348" t="str">
            <v>FAGNER DOS SANTOS FREITAS</v>
          </cell>
          <cell r="H348" t="str">
            <v>AJUDANTE</v>
          </cell>
          <cell r="I348" t="str">
            <v>COND. GREEN PEACE</v>
          </cell>
          <cell r="J348">
            <v>1</v>
          </cell>
        </row>
        <row r="349">
          <cell r="A349">
            <v>320</v>
          </cell>
          <cell r="C349" t="str">
            <v>DEM</v>
          </cell>
          <cell r="D349" t="str">
            <v>DEM</v>
          </cell>
          <cell r="E349" t="str">
            <v>DEM</v>
          </cell>
          <cell r="F349" t="str">
            <v>DEM</v>
          </cell>
          <cell r="G349" t="str">
            <v>PAULO CESAR DA SILVA TAVARES</v>
          </cell>
          <cell r="H349" t="str">
            <v>MECANICO MONTADOR</v>
          </cell>
          <cell r="I349" t="str">
            <v>RIO DAS OSTRAS</v>
          </cell>
          <cell r="J349">
            <v>1</v>
          </cell>
        </row>
        <row r="350">
          <cell r="A350">
            <v>321</v>
          </cell>
          <cell r="B350" t="str">
            <v>AFC</v>
          </cell>
          <cell r="C350" t="str">
            <v>LORUANA</v>
          </cell>
          <cell r="D350" t="str">
            <v>DARIO</v>
          </cell>
          <cell r="E350" t="str">
            <v>AMS</v>
          </cell>
          <cell r="F350" t="str">
            <v>ANDAIME</v>
          </cell>
          <cell r="G350" t="str">
            <v>JOÃO LOPES DO BONFIM</v>
          </cell>
          <cell r="H350" t="str">
            <v>MONTADOR ANDAIME</v>
          </cell>
          <cell r="I350" t="str">
            <v>RIO DAS OSTRAS</v>
          </cell>
          <cell r="J350">
            <v>1</v>
          </cell>
        </row>
        <row r="351">
          <cell r="A351">
            <v>322</v>
          </cell>
          <cell r="B351" t="str">
            <v>AFC</v>
          </cell>
          <cell r="C351" t="str">
            <v>ST</v>
          </cell>
          <cell r="D351" t="str">
            <v>DARIO</v>
          </cell>
          <cell r="E351" t="str">
            <v>AMS</v>
          </cell>
          <cell r="F351" t="str">
            <v>ANDAIME</v>
          </cell>
          <cell r="G351" t="str">
            <v>AVANILDO SANTOS DA SILVA</v>
          </cell>
          <cell r="H351" t="str">
            <v>CONTRA MESTRE</v>
          </cell>
          <cell r="I351" t="str">
            <v>BRISA DA COSTA</v>
          </cell>
          <cell r="J351">
            <v>1</v>
          </cell>
        </row>
        <row r="352">
          <cell r="A352">
            <v>323</v>
          </cell>
          <cell r="B352" t="str">
            <v>EDR</v>
          </cell>
          <cell r="C352" t="str">
            <v>HRSG</v>
          </cell>
          <cell r="D352" t="str">
            <v>RF</v>
          </cell>
          <cell r="E352" t="str">
            <v>JVS</v>
          </cell>
          <cell r="F352" t="str">
            <v>MONTAGEM</v>
          </cell>
          <cell r="G352" t="str">
            <v>JOSÉ LUIZ LOPES OLIVEIRA</v>
          </cell>
          <cell r="H352" t="str">
            <v>AJUDANTE</v>
          </cell>
          <cell r="I352" t="str">
            <v>AEROPORTO</v>
          </cell>
          <cell r="J352">
            <v>1</v>
          </cell>
        </row>
        <row r="353">
          <cell r="A353">
            <v>324</v>
          </cell>
          <cell r="B353" t="str">
            <v>ASA</v>
          </cell>
          <cell r="C353" t="str">
            <v>HRSG</v>
          </cell>
          <cell r="D353" t="str">
            <v>ANT</v>
          </cell>
          <cell r="E353" t="str">
            <v>NNC</v>
          </cell>
          <cell r="F353" t="str">
            <v>MONTAGEM</v>
          </cell>
          <cell r="G353" t="str">
            <v>ANTÔNIO DE JESUS BARROS SAMPAIO</v>
          </cell>
          <cell r="H353" t="str">
            <v>MEIO OFICIAL</v>
          </cell>
          <cell r="I353" t="str">
            <v>AEROPORTO</v>
          </cell>
          <cell r="J353">
            <v>1</v>
          </cell>
        </row>
        <row r="354">
          <cell r="A354">
            <v>325</v>
          </cell>
          <cell r="B354" t="str">
            <v>SUB</v>
          </cell>
          <cell r="E354" t="str">
            <v>D</v>
          </cell>
          <cell r="G354" t="str">
            <v>CASSIUS MARCELUS DA SILVA CARVALHO</v>
          </cell>
          <cell r="H354" t="str">
            <v>MECANICO MONTADOR</v>
          </cell>
          <cell r="J354">
            <v>1</v>
          </cell>
        </row>
        <row r="355">
          <cell r="A355">
            <v>326</v>
          </cell>
          <cell r="C355" t="str">
            <v>DEM</v>
          </cell>
          <cell r="D355" t="str">
            <v>DEM</v>
          </cell>
          <cell r="E355" t="str">
            <v>DEM</v>
          </cell>
          <cell r="F355" t="str">
            <v>DEM</v>
          </cell>
          <cell r="G355" t="str">
            <v>ANDERSON CHAVES SOUSA</v>
          </cell>
          <cell r="H355" t="str">
            <v>AJUDANTE</v>
          </cell>
          <cell r="I355" t="str">
            <v>BARRA</v>
          </cell>
          <cell r="J355">
            <v>1</v>
          </cell>
        </row>
        <row r="356">
          <cell r="A356">
            <v>327</v>
          </cell>
          <cell r="G356" t="str">
            <v>DORGIVAL DA SILVA</v>
          </cell>
          <cell r="H356" t="str">
            <v>APROPRIADOR</v>
          </cell>
          <cell r="J356">
            <v>1</v>
          </cell>
        </row>
        <row r="357">
          <cell r="A357">
            <v>328</v>
          </cell>
          <cell r="B357" t="str">
            <v>EDR</v>
          </cell>
          <cell r="C357" t="str">
            <v>HRSG</v>
          </cell>
          <cell r="D357" t="str">
            <v>RF</v>
          </cell>
          <cell r="E357" t="str">
            <v>JVS</v>
          </cell>
          <cell r="F357" t="str">
            <v>MONTAGEM</v>
          </cell>
          <cell r="G357" t="str">
            <v xml:space="preserve">HAMILTON FERNANDES </v>
          </cell>
          <cell r="H357" t="str">
            <v>AJUDANTE</v>
          </cell>
          <cell r="I357" t="str">
            <v>AEROPORTO</v>
          </cell>
          <cell r="J357">
            <v>1</v>
          </cell>
        </row>
        <row r="358">
          <cell r="A358">
            <v>329</v>
          </cell>
          <cell r="B358" t="str">
            <v>AFC</v>
          </cell>
          <cell r="C358" t="str">
            <v>HRSG</v>
          </cell>
          <cell r="D358" t="str">
            <v>DARIO</v>
          </cell>
          <cell r="E358" t="str">
            <v>AMS</v>
          </cell>
          <cell r="F358" t="str">
            <v>ANDAIME</v>
          </cell>
          <cell r="G358" t="str">
            <v>IVAN SILVA SAMPAIO</v>
          </cell>
          <cell r="H358" t="str">
            <v>CONTRA MESTRE</v>
          </cell>
          <cell r="I358" t="str">
            <v>BRISA DA COSTA</v>
          </cell>
          <cell r="J358">
            <v>1</v>
          </cell>
        </row>
        <row r="359">
          <cell r="A359">
            <v>330</v>
          </cell>
          <cell r="C359" t="str">
            <v>DEM</v>
          </cell>
          <cell r="D359" t="str">
            <v>DEM</v>
          </cell>
          <cell r="E359" t="str">
            <v>DEM</v>
          </cell>
          <cell r="F359" t="str">
            <v>DEM</v>
          </cell>
          <cell r="G359" t="str">
            <v>SEBASTIÃO ARRUDA FILHO</v>
          </cell>
          <cell r="H359" t="str">
            <v>SOLDADOR TIG</v>
          </cell>
          <cell r="I359" t="str">
            <v>RIO DAS OSTRAS</v>
          </cell>
          <cell r="J359">
            <v>1</v>
          </cell>
        </row>
        <row r="360">
          <cell r="A360">
            <v>331</v>
          </cell>
          <cell r="B360" t="str">
            <v>ILDEM</v>
          </cell>
          <cell r="C360" t="str">
            <v>HRSG</v>
          </cell>
          <cell r="D360" t="str">
            <v>ALVIM</v>
          </cell>
          <cell r="E360" t="str">
            <v>LCB</v>
          </cell>
          <cell r="F360" t="str">
            <v>SOLDA</v>
          </cell>
          <cell r="G360" t="str">
            <v>JOSÉ DOS SANTOS SOUSA</v>
          </cell>
          <cell r="H360" t="str">
            <v>SOLDADOR RX</v>
          </cell>
          <cell r="I360" t="str">
            <v>RIO DAS OSTRAS</v>
          </cell>
          <cell r="J360">
            <v>1</v>
          </cell>
        </row>
        <row r="361">
          <cell r="A361">
            <v>332</v>
          </cell>
          <cell r="B361" t="str">
            <v>MAT</v>
          </cell>
          <cell r="C361" t="str">
            <v>MAT</v>
          </cell>
          <cell r="D361" t="str">
            <v>-</v>
          </cell>
          <cell r="E361" t="str">
            <v>BUONO</v>
          </cell>
          <cell r="F361" t="str">
            <v>MAT</v>
          </cell>
          <cell r="G361" t="str">
            <v>LEONARDO RANGEL NEVES</v>
          </cell>
          <cell r="H361" t="str">
            <v>MONTADOR</v>
          </cell>
          <cell r="I361" t="str">
            <v>POSTO TIC TAC</v>
          </cell>
          <cell r="J361">
            <v>1</v>
          </cell>
        </row>
        <row r="362">
          <cell r="A362">
            <v>333</v>
          </cell>
          <cell r="B362" t="str">
            <v>ILDEM</v>
          </cell>
          <cell r="C362" t="str">
            <v>HRSG</v>
          </cell>
          <cell r="D362" t="str">
            <v>ALVIM</v>
          </cell>
          <cell r="E362" t="str">
            <v>VRC</v>
          </cell>
          <cell r="F362" t="str">
            <v>SOLDA</v>
          </cell>
          <cell r="G362" t="str">
            <v>WARLEI AMARO SERGIO</v>
          </cell>
          <cell r="H362" t="str">
            <v>AJUDANTE</v>
          </cell>
          <cell r="I362" t="str">
            <v>COND. GREEN PEACE</v>
          </cell>
          <cell r="J362">
            <v>1</v>
          </cell>
        </row>
        <row r="363">
          <cell r="A363">
            <v>334</v>
          </cell>
          <cell r="B363" t="str">
            <v>PLAN</v>
          </cell>
          <cell r="C363" t="str">
            <v>-</v>
          </cell>
          <cell r="D363" t="str">
            <v>-</v>
          </cell>
          <cell r="E363" t="str">
            <v>GILSON</v>
          </cell>
          <cell r="F363" t="str">
            <v>-</v>
          </cell>
          <cell r="G363" t="str">
            <v>ORLANDO GOMES SALES FILHO</v>
          </cell>
          <cell r="H363" t="str">
            <v>AUX.TEC.DE PLANEJAMENTO</v>
          </cell>
          <cell r="I363" t="str">
            <v>BARRA</v>
          </cell>
          <cell r="J363">
            <v>1</v>
          </cell>
        </row>
        <row r="364">
          <cell r="A364">
            <v>335</v>
          </cell>
          <cell r="C364" t="str">
            <v>DEM</v>
          </cell>
          <cell r="D364" t="str">
            <v>DEM</v>
          </cell>
          <cell r="E364" t="str">
            <v>DEM</v>
          </cell>
          <cell r="F364" t="str">
            <v>DEM</v>
          </cell>
          <cell r="G364" t="str">
            <v>GECIVAL DA SILVA MUNIZ</v>
          </cell>
          <cell r="H364" t="str">
            <v>MECANICO MONTADOR</v>
          </cell>
          <cell r="I364" t="str">
            <v>BRISA DA COSTA</v>
          </cell>
          <cell r="J364">
            <v>1</v>
          </cell>
        </row>
        <row r="365">
          <cell r="A365">
            <v>336</v>
          </cell>
          <cell r="B365" t="str">
            <v>CQ</v>
          </cell>
          <cell r="D365" t="str">
            <v>-</v>
          </cell>
          <cell r="E365" t="str">
            <v>ALDO</v>
          </cell>
          <cell r="G365" t="str">
            <v>ERLON GOMES RODRIGUES</v>
          </cell>
          <cell r="H365" t="str">
            <v>INSPETOR DE SOLDA</v>
          </cell>
          <cell r="I365" t="str">
            <v>RIO DAS OSTRAS</v>
          </cell>
          <cell r="J365">
            <v>1</v>
          </cell>
        </row>
        <row r="366">
          <cell r="A366">
            <v>337</v>
          </cell>
          <cell r="B366" t="str">
            <v>AFC</v>
          </cell>
          <cell r="C366" t="str">
            <v>CT</v>
          </cell>
          <cell r="D366" t="str">
            <v>MAURI</v>
          </cell>
          <cell r="E366" t="str">
            <v>VBT</v>
          </cell>
          <cell r="F366" t="str">
            <v>SUP</v>
          </cell>
          <cell r="G366" t="str">
            <v>VAGNO BENEDITO TOSTA</v>
          </cell>
          <cell r="H366" t="str">
            <v>ENCARREGADO</v>
          </cell>
          <cell r="I366" t="str">
            <v>RIO DAS OSTRAS</v>
          </cell>
          <cell r="J366">
            <v>1</v>
          </cell>
        </row>
        <row r="367">
          <cell r="A367">
            <v>338</v>
          </cell>
          <cell r="B367" t="str">
            <v>ASA</v>
          </cell>
          <cell r="C367" t="str">
            <v>HRSG</v>
          </cell>
          <cell r="D367" t="str">
            <v>ANT</v>
          </cell>
          <cell r="E367" t="str">
            <v>JRG</v>
          </cell>
          <cell r="F367" t="str">
            <v>TUBULAÇÃO</v>
          </cell>
          <cell r="G367" t="str">
            <v>JOSÉ RENATO DA GLÓRIA SANTOS</v>
          </cell>
          <cell r="H367" t="str">
            <v>ENCARREGADO</v>
          </cell>
          <cell r="I367" t="str">
            <v>BARRA</v>
          </cell>
          <cell r="J367">
            <v>1</v>
          </cell>
        </row>
        <row r="368">
          <cell r="A368">
            <v>339</v>
          </cell>
          <cell r="B368" t="str">
            <v>AFC</v>
          </cell>
          <cell r="C368" t="str">
            <v>CT</v>
          </cell>
          <cell r="D368" t="str">
            <v>MAURI</v>
          </cell>
          <cell r="E368" t="str">
            <v>SWPC</v>
          </cell>
          <cell r="F368" t="str">
            <v>MONTAGEM</v>
          </cell>
          <cell r="G368" t="str">
            <v>UARTELEOR MARQUES CORREIA</v>
          </cell>
          <cell r="H368" t="str">
            <v>ENCANADOR</v>
          </cell>
          <cell r="I368" t="str">
            <v>BRISA DA COSTA</v>
          </cell>
          <cell r="J368">
            <v>1</v>
          </cell>
        </row>
        <row r="369">
          <cell r="A369">
            <v>340</v>
          </cell>
          <cell r="C369" t="str">
            <v>DEM</v>
          </cell>
          <cell r="D369" t="str">
            <v>DEM</v>
          </cell>
          <cell r="E369" t="str">
            <v>DEM</v>
          </cell>
          <cell r="F369" t="str">
            <v>DEM</v>
          </cell>
          <cell r="G369" t="str">
            <v>V A G O</v>
          </cell>
          <cell r="J369">
            <v>1</v>
          </cell>
        </row>
        <row r="370">
          <cell r="A370">
            <v>341</v>
          </cell>
          <cell r="B370" t="str">
            <v>ILDEM</v>
          </cell>
          <cell r="C370" t="str">
            <v>HRSG</v>
          </cell>
          <cell r="D370" t="str">
            <v>NJ</v>
          </cell>
          <cell r="E370" t="str">
            <v>PSV</v>
          </cell>
          <cell r="F370" t="str">
            <v>SOLDA</v>
          </cell>
          <cell r="G370" t="str">
            <v>JOSÉ ARAÚJO JÚNIOR</v>
          </cell>
          <cell r="H370" t="str">
            <v>SOLDADOR MIG</v>
          </cell>
          <cell r="I370" t="str">
            <v>BRISA DA COSTA</v>
          </cell>
          <cell r="J370">
            <v>1</v>
          </cell>
        </row>
        <row r="371">
          <cell r="A371">
            <v>342</v>
          </cell>
          <cell r="B371" t="str">
            <v>ASA</v>
          </cell>
          <cell r="C371" t="str">
            <v>HRSG</v>
          </cell>
          <cell r="D371" t="str">
            <v>ANT</v>
          </cell>
          <cell r="E371" t="str">
            <v>JRG</v>
          </cell>
          <cell r="F371" t="str">
            <v>TUBULAÇÃO</v>
          </cell>
          <cell r="G371" t="str">
            <v>PAULO ROBERTO DA SILVA PITA</v>
          </cell>
          <cell r="H371" t="str">
            <v>ENCANADOR</v>
          </cell>
          <cell r="I371" t="str">
            <v>RIO DAS OSTRAS</v>
          </cell>
          <cell r="J371">
            <v>1</v>
          </cell>
        </row>
        <row r="372">
          <cell r="A372">
            <v>343</v>
          </cell>
          <cell r="C372" t="str">
            <v>DEM</v>
          </cell>
          <cell r="D372" t="str">
            <v>DEM</v>
          </cell>
          <cell r="E372" t="str">
            <v>DEM</v>
          </cell>
          <cell r="F372" t="str">
            <v>DEM</v>
          </cell>
          <cell r="G372" t="str">
            <v>CESAR DOS SANTOS SILVA</v>
          </cell>
          <cell r="H372" t="str">
            <v>MEIO OFICIAL</v>
          </cell>
          <cell r="I372" t="str">
            <v>BARRA</v>
          </cell>
          <cell r="J372">
            <v>1</v>
          </cell>
        </row>
        <row r="373">
          <cell r="A373">
            <v>344</v>
          </cell>
          <cell r="C373" t="str">
            <v>DEM</v>
          </cell>
          <cell r="D373" t="str">
            <v>DEM</v>
          </cell>
          <cell r="E373" t="str">
            <v>DEM</v>
          </cell>
          <cell r="F373" t="str">
            <v>DEM</v>
          </cell>
          <cell r="G373" t="str">
            <v>SANDRO LOPES</v>
          </cell>
          <cell r="H373" t="str">
            <v>MECANICO MONTADOR</v>
          </cell>
          <cell r="I373" t="str">
            <v>RIO DAS OSTRAS</v>
          </cell>
          <cell r="J373">
            <v>1</v>
          </cell>
        </row>
        <row r="374">
          <cell r="A374">
            <v>345</v>
          </cell>
          <cell r="C374" t="str">
            <v>DEM</v>
          </cell>
          <cell r="D374" t="str">
            <v>DEM</v>
          </cell>
          <cell r="E374" t="str">
            <v>DEM</v>
          </cell>
          <cell r="F374" t="str">
            <v>DEM</v>
          </cell>
          <cell r="G374" t="str">
            <v>MARCELO TAROUQUELA MACIEL</v>
          </cell>
          <cell r="H374" t="str">
            <v>AJUDANTE</v>
          </cell>
          <cell r="J374">
            <v>1</v>
          </cell>
        </row>
        <row r="375">
          <cell r="A375">
            <v>346</v>
          </cell>
          <cell r="E375" t="str">
            <v>D</v>
          </cell>
          <cell r="G375" t="str">
            <v>JOSÉ PINHEIRO DE QUEIROZ</v>
          </cell>
          <cell r="H375" t="str">
            <v>ASSISTENTE DE CONTROLE</v>
          </cell>
          <cell r="J375">
            <v>1</v>
          </cell>
        </row>
        <row r="376">
          <cell r="A376">
            <v>347</v>
          </cell>
          <cell r="C376" t="str">
            <v>DEM</v>
          </cell>
          <cell r="D376" t="str">
            <v>DEM</v>
          </cell>
          <cell r="E376" t="str">
            <v>DEM</v>
          </cell>
          <cell r="F376" t="str">
            <v>DEM</v>
          </cell>
          <cell r="G376" t="str">
            <v>DERLI DOS SANTOS DA FONSECA</v>
          </cell>
          <cell r="H376" t="str">
            <v>MECANICO MONTADOR</v>
          </cell>
          <cell r="J376">
            <v>1</v>
          </cell>
        </row>
        <row r="377">
          <cell r="A377">
            <v>348</v>
          </cell>
          <cell r="G377" t="str">
            <v>ALISSON SOUZA BELISARIO</v>
          </cell>
          <cell r="H377" t="str">
            <v>AJUDANTE</v>
          </cell>
          <cell r="I377" t="str">
            <v>BARRA</v>
          </cell>
          <cell r="J377">
            <v>1</v>
          </cell>
        </row>
        <row r="378">
          <cell r="A378">
            <v>349</v>
          </cell>
          <cell r="B378" t="str">
            <v>JORGE</v>
          </cell>
          <cell r="C378" t="str">
            <v>CT</v>
          </cell>
          <cell r="D378" t="str">
            <v>ANT</v>
          </cell>
          <cell r="E378" t="str">
            <v>JLC</v>
          </cell>
          <cell r="F378" t="str">
            <v>COMIS TUB</v>
          </cell>
          <cell r="G378" t="str">
            <v>JOSÉ LUIZ COLOMBO SOUSA</v>
          </cell>
          <cell r="H378" t="str">
            <v>MESTRE</v>
          </cell>
          <cell r="I378" t="str">
            <v>RIO DAS OSTRAS</v>
          </cell>
          <cell r="J378">
            <v>1</v>
          </cell>
        </row>
        <row r="379">
          <cell r="A379">
            <v>350</v>
          </cell>
          <cell r="B379" t="str">
            <v>JORGE</v>
          </cell>
          <cell r="C379" t="str">
            <v>CT</v>
          </cell>
          <cell r="D379" t="str">
            <v>ANT</v>
          </cell>
          <cell r="E379" t="str">
            <v>JLC</v>
          </cell>
          <cell r="F379" t="str">
            <v>COMIS TUB</v>
          </cell>
          <cell r="G379" t="str">
            <v>ADEILTON DO CARMO GARROS SOUSA</v>
          </cell>
          <cell r="H379" t="str">
            <v>MEIO OFICIAL</v>
          </cell>
          <cell r="I379" t="str">
            <v>BARRA</v>
          </cell>
          <cell r="J379">
            <v>1</v>
          </cell>
        </row>
        <row r="380">
          <cell r="A380">
            <v>351</v>
          </cell>
          <cell r="B380" t="str">
            <v>AFC</v>
          </cell>
          <cell r="C380" t="str">
            <v>GERAL</v>
          </cell>
          <cell r="D380" t="str">
            <v>VT</v>
          </cell>
          <cell r="E380" t="str">
            <v>AAM</v>
          </cell>
          <cell r="F380" t="str">
            <v>MANUTENÇÃO</v>
          </cell>
          <cell r="G380" t="str">
            <v>EDGAR SOUZA DE SENA</v>
          </cell>
          <cell r="H380" t="str">
            <v>ELETRICISTA MONTADOR</v>
          </cell>
          <cell r="I380" t="str">
            <v>BARRA</v>
          </cell>
          <cell r="J380">
            <v>1</v>
          </cell>
        </row>
        <row r="381">
          <cell r="A381">
            <v>352</v>
          </cell>
          <cell r="B381" t="str">
            <v>AFC</v>
          </cell>
          <cell r="C381" t="str">
            <v>HRSG</v>
          </cell>
          <cell r="D381" t="str">
            <v>JS</v>
          </cell>
          <cell r="E381" t="str">
            <v>-</v>
          </cell>
          <cell r="F381" t="str">
            <v>ISOL/PINT</v>
          </cell>
          <cell r="G381" t="str">
            <v>ANTÔNIO JOSÉ DE OLIVEIRA</v>
          </cell>
          <cell r="H381" t="str">
            <v>PINTOR</v>
          </cell>
          <cell r="I381" t="str">
            <v>BARRA</v>
          </cell>
          <cell r="J381">
            <v>1</v>
          </cell>
        </row>
        <row r="382">
          <cell r="A382">
            <v>353</v>
          </cell>
          <cell r="B382" t="str">
            <v>SUB</v>
          </cell>
          <cell r="E382" t="str">
            <v>D</v>
          </cell>
          <cell r="G382" t="str">
            <v>VANDERLEI REZENDE DE SOUZA ALVES</v>
          </cell>
          <cell r="H382" t="str">
            <v>MEIO OFICIAL</v>
          </cell>
          <cell r="J382">
            <v>1</v>
          </cell>
        </row>
        <row r="383">
          <cell r="A383">
            <v>354</v>
          </cell>
          <cell r="B383" t="str">
            <v>SUB</v>
          </cell>
          <cell r="E383" t="str">
            <v>D</v>
          </cell>
          <cell r="G383" t="str">
            <v>ANTÔNIO MANOEL DE JESUS</v>
          </cell>
          <cell r="H383" t="str">
            <v>ENCARREGADO ELETRICA</v>
          </cell>
          <cell r="J383">
            <v>1</v>
          </cell>
        </row>
        <row r="384">
          <cell r="A384">
            <v>355</v>
          </cell>
          <cell r="B384" t="str">
            <v>ASA</v>
          </cell>
          <cell r="C384" t="str">
            <v>HRSG</v>
          </cell>
          <cell r="D384" t="str">
            <v>ANT</v>
          </cell>
          <cell r="E384" t="str">
            <v>NNC</v>
          </cell>
          <cell r="F384" t="str">
            <v>MONTAGEM</v>
          </cell>
          <cell r="G384" t="str">
            <v>FLÁVIO SANTOS CRUZ</v>
          </cell>
          <cell r="H384" t="str">
            <v>MECANICO MONTADOR</v>
          </cell>
          <cell r="I384" t="str">
            <v>RIO DAS OSTRAS</v>
          </cell>
          <cell r="J384">
            <v>1</v>
          </cell>
        </row>
        <row r="385">
          <cell r="A385">
            <v>356</v>
          </cell>
          <cell r="B385" t="str">
            <v>AFC</v>
          </cell>
          <cell r="C385" t="str">
            <v>ST</v>
          </cell>
          <cell r="D385" t="str">
            <v>NJ</v>
          </cell>
          <cell r="E385" t="str">
            <v>PSV</v>
          </cell>
          <cell r="F385" t="str">
            <v>S O L D A</v>
          </cell>
          <cell r="G385" t="str">
            <v>LAUDINO PEDRO DA ROCHA</v>
          </cell>
          <cell r="H385" t="str">
            <v>SOLDADOR TIG</v>
          </cell>
          <cell r="I385" t="str">
            <v>RIO DAS OSTRAS</v>
          </cell>
          <cell r="J385">
            <v>1</v>
          </cell>
        </row>
        <row r="386">
          <cell r="A386">
            <v>357</v>
          </cell>
          <cell r="B386" t="str">
            <v>-</v>
          </cell>
          <cell r="C386" t="str">
            <v>JORGE</v>
          </cell>
          <cell r="D386" t="str">
            <v>ANT</v>
          </cell>
          <cell r="E386" t="str">
            <v>-</v>
          </cell>
          <cell r="F386" t="str">
            <v>JORGE</v>
          </cell>
          <cell r="G386" t="str">
            <v>JORGE LUIZ TAVARES DA SILVA</v>
          </cell>
          <cell r="H386" t="str">
            <v>MEIO OFICIAL</v>
          </cell>
          <cell r="I386" t="str">
            <v>BARRA</v>
          </cell>
          <cell r="J386">
            <v>1</v>
          </cell>
        </row>
        <row r="387">
          <cell r="A387">
            <v>358</v>
          </cell>
          <cell r="C387" t="str">
            <v>DEM</v>
          </cell>
          <cell r="D387" t="str">
            <v>DEM</v>
          </cell>
          <cell r="E387" t="str">
            <v>DEM</v>
          </cell>
          <cell r="F387" t="str">
            <v>DEM</v>
          </cell>
          <cell r="G387" t="str">
            <v>JORGE DA SILVA</v>
          </cell>
          <cell r="H387" t="str">
            <v>SOLDADOR MIG EL + AC +A I</v>
          </cell>
          <cell r="I387" t="str">
            <v>RIO DAS OSTRAS</v>
          </cell>
          <cell r="J387">
            <v>1</v>
          </cell>
        </row>
        <row r="388">
          <cell r="A388">
            <v>359</v>
          </cell>
          <cell r="B388" t="str">
            <v>AFC</v>
          </cell>
          <cell r="C388" t="str">
            <v>GERAL</v>
          </cell>
          <cell r="D388" t="str">
            <v>VT</v>
          </cell>
          <cell r="E388" t="str">
            <v>MS</v>
          </cell>
          <cell r="F388" t="str">
            <v>COM ELET/INST</v>
          </cell>
          <cell r="G388" t="str">
            <v>EDSON CESAR DELFINO</v>
          </cell>
          <cell r="H388" t="str">
            <v>ELETRICISTA F / C</v>
          </cell>
          <cell r="I388" t="str">
            <v>RIO DAS OSTRAS</v>
          </cell>
          <cell r="J388">
            <v>1</v>
          </cell>
        </row>
        <row r="389">
          <cell r="A389">
            <v>360</v>
          </cell>
          <cell r="E389" t="str">
            <v>JCF</v>
          </cell>
          <cell r="F389" t="str">
            <v>TUBULAÇÃO</v>
          </cell>
          <cell r="G389" t="str">
            <v>SIDNALDO SANTOS DE JESUS</v>
          </cell>
          <cell r="H389" t="str">
            <v>ENCANADOR</v>
          </cell>
          <cell r="I389" t="str">
            <v>RIO DAS OSTRAS</v>
          </cell>
          <cell r="J389">
            <v>1</v>
          </cell>
        </row>
        <row r="390">
          <cell r="A390">
            <v>361</v>
          </cell>
          <cell r="B390" t="str">
            <v>AFC</v>
          </cell>
          <cell r="C390" t="str">
            <v>BOP</v>
          </cell>
          <cell r="D390" t="str">
            <v>VT</v>
          </cell>
          <cell r="E390" t="str">
            <v>IFS</v>
          </cell>
          <cell r="F390" t="str">
            <v>TESTE/PRESERV.</v>
          </cell>
          <cell r="G390" t="str">
            <v>JÚLIO CESAR SANTOS DUARTE</v>
          </cell>
          <cell r="H390" t="str">
            <v>ELETRICISTA F / C</v>
          </cell>
          <cell r="I390" t="str">
            <v>PARGOS</v>
          </cell>
          <cell r="J390">
            <v>1</v>
          </cell>
        </row>
        <row r="391">
          <cell r="A391">
            <v>362</v>
          </cell>
          <cell r="C391" t="str">
            <v>DEM</v>
          </cell>
          <cell r="D391" t="str">
            <v>DEM</v>
          </cell>
          <cell r="E391" t="str">
            <v>DEM</v>
          </cell>
          <cell r="F391" t="str">
            <v>DEM</v>
          </cell>
          <cell r="G391" t="str">
            <v>JOSÉ GILMAR NASCIMENTO NICÁCIO</v>
          </cell>
          <cell r="H391" t="str">
            <v>ELETRICISTA F / C</v>
          </cell>
          <cell r="J391">
            <v>1</v>
          </cell>
        </row>
        <row r="392">
          <cell r="A392">
            <v>363</v>
          </cell>
          <cell r="B392" t="str">
            <v>SUB</v>
          </cell>
          <cell r="E392" t="str">
            <v>D</v>
          </cell>
          <cell r="G392" t="str">
            <v>FRANCISCO BOTELHO DA SILVA</v>
          </cell>
          <cell r="H392" t="str">
            <v>ENCARREGADO ELETRICA</v>
          </cell>
          <cell r="J392">
            <v>1</v>
          </cell>
        </row>
        <row r="393">
          <cell r="A393">
            <v>364</v>
          </cell>
          <cell r="B393" t="str">
            <v>AFC</v>
          </cell>
          <cell r="C393" t="str">
            <v>CT</v>
          </cell>
          <cell r="D393" t="str">
            <v>MAURI</v>
          </cell>
          <cell r="E393" t="str">
            <v>VBT</v>
          </cell>
          <cell r="F393" t="str">
            <v>MONTAGEM</v>
          </cell>
          <cell r="G393" t="str">
            <v>ADEMI FERREIRA MATOS</v>
          </cell>
          <cell r="H393" t="str">
            <v>CONTRA MESTRE</v>
          </cell>
          <cell r="I393" t="str">
            <v>RIO DAS OSTRAS</v>
          </cell>
          <cell r="J393">
            <v>1</v>
          </cell>
        </row>
        <row r="394">
          <cell r="A394">
            <v>365</v>
          </cell>
          <cell r="C394" t="str">
            <v>DEM</v>
          </cell>
          <cell r="D394" t="str">
            <v>DEM</v>
          </cell>
          <cell r="E394" t="str">
            <v>DEM</v>
          </cell>
          <cell r="F394" t="str">
            <v>DEM</v>
          </cell>
          <cell r="G394" t="str">
            <v>ANTÔNIO ADIELSON SANTANA PEREIRA</v>
          </cell>
          <cell r="H394" t="str">
            <v>ENCANADOR</v>
          </cell>
          <cell r="I394" t="str">
            <v>RIO DAS OSTRAS</v>
          </cell>
          <cell r="J394">
            <v>1</v>
          </cell>
        </row>
        <row r="395">
          <cell r="A395">
            <v>366</v>
          </cell>
          <cell r="B395" t="str">
            <v>AFC</v>
          </cell>
          <cell r="C395" t="str">
            <v>LORUANA</v>
          </cell>
          <cell r="D395" t="str">
            <v>DARIO</v>
          </cell>
          <cell r="E395" t="str">
            <v>AMS</v>
          </cell>
          <cell r="F395" t="str">
            <v>ANDAIME</v>
          </cell>
          <cell r="G395" t="str">
            <v>JOSÉ CARLOS FRANCISCO DOS SANTOS</v>
          </cell>
          <cell r="H395" t="str">
            <v>MONTADOR ANDAIME</v>
          </cell>
          <cell r="I395" t="str">
            <v>RIO DAS OSTRAS</v>
          </cell>
          <cell r="J395">
            <v>1</v>
          </cell>
        </row>
        <row r="396">
          <cell r="A396">
            <v>367</v>
          </cell>
          <cell r="G396" t="str">
            <v>EDSON RENATO DE MORAES</v>
          </cell>
          <cell r="H396" t="str">
            <v>MECANICO MONTADOR</v>
          </cell>
          <cell r="I396" t="str">
            <v>RIO DAS OSTRAS</v>
          </cell>
          <cell r="J396">
            <v>1</v>
          </cell>
        </row>
        <row r="397">
          <cell r="A397">
            <v>368</v>
          </cell>
          <cell r="B397" t="str">
            <v>ASA</v>
          </cell>
          <cell r="C397" t="str">
            <v>HRSG</v>
          </cell>
          <cell r="D397" t="str">
            <v>ANT</v>
          </cell>
          <cell r="E397" t="str">
            <v>JLS</v>
          </cell>
          <cell r="F397" t="str">
            <v>TUBULAÇÃO</v>
          </cell>
          <cell r="G397" t="str">
            <v>GILTON LIMA SANTOS CORRÊA</v>
          </cell>
          <cell r="H397" t="str">
            <v>ENCANADOR</v>
          </cell>
          <cell r="I397" t="str">
            <v>RIO DAS OSTRAS</v>
          </cell>
          <cell r="J397">
            <v>1</v>
          </cell>
        </row>
        <row r="398">
          <cell r="A398">
            <v>369</v>
          </cell>
          <cell r="C398" t="str">
            <v>DEM</v>
          </cell>
          <cell r="D398" t="str">
            <v>DEM</v>
          </cell>
          <cell r="E398" t="str">
            <v>DEM</v>
          </cell>
          <cell r="F398" t="str">
            <v>DEM</v>
          </cell>
          <cell r="G398" t="str">
            <v>ALEXANDRE CARVALHO RODRIGUES</v>
          </cell>
          <cell r="H398" t="str">
            <v>AJUDANTE</v>
          </cell>
          <cell r="J398">
            <v>1</v>
          </cell>
        </row>
        <row r="399">
          <cell r="A399">
            <v>370</v>
          </cell>
          <cell r="B399" t="str">
            <v>AFC</v>
          </cell>
          <cell r="C399" t="str">
            <v>HRSG</v>
          </cell>
          <cell r="D399" t="str">
            <v>-</v>
          </cell>
          <cell r="E399" t="str">
            <v>CJS</v>
          </cell>
          <cell r="F399" t="str">
            <v>GRAUT</v>
          </cell>
          <cell r="G399" t="str">
            <v>MANOEL JOSÉ BASTOS MACHADO</v>
          </cell>
          <cell r="H399" t="str">
            <v>CARPINTEIRO</v>
          </cell>
          <cell r="I399" t="str">
            <v>RIO DAS OSTRAS</v>
          </cell>
          <cell r="J399">
            <v>1</v>
          </cell>
        </row>
        <row r="400">
          <cell r="A400">
            <v>371</v>
          </cell>
          <cell r="C400" t="str">
            <v>DEM</v>
          </cell>
          <cell r="D400" t="str">
            <v>DEM</v>
          </cell>
          <cell r="E400" t="str">
            <v>DEM</v>
          </cell>
          <cell r="F400" t="str">
            <v>DEM</v>
          </cell>
          <cell r="G400" t="str">
            <v>JOÃO VIEIRA DE SOUZA</v>
          </cell>
          <cell r="H400" t="str">
            <v>MONTADOR ELETROM.</v>
          </cell>
          <cell r="J400">
            <v>1</v>
          </cell>
        </row>
        <row r="401">
          <cell r="A401">
            <v>372</v>
          </cell>
          <cell r="G401" t="str">
            <v>EDNEY BARRETO SOUZA</v>
          </cell>
          <cell r="H401" t="str">
            <v>MOTORISTA MUNCK</v>
          </cell>
          <cell r="I401" t="str">
            <v>BRISA DA COSTA</v>
          </cell>
          <cell r="J401">
            <v>1</v>
          </cell>
        </row>
        <row r="402">
          <cell r="A402">
            <v>373</v>
          </cell>
          <cell r="C402" t="str">
            <v>DEM</v>
          </cell>
          <cell r="D402" t="str">
            <v>DEM</v>
          </cell>
          <cell r="E402" t="str">
            <v>DEM</v>
          </cell>
          <cell r="F402" t="str">
            <v>DEM</v>
          </cell>
          <cell r="G402" t="str">
            <v>ERIVAN DE FRANÇA DOS SANTOS</v>
          </cell>
          <cell r="H402" t="str">
            <v>AJUDANTE</v>
          </cell>
          <cell r="I402" t="str">
            <v>AEROPORTO</v>
          </cell>
          <cell r="J402">
            <v>1</v>
          </cell>
        </row>
        <row r="403">
          <cell r="A403">
            <v>374</v>
          </cell>
          <cell r="C403" t="str">
            <v>DEM</v>
          </cell>
          <cell r="D403" t="str">
            <v>DEM</v>
          </cell>
          <cell r="E403" t="str">
            <v>DEM</v>
          </cell>
          <cell r="F403" t="str">
            <v>DEM</v>
          </cell>
          <cell r="G403" t="str">
            <v>JONES ROBERTO DA SILVA</v>
          </cell>
          <cell r="H403" t="str">
            <v>MONTADOR ANDAIME</v>
          </cell>
          <cell r="I403" t="str">
            <v>RIO DAS OSTRAS</v>
          </cell>
          <cell r="J403">
            <v>1</v>
          </cell>
        </row>
        <row r="404">
          <cell r="A404">
            <v>375</v>
          </cell>
          <cell r="C404" t="str">
            <v>DEM</v>
          </cell>
          <cell r="D404" t="str">
            <v>DEM</v>
          </cell>
          <cell r="E404" t="str">
            <v>DEM</v>
          </cell>
          <cell r="F404" t="str">
            <v>DEM</v>
          </cell>
          <cell r="G404" t="str">
            <v>MÁRCIO ANDRÉ BITTENCOURT BARBOZA</v>
          </cell>
          <cell r="H404" t="str">
            <v>MONTADOR ANDAIME</v>
          </cell>
          <cell r="I404" t="str">
            <v>RIO DAS OSTRAS</v>
          </cell>
          <cell r="J404">
            <v>1</v>
          </cell>
        </row>
        <row r="405">
          <cell r="A405">
            <v>376</v>
          </cell>
          <cell r="C405" t="str">
            <v>DEM</v>
          </cell>
          <cell r="D405" t="str">
            <v>DEM</v>
          </cell>
          <cell r="E405" t="str">
            <v>DEM</v>
          </cell>
          <cell r="F405" t="str">
            <v>DEM</v>
          </cell>
          <cell r="G405" t="str">
            <v>ADENIR MARTINS JARDIM</v>
          </cell>
          <cell r="H405" t="str">
            <v>ENCANADOR</v>
          </cell>
          <cell r="I405" t="str">
            <v>RIO DAS OSTRAS</v>
          </cell>
          <cell r="J405">
            <v>1</v>
          </cell>
        </row>
        <row r="406">
          <cell r="A406">
            <v>377</v>
          </cell>
          <cell r="B406" t="str">
            <v>AFC</v>
          </cell>
          <cell r="C406" t="str">
            <v>BOP/HRSG</v>
          </cell>
          <cell r="D406" t="str">
            <v>PAO</v>
          </cell>
          <cell r="E406" t="str">
            <v>-</v>
          </cell>
          <cell r="F406" t="str">
            <v>FABRICAÇÃO</v>
          </cell>
          <cell r="G406" t="str">
            <v>ROBERTO BITENCOURT</v>
          </cell>
          <cell r="H406" t="str">
            <v>CARPINTEIRO</v>
          </cell>
          <cell r="I406" t="str">
            <v>RIO DAS OSTRAS</v>
          </cell>
          <cell r="J406">
            <v>1</v>
          </cell>
        </row>
        <row r="407">
          <cell r="A407">
            <v>378</v>
          </cell>
          <cell r="C407" t="str">
            <v>DEM</v>
          </cell>
          <cell r="D407" t="str">
            <v>DEM</v>
          </cell>
          <cell r="E407" t="str">
            <v>DEM</v>
          </cell>
          <cell r="F407" t="str">
            <v>DEM</v>
          </cell>
          <cell r="G407" t="str">
            <v>ISRAEL ELIAS DE TOLEDO</v>
          </cell>
          <cell r="H407" t="str">
            <v>ELETRICISTA MONTADOR</v>
          </cell>
          <cell r="I407" t="str">
            <v>RIO DAS OSTRAS</v>
          </cell>
          <cell r="J407">
            <v>1</v>
          </cell>
        </row>
        <row r="408">
          <cell r="A408">
            <v>379</v>
          </cell>
          <cell r="C408" t="str">
            <v>DEM</v>
          </cell>
          <cell r="D408" t="str">
            <v>DEM</v>
          </cell>
          <cell r="E408" t="str">
            <v>DEM</v>
          </cell>
          <cell r="F408" t="str">
            <v>DEM</v>
          </cell>
          <cell r="G408" t="str">
            <v>LUIZ VICENTE DO PRADO</v>
          </cell>
          <cell r="H408" t="str">
            <v>ELETRICISTA MONTADOR</v>
          </cell>
          <cell r="I408" t="str">
            <v>RIO DAS OSTRAS</v>
          </cell>
          <cell r="J408">
            <v>1</v>
          </cell>
        </row>
        <row r="409">
          <cell r="A409">
            <v>380</v>
          </cell>
          <cell r="E409" t="str">
            <v>D</v>
          </cell>
          <cell r="G409" t="str">
            <v>OSNEVE RIBEIRO FILHO</v>
          </cell>
          <cell r="H409" t="str">
            <v>AUXILIAR ALMOXARIFE</v>
          </cell>
          <cell r="J409">
            <v>1</v>
          </cell>
        </row>
        <row r="410">
          <cell r="A410">
            <v>381</v>
          </cell>
          <cell r="B410" t="str">
            <v>ALM</v>
          </cell>
          <cell r="C410" t="str">
            <v>-</v>
          </cell>
          <cell r="D410" t="str">
            <v>-</v>
          </cell>
          <cell r="E410" t="str">
            <v>ODAIL</v>
          </cell>
          <cell r="F410" t="str">
            <v>-</v>
          </cell>
          <cell r="G410" t="str">
            <v>MÁRCIO GOMES VIANA</v>
          </cell>
          <cell r="H410" t="str">
            <v>ELETRICISTA MONTADOR</v>
          </cell>
          <cell r="I410" t="str">
            <v>RIO DAS OSTRAS</v>
          </cell>
          <cell r="J410">
            <v>1</v>
          </cell>
        </row>
        <row r="411">
          <cell r="A411">
            <v>382</v>
          </cell>
          <cell r="B411" t="str">
            <v>AFC</v>
          </cell>
          <cell r="C411" t="str">
            <v>HRSG</v>
          </cell>
          <cell r="D411" t="str">
            <v>VT</v>
          </cell>
          <cell r="E411" t="str">
            <v>JAS</v>
          </cell>
          <cell r="F411" t="str">
            <v>SUP</v>
          </cell>
          <cell r="G411" t="str">
            <v>JOSÉ ALVES DE SOUZA</v>
          </cell>
          <cell r="H411" t="str">
            <v>ENCARREGADO ELETRICA</v>
          </cell>
          <cell r="I411" t="str">
            <v>RIO DAS OSTRAS</v>
          </cell>
          <cell r="J411">
            <v>1</v>
          </cell>
        </row>
        <row r="412">
          <cell r="A412">
            <v>383</v>
          </cell>
          <cell r="C412" t="str">
            <v>DEM</v>
          </cell>
          <cell r="D412" t="str">
            <v>DEM</v>
          </cell>
          <cell r="E412" t="str">
            <v>DEM</v>
          </cell>
          <cell r="F412" t="str">
            <v>DEM</v>
          </cell>
          <cell r="G412" t="str">
            <v>CLAUDIONOR DA CONCEIÇÃO FILHO</v>
          </cell>
          <cell r="H412" t="str">
            <v>ELETRICISTA F / C</v>
          </cell>
          <cell r="I412" t="str">
            <v>RIO DAS OSTRAS</v>
          </cell>
          <cell r="J412">
            <v>1</v>
          </cell>
        </row>
        <row r="413">
          <cell r="A413">
            <v>384</v>
          </cell>
          <cell r="C413" t="str">
            <v>DEM</v>
          </cell>
          <cell r="D413" t="str">
            <v>DEM</v>
          </cell>
          <cell r="E413" t="str">
            <v>DEM</v>
          </cell>
          <cell r="F413" t="str">
            <v>DEM</v>
          </cell>
          <cell r="G413" t="str">
            <v>VALDIR ALVES</v>
          </cell>
          <cell r="H413" t="str">
            <v>CONTRA MESTRE</v>
          </cell>
          <cell r="I413" t="str">
            <v>RIO DAS OSTRAS</v>
          </cell>
          <cell r="J413">
            <v>1</v>
          </cell>
        </row>
        <row r="414">
          <cell r="A414">
            <v>385</v>
          </cell>
          <cell r="B414" t="str">
            <v>AFC</v>
          </cell>
          <cell r="C414" t="str">
            <v>HRSG</v>
          </cell>
          <cell r="D414" t="str">
            <v>VT</v>
          </cell>
          <cell r="E414" t="str">
            <v>JAS</v>
          </cell>
          <cell r="F414" t="str">
            <v>ELÉTRICA</v>
          </cell>
          <cell r="G414" t="str">
            <v>ODAIR JOSÉ SOUZA DA PAIXÃO</v>
          </cell>
          <cell r="H414" t="str">
            <v>ELETRICISTA MONTADOR</v>
          </cell>
          <cell r="I414" t="str">
            <v>RIO DAS OSTRAS</v>
          </cell>
          <cell r="J414">
            <v>1</v>
          </cell>
        </row>
        <row r="415">
          <cell r="A415">
            <v>386</v>
          </cell>
          <cell r="B415" t="str">
            <v>SUP</v>
          </cell>
          <cell r="C415" t="str">
            <v>JORGE/CT</v>
          </cell>
          <cell r="D415" t="str">
            <v>RR</v>
          </cell>
          <cell r="E415" t="str">
            <v>VL</v>
          </cell>
          <cell r="F415" t="str">
            <v>JORGE/CT</v>
          </cell>
          <cell r="G415" t="str">
            <v>VILSON LOURENÇO</v>
          </cell>
          <cell r="H415" t="str">
            <v>ENCARREGADO MECANICA</v>
          </cell>
          <cell r="I415" t="str">
            <v>RIO DAS OSTRAS</v>
          </cell>
          <cell r="J415">
            <v>1</v>
          </cell>
        </row>
        <row r="416">
          <cell r="A416">
            <v>387</v>
          </cell>
          <cell r="B416" t="str">
            <v>DP</v>
          </cell>
          <cell r="D416" t="str">
            <v>-</v>
          </cell>
          <cell r="E416" t="str">
            <v>GGS</v>
          </cell>
          <cell r="G416" t="str">
            <v>PEDRO CARLOS DUARTE DE CASTRO</v>
          </cell>
          <cell r="H416" t="str">
            <v>ASSISTENTE DE DP</v>
          </cell>
          <cell r="I416" t="str">
            <v>RIO DAS OSTRAS</v>
          </cell>
          <cell r="J416">
            <v>1</v>
          </cell>
        </row>
        <row r="417">
          <cell r="A417">
            <v>388</v>
          </cell>
          <cell r="E417" t="str">
            <v>D</v>
          </cell>
          <cell r="G417" t="str">
            <v>MARIA LUCIANE BALONECKER</v>
          </cell>
          <cell r="H417" t="str">
            <v>AUXILIAR ADM</v>
          </cell>
          <cell r="I417" t="str">
            <v>RIO DAS OSTRAS</v>
          </cell>
          <cell r="J417">
            <v>1</v>
          </cell>
        </row>
        <row r="418">
          <cell r="A418">
            <v>389</v>
          </cell>
          <cell r="E418" t="str">
            <v>D</v>
          </cell>
          <cell r="G418" t="str">
            <v>LUIZ ANTÔNIO DOS SANTOS COELHO</v>
          </cell>
          <cell r="H418" t="str">
            <v>FERRAMENTEIRO</v>
          </cell>
          <cell r="J418">
            <v>1</v>
          </cell>
        </row>
        <row r="419">
          <cell r="A419">
            <v>391</v>
          </cell>
          <cell r="B419" t="str">
            <v>SUB</v>
          </cell>
          <cell r="E419" t="str">
            <v>D</v>
          </cell>
          <cell r="G419" t="str">
            <v>ROBSON BRAZ SANTANA</v>
          </cell>
          <cell r="H419" t="str">
            <v>MECANICO MONTADOR</v>
          </cell>
          <cell r="J419">
            <v>1</v>
          </cell>
        </row>
        <row r="420">
          <cell r="A420">
            <v>392</v>
          </cell>
          <cell r="B420" t="str">
            <v>ASA</v>
          </cell>
          <cell r="C420" t="str">
            <v>HRSG</v>
          </cell>
          <cell r="D420" t="str">
            <v>ANT</v>
          </cell>
          <cell r="E420" t="str">
            <v>NNC</v>
          </cell>
          <cell r="F420" t="str">
            <v>MONTAGEM</v>
          </cell>
          <cell r="G420" t="str">
            <v>VOLNI DE ANDRADE</v>
          </cell>
          <cell r="H420" t="str">
            <v>CONTRA MESTRE</v>
          </cell>
          <cell r="I420" t="str">
            <v>RIO DAS OSTRAS</v>
          </cell>
          <cell r="J420">
            <v>1</v>
          </cell>
        </row>
        <row r="421">
          <cell r="A421">
            <v>393</v>
          </cell>
          <cell r="B421" t="str">
            <v>SUB</v>
          </cell>
          <cell r="E421" t="str">
            <v>D</v>
          </cell>
          <cell r="G421" t="str">
            <v>GIVALDO PINHEIRO DE ARRUDA</v>
          </cell>
          <cell r="H421" t="str">
            <v>AJUDANTE</v>
          </cell>
          <cell r="J421">
            <v>1</v>
          </cell>
        </row>
        <row r="422">
          <cell r="A422">
            <v>394</v>
          </cell>
          <cell r="B422" t="str">
            <v>SUB</v>
          </cell>
          <cell r="E422" t="str">
            <v>D</v>
          </cell>
          <cell r="G422" t="str">
            <v>OZIEL DA SILVA</v>
          </cell>
          <cell r="H422" t="str">
            <v>MECANICO MONTADOR</v>
          </cell>
          <cell r="J422">
            <v>1</v>
          </cell>
        </row>
        <row r="423">
          <cell r="A423">
            <v>395</v>
          </cell>
          <cell r="B423" t="str">
            <v>SUB</v>
          </cell>
          <cell r="E423" t="str">
            <v>D</v>
          </cell>
          <cell r="G423" t="str">
            <v>LAECIO DA FONSECA</v>
          </cell>
          <cell r="H423" t="str">
            <v>MONTADOR ELETROM.</v>
          </cell>
          <cell r="J423">
            <v>1</v>
          </cell>
        </row>
        <row r="424">
          <cell r="A424">
            <v>396</v>
          </cell>
          <cell r="B424" t="str">
            <v>SUB</v>
          </cell>
          <cell r="E424" t="str">
            <v>D</v>
          </cell>
          <cell r="G424" t="str">
            <v>LUCIMAR SOARES DA FONSECA</v>
          </cell>
          <cell r="H424" t="str">
            <v>MONTADOR ELETROM.</v>
          </cell>
          <cell r="J424">
            <v>1</v>
          </cell>
        </row>
        <row r="425">
          <cell r="A425">
            <v>397</v>
          </cell>
          <cell r="E425" t="str">
            <v>D</v>
          </cell>
          <cell r="G425" t="str">
            <v>AILTON AGOSTINHO CAMPOS</v>
          </cell>
          <cell r="H425" t="str">
            <v>ELETRICISTA F / C</v>
          </cell>
          <cell r="J425">
            <v>1</v>
          </cell>
        </row>
        <row r="426">
          <cell r="A426">
            <v>398</v>
          </cell>
          <cell r="C426" t="str">
            <v>DEM</v>
          </cell>
          <cell r="D426" t="str">
            <v>DEM</v>
          </cell>
          <cell r="E426" t="str">
            <v>DEM</v>
          </cell>
          <cell r="F426" t="str">
            <v>DEM</v>
          </cell>
          <cell r="G426" t="str">
            <v>NELITO JESUS DOS SANTOS</v>
          </cell>
          <cell r="H426" t="str">
            <v>ELETRICISTA F / C</v>
          </cell>
          <cell r="I426" t="str">
            <v>CENTRO</v>
          </cell>
          <cell r="J426">
            <v>1</v>
          </cell>
        </row>
        <row r="427">
          <cell r="A427">
            <v>399</v>
          </cell>
          <cell r="B427" t="str">
            <v>SUB</v>
          </cell>
          <cell r="E427" t="str">
            <v>D</v>
          </cell>
          <cell r="G427" t="str">
            <v>ANTÔNIO MARCELINO DE ARAÚJO</v>
          </cell>
          <cell r="H427" t="str">
            <v>ELETRICISTA MONTADOR</v>
          </cell>
          <cell r="J427">
            <v>1</v>
          </cell>
        </row>
        <row r="428">
          <cell r="A428">
            <v>400</v>
          </cell>
          <cell r="B428" t="str">
            <v>SUB</v>
          </cell>
          <cell r="E428" t="str">
            <v>D</v>
          </cell>
          <cell r="G428" t="str">
            <v>FRANCISCO MANOEL MARINHO</v>
          </cell>
          <cell r="H428" t="str">
            <v>MONTADOR ELETROM.</v>
          </cell>
          <cell r="J428">
            <v>1</v>
          </cell>
        </row>
        <row r="429">
          <cell r="A429">
            <v>401</v>
          </cell>
          <cell r="C429" t="str">
            <v>DEM</v>
          </cell>
          <cell r="D429" t="str">
            <v>DEM</v>
          </cell>
          <cell r="E429" t="str">
            <v>DEM</v>
          </cell>
          <cell r="F429" t="str">
            <v>DEM</v>
          </cell>
          <cell r="G429" t="str">
            <v>JUSCELINO ALVES DA SILVA</v>
          </cell>
          <cell r="H429" t="str">
            <v>ELETRICISTA MONTADOR</v>
          </cell>
          <cell r="J429">
            <v>1</v>
          </cell>
        </row>
        <row r="430">
          <cell r="A430">
            <v>402</v>
          </cell>
          <cell r="G430" t="str">
            <v>ADEMILSON DUARTE DE OLIVEIRA</v>
          </cell>
          <cell r="H430" t="str">
            <v>ELETRICISTA F / C</v>
          </cell>
          <cell r="I430" t="str">
            <v>RIO DAS OSTRAS</v>
          </cell>
          <cell r="J430">
            <v>1</v>
          </cell>
        </row>
        <row r="431">
          <cell r="A431">
            <v>403</v>
          </cell>
          <cell r="C431" t="str">
            <v>DEM</v>
          </cell>
          <cell r="D431" t="str">
            <v>DEM</v>
          </cell>
          <cell r="E431" t="str">
            <v>DEM</v>
          </cell>
          <cell r="F431" t="str">
            <v>DEM</v>
          </cell>
          <cell r="G431" t="str">
            <v>JOSÉ RANGEL JUSTINO</v>
          </cell>
          <cell r="H431" t="str">
            <v>ELETRICISTA MONTADOR</v>
          </cell>
          <cell r="I431" t="str">
            <v>RIO DAS OSTRAS</v>
          </cell>
          <cell r="J431">
            <v>1</v>
          </cell>
        </row>
        <row r="432">
          <cell r="A432">
            <v>404</v>
          </cell>
          <cell r="C432" t="str">
            <v>DEM</v>
          </cell>
          <cell r="D432" t="str">
            <v>DEM</v>
          </cell>
          <cell r="E432" t="str">
            <v>DEM</v>
          </cell>
          <cell r="F432" t="str">
            <v>DEM</v>
          </cell>
          <cell r="G432" t="str">
            <v>FRANCISCO FERREIRA LIMA</v>
          </cell>
          <cell r="H432" t="str">
            <v>CONTRA MESTRE</v>
          </cell>
          <cell r="I432" t="str">
            <v>RIO DAS OSTRAS</v>
          </cell>
          <cell r="J432">
            <v>1</v>
          </cell>
        </row>
        <row r="433">
          <cell r="A433">
            <v>405</v>
          </cell>
          <cell r="B433" t="str">
            <v>SUB</v>
          </cell>
          <cell r="E433" t="str">
            <v>D</v>
          </cell>
          <cell r="G433" t="str">
            <v>ROBERTO NUNES DO AMARAL</v>
          </cell>
          <cell r="H433" t="str">
            <v>ELETRICISTA MONTADOR</v>
          </cell>
          <cell r="J433">
            <v>1</v>
          </cell>
        </row>
        <row r="434">
          <cell r="A434">
            <v>406</v>
          </cell>
          <cell r="C434" t="str">
            <v>DEM</v>
          </cell>
          <cell r="D434" t="str">
            <v>DEM</v>
          </cell>
          <cell r="E434" t="str">
            <v>DEM</v>
          </cell>
          <cell r="F434" t="str">
            <v>DEM</v>
          </cell>
          <cell r="G434" t="str">
            <v>PAULO ALVES BARBOSA</v>
          </cell>
          <cell r="H434" t="str">
            <v>ELETRICISTA F / C</v>
          </cell>
          <cell r="J434">
            <v>1</v>
          </cell>
        </row>
        <row r="435">
          <cell r="A435">
            <v>407</v>
          </cell>
          <cell r="B435" t="str">
            <v>BOP</v>
          </cell>
          <cell r="C435" t="str">
            <v>DORG</v>
          </cell>
          <cell r="D435" t="str">
            <v>RVV</v>
          </cell>
          <cell r="E435" t="str">
            <v>JA S</v>
          </cell>
          <cell r="F435" t="str">
            <v>DORG</v>
          </cell>
          <cell r="G435" t="str">
            <v>ELIAS RODRIGUES</v>
          </cell>
          <cell r="H435" t="str">
            <v>AJUDANTE</v>
          </cell>
          <cell r="I435" t="str">
            <v>BARRA</v>
          </cell>
          <cell r="J435">
            <v>1</v>
          </cell>
        </row>
        <row r="436">
          <cell r="A436">
            <v>408</v>
          </cell>
          <cell r="C436" t="str">
            <v>DEM</v>
          </cell>
          <cell r="D436" t="str">
            <v>DEM</v>
          </cell>
          <cell r="E436" t="str">
            <v>DEM</v>
          </cell>
          <cell r="F436" t="str">
            <v>DEM</v>
          </cell>
          <cell r="G436" t="str">
            <v>LUIZ BRAZ DE MOURA</v>
          </cell>
          <cell r="H436" t="str">
            <v>ELETRICISTA MONTADOR</v>
          </cell>
          <cell r="J436">
            <v>1</v>
          </cell>
        </row>
        <row r="437">
          <cell r="A437">
            <v>409</v>
          </cell>
          <cell r="C437" t="str">
            <v>DEM</v>
          </cell>
          <cell r="D437" t="str">
            <v>DEM</v>
          </cell>
          <cell r="E437" t="str">
            <v>DEM</v>
          </cell>
          <cell r="F437" t="str">
            <v>DEM</v>
          </cell>
          <cell r="G437" t="str">
            <v>HARDMAN ALBUQUERQUE SOUZA E SILVA</v>
          </cell>
          <cell r="H437" t="str">
            <v>AJUDANTE</v>
          </cell>
          <cell r="I437" t="str">
            <v>COND. GREEN PEACE</v>
          </cell>
          <cell r="J437">
            <v>1</v>
          </cell>
        </row>
        <row r="438">
          <cell r="A438">
            <v>410</v>
          </cell>
          <cell r="C438" t="str">
            <v>DEM</v>
          </cell>
          <cell r="D438" t="str">
            <v>DEM</v>
          </cell>
          <cell r="E438" t="str">
            <v>DEM</v>
          </cell>
          <cell r="F438" t="str">
            <v>DEM</v>
          </cell>
          <cell r="G438" t="str">
            <v>NILSON XAVIER DE MORAIS</v>
          </cell>
          <cell r="H438" t="str">
            <v>ELETRICISTA MONTADOR</v>
          </cell>
          <cell r="J438">
            <v>1</v>
          </cell>
        </row>
        <row r="439">
          <cell r="A439">
            <v>411</v>
          </cell>
          <cell r="C439" t="str">
            <v>DEM</v>
          </cell>
          <cell r="D439" t="str">
            <v>DEM</v>
          </cell>
          <cell r="E439" t="str">
            <v>DEM</v>
          </cell>
          <cell r="F439" t="str">
            <v>DEM</v>
          </cell>
          <cell r="G439" t="str">
            <v>SILVAN VIEIRA CIPRIANO</v>
          </cell>
          <cell r="H439" t="str">
            <v>MESTRE DE ELETRICA</v>
          </cell>
          <cell r="J439">
            <v>1</v>
          </cell>
        </row>
        <row r="440">
          <cell r="A440">
            <v>412</v>
          </cell>
          <cell r="C440" t="str">
            <v>DEM</v>
          </cell>
          <cell r="D440" t="str">
            <v>DEM</v>
          </cell>
          <cell r="E440" t="str">
            <v>DEM</v>
          </cell>
          <cell r="F440" t="str">
            <v>DEM</v>
          </cell>
          <cell r="G440" t="str">
            <v>AURINO DOS REIS SANTANTA</v>
          </cell>
          <cell r="H440" t="str">
            <v>ELETRICISTA MONTADOR</v>
          </cell>
          <cell r="J440">
            <v>1</v>
          </cell>
        </row>
        <row r="441">
          <cell r="A441">
            <v>413</v>
          </cell>
          <cell r="C441" t="str">
            <v>DEM</v>
          </cell>
          <cell r="D441" t="str">
            <v>DEM</v>
          </cell>
          <cell r="E441" t="str">
            <v>DEM</v>
          </cell>
          <cell r="F441" t="str">
            <v>DEM</v>
          </cell>
          <cell r="G441" t="str">
            <v>ERCILIO COSTA DA SILVA</v>
          </cell>
          <cell r="H441" t="str">
            <v>ELETRICISTA F / C</v>
          </cell>
          <cell r="J441">
            <v>1</v>
          </cell>
        </row>
        <row r="442">
          <cell r="A442">
            <v>414</v>
          </cell>
          <cell r="C442" t="str">
            <v>DEM</v>
          </cell>
          <cell r="D442" t="str">
            <v>DEM</v>
          </cell>
          <cell r="E442" t="str">
            <v>DEM</v>
          </cell>
          <cell r="F442" t="str">
            <v>DEM</v>
          </cell>
          <cell r="G442" t="str">
            <v>DELBER SANTOS TIMOTEO</v>
          </cell>
          <cell r="H442" t="str">
            <v>ELETRICISTA MONTADOR</v>
          </cell>
          <cell r="J442">
            <v>1</v>
          </cell>
        </row>
        <row r="443">
          <cell r="A443">
            <v>415</v>
          </cell>
          <cell r="B443" t="str">
            <v>SUB</v>
          </cell>
          <cell r="E443" t="str">
            <v>D</v>
          </cell>
          <cell r="G443" t="str">
            <v>JORGE MARQUES TIMOTEO</v>
          </cell>
          <cell r="H443" t="str">
            <v>ELETRICISTA MONTADOR</v>
          </cell>
          <cell r="J443">
            <v>1</v>
          </cell>
        </row>
        <row r="444">
          <cell r="A444">
            <v>416</v>
          </cell>
          <cell r="E444" t="str">
            <v>D</v>
          </cell>
          <cell r="G444" t="str">
            <v>SEBASTIÃO DE SOUZA ANDRADE</v>
          </cell>
          <cell r="H444" t="str">
            <v>ELETRICISTA MONTADOR</v>
          </cell>
          <cell r="J444">
            <v>1</v>
          </cell>
        </row>
        <row r="445">
          <cell r="A445">
            <v>417</v>
          </cell>
          <cell r="C445" t="str">
            <v>DEM</v>
          </cell>
          <cell r="D445" t="str">
            <v>DEM</v>
          </cell>
          <cell r="E445" t="str">
            <v>DEM</v>
          </cell>
          <cell r="F445" t="str">
            <v>DEM</v>
          </cell>
          <cell r="G445" t="str">
            <v>SILVONEI ROBERGSON MARQUES</v>
          </cell>
          <cell r="H445" t="str">
            <v>ELETRICISTA MONTADOR</v>
          </cell>
          <cell r="J445">
            <v>1</v>
          </cell>
        </row>
        <row r="446">
          <cell r="A446">
            <v>418</v>
          </cell>
          <cell r="B446" t="str">
            <v>AFC</v>
          </cell>
          <cell r="C446" t="str">
            <v>HRSG</v>
          </cell>
          <cell r="D446" t="str">
            <v>VT</v>
          </cell>
          <cell r="E446" t="str">
            <v>VAS</v>
          </cell>
          <cell r="F446" t="str">
            <v>ELÉTRICA</v>
          </cell>
          <cell r="G446" t="str">
            <v>JUCELI ROCHA DOS SANTOS</v>
          </cell>
          <cell r="H446" t="str">
            <v>AJUDANTE</v>
          </cell>
          <cell r="I446" t="str">
            <v>C. DE MACABÚ</v>
          </cell>
          <cell r="J446">
            <v>1</v>
          </cell>
        </row>
        <row r="447">
          <cell r="A447">
            <v>419</v>
          </cell>
          <cell r="C447" t="str">
            <v>DEM</v>
          </cell>
          <cell r="D447" t="str">
            <v>DEM</v>
          </cell>
          <cell r="E447" t="str">
            <v>DEM</v>
          </cell>
          <cell r="F447" t="str">
            <v>DEM</v>
          </cell>
          <cell r="G447" t="str">
            <v>ALLAN DE AZEVEDO MOREIRA</v>
          </cell>
          <cell r="H447" t="str">
            <v>ELETRICISTA MONTADOR</v>
          </cell>
          <cell r="I447" t="str">
            <v>RIO DAS OSTRAS</v>
          </cell>
          <cell r="J447">
            <v>1</v>
          </cell>
        </row>
        <row r="448">
          <cell r="A448">
            <v>420</v>
          </cell>
          <cell r="B448" t="str">
            <v>AFC</v>
          </cell>
          <cell r="C448" t="str">
            <v>HRSG</v>
          </cell>
          <cell r="D448" t="str">
            <v>VT</v>
          </cell>
          <cell r="E448" t="str">
            <v>JAS</v>
          </cell>
          <cell r="F448" t="str">
            <v>ELÉTRICA</v>
          </cell>
          <cell r="G448" t="str">
            <v>GEOVANE MARIANO DA SILVA</v>
          </cell>
          <cell r="H448" t="str">
            <v>MEIO OFICIAL</v>
          </cell>
          <cell r="I448" t="str">
            <v>CARAPEBUS</v>
          </cell>
          <cell r="J448">
            <v>1</v>
          </cell>
        </row>
        <row r="449">
          <cell r="A449">
            <v>421</v>
          </cell>
          <cell r="C449" t="str">
            <v>DEM</v>
          </cell>
          <cell r="D449" t="str">
            <v>DEM</v>
          </cell>
          <cell r="E449" t="str">
            <v>DEM</v>
          </cell>
          <cell r="F449" t="str">
            <v>DEM</v>
          </cell>
          <cell r="G449" t="str">
            <v>EDVALDO ANUNCIAÇÃO DA CRUZ</v>
          </cell>
          <cell r="H449" t="str">
            <v>MEIO OFICIAL</v>
          </cell>
          <cell r="J449">
            <v>1</v>
          </cell>
        </row>
        <row r="450">
          <cell r="A450">
            <v>422</v>
          </cell>
          <cell r="C450" t="str">
            <v>DEM</v>
          </cell>
          <cell r="D450" t="str">
            <v>DEM</v>
          </cell>
          <cell r="E450" t="str">
            <v>DEM</v>
          </cell>
          <cell r="F450" t="str">
            <v>DEM</v>
          </cell>
          <cell r="G450" t="str">
            <v>EDSON DUARTE RODRIGUES</v>
          </cell>
          <cell r="H450" t="str">
            <v>AJUDANTE</v>
          </cell>
          <cell r="I450" t="str">
            <v>BARRA</v>
          </cell>
          <cell r="J450">
            <v>1</v>
          </cell>
        </row>
        <row r="451">
          <cell r="A451">
            <v>423</v>
          </cell>
          <cell r="B451" t="str">
            <v>AFC</v>
          </cell>
          <cell r="C451" t="str">
            <v>HRSG</v>
          </cell>
          <cell r="D451" t="str">
            <v>VT</v>
          </cell>
          <cell r="E451" t="str">
            <v>VAS</v>
          </cell>
          <cell r="F451" t="str">
            <v>ELÉTRICA</v>
          </cell>
          <cell r="G451" t="str">
            <v>PAULO RAMOS FERRAZ</v>
          </cell>
          <cell r="H451" t="str">
            <v>ELETRICISTA MONTADOR</v>
          </cell>
          <cell r="I451" t="str">
            <v>RIO DAS OSTRAS</v>
          </cell>
          <cell r="J451">
            <v>1</v>
          </cell>
        </row>
        <row r="452">
          <cell r="A452">
            <v>424</v>
          </cell>
          <cell r="B452" t="str">
            <v>AFC</v>
          </cell>
          <cell r="C452" t="str">
            <v>ST</v>
          </cell>
          <cell r="D452" t="str">
            <v>DARIO</v>
          </cell>
          <cell r="E452" t="str">
            <v>AMS</v>
          </cell>
          <cell r="F452" t="str">
            <v>ANDAIME</v>
          </cell>
          <cell r="G452" t="str">
            <v>JUNIOR ANDRADE BARBOSA</v>
          </cell>
          <cell r="H452" t="str">
            <v>MONTADOR ANDAIME</v>
          </cell>
          <cell r="I452" t="str">
            <v>BARRA</v>
          </cell>
          <cell r="J452">
            <v>1</v>
          </cell>
        </row>
        <row r="453">
          <cell r="A453">
            <v>425</v>
          </cell>
          <cell r="B453" t="str">
            <v>SUB</v>
          </cell>
          <cell r="E453" t="str">
            <v>D</v>
          </cell>
          <cell r="G453" t="str">
            <v>PAULO CESAR DA CUNHA COSTA</v>
          </cell>
          <cell r="H453" t="str">
            <v>MECANICO MONTADOR</v>
          </cell>
          <cell r="J453">
            <v>1</v>
          </cell>
        </row>
        <row r="454">
          <cell r="A454">
            <v>426</v>
          </cell>
          <cell r="E454" t="str">
            <v>D</v>
          </cell>
          <cell r="G454" t="str">
            <v>FRANCISCO SANTOS SAMPAIO</v>
          </cell>
          <cell r="H454" t="str">
            <v>MECANICO MONTADOR</v>
          </cell>
          <cell r="J454">
            <v>1</v>
          </cell>
        </row>
        <row r="455">
          <cell r="A455">
            <v>427</v>
          </cell>
          <cell r="B455" t="str">
            <v>SUB</v>
          </cell>
          <cell r="E455" t="str">
            <v>D</v>
          </cell>
          <cell r="G455" t="str">
            <v>DAVID DOS SANTOS LIMA</v>
          </cell>
          <cell r="H455" t="str">
            <v>MECANICO MONTADOR</v>
          </cell>
          <cell r="J455">
            <v>1</v>
          </cell>
        </row>
        <row r="456">
          <cell r="A456">
            <v>428</v>
          </cell>
          <cell r="C456" t="str">
            <v>DEM</v>
          </cell>
          <cell r="D456" t="str">
            <v>DEM</v>
          </cell>
          <cell r="E456" t="str">
            <v>DEM</v>
          </cell>
          <cell r="F456" t="str">
            <v>DEM</v>
          </cell>
          <cell r="G456" t="str">
            <v>WANDER MIRANDA</v>
          </cell>
          <cell r="H456" t="str">
            <v>SUPERVISOR DE</v>
          </cell>
          <cell r="I456" t="str">
            <v>RIO DAS OSTRAS</v>
          </cell>
          <cell r="J456">
            <v>1</v>
          </cell>
        </row>
        <row r="457">
          <cell r="A457">
            <v>429</v>
          </cell>
          <cell r="B457" t="str">
            <v>DORG</v>
          </cell>
          <cell r="C457" t="str">
            <v>BOP</v>
          </cell>
          <cell r="D457" t="str">
            <v>-</v>
          </cell>
          <cell r="F457" t="str">
            <v>SUP</v>
          </cell>
          <cell r="G457" t="str">
            <v>VILSON TCHAICK</v>
          </cell>
          <cell r="H457" t="str">
            <v>SUPERVISOR DE</v>
          </cell>
          <cell r="I457" t="str">
            <v>RIO DAS OSTRAS</v>
          </cell>
          <cell r="J457">
            <v>1</v>
          </cell>
        </row>
        <row r="458">
          <cell r="A458">
            <v>430</v>
          </cell>
          <cell r="B458" t="str">
            <v>CQ</v>
          </cell>
          <cell r="D458" t="str">
            <v>-</v>
          </cell>
          <cell r="E458" t="str">
            <v>ALDO</v>
          </cell>
          <cell r="G458" t="str">
            <v>WAGNER RODRIGUES DA SILVA</v>
          </cell>
          <cell r="H458" t="str">
            <v>INSP.QUALIDADE</v>
          </cell>
          <cell r="I458" t="str">
            <v>RIO DAS OSTRAS</v>
          </cell>
          <cell r="J458">
            <v>1</v>
          </cell>
        </row>
        <row r="459">
          <cell r="A459">
            <v>437</v>
          </cell>
          <cell r="B459" t="str">
            <v>SUB</v>
          </cell>
          <cell r="E459" t="str">
            <v>D</v>
          </cell>
          <cell r="G459" t="str">
            <v>VALDEMIR SOUSA</v>
          </cell>
          <cell r="H459" t="str">
            <v>MONTADOR ELETROM.</v>
          </cell>
          <cell r="J459">
            <v>1</v>
          </cell>
        </row>
        <row r="460">
          <cell r="A460">
            <v>438</v>
          </cell>
          <cell r="E460" t="str">
            <v>D</v>
          </cell>
          <cell r="G460" t="str">
            <v>EDUARDO DE LIMA DOS REIS SILVA</v>
          </cell>
          <cell r="H460" t="str">
            <v>MONTADOR ELETROM.</v>
          </cell>
          <cell r="J460">
            <v>1</v>
          </cell>
        </row>
        <row r="461">
          <cell r="A461">
            <v>439</v>
          </cell>
          <cell r="E461" t="str">
            <v>D</v>
          </cell>
          <cell r="G461" t="str">
            <v>REVERSON DE MELLO HENRIQUE</v>
          </cell>
          <cell r="H461" t="str">
            <v>AJUDANTE</v>
          </cell>
          <cell r="J461">
            <v>1</v>
          </cell>
        </row>
        <row r="462">
          <cell r="A462">
            <v>440</v>
          </cell>
          <cell r="B462" t="str">
            <v>SUB</v>
          </cell>
          <cell r="E462" t="str">
            <v>D</v>
          </cell>
          <cell r="G462" t="str">
            <v>JOSÉ ASSIS DE JESUS</v>
          </cell>
          <cell r="H462" t="str">
            <v>ELETRICISTA MONTADOR</v>
          </cell>
          <cell r="J462">
            <v>1</v>
          </cell>
        </row>
        <row r="463">
          <cell r="A463">
            <v>441</v>
          </cell>
          <cell r="C463" t="str">
            <v>DEM</v>
          </cell>
          <cell r="D463" t="str">
            <v>DEM</v>
          </cell>
          <cell r="E463" t="str">
            <v>DEM</v>
          </cell>
          <cell r="F463" t="str">
            <v>DEM</v>
          </cell>
          <cell r="G463" t="str">
            <v>ATAIDE SCHOTT DIAS FILHO</v>
          </cell>
          <cell r="H463" t="str">
            <v>AJUDANTE</v>
          </cell>
          <cell r="J463">
            <v>1</v>
          </cell>
        </row>
        <row r="464">
          <cell r="A464">
            <v>442</v>
          </cell>
          <cell r="C464" t="str">
            <v>DEM</v>
          </cell>
          <cell r="D464" t="str">
            <v>DEM</v>
          </cell>
          <cell r="E464" t="str">
            <v>DEM</v>
          </cell>
          <cell r="F464" t="str">
            <v>DEM</v>
          </cell>
          <cell r="G464" t="str">
            <v>ADAILTON CORREIA DA SILVA</v>
          </cell>
          <cell r="H464" t="str">
            <v>AJUDANTE</v>
          </cell>
          <cell r="J464">
            <v>1</v>
          </cell>
        </row>
        <row r="465">
          <cell r="A465">
            <v>443</v>
          </cell>
          <cell r="C465" t="str">
            <v>DEM</v>
          </cell>
          <cell r="D465" t="str">
            <v>DEM</v>
          </cell>
          <cell r="E465" t="str">
            <v>DEM</v>
          </cell>
          <cell r="F465" t="str">
            <v>DEM</v>
          </cell>
          <cell r="G465" t="str">
            <v>LUIZ CARLOS JESUS DE MIRANDA</v>
          </cell>
          <cell r="H465" t="str">
            <v>AJUDANTE</v>
          </cell>
          <cell r="J465">
            <v>1</v>
          </cell>
        </row>
        <row r="466">
          <cell r="A466">
            <v>444</v>
          </cell>
          <cell r="B466" t="str">
            <v>SUB</v>
          </cell>
          <cell r="E466" t="str">
            <v>D</v>
          </cell>
          <cell r="G466" t="str">
            <v>ODAIR JOSE DA SILVA</v>
          </cell>
          <cell r="H466" t="str">
            <v>ELETRICISTA MONTADOR</v>
          </cell>
          <cell r="J466">
            <v>1</v>
          </cell>
        </row>
        <row r="467">
          <cell r="A467">
            <v>445</v>
          </cell>
          <cell r="B467" t="str">
            <v>SUB</v>
          </cell>
          <cell r="E467" t="str">
            <v>D</v>
          </cell>
          <cell r="G467" t="str">
            <v>JAILTON ASSIS DE JESUS</v>
          </cell>
          <cell r="H467" t="str">
            <v>ELETRICISTA MONTADOR</v>
          </cell>
          <cell r="J467">
            <v>1</v>
          </cell>
        </row>
        <row r="468">
          <cell r="A468">
            <v>446</v>
          </cell>
          <cell r="B468" t="str">
            <v>SUB</v>
          </cell>
          <cell r="E468" t="str">
            <v>D</v>
          </cell>
          <cell r="G468" t="str">
            <v>DOURIVAL AUGUSTO DO ROSÁRIO</v>
          </cell>
          <cell r="H468" t="str">
            <v>ELETRICISTA F / C</v>
          </cell>
          <cell r="J468">
            <v>1</v>
          </cell>
        </row>
        <row r="469">
          <cell r="A469">
            <v>447</v>
          </cell>
          <cell r="B469" t="str">
            <v>SUB</v>
          </cell>
          <cell r="E469" t="str">
            <v>D</v>
          </cell>
          <cell r="G469" t="str">
            <v>MIGUEL FERRAZ DE AZEVEDO</v>
          </cell>
          <cell r="H469" t="str">
            <v>ELETRICISTA MONTADOR</v>
          </cell>
          <cell r="J469">
            <v>1</v>
          </cell>
        </row>
        <row r="470">
          <cell r="A470">
            <v>448</v>
          </cell>
          <cell r="C470" t="str">
            <v>DEM</v>
          </cell>
          <cell r="D470" t="str">
            <v>DEM</v>
          </cell>
          <cell r="E470" t="str">
            <v>DEM</v>
          </cell>
          <cell r="F470" t="str">
            <v>DEM</v>
          </cell>
          <cell r="G470" t="str">
            <v>FRANCINALDO DE JESUS BOGEA DINIZ</v>
          </cell>
          <cell r="H470" t="str">
            <v>AJUDANTE</v>
          </cell>
          <cell r="I470" t="str">
            <v>AEROPORTO</v>
          </cell>
          <cell r="J470">
            <v>1</v>
          </cell>
        </row>
        <row r="471">
          <cell r="A471">
            <v>449</v>
          </cell>
          <cell r="E471" t="str">
            <v>D</v>
          </cell>
          <cell r="G471" t="str">
            <v>JOÃO DE JESUS DINIZ</v>
          </cell>
          <cell r="H471" t="str">
            <v>AJUDANTE</v>
          </cell>
          <cell r="J471">
            <v>1</v>
          </cell>
        </row>
        <row r="472">
          <cell r="A472">
            <v>450</v>
          </cell>
          <cell r="B472" t="str">
            <v>COMIS.</v>
          </cell>
          <cell r="E472" t="str">
            <v>D</v>
          </cell>
          <cell r="G472" t="str">
            <v>SÉRGIO OLIVEIRA SOUZA</v>
          </cell>
          <cell r="H472" t="str">
            <v>ELETRICISTA F / C</v>
          </cell>
          <cell r="J472">
            <v>1</v>
          </cell>
        </row>
        <row r="473">
          <cell r="A473">
            <v>451</v>
          </cell>
          <cell r="C473" t="str">
            <v>DEM</v>
          </cell>
          <cell r="D473" t="str">
            <v>DEM</v>
          </cell>
          <cell r="E473" t="str">
            <v>DEM</v>
          </cell>
          <cell r="F473" t="str">
            <v>DEM</v>
          </cell>
          <cell r="G473" t="str">
            <v>JOÃO DOS SANTOS FERREIRA</v>
          </cell>
          <cell r="H473" t="str">
            <v>ELETRICISTA F / C</v>
          </cell>
          <cell r="J473">
            <v>1</v>
          </cell>
        </row>
        <row r="474">
          <cell r="A474">
            <v>452</v>
          </cell>
          <cell r="C474" t="str">
            <v>DEM</v>
          </cell>
          <cell r="D474" t="str">
            <v>DEM</v>
          </cell>
          <cell r="E474" t="str">
            <v>DEM</v>
          </cell>
          <cell r="F474" t="str">
            <v>DEM</v>
          </cell>
          <cell r="G474" t="str">
            <v>EDIVAN RODRIGUES OLIVEIRA</v>
          </cell>
          <cell r="H474" t="str">
            <v>ELETRICISTA MONTADOR</v>
          </cell>
          <cell r="J474">
            <v>1</v>
          </cell>
        </row>
        <row r="475">
          <cell r="A475">
            <v>453</v>
          </cell>
          <cell r="G475" t="str">
            <v>JOSÉ DE LIMA FERNANDES</v>
          </cell>
          <cell r="H475" t="str">
            <v>ELETRICISTA MONTADOR</v>
          </cell>
          <cell r="J475">
            <v>1</v>
          </cell>
        </row>
        <row r="476">
          <cell r="A476">
            <v>454</v>
          </cell>
          <cell r="B476" t="str">
            <v>SUB</v>
          </cell>
          <cell r="E476" t="str">
            <v>D</v>
          </cell>
          <cell r="G476" t="str">
            <v>EDESIO SÉRGIO DE OLIVEIRA</v>
          </cell>
          <cell r="H476" t="str">
            <v>ENCARREGADO ELETRICA</v>
          </cell>
          <cell r="J476">
            <v>1</v>
          </cell>
        </row>
        <row r="477">
          <cell r="A477">
            <v>455</v>
          </cell>
          <cell r="B477" t="str">
            <v>SUB</v>
          </cell>
          <cell r="E477" t="str">
            <v>D</v>
          </cell>
          <cell r="G477" t="str">
            <v>VALTER RODRIGUES ARAÚJO</v>
          </cell>
          <cell r="H477" t="str">
            <v>MECANICO MONTADOR</v>
          </cell>
          <cell r="J477">
            <v>1</v>
          </cell>
        </row>
        <row r="478">
          <cell r="A478">
            <v>456</v>
          </cell>
          <cell r="B478" t="str">
            <v>AFC</v>
          </cell>
          <cell r="C478" t="str">
            <v>CT</v>
          </cell>
          <cell r="D478" t="str">
            <v>VT</v>
          </cell>
          <cell r="E478" t="str">
            <v>JTC</v>
          </cell>
          <cell r="F478" t="str">
            <v>ELÉTRICA</v>
          </cell>
          <cell r="G478" t="str">
            <v>DOMINGOS DA CRUZ PEREIRA</v>
          </cell>
          <cell r="H478" t="str">
            <v>ELETRICISTA F / C</v>
          </cell>
          <cell r="I478" t="str">
            <v>LAGOMAR</v>
          </cell>
          <cell r="J478">
            <v>1</v>
          </cell>
        </row>
        <row r="479">
          <cell r="A479">
            <v>457</v>
          </cell>
          <cell r="B479" t="str">
            <v>SUB</v>
          </cell>
          <cell r="E479" t="str">
            <v>D</v>
          </cell>
          <cell r="G479" t="str">
            <v>WILIAN LEITE LOPES</v>
          </cell>
          <cell r="H479" t="str">
            <v>MEIO OFICIAL</v>
          </cell>
          <cell r="I479" t="str">
            <v>?</v>
          </cell>
          <cell r="J479">
            <v>1</v>
          </cell>
        </row>
        <row r="480">
          <cell r="A480">
            <v>458</v>
          </cell>
          <cell r="B480" t="str">
            <v>SUB</v>
          </cell>
          <cell r="E480" t="str">
            <v>D</v>
          </cell>
          <cell r="G480" t="str">
            <v>WARLY BAUDSON ROSA</v>
          </cell>
          <cell r="H480" t="str">
            <v>AJUDANTE</v>
          </cell>
          <cell r="I480" t="str">
            <v>?</v>
          </cell>
          <cell r="J480">
            <v>1</v>
          </cell>
        </row>
        <row r="481">
          <cell r="A481">
            <v>459</v>
          </cell>
          <cell r="C481" t="str">
            <v>DEM</v>
          </cell>
          <cell r="D481" t="str">
            <v>DEM</v>
          </cell>
          <cell r="E481" t="str">
            <v>DEM</v>
          </cell>
          <cell r="F481" t="str">
            <v>DEM</v>
          </cell>
          <cell r="G481" t="str">
            <v>GUTEMBERGUE MARQUES CORREIA</v>
          </cell>
          <cell r="H481" t="str">
            <v>AJUDANTE</v>
          </cell>
          <cell r="I481" t="str">
            <v>CARAPEBUS</v>
          </cell>
          <cell r="J481">
            <v>1</v>
          </cell>
        </row>
        <row r="482">
          <cell r="A482">
            <v>460</v>
          </cell>
          <cell r="B482" t="str">
            <v>ASA</v>
          </cell>
          <cell r="C482" t="str">
            <v>HRSG</v>
          </cell>
          <cell r="D482" t="str">
            <v>-</v>
          </cell>
          <cell r="E482" t="str">
            <v>OJC</v>
          </cell>
          <cell r="F482" t="str">
            <v>TOPOGR.</v>
          </cell>
          <cell r="G482" t="str">
            <v>MAURO CESAR SOUSA</v>
          </cell>
          <cell r="H482" t="str">
            <v>AJUDANTE</v>
          </cell>
          <cell r="I482" t="str">
            <v>BARRA</v>
          </cell>
          <cell r="J482">
            <v>1</v>
          </cell>
        </row>
        <row r="483">
          <cell r="A483">
            <v>461</v>
          </cell>
          <cell r="C483" t="str">
            <v>DEM</v>
          </cell>
          <cell r="D483" t="str">
            <v>DEM</v>
          </cell>
          <cell r="E483" t="str">
            <v>DEM</v>
          </cell>
          <cell r="F483" t="str">
            <v>DEM</v>
          </cell>
          <cell r="G483" t="str">
            <v>RENATO FERREIRA DOS SANTOS</v>
          </cell>
          <cell r="H483" t="str">
            <v>AJUDANTE</v>
          </cell>
          <cell r="J483">
            <v>1</v>
          </cell>
        </row>
        <row r="484">
          <cell r="A484">
            <v>462</v>
          </cell>
          <cell r="C484" t="str">
            <v>DEM</v>
          </cell>
          <cell r="D484" t="str">
            <v>DEM</v>
          </cell>
          <cell r="E484" t="str">
            <v>DEM</v>
          </cell>
          <cell r="F484" t="str">
            <v>DEM</v>
          </cell>
          <cell r="G484" t="str">
            <v>ED WILSON QUEIROZ DA SILVA SALLES</v>
          </cell>
          <cell r="H484" t="str">
            <v>AJUDANTE</v>
          </cell>
          <cell r="J484">
            <v>1</v>
          </cell>
        </row>
        <row r="485">
          <cell r="A485">
            <v>463</v>
          </cell>
          <cell r="C485" t="str">
            <v>DEM</v>
          </cell>
          <cell r="D485" t="str">
            <v>DEM</v>
          </cell>
          <cell r="E485" t="str">
            <v>DEM</v>
          </cell>
          <cell r="F485" t="str">
            <v>DEM</v>
          </cell>
          <cell r="G485" t="str">
            <v>JORGE TEIXEIRA GOMES</v>
          </cell>
          <cell r="H485" t="str">
            <v>AJUDANTE</v>
          </cell>
          <cell r="J485">
            <v>1</v>
          </cell>
        </row>
        <row r="486">
          <cell r="A486">
            <v>464</v>
          </cell>
          <cell r="E486" t="str">
            <v>D</v>
          </cell>
          <cell r="G486" t="str">
            <v>EVERTON MÁCIO DE FREITAS</v>
          </cell>
          <cell r="H486" t="str">
            <v>AJUDANTE</v>
          </cell>
          <cell r="J486">
            <v>1</v>
          </cell>
        </row>
        <row r="487">
          <cell r="A487">
            <v>465</v>
          </cell>
          <cell r="C487" t="str">
            <v>DEM</v>
          </cell>
          <cell r="D487" t="str">
            <v>DEM</v>
          </cell>
          <cell r="E487" t="str">
            <v>DEM</v>
          </cell>
          <cell r="F487" t="str">
            <v>DEM</v>
          </cell>
          <cell r="G487" t="str">
            <v>LUIZ ADRIANO DE JESUS CERQUEIRA</v>
          </cell>
          <cell r="H487" t="str">
            <v>AJUDANTE</v>
          </cell>
          <cell r="J487">
            <v>1</v>
          </cell>
        </row>
        <row r="488">
          <cell r="A488">
            <v>466</v>
          </cell>
          <cell r="B488" t="str">
            <v>SUB</v>
          </cell>
          <cell r="E488" t="str">
            <v>D</v>
          </cell>
          <cell r="G488" t="str">
            <v>GERMANO JOSÉ MONTEIRO</v>
          </cell>
          <cell r="H488" t="str">
            <v>ELETRICISTA F / C</v>
          </cell>
          <cell r="J488">
            <v>1</v>
          </cell>
        </row>
        <row r="489">
          <cell r="A489">
            <v>467</v>
          </cell>
          <cell r="B489" t="str">
            <v>EDR</v>
          </cell>
          <cell r="C489" t="str">
            <v>HRSG</v>
          </cell>
          <cell r="D489" t="str">
            <v>RF</v>
          </cell>
          <cell r="E489" t="str">
            <v>JVS</v>
          </cell>
          <cell r="F489" t="str">
            <v>MONTAGEM</v>
          </cell>
          <cell r="G489" t="str">
            <v>RONEI ADRIANO DE SÁ</v>
          </cell>
          <cell r="H489" t="str">
            <v>CONTRA MESTRE</v>
          </cell>
          <cell r="I489" t="str">
            <v>BARRA</v>
          </cell>
          <cell r="J489">
            <v>1</v>
          </cell>
        </row>
        <row r="490">
          <cell r="A490">
            <v>468</v>
          </cell>
          <cell r="C490" t="str">
            <v>DEM</v>
          </cell>
          <cell r="D490" t="str">
            <v>DEM</v>
          </cell>
          <cell r="E490" t="str">
            <v>DEM</v>
          </cell>
          <cell r="F490" t="str">
            <v>DEM</v>
          </cell>
          <cell r="G490" t="str">
            <v>RONALDO VILELA ILÍDIO</v>
          </cell>
          <cell r="H490" t="str">
            <v>ELETRICISTA MONTADOR</v>
          </cell>
          <cell r="I490" t="str">
            <v>RIO DAS OSTRAS</v>
          </cell>
          <cell r="J490">
            <v>1</v>
          </cell>
        </row>
        <row r="491">
          <cell r="A491">
            <v>469</v>
          </cell>
          <cell r="C491" t="str">
            <v>DEM</v>
          </cell>
          <cell r="D491" t="str">
            <v>DEM</v>
          </cell>
          <cell r="E491" t="str">
            <v>DEM</v>
          </cell>
          <cell r="F491" t="str">
            <v>DEM</v>
          </cell>
          <cell r="G491" t="str">
            <v>ROMULO TORRES MARQUES DE ASSIS</v>
          </cell>
          <cell r="H491" t="str">
            <v>AJUDANTE</v>
          </cell>
          <cell r="J491">
            <v>1</v>
          </cell>
        </row>
        <row r="492">
          <cell r="A492">
            <v>470</v>
          </cell>
          <cell r="C492" t="str">
            <v>DEM</v>
          </cell>
          <cell r="D492" t="str">
            <v>DEM</v>
          </cell>
          <cell r="E492" t="str">
            <v>DEM</v>
          </cell>
          <cell r="F492" t="str">
            <v>DEM</v>
          </cell>
          <cell r="G492" t="str">
            <v>ANTÔNIO JORGE CRESPO DE LIMA</v>
          </cell>
          <cell r="H492" t="str">
            <v>AJUDANTE</v>
          </cell>
          <cell r="J492">
            <v>1</v>
          </cell>
        </row>
        <row r="493">
          <cell r="A493">
            <v>471</v>
          </cell>
          <cell r="C493" t="str">
            <v>DEM</v>
          </cell>
          <cell r="D493" t="str">
            <v>DEM</v>
          </cell>
          <cell r="E493" t="str">
            <v>DEM</v>
          </cell>
          <cell r="F493" t="str">
            <v>DEM</v>
          </cell>
          <cell r="G493" t="str">
            <v>CLAUDIO DE CARVALHO</v>
          </cell>
          <cell r="H493" t="str">
            <v>ENCARREGADO DE ELÉTRICA</v>
          </cell>
          <cell r="I493" t="str">
            <v>RIO DAS OSTRAS</v>
          </cell>
          <cell r="J493">
            <v>1</v>
          </cell>
        </row>
        <row r="494">
          <cell r="A494">
            <v>472</v>
          </cell>
          <cell r="C494" t="str">
            <v>DEM</v>
          </cell>
          <cell r="D494" t="str">
            <v>DEM</v>
          </cell>
          <cell r="E494" t="str">
            <v>DEM</v>
          </cell>
          <cell r="F494" t="str">
            <v>DEM</v>
          </cell>
          <cell r="G494" t="str">
            <v>JOÃO MARIA CONEGUNDES PEREIRA</v>
          </cell>
          <cell r="H494" t="str">
            <v>ELETRICISTA MONTADOR</v>
          </cell>
          <cell r="I494" t="str">
            <v>RIO DAS OSTRAS</v>
          </cell>
          <cell r="J494">
            <v>1</v>
          </cell>
        </row>
        <row r="495">
          <cell r="A495">
            <v>473</v>
          </cell>
          <cell r="B495" t="str">
            <v>SUB</v>
          </cell>
          <cell r="E495" t="str">
            <v>D</v>
          </cell>
          <cell r="G495" t="str">
            <v>COSME NUNES DA SILVA SOUZA</v>
          </cell>
          <cell r="H495" t="str">
            <v>AJUDANTE</v>
          </cell>
          <cell r="J495">
            <v>1</v>
          </cell>
        </row>
        <row r="496">
          <cell r="A496">
            <v>474</v>
          </cell>
          <cell r="C496" t="str">
            <v>DEM</v>
          </cell>
          <cell r="D496" t="str">
            <v>DEM</v>
          </cell>
          <cell r="E496" t="str">
            <v>DEM</v>
          </cell>
          <cell r="F496" t="str">
            <v>DEM</v>
          </cell>
          <cell r="G496" t="str">
            <v>SÉRGIO LUIZ DE SOUZA TEIXEIRA</v>
          </cell>
          <cell r="H496" t="str">
            <v>AJUDANTE</v>
          </cell>
          <cell r="I496" t="str">
            <v>BARRA</v>
          </cell>
          <cell r="J496">
            <v>1</v>
          </cell>
        </row>
        <row r="497">
          <cell r="A497">
            <v>475</v>
          </cell>
          <cell r="B497" t="str">
            <v>SEG</v>
          </cell>
          <cell r="D497" t="str">
            <v>-</v>
          </cell>
          <cell r="E497" t="str">
            <v>WS</v>
          </cell>
          <cell r="G497" t="str">
            <v>ALEXANDRO PEREIRA FREITAS</v>
          </cell>
          <cell r="H497" t="str">
            <v>AJUDANTE</v>
          </cell>
          <cell r="I497" t="str">
            <v>BARRA</v>
          </cell>
          <cell r="J497">
            <v>1</v>
          </cell>
        </row>
        <row r="498">
          <cell r="A498">
            <v>477</v>
          </cell>
          <cell r="B498" t="str">
            <v>LIMP</v>
          </cell>
          <cell r="D498" t="str">
            <v>-</v>
          </cell>
          <cell r="E498" t="str">
            <v>GGS</v>
          </cell>
          <cell r="G498" t="str">
            <v>RISALDO REGES DA SILVA</v>
          </cell>
          <cell r="H498" t="str">
            <v>AJUDANTE</v>
          </cell>
          <cell r="I498" t="str">
            <v>BARRA</v>
          </cell>
          <cell r="J498">
            <v>1</v>
          </cell>
        </row>
        <row r="499">
          <cell r="A499">
            <v>478</v>
          </cell>
          <cell r="B499" t="str">
            <v>SUB</v>
          </cell>
          <cell r="G499" t="str">
            <v>EDILSON FARIAS MACHADO</v>
          </cell>
          <cell r="H499" t="str">
            <v>AJUDANTE</v>
          </cell>
          <cell r="J499">
            <v>1</v>
          </cell>
        </row>
        <row r="500">
          <cell r="A500">
            <v>479</v>
          </cell>
          <cell r="B500" t="str">
            <v>SUB</v>
          </cell>
          <cell r="E500" t="str">
            <v>D</v>
          </cell>
          <cell r="G500" t="str">
            <v>GENIVALDO ANTÔNIO DA SILVA</v>
          </cell>
          <cell r="H500" t="str">
            <v>AJUDANTE</v>
          </cell>
          <cell r="J500">
            <v>1</v>
          </cell>
        </row>
        <row r="501">
          <cell r="A501">
            <v>480</v>
          </cell>
          <cell r="B501" t="str">
            <v>VITOR</v>
          </cell>
          <cell r="C501" t="str">
            <v>-</v>
          </cell>
          <cell r="E501" t="str">
            <v>D</v>
          </cell>
          <cell r="G501" t="str">
            <v>IVEN DRUMOND ROCHA</v>
          </cell>
          <cell r="H501" t="str">
            <v>ELETRICISTA F / C</v>
          </cell>
          <cell r="J501">
            <v>1</v>
          </cell>
        </row>
        <row r="502">
          <cell r="A502">
            <v>481</v>
          </cell>
          <cell r="B502" t="str">
            <v>SUB</v>
          </cell>
          <cell r="E502" t="str">
            <v>D</v>
          </cell>
          <cell r="G502" t="str">
            <v>SEBASTIÃO RAMOS ANACLETO</v>
          </cell>
          <cell r="H502" t="str">
            <v>ELETRICISTA F / C</v>
          </cell>
          <cell r="J502">
            <v>1</v>
          </cell>
        </row>
        <row r="503">
          <cell r="A503">
            <v>482</v>
          </cell>
          <cell r="C503" t="str">
            <v>DEM</v>
          </cell>
          <cell r="D503" t="str">
            <v>DEM</v>
          </cell>
          <cell r="E503" t="str">
            <v>DEM</v>
          </cell>
          <cell r="F503" t="str">
            <v>DEM</v>
          </cell>
          <cell r="G503" t="str">
            <v>JOSÉ GERALDO BENTO</v>
          </cell>
          <cell r="H503" t="str">
            <v>ELETRICISTA F / C</v>
          </cell>
          <cell r="I503" t="str">
            <v>BRISA DA COSTA</v>
          </cell>
          <cell r="J503">
            <v>1</v>
          </cell>
        </row>
        <row r="504">
          <cell r="A504">
            <v>483</v>
          </cell>
          <cell r="B504" t="str">
            <v>SUB</v>
          </cell>
          <cell r="E504" t="str">
            <v>D</v>
          </cell>
          <cell r="G504" t="str">
            <v>MARCELO DEMOCRITO BARBOSA</v>
          </cell>
          <cell r="H504" t="str">
            <v>ELETRICISTA F / C</v>
          </cell>
          <cell r="J504">
            <v>1</v>
          </cell>
        </row>
        <row r="505">
          <cell r="A505">
            <v>484</v>
          </cell>
          <cell r="C505" t="str">
            <v>DEM</v>
          </cell>
          <cell r="D505" t="str">
            <v>DEM</v>
          </cell>
          <cell r="E505" t="str">
            <v>DEM</v>
          </cell>
          <cell r="F505" t="str">
            <v>LIG. DE CABOS</v>
          </cell>
          <cell r="G505" t="str">
            <v>JOSÉ BATISTA</v>
          </cell>
          <cell r="H505" t="str">
            <v>ELETRICISTA F / C</v>
          </cell>
          <cell r="I505" t="str">
            <v>RIO DAS OSTRAS</v>
          </cell>
          <cell r="J505">
            <v>1</v>
          </cell>
        </row>
        <row r="506">
          <cell r="A506">
            <v>485</v>
          </cell>
          <cell r="B506" t="str">
            <v>SUB</v>
          </cell>
          <cell r="E506" t="str">
            <v>D</v>
          </cell>
          <cell r="G506" t="str">
            <v>ENIO DE SOUZA</v>
          </cell>
          <cell r="H506" t="str">
            <v>ELETRICISTA F / C</v>
          </cell>
          <cell r="J506">
            <v>1</v>
          </cell>
        </row>
        <row r="507">
          <cell r="A507">
            <v>486</v>
          </cell>
          <cell r="B507" t="str">
            <v>AFC</v>
          </cell>
          <cell r="C507" t="str">
            <v>HRSG</v>
          </cell>
          <cell r="D507" t="str">
            <v>PAO</v>
          </cell>
          <cell r="E507" t="str">
            <v>-</v>
          </cell>
          <cell r="F507" t="str">
            <v>FABRICAÇÃO</v>
          </cell>
          <cell r="G507" t="str">
            <v>ALAN SILVA SAMPAIO</v>
          </cell>
          <cell r="H507" t="str">
            <v>AJUDANTE</v>
          </cell>
          <cell r="I507" t="str">
            <v>BARRA</v>
          </cell>
          <cell r="J507">
            <v>1</v>
          </cell>
        </row>
        <row r="508">
          <cell r="A508">
            <v>487</v>
          </cell>
          <cell r="B508" t="str">
            <v>MAT</v>
          </cell>
          <cell r="C508" t="str">
            <v>MAT</v>
          </cell>
          <cell r="D508" t="str">
            <v>-</v>
          </cell>
          <cell r="E508" t="str">
            <v>BUONO</v>
          </cell>
          <cell r="F508" t="str">
            <v>MAT</v>
          </cell>
          <cell r="G508" t="str">
            <v>REILE COUTINHO DO NASCIMENTO</v>
          </cell>
          <cell r="H508" t="str">
            <v>AUXILIAR ALMOXARIFE 1</v>
          </cell>
          <cell r="I508" t="str">
            <v>POSTO TIC TAC</v>
          </cell>
          <cell r="J508">
            <v>1</v>
          </cell>
        </row>
        <row r="509">
          <cell r="A509">
            <v>488</v>
          </cell>
          <cell r="C509" t="str">
            <v>DEM</v>
          </cell>
          <cell r="D509" t="str">
            <v>DEM</v>
          </cell>
          <cell r="E509" t="str">
            <v>DEM</v>
          </cell>
          <cell r="F509" t="str">
            <v>DEM</v>
          </cell>
          <cell r="G509" t="str">
            <v>PEDRO RODRIGUES VICENTE NETO</v>
          </cell>
          <cell r="H509" t="str">
            <v>INSTRUMENTISTA</v>
          </cell>
          <cell r="I509" t="str">
            <v>RIO DAS OSTRAS</v>
          </cell>
          <cell r="J509">
            <v>1</v>
          </cell>
        </row>
        <row r="510">
          <cell r="A510">
            <v>489</v>
          </cell>
          <cell r="C510" t="str">
            <v>DEM</v>
          </cell>
          <cell r="D510" t="str">
            <v>DEM</v>
          </cell>
          <cell r="E510" t="str">
            <v>DEM</v>
          </cell>
          <cell r="F510" t="str">
            <v>DEM</v>
          </cell>
          <cell r="G510" t="str">
            <v>ROGÉRIO DOS SANTOS OLIVEIRA</v>
          </cell>
          <cell r="H510" t="str">
            <v>AJUDANTE</v>
          </cell>
          <cell r="I510" t="str">
            <v>BARRA</v>
          </cell>
          <cell r="J510">
            <v>1</v>
          </cell>
        </row>
        <row r="511">
          <cell r="A511">
            <v>490</v>
          </cell>
          <cell r="B511" t="str">
            <v>SUB</v>
          </cell>
          <cell r="E511" t="str">
            <v>D</v>
          </cell>
          <cell r="G511" t="str">
            <v>JOSÉ CESAR LIMA DE OLIVEIRA</v>
          </cell>
          <cell r="H511" t="str">
            <v>ELETRICISTA MONTADOR</v>
          </cell>
          <cell r="J511">
            <v>1</v>
          </cell>
        </row>
        <row r="512">
          <cell r="A512">
            <v>491</v>
          </cell>
          <cell r="C512" t="str">
            <v>DEM</v>
          </cell>
          <cell r="D512" t="str">
            <v>DEM</v>
          </cell>
          <cell r="E512" t="str">
            <v>DEM</v>
          </cell>
          <cell r="F512" t="str">
            <v>LIG. DE CABOS</v>
          </cell>
          <cell r="G512" t="str">
            <v>ANTÔNIO ALVES RAMOS</v>
          </cell>
          <cell r="H512" t="str">
            <v>ELETRICISTA F / C</v>
          </cell>
          <cell r="I512" t="str">
            <v>RIO DAS OSTRAS</v>
          </cell>
          <cell r="J512">
            <v>1</v>
          </cell>
        </row>
        <row r="513">
          <cell r="A513">
            <v>492</v>
          </cell>
          <cell r="B513" t="str">
            <v>MML</v>
          </cell>
          <cell r="C513" t="str">
            <v>BOP</v>
          </cell>
          <cell r="D513" t="str">
            <v>GIL</v>
          </cell>
          <cell r="E513" t="str">
            <v>JSS</v>
          </cell>
          <cell r="F513" t="str">
            <v>LIG. DE CABOS</v>
          </cell>
          <cell r="G513" t="str">
            <v>JOÃO SINCERO DA SILVA</v>
          </cell>
          <cell r="H513" t="str">
            <v>MESTRE</v>
          </cell>
          <cell r="I513" t="str">
            <v>RIO DAS OSTRAS</v>
          </cell>
          <cell r="J513">
            <v>1</v>
          </cell>
        </row>
        <row r="514">
          <cell r="A514">
            <v>493</v>
          </cell>
          <cell r="G514" t="str">
            <v>CANCELADO</v>
          </cell>
          <cell r="J514">
            <v>1</v>
          </cell>
        </row>
        <row r="515">
          <cell r="A515">
            <v>494</v>
          </cell>
          <cell r="B515" t="str">
            <v>SUB</v>
          </cell>
          <cell r="E515" t="str">
            <v>D</v>
          </cell>
          <cell r="G515" t="str">
            <v>ANEDINO SIMÃO JUSTO</v>
          </cell>
          <cell r="H515" t="str">
            <v>ELETRICISTA F / C</v>
          </cell>
          <cell r="J515">
            <v>1</v>
          </cell>
        </row>
        <row r="516">
          <cell r="A516">
            <v>495</v>
          </cell>
          <cell r="C516" t="str">
            <v>DEM</v>
          </cell>
          <cell r="D516" t="str">
            <v>DEM</v>
          </cell>
          <cell r="E516" t="str">
            <v>DEM</v>
          </cell>
          <cell r="F516" t="str">
            <v>DEM</v>
          </cell>
          <cell r="G516" t="str">
            <v>LUIZ SIMÃO LIMA</v>
          </cell>
          <cell r="H516" t="str">
            <v>INSTRUMENTISTA</v>
          </cell>
          <cell r="I516" t="str">
            <v>RIO DAS OSTRAS</v>
          </cell>
          <cell r="J516">
            <v>1</v>
          </cell>
        </row>
        <row r="517">
          <cell r="A517">
            <v>496</v>
          </cell>
          <cell r="B517" t="str">
            <v>DORG</v>
          </cell>
          <cell r="C517" t="str">
            <v>CT</v>
          </cell>
          <cell r="D517" t="str">
            <v>CMM</v>
          </cell>
          <cell r="F517" t="str">
            <v>SUP</v>
          </cell>
          <cell r="G517" t="str">
            <v>CLEVES MIGUEL MOURA DOS SANTOS</v>
          </cell>
          <cell r="H517" t="str">
            <v>SUPERVISOR INSTRUMENTISTA</v>
          </cell>
          <cell r="I517" t="str">
            <v>RIO DAS OSTRAS</v>
          </cell>
          <cell r="J517">
            <v>1</v>
          </cell>
        </row>
        <row r="518">
          <cell r="A518">
            <v>497</v>
          </cell>
          <cell r="B518" t="str">
            <v>AFC</v>
          </cell>
          <cell r="C518" t="str">
            <v>HRSG</v>
          </cell>
          <cell r="D518" t="str">
            <v>JS</v>
          </cell>
          <cell r="E518" t="str">
            <v>-</v>
          </cell>
          <cell r="F518" t="str">
            <v>ISOL/PINT</v>
          </cell>
          <cell r="G518" t="str">
            <v>JOSÉ GUEVERTON BARBOSA SANTOS</v>
          </cell>
          <cell r="H518" t="str">
            <v>PINTOR</v>
          </cell>
          <cell r="I518" t="str">
            <v>RIO DAS OSTRAS</v>
          </cell>
          <cell r="J518">
            <v>1</v>
          </cell>
        </row>
        <row r="519">
          <cell r="A519">
            <v>498</v>
          </cell>
          <cell r="C519" t="str">
            <v>DEM</v>
          </cell>
          <cell r="D519" t="str">
            <v>DEM</v>
          </cell>
          <cell r="E519" t="str">
            <v>DEM</v>
          </cell>
          <cell r="F519" t="str">
            <v>DEM</v>
          </cell>
          <cell r="G519" t="str">
            <v>GILBERTO MENESES DOS SANTOS</v>
          </cell>
          <cell r="H519" t="str">
            <v>PINTOR</v>
          </cell>
          <cell r="I519" t="str">
            <v>RIO DAS OSTRAS</v>
          </cell>
          <cell r="J519">
            <v>1</v>
          </cell>
        </row>
        <row r="520">
          <cell r="A520">
            <v>499</v>
          </cell>
          <cell r="B520" t="str">
            <v>SUB</v>
          </cell>
          <cell r="E520" t="str">
            <v>D</v>
          </cell>
          <cell r="G520" t="str">
            <v>JOSÉ MARTINS DOS SANTOS</v>
          </cell>
          <cell r="H520" t="str">
            <v>AJUDANTE</v>
          </cell>
          <cell r="J520">
            <v>1</v>
          </cell>
        </row>
        <row r="521">
          <cell r="A521">
            <v>500</v>
          </cell>
          <cell r="C521" t="str">
            <v>DEM</v>
          </cell>
          <cell r="D521" t="str">
            <v>DEM</v>
          </cell>
          <cell r="E521" t="str">
            <v>DEM</v>
          </cell>
          <cell r="F521" t="str">
            <v>DEM</v>
          </cell>
          <cell r="G521" t="str">
            <v>HELCIO FERNANDO BAIA</v>
          </cell>
          <cell r="H521" t="str">
            <v>AJUDANTE</v>
          </cell>
          <cell r="I521" t="str">
            <v>COND. GREEN PEACE</v>
          </cell>
          <cell r="J521">
            <v>1</v>
          </cell>
        </row>
        <row r="522">
          <cell r="A522">
            <v>501</v>
          </cell>
          <cell r="E522" t="str">
            <v>D</v>
          </cell>
          <cell r="G522" t="str">
            <v>ANTÔNIO FERREIRA DE MELO</v>
          </cell>
          <cell r="H522" t="str">
            <v>AJUDANTE</v>
          </cell>
          <cell r="J522">
            <v>1</v>
          </cell>
        </row>
        <row r="523">
          <cell r="A523">
            <v>502</v>
          </cell>
          <cell r="E523" t="str">
            <v>D</v>
          </cell>
          <cell r="G523" t="str">
            <v>PEDRO ROCHA DE OLIVEIRA</v>
          </cell>
          <cell r="H523" t="str">
            <v>MECANICO MONTADOR</v>
          </cell>
          <cell r="J523">
            <v>1</v>
          </cell>
        </row>
        <row r="524">
          <cell r="A524">
            <v>503</v>
          </cell>
          <cell r="E524" t="str">
            <v>-</v>
          </cell>
          <cell r="G524" t="str">
            <v>JEFERSON BARBOSA FARIAS</v>
          </cell>
          <cell r="H524" t="str">
            <v>AJUDANTE</v>
          </cell>
          <cell r="I524" t="str">
            <v>BARRA</v>
          </cell>
          <cell r="J524">
            <v>1</v>
          </cell>
        </row>
        <row r="525">
          <cell r="A525">
            <v>504</v>
          </cell>
          <cell r="E525" t="str">
            <v>D</v>
          </cell>
          <cell r="G525" t="str">
            <v>JOÉLCIO DA COSTA</v>
          </cell>
          <cell r="H525" t="str">
            <v>ELETRICISTA MONTADOR</v>
          </cell>
          <cell r="J525">
            <v>1</v>
          </cell>
        </row>
        <row r="526">
          <cell r="A526">
            <v>505</v>
          </cell>
          <cell r="B526" t="str">
            <v>SUB</v>
          </cell>
          <cell r="E526" t="str">
            <v>D</v>
          </cell>
          <cell r="G526" t="str">
            <v>WALDIR ARAÚJO DA SILVA</v>
          </cell>
          <cell r="H526" t="str">
            <v>ELETRICISTA MONTADOR</v>
          </cell>
          <cell r="J526">
            <v>1</v>
          </cell>
        </row>
        <row r="527">
          <cell r="A527">
            <v>506</v>
          </cell>
          <cell r="E527" t="str">
            <v>D</v>
          </cell>
          <cell r="G527" t="str">
            <v>MOIZÉS SENA DE MATOS</v>
          </cell>
          <cell r="H527" t="str">
            <v>ELETRICISTA MONTADOR</v>
          </cell>
          <cell r="J527">
            <v>1</v>
          </cell>
        </row>
        <row r="528">
          <cell r="A528">
            <v>507</v>
          </cell>
          <cell r="C528" t="str">
            <v>DEM</v>
          </cell>
          <cell r="D528" t="str">
            <v>DEM</v>
          </cell>
          <cell r="E528" t="str">
            <v>DEM</v>
          </cell>
          <cell r="F528" t="str">
            <v>DEM</v>
          </cell>
          <cell r="G528" t="str">
            <v>VANDERLEI VALADARES DOS SANTOS</v>
          </cell>
          <cell r="H528" t="str">
            <v>ELETRICISTA MONTADOR</v>
          </cell>
          <cell r="J528">
            <v>1</v>
          </cell>
        </row>
        <row r="529">
          <cell r="A529">
            <v>508</v>
          </cell>
          <cell r="G529" t="str">
            <v>JOSÉ ESTEVÃO</v>
          </cell>
          <cell r="H529" t="str">
            <v>MECANICO MONTADOR</v>
          </cell>
          <cell r="J529">
            <v>1</v>
          </cell>
        </row>
        <row r="530">
          <cell r="A530">
            <v>509</v>
          </cell>
          <cell r="B530" t="str">
            <v>DP</v>
          </cell>
          <cell r="D530" t="str">
            <v>-</v>
          </cell>
          <cell r="E530" t="str">
            <v>GGS</v>
          </cell>
          <cell r="G530" t="str">
            <v>PAULO ROBERTO PEREIRA</v>
          </cell>
          <cell r="H530" t="str">
            <v>ASSISTENTE DE DP</v>
          </cell>
          <cell r="I530" t="str">
            <v>RIO DAS OSTRAS</v>
          </cell>
          <cell r="J530">
            <v>1</v>
          </cell>
        </row>
        <row r="531">
          <cell r="A531">
            <v>510</v>
          </cell>
          <cell r="B531" t="str">
            <v>AFC</v>
          </cell>
          <cell r="C531" t="str">
            <v>GERAL</v>
          </cell>
          <cell r="D531" t="str">
            <v>VT</v>
          </cell>
          <cell r="E531" t="str">
            <v>AAM</v>
          </cell>
          <cell r="F531" t="str">
            <v>MANUTENÇÃO</v>
          </cell>
          <cell r="G531" t="str">
            <v>OLIMPIO DO NASCIMENTO DEGEL</v>
          </cell>
          <cell r="H531" t="str">
            <v>ELETRICISTA DE MANUTENÇÃO</v>
          </cell>
          <cell r="I531" t="str">
            <v>PARGOS</v>
          </cell>
          <cell r="J531">
            <v>1</v>
          </cell>
        </row>
        <row r="532">
          <cell r="A532">
            <v>511</v>
          </cell>
          <cell r="E532" t="str">
            <v>D</v>
          </cell>
          <cell r="G532" t="str">
            <v>ERIBALDO VIEIRA DA SILVA</v>
          </cell>
          <cell r="H532" t="str">
            <v>MECANICO MONTADOR</v>
          </cell>
          <cell r="J532">
            <v>1</v>
          </cell>
        </row>
        <row r="533">
          <cell r="A533">
            <v>512</v>
          </cell>
          <cell r="C533" t="str">
            <v>DEM</v>
          </cell>
          <cell r="D533" t="str">
            <v>DEM</v>
          </cell>
          <cell r="E533" t="str">
            <v>DEM</v>
          </cell>
          <cell r="F533" t="str">
            <v>DEM</v>
          </cell>
          <cell r="G533" t="str">
            <v>MARCOS JACINTO MARIO</v>
          </cell>
          <cell r="H533" t="str">
            <v>ELETRICISTA MONTADOR</v>
          </cell>
          <cell r="I533" t="str">
            <v>RIO DAS OSTRAS</v>
          </cell>
          <cell r="J533">
            <v>1</v>
          </cell>
        </row>
        <row r="534">
          <cell r="A534">
            <v>513</v>
          </cell>
          <cell r="B534" t="str">
            <v>SUB</v>
          </cell>
          <cell r="E534" t="str">
            <v>D</v>
          </cell>
          <cell r="G534" t="str">
            <v>EDELSON CONRADO DE OLIVEIRA</v>
          </cell>
          <cell r="H534" t="str">
            <v>ELETRICISTA MONTADOR</v>
          </cell>
          <cell r="J534">
            <v>1</v>
          </cell>
        </row>
        <row r="535">
          <cell r="A535">
            <v>514</v>
          </cell>
          <cell r="B535" t="str">
            <v>AFC</v>
          </cell>
          <cell r="C535" t="str">
            <v>ST</v>
          </cell>
          <cell r="D535" t="str">
            <v>CMM</v>
          </cell>
          <cell r="E535" t="str">
            <v>JWC</v>
          </cell>
          <cell r="F535" t="str">
            <v>INSTRUMENT.</v>
          </cell>
          <cell r="G535" t="str">
            <v>JADIEL CONRADO DE OLIVEIRA</v>
          </cell>
          <cell r="H535" t="str">
            <v>ELETRICISTA F / C</v>
          </cell>
          <cell r="I535" t="str">
            <v>PARGOS</v>
          </cell>
          <cell r="J535">
            <v>1</v>
          </cell>
        </row>
        <row r="536">
          <cell r="A536">
            <v>515</v>
          </cell>
          <cell r="B536" t="str">
            <v>JORGE</v>
          </cell>
          <cell r="C536" t="str">
            <v>CT</v>
          </cell>
          <cell r="D536" t="str">
            <v>ANT</v>
          </cell>
          <cell r="E536" t="str">
            <v>JLC</v>
          </cell>
          <cell r="F536" t="str">
            <v>COMIS TUB</v>
          </cell>
          <cell r="G536" t="str">
            <v>EDUARDO JOSÉ ARAÚJO DE SOUZA</v>
          </cell>
          <cell r="H536" t="str">
            <v>INSTRUMENTISTA</v>
          </cell>
          <cell r="I536" t="str">
            <v>RIO DAS OSTRAS</v>
          </cell>
          <cell r="J536">
            <v>1</v>
          </cell>
        </row>
        <row r="537">
          <cell r="A537">
            <v>516</v>
          </cell>
          <cell r="G537" t="str">
            <v>JOSÉ FERREIRA DOS SANTOS</v>
          </cell>
          <cell r="H537" t="str">
            <v>AJUDANTE</v>
          </cell>
          <cell r="I537" t="str">
            <v>BARRA</v>
          </cell>
          <cell r="J537">
            <v>1</v>
          </cell>
        </row>
        <row r="538">
          <cell r="A538">
            <v>517</v>
          </cell>
          <cell r="B538" t="str">
            <v>EDR</v>
          </cell>
          <cell r="C538" t="str">
            <v>HRSG</v>
          </cell>
          <cell r="D538" t="str">
            <v>VENDOL.</v>
          </cell>
          <cell r="E538" t="str">
            <v>MJO</v>
          </cell>
          <cell r="F538" t="str">
            <v>MONTAGEM</v>
          </cell>
          <cell r="G538" t="str">
            <v>CARLOS ANDRÉ CONCEIÇÃO</v>
          </cell>
          <cell r="H538" t="str">
            <v>MECANICO MONTADOR</v>
          </cell>
          <cell r="J538">
            <v>1</v>
          </cell>
        </row>
        <row r="539">
          <cell r="A539">
            <v>518</v>
          </cell>
          <cell r="E539" t="str">
            <v>D</v>
          </cell>
          <cell r="G539" t="str">
            <v>VITOR LUIZ DE SOUZA VIANA</v>
          </cell>
          <cell r="H539" t="str">
            <v>AUXILIAR ELETRO TÉCNICO</v>
          </cell>
          <cell r="J539">
            <v>1</v>
          </cell>
        </row>
        <row r="540">
          <cell r="A540">
            <v>519</v>
          </cell>
          <cell r="B540" t="str">
            <v>SUB</v>
          </cell>
          <cell r="E540" t="str">
            <v>D</v>
          </cell>
          <cell r="G540" t="str">
            <v>ALEX SANDRO HENRIQUE</v>
          </cell>
          <cell r="H540" t="str">
            <v>AUXILIAR ELETRO TÉCNICO</v>
          </cell>
          <cell r="J540">
            <v>1</v>
          </cell>
        </row>
        <row r="541">
          <cell r="A541">
            <v>520</v>
          </cell>
          <cell r="C541" t="str">
            <v>DEM</v>
          </cell>
          <cell r="D541" t="str">
            <v>DEM</v>
          </cell>
          <cell r="E541" t="str">
            <v>DEM</v>
          </cell>
          <cell r="F541" t="str">
            <v>DEM</v>
          </cell>
          <cell r="G541" t="str">
            <v>ADEMIR FIRME DA SILVA</v>
          </cell>
          <cell r="H541" t="str">
            <v>ELETRICISTA MONTADOR</v>
          </cell>
          <cell r="I541" t="str">
            <v>RIO DAS OSTRAS</v>
          </cell>
          <cell r="J541">
            <v>1</v>
          </cell>
        </row>
        <row r="542">
          <cell r="A542">
            <v>521</v>
          </cell>
          <cell r="G542" t="str">
            <v>EVERTON MAICON DE SOUZA VICENTE</v>
          </cell>
          <cell r="H542" t="str">
            <v>AJUDANTE</v>
          </cell>
          <cell r="I542" t="str">
            <v>BARRA</v>
          </cell>
          <cell r="J542">
            <v>1</v>
          </cell>
        </row>
        <row r="543">
          <cell r="A543">
            <v>522</v>
          </cell>
          <cell r="C543" t="str">
            <v>DEM</v>
          </cell>
          <cell r="D543" t="str">
            <v>DEM</v>
          </cell>
          <cell r="E543" t="str">
            <v>DEM</v>
          </cell>
          <cell r="F543" t="str">
            <v>DEM</v>
          </cell>
          <cell r="G543" t="str">
            <v>ALESSANDRO PEDRO DA SILVA</v>
          </cell>
          <cell r="H543" t="str">
            <v>ELETRICISTA MONTADOR</v>
          </cell>
          <cell r="J543">
            <v>1</v>
          </cell>
        </row>
        <row r="544">
          <cell r="A544">
            <v>523</v>
          </cell>
          <cell r="B544" t="str">
            <v>AFC</v>
          </cell>
          <cell r="C544" t="str">
            <v>CT</v>
          </cell>
          <cell r="D544" t="str">
            <v>VT</v>
          </cell>
          <cell r="E544" t="str">
            <v>JTC</v>
          </cell>
          <cell r="F544" t="str">
            <v>ELÉTRICA</v>
          </cell>
          <cell r="G544" t="str">
            <v>ARNALDO BISPO DOS ANJOS</v>
          </cell>
          <cell r="H544" t="str">
            <v>ELETRICISTA MONTADOR</v>
          </cell>
          <cell r="I544" t="str">
            <v>NOVA HOLANDA</v>
          </cell>
          <cell r="J544">
            <v>1</v>
          </cell>
        </row>
        <row r="545">
          <cell r="A545">
            <v>524</v>
          </cell>
          <cell r="C545" t="str">
            <v>DEM</v>
          </cell>
          <cell r="D545" t="str">
            <v>DEM</v>
          </cell>
          <cell r="E545" t="str">
            <v>DEM</v>
          </cell>
          <cell r="F545" t="str">
            <v>DEM</v>
          </cell>
          <cell r="G545" t="str">
            <v>IRANI SANCHO BERNARDO</v>
          </cell>
          <cell r="H545" t="str">
            <v>AJUDANTE</v>
          </cell>
          <cell r="J545">
            <v>1</v>
          </cell>
        </row>
        <row r="546">
          <cell r="A546">
            <v>525</v>
          </cell>
          <cell r="C546" t="str">
            <v>DEM</v>
          </cell>
          <cell r="D546" t="str">
            <v>DEM</v>
          </cell>
          <cell r="E546" t="str">
            <v>DEM</v>
          </cell>
          <cell r="F546" t="str">
            <v>DEM</v>
          </cell>
          <cell r="G546" t="str">
            <v>GILVAN DOS SANTOS SANTIAGO</v>
          </cell>
          <cell r="H546" t="str">
            <v>AJUDANTE</v>
          </cell>
          <cell r="J546">
            <v>1</v>
          </cell>
        </row>
        <row r="547">
          <cell r="A547">
            <v>526</v>
          </cell>
          <cell r="B547" t="str">
            <v>AFC</v>
          </cell>
          <cell r="C547" t="str">
            <v>ST</v>
          </cell>
          <cell r="D547" t="str">
            <v>CMM</v>
          </cell>
          <cell r="E547" t="str">
            <v>JWC</v>
          </cell>
          <cell r="F547" t="str">
            <v>INSTRUMENT.</v>
          </cell>
          <cell r="G547" t="str">
            <v>MAURICIO LUIZ SATYRO</v>
          </cell>
          <cell r="H547" t="str">
            <v>CONTRA MESTRE</v>
          </cell>
          <cell r="I547" t="str">
            <v>RIO DAS OSTRAS</v>
          </cell>
          <cell r="J547">
            <v>1</v>
          </cell>
        </row>
        <row r="548">
          <cell r="A548">
            <v>527</v>
          </cell>
          <cell r="B548" t="str">
            <v>AFC</v>
          </cell>
          <cell r="C548" t="str">
            <v>ST</v>
          </cell>
          <cell r="D548" t="str">
            <v>CMM</v>
          </cell>
          <cell r="E548" t="str">
            <v>JWC</v>
          </cell>
          <cell r="F548" t="str">
            <v>INSTRUMENT.</v>
          </cell>
          <cell r="G548" t="str">
            <v>UZIAS JOSÉ DOS SANTOS</v>
          </cell>
          <cell r="H548" t="str">
            <v>INSTRUMENTISTA</v>
          </cell>
          <cell r="I548" t="str">
            <v>RIO DAS OSTRAS</v>
          </cell>
          <cell r="J548">
            <v>1</v>
          </cell>
        </row>
        <row r="549">
          <cell r="A549">
            <v>528</v>
          </cell>
          <cell r="B549" t="str">
            <v>AFC</v>
          </cell>
          <cell r="C549" t="str">
            <v>ST</v>
          </cell>
          <cell r="D549" t="str">
            <v>CMM</v>
          </cell>
          <cell r="E549" t="str">
            <v>JWC</v>
          </cell>
          <cell r="F549" t="str">
            <v>INSTRUMENT.</v>
          </cell>
          <cell r="G549" t="str">
            <v>ALOIZIO GONZAGA PEREIRA ABRANTES</v>
          </cell>
          <cell r="H549" t="str">
            <v>CONTRA MESTRE</v>
          </cell>
          <cell r="I549" t="str">
            <v>RIO DAS OSTRAS</v>
          </cell>
          <cell r="J549">
            <v>1</v>
          </cell>
        </row>
        <row r="550">
          <cell r="A550">
            <v>529</v>
          </cell>
          <cell r="G550" t="str">
            <v>CANCELADO</v>
          </cell>
          <cell r="J550">
            <v>1</v>
          </cell>
        </row>
        <row r="551">
          <cell r="A551">
            <v>530</v>
          </cell>
          <cell r="B551" t="str">
            <v>DP</v>
          </cell>
          <cell r="C551" t="str">
            <v>-</v>
          </cell>
          <cell r="D551" t="str">
            <v>-</v>
          </cell>
          <cell r="E551" t="str">
            <v>-</v>
          </cell>
          <cell r="F551" t="str">
            <v>-</v>
          </cell>
          <cell r="G551" t="str">
            <v>JOSÉ DE ALENCAR BARBOSA DE SOUZA JUNIOR</v>
          </cell>
          <cell r="H551" t="str">
            <v>AUX. DE MANUT COMPUTADOR</v>
          </cell>
          <cell r="J551">
            <v>1</v>
          </cell>
        </row>
        <row r="552">
          <cell r="A552">
            <v>531</v>
          </cell>
          <cell r="B552" t="str">
            <v>ALM</v>
          </cell>
          <cell r="C552" t="str">
            <v>-</v>
          </cell>
          <cell r="D552" t="str">
            <v>-</v>
          </cell>
          <cell r="E552" t="str">
            <v>ODAIL</v>
          </cell>
          <cell r="F552" t="str">
            <v>-</v>
          </cell>
          <cell r="G552" t="str">
            <v>FLAVIANO RIBEIRO DA SILVA</v>
          </cell>
          <cell r="H552" t="str">
            <v>AUXILIAR ALMOXARIFE 1</v>
          </cell>
          <cell r="I552" t="str">
            <v>RIO DAS OSTRAS</v>
          </cell>
          <cell r="J552">
            <v>1</v>
          </cell>
        </row>
        <row r="553">
          <cell r="A553">
            <v>532</v>
          </cell>
          <cell r="B553" t="str">
            <v>AFC</v>
          </cell>
          <cell r="C553" t="str">
            <v>CT</v>
          </cell>
          <cell r="D553" t="str">
            <v>NJ</v>
          </cell>
          <cell r="E553" t="str">
            <v>PSV</v>
          </cell>
          <cell r="F553" t="str">
            <v>S O L D A</v>
          </cell>
          <cell r="G553" t="str">
            <v>CESAR BARBOSA PREDES</v>
          </cell>
          <cell r="H553" t="str">
            <v>SOLDADOR MIG AL</v>
          </cell>
          <cell r="I553" t="str">
            <v>RIO DAS OSTRAS</v>
          </cell>
          <cell r="J553">
            <v>1</v>
          </cell>
        </row>
        <row r="554">
          <cell r="A554">
            <v>533</v>
          </cell>
          <cell r="B554" t="str">
            <v>COMIS.</v>
          </cell>
          <cell r="G554" t="str">
            <v>JOSÉ RAMOS DE SOUZA</v>
          </cell>
          <cell r="H554" t="str">
            <v>ELETRICISTA F / C</v>
          </cell>
          <cell r="I554" t="str">
            <v>RIO DAS OSTRAS</v>
          </cell>
          <cell r="J554">
            <v>1</v>
          </cell>
        </row>
        <row r="555">
          <cell r="A555">
            <v>534</v>
          </cell>
          <cell r="C555" t="str">
            <v>DEM</v>
          </cell>
          <cell r="D555" t="str">
            <v>DEM</v>
          </cell>
          <cell r="E555" t="str">
            <v>DEM</v>
          </cell>
          <cell r="F555" t="str">
            <v>DEM</v>
          </cell>
          <cell r="G555" t="str">
            <v>ANTÔNIO PAIXÃO DE ABREU NETO</v>
          </cell>
          <cell r="H555" t="str">
            <v>MECANICO AJUSTADOR</v>
          </cell>
          <cell r="I555" t="str">
            <v>RIO DAS OSTRAS</v>
          </cell>
          <cell r="J555">
            <v>1</v>
          </cell>
        </row>
        <row r="556">
          <cell r="A556">
            <v>535</v>
          </cell>
          <cell r="G556" t="str">
            <v>SEBASTIÃO SERAFIM DOS SANTOS</v>
          </cell>
          <cell r="H556" t="str">
            <v>ELETRICISTA F / C</v>
          </cell>
          <cell r="I556" t="str">
            <v>RIO DAS OSTRAS</v>
          </cell>
          <cell r="J556">
            <v>1</v>
          </cell>
        </row>
        <row r="557">
          <cell r="A557">
            <v>536</v>
          </cell>
          <cell r="B557" t="str">
            <v>MML</v>
          </cell>
          <cell r="C557" t="str">
            <v>BOP</v>
          </cell>
          <cell r="D557" t="str">
            <v>AVELEZ</v>
          </cell>
          <cell r="E557" t="str">
            <v>CAM</v>
          </cell>
          <cell r="F557" t="str">
            <v>LANC. DE CABOS</v>
          </cell>
          <cell r="G557" t="str">
            <v xml:space="preserve">CICERO LIMA DE CALDAS </v>
          </cell>
          <cell r="H557" t="str">
            <v>MESTRE</v>
          </cell>
          <cell r="I557" t="str">
            <v>RIO DAS OSTRAS</v>
          </cell>
          <cell r="J557">
            <v>1</v>
          </cell>
        </row>
        <row r="558">
          <cell r="A558">
            <v>537</v>
          </cell>
          <cell r="B558" t="str">
            <v>AFC</v>
          </cell>
          <cell r="C558" t="str">
            <v>GERAL</v>
          </cell>
          <cell r="D558" t="str">
            <v>VT</v>
          </cell>
          <cell r="E558" t="str">
            <v>MS</v>
          </cell>
          <cell r="F558" t="str">
            <v>COM ELET/INST</v>
          </cell>
          <cell r="G558" t="str">
            <v>SAMUEL TORRES DE LIRA</v>
          </cell>
          <cell r="H558" t="str">
            <v>MESTRE</v>
          </cell>
          <cell r="I558" t="str">
            <v>RIO DAS OSTRAS</v>
          </cell>
          <cell r="J558">
            <v>1</v>
          </cell>
        </row>
        <row r="559">
          <cell r="A559">
            <v>538</v>
          </cell>
          <cell r="B559" t="str">
            <v>MOI</v>
          </cell>
          <cell r="G559" t="str">
            <v>ARISSON DUBAL DA SILVA</v>
          </cell>
          <cell r="H559" t="str">
            <v>MOTORISTA</v>
          </cell>
          <cell r="I559" t="str">
            <v>RIO DAS OSTRAS</v>
          </cell>
          <cell r="J559">
            <v>1</v>
          </cell>
        </row>
        <row r="560">
          <cell r="A560">
            <v>539</v>
          </cell>
          <cell r="C560" t="str">
            <v>DEM</v>
          </cell>
          <cell r="D560" t="str">
            <v>DEM</v>
          </cell>
          <cell r="E560" t="str">
            <v>DEM</v>
          </cell>
          <cell r="F560" t="str">
            <v>DEM</v>
          </cell>
          <cell r="G560" t="str">
            <v>EDENILSON NASCIMENTO DOS SANTOS</v>
          </cell>
          <cell r="H560" t="str">
            <v>MONTADOR ELETROM.</v>
          </cell>
          <cell r="I560" t="str">
            <v>RIO DAS OSTRAS</v>
          </cell>
          <cell r="J560">
            <v>1</v>
          </cell>
        </row>
        <row r="561">
          <cell r="A561">
            <v>540</v>
          </cell>
          <cell r="B561" t="str">
            <v>AFC</v>
          </cell>
          <cell r="C561" t="str">
            <v>HRSG</v>
          </cell>
          <cell r="D561" t="str">
            <v>JS</v>
          </cell>
          <cell r="E561" t="str">
            <v>-</v>
          </cell>
          <cell r="F561" t="str">
            <v>ISOL/PINT</v>
          </cell>
          <cell r="G561" t="str">
            <v>NIVALDO CONCEIÇÃO SANTOS</v>
          </cell>
          <cell r="H561" t="str">
            <v>ISOLADOR</v>
          </cell>
          <cell r="I561" t="str">
            <v>RIO DAS OSTRAS</v>
          </cell>
          <cell r="J561">
            <v>1</v>
          </cell>
        </row>
        <row r="562">
          <cell r="A562">
            <v>541</v>
          </cell>
          <cell r="B562" t="str">
            <v>AFC</v>
          </cell>
          <cell r="C562" t="str">
            <v>CT</v>
          </cell>
          <cell r="D562" t="str">
            <v>VT</v>
          </cell>
          <cell r="E562" t="str">
            <v>JTC</v>
          </cell>
          <cell r="F562" t="str">
            <v>ELÉTRICA</v>
          </cell>
          <cell r="G562" t="str">
            <v>SEBASTIÃO CAJUEIRO DE BARROS</v>
          </cell>
          <cell r="H562" t="str">
            <v>INSTRUMENTISTA</v>
          </cell>
          <cell r="I562" t="str">
            <v>RIO DAS OSTRAS</v>
          </cell>
          <cell r="J562">
            <v>1</v>
          </cell>
        </row>
        <row r="563">
          <cell r="A563">
            <v>542</v>
          </cell>
          <cell r="B563" t="str">
            <v>SUB</v>
          </cell>
          <cell r="G563" t="str">
            <v>JÚLIO CESAR CARDOSO VIVONE FILHO</v>
          </cell>
          <cell r="H563" t="str">
            <v>MEIO OFICIAL</v>
          </cell>
          <cell r="J563">
            <v>1</v>
          </cell>
        </row>
        <row r="564">
          <cell r="A564">
            <v>543</v>
          </cell>
          <cell r="B564" t="str">
            <v>CHEFIA</v>
          </cell>
          <cell r="G564" t="str">
            <v>SILVÉRIO EUSTÁQUIO DIAS FERRAZ</v>
          </cell>
          <cell r="H564" t="str">
            <v>ENGENHEIRO</v>
          </cell>
          <cell r="J564">
            <v>1</v>
          </cell>
        </row>
        <row r="565">
          <cell r="A565">
            <v>544</v>
          </cell>
          <cell r="B565" t="str">
            <v>MOI</v>
          </cell>
          <cell r="G565" t="str">
            <v>FÁBIO AZEVEDO DA SILVA</v>
          </cell>
          <cell r="H565" t="str">
            <v>TRADUTOR</v>
          </cell>
          <cell r="J565">
            <v>1</v>
          </cell>
        </row>
        <row r="566">
          <cell r="A566">
            <v>545</v>
          </cell>
          <cell r="C566" t="str">
            <v>S U B E S T A Ç Ã O</v>
          </cell>
          <cell r="F566" t="str">
            <v>LIG. DE CABOS</v>
          </cell>
          <cell r="G566" t="str">
            <v>FRANCISCO NAZARIO FERREIRA</v>
          </cell>
          <cell r="H566" t="str">
            <v>ELETRICISTA F / C</v>
          </cell>
          <cell r="I566" t="str">
            <v>RIO DAS OSTRAS</v>
          </cell>
          <cell r="J566">
            <v>1</v>
          </cell>
        </row>
        <row r="567">
          <cell r="A567">
            <v>546</v>
          </cell>
          <cell r="B567" t="str">
            <v>ASA</v>
          </cell>
          <cell r="C567" t="str">
            <v>HRSG</v>
          </cell>
          <cell r="D567" t="str">
            <v>JS</v>
          </cell>
          <cell r="E567" t="str">
            <v>-</v>
          </cell>
          <cell r="F567" t="str">
            <v>ISOL/PINT</v>
          </cell>
          <cell r="G567" t="str">
            <v>ENALDO DA SILVA TAVARES</v>
          </cell>
          <cell r="H567" t="str">
            <v>ISOLADOR</v>
          </cell>
          <cell r="I567" t="str">
            <v>RIO DAS OSTRAS</v>
          </cell>
          <cell r="J567">
            <v>1</v>
          </cell>
        </row>
        <row r="568">
          <cell r="A568">
            <v>547</v>
          </cell>
          <cell r="C568" t="str">
            <v>DEM</v>
          </cell>
          <cell r="D568" t="str">
            <v>DEM</v>
          </cell>
          <cell r="E568" t="str">
            <v>DEM</v>
          </cell>
          <cell r="F568" t="str">
            <v>DEM</v>
          </cell>
          <cell r="G568" t="str">
            <v xml:space="preserve">EDMILSON ROQUE DA SILVA </v>
          </cell>
          <cell r="H568" t="str">
            <v>MONTADOR ELETROM.</v>
          </cell>
          <cell r="I568" t="str">
            <v>RIO DAS OSTRAS</v>
          </cell>
          <cell r="J568">
            <v>1</v>
          </cell>
        </row>
        <row r="569">
          <cell r="A569">
            <v>548</v>
          </cell>
          <cell r="C569" t="str">
            <v>DEM</v>
          </cell>
          <cell r="D569" t="str">
            <v>DEM</v>
          </cell>
          <cell r="E569" t="str">
            <v>DEM</v>
          </cell>
          <cell r="F569" t="str">
            <v>DEM</v>
          </cell>
          <cell r="G569" t="str">
            <v>VALDEMAR DIAS DE MORAIS</v>
          </cell>
          <cell r="H569" t="str">
            <v>ELETRICISTA F / C</v>
          </cell>
          <cell r="I569" t="str">
            <v>RIO DAS OSTRAS</v>
          </cell>
          <cell r="J569">
            <v>1</v>
          </cell>
        </row>
        <row r="570">
          <cell r="A570">
            <v>549</v>
          </cell>
          <cell r="B570" t="str">
            <v>MML</v>
          </cell>
          <cell r="C570" t="str">
            <v>BOP</v>
          </cell>
          <cell r="D570" t="str">
            <v>GIL</v>
          </cell>
          <cell r="E570" t="str">
            <v>JSS</v>
          </cell>
          <cell r="F570" t="str">
            <v>LIG. DE CABOS</v>
          </cell>
          <cell r="G570" t="str">
            <v>JOÃO DE FREITAS SOUZA</v>
          </cell>
          <cell r="H570" t="str">
            <v>ELETRICISTA F / C</v>
          </cell>
          <cell r="I570" t="str">
            <v>RIO DAS OSTRAS</v>
          </cell>
          <cell r="J570">
            <v>1</v>
          </cell>
        </row>
        <row r="571">
          <cell r="A571">
            <v>550</v>
          </cell>
          <cell r="G571" t="str">
            <v>JOSÉ BERNARDINO TEIXEIRA MARTINS</v>
          </cell>
          <cell r="H571" t="str">
            <v>ELETRICISTA F / C</v>
          </cell>
          <cell r="I571" t="str">
            <v>RIO DAS OSTRAS</v>
          </cell>
          <cell r="J571">
            <v>1</v>
          </cell>
        </row>
        <row r="572">
          <cell r="A572">
            <v>551</v>
          </cell>
          <cell r="B572" t="str">
            <v>AFC</v>
          </cell>
          <cell r="C572" t="str">
            <v>HRSG</v>
          </cell>
          <cell r="D572" t="str">
            <v>JS</v>
          </cell>
          <cell r="E572" t="str">
            <v>-</v>
          </cell>
          <cell r="F572" t="str">
            <v>ISOL/PINT</v>
          </cell>
          <cell r="G572" t="str">
            <v>CARLOS ALBERTO DA SILVA JUNIOR</v>
          </cell>
          <cell r="H572" t="str">
            <v>ISOLADOR</v>
          </cell>
          <cell r="I572" t="str">
            <v>RIO DAS OSTRAS</v>
          </cell>
          <cell r="J572">
            <v>1</v>
          </cell>
        </row>
        <row r="573">
          <cell r="A573">
            <v>552</v>
          </cell>
          <cell r="G573" t="str">
            <v>JOSE DAS GRAÇAS PIRES DOS SANTOS</v>
          </cell>
          <cell r="H573" t="str">
            <v>MECANICO MONTADOR</v>
          </cell>
          <cell r="I573" t="str">
            <v>RIO DAS OSTRAS</v>
          </cell>
          <cell r="J573">
            <v>1</v>
          </cell>
        </row>
        <row r="574">
          <cell r="A574">
            <v>553</v>
          </cell>
          <cell r="B574" t="str">
            <v>JORGE</v>
          </cell>
          <cell r="C574" t="str">
            <v>CT</v>
          </cell>
          <cell r="D574" t="str">
            <v>ANT</v>
          </cell>
          <cell r="E574" t="str">
            <v>JLC</v>
          </cell>
          <cell r="F574" t="str">
            <v>COMIS TUB</v>
          </cell>
          <cell r="G574" t="str">
            <v>CRISTIANO DUARTE DE ASSIS</v>
          </cell>
          <cell r="H574" t="str">
            <v>ENCANADOR</v>
          </cell>
          <cell r="I574" t="str">
            <v>BRISA DA COSTA</v>
          </cell>
          <cell r="J574">
            <v>1</v>
          </cell>
        </row>
        <row r="575">
          <cell r="A575">
            <v>554</v>
          </cell>
          <cell r="C575" t="str">
            <v>DEM</v>
          </cell>
          <cell r="D575" t="str">
            <v>DEM</v>
          </cell>
          <cell r="E575" t="str">
            <v>DEM</v>
          </cell>
          <cell r="F575" t="str">
            <v>DEM</v>
          </cell>
          <cell r="G575" t="str">
            <v>MONIQUE FERNANDES VARGAS GOMES</v>
          </cell>
          <cell r="H575" t="str">
            <v>DIGITADORA</v>
          </cell>
          <cell r="J575">
            <v>1</v>
          </cell>
        </row>
        <row r="576">
          <cell r="A576">
            <v>555</v>
          </cell>
          <cell r="G576" t="str">
            <v>JOSÉ LUIZ DE ANDRADE</v>
          </cell>
          <cell r="H576" t="str">
            <v>MONTADOR ELETROM.</v>
          </cell>
          <cell r="I576" t="str">
            <v>RIO DAS OSTRAS</v>
          </cell>
          <cell r="J576">
            <v>1</v>
          </cell>
        </row>
        <row r="577">
          <cell r="A577">
            <v>556</v>
          </cell>
          <cell r="B577" t="str">
            <v>SUB</v>
          </cell>
          <cell r="G577" t="str">
            <v xml:space="preserve">FRANCISLEI JOSÉ BARBOSA DOS SANTOS </v>
          </cell>
          <cell r="H577" t="str">
            <v>MONTADOR ELETROM.</v>
          </cell>
          <cell r="I577" t="str">
            <v>RIO DAS OSTRAS</v>
          </cell>
          <cell r="J577">
            <v>1</v>
          </cell>
        </row>
        <row r="578">
          <cell r="A578">
            <v>557</v>
          </cell>
          <cell r="B578" t="str">
            <v>ASA</v>
          </cell>
          <cell r="C578" t="str">
            <v>HRSG</v>
          </cell>
          <cell r="D578" t="str">
            <v>ANT</v>
          </cell>
          <cell r="E578" t="str">
            <v>NNC</v>
          </cell>
          <cell r="F578" t="str">
            <v>MONTAGEM</v>
          </cell>
          <cell r="G578" t="str">
            <v>JOSÉ PEREIRA SANTANA</v>
          </cell>
          <cell r="H578" t="str">
            <v>MONTADOR</v>
          </cell>
          <cell r="I578" t="str">
            <v>RIO DAS OSTRAS</v>
          </cell>
          <cell r="J578">
            <v>1</v>
          </cell>
        </row>
        <row r="579">
          <cell r="A579">
            <v>558</v>
          </cell>
          <cell r="C579" t="str">
            <v>DEM</v>
          </cell>
          <cell r="D579" t="str">
            <v>DEM</v>
          </cell>
          <cell r="E579" t="str">
            <v>DEM</v>
          </cell>
          <cell r="F579" t="str">
            <v>DEM</v>
          </cell>
          <cell r="G579" t="str">
            <v xml:space="preserve">EDELEY HELENO CLEMENTE </v>
          </cell>
          <cell r="H579" t="str">
            <v>ELETRICISTA MONTADOR</v>
          </cell>
          <cell r="I579" t="str">
            <v>RIO DAS OSTRAS</v>
          </cell>
          <cell r="J579">
            <v>1</v>
          </cell>
        </row>
        <row r="580">
          <cell r="A580">
            <v>559</v>
          </cell>
          <cell r="B580" t="str">
            <v>MOD</v>
          </cell>
          <cell r="C580" t="str">
            <v>DORG</v>
          </cell>
          <cell r="D580" t="str">
            <v>RVV</v>
          </cell>
          <cell r="E580" t="str">
            <v>JA S</v>
          </cell>
          <cell r="F580" t="str">
            <v>DORG</v>
          </cell>
          <cell r="G580" t="str">
            <v>JOSÉ RAIMUNDO GONÇALVES HONTA</v>
          </cell>
          <cell r="H580" t="str">
            <v>ELETRICISTA MONTADOR</v>
          </cell>
          <cell r="I580" t="str">
            <v>RIO DAS OSTRAS</v>
          </cell>
          <cell r="J580">
            <v>1</v>
          </cell>
        </row>
        <row r="581">
          <cell r="A581">
            <v>560</v>
          </cell>
          <cell r="G581" t="str">
            <v>ELMO CHACHA OLIVEIRA</v>
          </cell>
          <cell r="H581" t="str">
            <v>AJUDANTE</v>
          </cell>
          <cell r="J581">
            <v>1</v>
          </cell>
        </row>
        <row r="582">
          <cell r="A582">
            <v>561</v>
          </cell>
          <cell r="B582" t="str">
            <v>AFC</v>
          </cell>
          <cell r="C582" t="str">
            <v>CT</v>
          </cell>
          <cell r="D582" t="str">
            <v>VT</v>
          </cell>
          <cell r="E582" t="str">
            <v>IFS</v>
          </cell>
          <cell r="F582" t="str">
            <v>TESTE/PRESERV.</v>
          </cell>
          <cell r="G582" t="str">
            <v>EDENILSON ANTÔNIO DOS SANTOS</v>
          </cell>
          <cell r="H582" t="str">
            <v>MEIO OFICIAL</v>
          </cell>
          <cell r="I582" t="str">
            <v>BARRA</v>
          </cell>
          <cell r="J582">
            <v>1</v>
          </cell>
        </row>
        <row r="583">
          <cell r="A583">
            <v>562</v>
          </cell>
          <cell r="G583" t="str">
            <v>NARLISON SANTOS DA SILVA</v>
          </cell>
          <cell r="H583" t="str">
            <v>AJUDANTE</v>
          </cell>
          <cell r="J583">
            <v>1</v>
          </cell>
        </row>
        <row r="584">
          <cell r="A584">
            <v>563</v>
          </cell>
          <cell r="B584" t="str">
            <v>MML</v>
          </cell>
          <cell r="C584" t="str">
            <v>BOP</v>
          </cell>
          <cell r="D584" t="str">
            <v>AVELEZ</v>
          </cell>
          <cell r="E584" t="str">
            <v>CAM</v>
          </cell>
          <cell r="F584" t="str">
            <v>LANC. DE CABOS</v>
          </cell>
          <cell r="G584" t="str">
            <v>CARLOS ALBERTO MOTA</v>
          </cell>
          <cell r="H584" t="str">
            <v>ENCARREGADO ELETRICA</v>
          </cell>
          <cell r="I584" t="str">
            <v>RIO DAS OSTRAS</v>
          </cell>
          <cell r="J584">
            <v>1</v>
          </cell>
        </row>
        <row r="585">
          <cell r="A585">
            <v>564</v>
          </cell>
          <cell r="G585" t="str">
            <v>JOECI DIAS DA SILVA</v>
          </cell>
          <cell r="H585" t="str">
            <v>AJUDANTE</v>
          </cell>
          <cell r="J585">
            <v>1</v>
          </cell>
        </row>
        <row r="586">
          <cell r="A586">
            <v>565</v>
          </cell>
          <cell r="B586" t="str">
            <v>EDG</v>
          </cell>
          <cell r="C586" t="str">
            <v>HRSG</v>
          </cell>
          <cell r="D586" t="str">
            <v>DARIO</v>
          </cell>
          <cell r="E586" t="str">
            <v>ELIEZER</v>
          </cell>
          <cell r="F586" t="str">
            <v>ANDAIME</v>
          </cell>
          <cell r="G586" t="str">
            <v>WILSON RAILDES SOUZA DE JESUS</v>
          </cell>
          <cell r="H586" t="str">
            <v>MONTADOR ANDAIME</v>
          </cell>
          <cell r="I586" t="str">
            <v>RIO DAS OSTRAS</v>
          </cell>
          <cell r="J586">
            <v>1</v>
          </cell>
        </row>
        <row r="587">
          <cell r="A587">
            <v>566</v>
          </cell>
          <cell r="B587" t="str">
            <v>MML</v>
          </cell>
          <cell r="C587" t="str">
            <v>BOP</v>
          </cell>
          <cell r="D587" t="str">
            <v>CMM</v>
          </cell>
          <cell r="E587" t="str">
            <v>EF</v>
          </cell>
          <cell r="F587" t="str">
            <v>MONTAGEM</v>
          </cell>
          <cell r="G587" t="str">
            <v>GERSON VILETE DA SILVA</v>
          </cell>
          <cell r="H587" t="str">
            <v>ELETRICISTA MONTADOR</v>
          </cell>
          <cell r="I587" t="str">
            <v>BARRA</v>
          </cell>
          <cell r="J587">
            <v>1</v>
          </cell>
        </row>
        <row r="588">
          <cell r="A588">
            <v>567</v>
          </cell>
          <cell r="B588" t="str">
            <v>MML</v>
          </cell>
          <cell r="C588" t="str">
            <v>BOP</v>
          </cell>
          <cell r="D588" t="str">
            <v>CMM</v>
          </cell>
          <cell r="E588" t="str">
            <v>EF</v>
          </cell>
          <cell r="F588" t="str">
            <v>MONTAGEM</v>
          </cell>
          <cell r="G588" t="str">
            <v>JOÃO EVARISTO VALENTE</v>
          </cell>
          <cell r="H588" t="str">
            <v>AJUDANTE</v>
          </cell>
          <cell r="I588" t="str">
            <v>BARRA</v>
          </cell>
          <cell r="J588">
            <v>1</v>
          </cell>
        </row>
        <row r="589">
          <cell r="A589">
            <v>568</v>
          </cell>
          <cell r="B589" t="str">
            <v>CQ</v>
          </cell>
          <cell r="C589" t="str">
            <v>-</v>
          </cell>
          <cell r="D589" t="str">
            <v>-</v>
          </cell>
          <cell r="E589" t="str">
            <v>-</v>
          </cell>
          <cell r="F589" t="str">
            <v>-</v>
          </cell>
          <cell r="G589" t="str">
            <v>SERGIO MASSAO TAKATSUJI</v>
          </cell>
          <cell r="H589" t="str">
            <v>ENGENHEIRO CQ</v>
          </cell>
          <cell r="J589">
            <v>1</v>
          </cell>
        </row>
        <row r="590">
          <cell r="A590">
            <v>569</v>
          </cell>
          <cell r="G590" t="str">
            <v>PAULO CESAR TAVARES</v>
          </cell>
          <cell r="H590" t="str">
            <v>AJUDANTE</v>
          </cell>
          <cell r="J590">
            <v>1</v>
          </cell>
        </row>
        <row r="591">
          <cell r="A591">
            <v>570</v>
          </cell>
          <cell r="B591" t="str">
            <v>MML</v>
          </cell>
          <cell r="C591" t="str">
            <v>BOP</v>
          </cell>
          <cell r="D591" t="str">
            <v>AVELEZ</v>
          </cell>
          <cell r="E591" t="str">
            <v>CAM</v>
          </cell>
          <cell r="F591" t="str">
            <v>LANC. DE CABOS</v>
          </cell>
          <cell r="G591" t="str">
            <v>EDMAR ALVES SAMORA</v>
          </cell>
          <cell r="H591" t="str">
            <v>AJUDANTE</v>
          </cell>
          <cell r="I591" t="str">
            <v>AROEIRA</v>
          </cell>
          <cell r="J591">
            <v>1</v>
          </cell>
        </row>
        <row r="592">
          <cell r="A592">
            <v>571</v>
          </cell>
          <cell r="B592" t="str">
            <v>MML</v>
          </cell>
          <cell r="C592" t="str">
            <v>BOP</v>
          </cell>
          <cell r="D592" t="str">
            <v>GIL</v>
          </cell>
          <cell r="E592" t="str">
            <v>JFL</v>
          </cell>
          <cell r="F592" t="str">
            <v>LIG. DE CABOS</v>
          </cell>
          <cell r="G592" t="str">
            <v>EDER APARECIDO SAMORA</v>
          </cell>
          <cell r="H592" t="str">
            <v>AJUDANTE</v>
          </cell>
          <cell r="I592" t="str">
            <v>RIO DAS OSTRAS</v>
          </cell>
          <cell r="J592">
            <v>1</v>
          </cell>
        </row>
        <row r="593">
          <cell r="A593">
            <v>572</v>
          </cell>
          <cell r="B593" t="str">
            <v>AFC</v>
          </cell>
          <cell r="C593" t="str">
            <v>HRSG</v>
          </cell>
          <cell r="D593" t="str">
            <v>PAO</v>
          </cell>
          <cell r="E593" t="str">
            <v>-</v>
          </cell>
          <cell r="F593" t="str">
            <v>FABRICAÇÃO</v>
          </cell>
          <cell r="G593" t="str">
            <v>GERALDO EVANGELISTA TEIXEIRA MARTINS</v>
          </cell>
          <cell r="H593" t="str">
            <v>ELETRICISTA MONTADOR</v>
          </cell>
          <cell r="I593" t="str">
            <v>BRISA DA COSTA</v>
          </cell>
          <cell r="J593">
            <v>1</v>
          </cell>
        </row>
        <row r="594">
          <cell r="A594">
            <v>573</v>
          </cell>
          <cell r="C594" t="str">
            <v>DEM</v>
          </cell>
          <cell r="D594" t="str">
            <v>DEM</v>
          </cell>
          <cell r="E594" t="str">
            <v>DEM</v>
          </cell>
          <cell r="F594" t="str">
            <v>DEM</v>
          </cell>
          <cell r="G594" t="str">
            <v>LUIS CARLOS DE OLIVEIRA</v>
          </cell>
          <cell r="H594" t="str">
            <v>ELETRICISTA MONTADOR</v>
          </cell>
          <cell r="I594" t="str">
            <v>BRISA DA COSTA</v>
          </cell>
          <cell r="J594">
            <v>1</v>
          </cell>
        </row>
        <row r="595">
          <cell r="A595">
            <v>574</v>
          </cell>
          <cell r="B595" t="str">
            <v>ASA</v>
          </cell>
          <cell r="C595" t="str">
            <v>HRSG</v>
          </cell>
          <cell r="D595" t="str">
            <v>ANT</v>
          </cell>
          <cell r="E595" t="str">
            <v>NNC</v>
          </cell>
          <cell r="F595" t="str">
            <v>MONTAGEM</v>
          </cell>
          <cell r="G595" t="str">
            <v>JOÃO PAULO ALMEIDA SAMPAIO</v>
          </cell>
          <cell r="H595" t="str">
            <v>MEIO OFICIAL</v>
          </cell>
          <cell r="I595" t="str">
            <v>BARRA</v>
          </cell>
          <cell r="J595">
            <v>1</v>
          </cell>
        </row>
        <row r="596">
          <cell r="A596">
            <v>575</v>
          </cell>
          <cell r="G596" t="str">
            <v>EUDEILSON SILVA BRITO</v>
          </cell>
          <cell r="H596" t="str">
            <v>AJUDANTE</v>
          </cell>
          <cell r="I596" t="str">
            <v>BARRA</v>
          </cell>
          <cell r="J596">
            <v>1</v>
          </cell>
        </row>
        <row r="597">
          <cell r="A597">
            <v>576</v>
          </cell>
          <cell r="B597" t="str">
            <v>MML</v>
          </cell>
          <cell r="C597" t="str">
            <v>BOP</v>
          </cell>
          <cell r="D597" t="str">
            <v>AVELEZ</v>
          </cell>
          <cell r="E597" t="str">
            <v>CAM</v>
          </cell>
          <cell r="F597" t="str">
            <v>LANC. DE CABOS</v>
          </cell>
          <cell r="G597" t="str">
            <v>EDVAN DE JESUS LOPES</v>
          </cell>
          <cell r="H597" t="str">
            <v>AJUDANTE</v>
          </cell>
          <cell r="I597" t="str">
            <v>RIO DAS OSTRAS</v>
          </cell>
          <cell r="J597">
            <v>1</v>
          </cell>
        </row>
        <row r="598">
          <cell r="A598">
            <v>577</v>
          </cell>
          <cell r="B598" t="str">
            <v>MML</v>
          </cell>
          <cell r="C598" t="str">
            <v>BOP</v>
          </cell>
          <cell r="D598" t="str">
            <v>GIL</v>
          </cell>
          <cell r="E598" t="str">
            <v>JFL</v>
          </cell>
          <cell r="F598" t="str">
            <v>LIG. DE CABOS</v>
          </cell>
          <cell r="G598" t="str">
            <v>ERNANDO DE SENA BARROS FILHO</v>
          </cell>
          <cell r="H598" t="str">
            <v>AJUDANTE</v>
          </cell>
          <cell r="I598" t="str">
            <v>BARRA</v>
          </cell>
          <cell r="J598">
            <v>1</v>
          </cell>
        </row>
        <row r="599">
          <cell r="A599">
            <v>578</v>
          </cell>
          <cell r="B599" t="str">
            <v>MML</v>
          </cell>
          <cell r="C599" t="str">
            <v>BOP</v>
          </cell>
          <cell r="D599" t="str">
            <v>AVELEZ</v>
          </cell>
          <cell r="E599" t="str">
            <v>DAPN</v>
          </cell>
          <cell r="F599" t="str">
            <v>MONTAGEM</v>
          </cell>
          <cell r="G599" t="str">
            <v>DALMIR JOSÉ SANTANA RODRIGUES</v>
          </cell>
          <cell r="H599" t="str">
            <v>AJUDANTE</v>
          </cell>
          <cell r="I599" t="str">
            <v>BARRA</v>
          </cell>
          <cell r="J599">
            <v>1</v>
          </cell>
        </row>
        <row r="600">
          <cell r="A600">
            <v>579</v>
          </cell>
          <cell r="G600" t="str">
            <v>JOFRAN DE JESUS MACHADO PIRES</v>
          </cell>
          <cell r="H600" t="str">
            <v>AJUDANTE</v>
          </cell>
          <cell r="I600" t="str">
            <v>BARRA</v>
          </cell>
          <cell r="J600">
            <v>1</v>
          </cell>
        </row>
        <row r="601">
          <cell r="A601">
            <v>581</v>
          </cell>
          <cell r="C601" t="str">
            <v>DEM</v>
          </cell>
          <cell r="D601" t="str">
            <v>DEM</v>
          </cell>
          <cell r="E601" t="str">
            <v>DEM</v>
          </cell>
          <cell r="F601" t="str">
            <v>DEM</v>
          </cell>
          <cell r="G601" t="str">
            <v>ANTONIO MESSIAS DE JESUS</v>
          </cell>
          <cell r="H601" t="str">
            <v>AJUDANTE</v>
          </cell>
          <cell r="I601" t="str">
            <v>BARRA</v>
          </cell>
          <cell r="J601">
            <v>1</v>
          </cell>
        </row>
        <row r="602">
          <cell r="A602">
            <v>582</v>
          </cell>
          <cell r="B602" t="str">
            <v>AFC</v>
          </cell>
          <cell r="C602" t="str">
            <v>HRSG</v>
          </cell>
          <cell r="D602" t="str">
            <v>JS</v>
          </cell>
          <cell r="E602" t="str">
            <v>-</v>
          </cell>
          <cell r="F602" t="str">
            <v>ISOL/PINT</v>
          </cell>
          <cell r="G602" t="str">
            <v>SILVESTRE GONÇALVES DOS SANTOS</v>
          </cell>
          <cell r="H602" t="str">
            <v>PINTOR</v>
          </cell>
          <cell r="I602" t="str">
            <v>BARRA</v>
          </cell>
          <cell r="J602">
            <v>1</v>
          </cell>
        </row>
        <row r="603">
          <cell r="A603">
            <v>583</v>
          </cell>
          <cell r="B603" t="str">
            <v>ASA</v>
          </cell>
          <cell r="C603" t="str">
            <v>HRSG</v>
          </cell>
          <cell r="D603" t="str">
            <v>JS</v>
          </cell>
          <cell r="E603" t="str">
            <v>-</v>
          </cell>
          <cell r="F603" t="str">
            <v>ISOL/PINT</v>
          </cell>
          <cell r="G603" t="str">
            <v>AROLDO BERNARDO DOS SANTOS</v>
          </cell>
          <cell r="H603" t="str">
            <v>ISOLADOR</v>
          </cell>
          <cell r="I603" t="str">
            <v>BRISA DA COSTA</v>
          </cell>
          <cell r="J603">
            <v>1</v>
          </cell>
        </row>
        <row r="604">
          <cell r="A604">
            <v>584</v>
          </cell>
          <cell r="B604" t="str">
            <v>ASA</v>
          </cell>
          <cell r="C604" t="str">
            <v>HRSG</v>
          </cell>
          <cell r="D604" t="str">
            <v>PEDRO</v>
          </cell>
          <cell r="E604" t="str">
            <v>GF</v>
          </cell>
          <cell r="F604" t="str">
            <v>ISOLAMENTO</v>
          </cell>
          <cell r="G604" t="str">
            <v>GLACINEI FERREIRA DA SILVA</v>
          </cell>
          <cell r="H604" t="str">
            <v>MESTRE</v>
          </cell>
          <cell r="I604" t="str">
            <v>BRISA DA COSTA</v>
          </cell>
          <cell r="J604">
            <v>1</v>
          </cell>
        </row>
        <row r="605">
          <cell r="A605">
            <v>585</v>
          </cell>
          <cell r="B605" t="str">
            <v>MML</v>
          </cell>
          <cell r="C605" t="str">
            <v>BOP</v>
          </cell>
          <cell r="D605" t="str">
            <v>AVELEZ</v>
          </cell>
          <cell r="E605" t="str">
            <v>DAPN</v>
          </cell>
          <cell r="F605" t="str">
            <v>MONTAGEM</v>
          </cell>
          <cell r="G605" t="str">
            <v>VAGNER ALVES NOGUEIRA</v>
          </cell>
          <cell r="H605" t="str">
            <v>ELETRICISTA MONTADOR</v>
          </cell>
          <cell r="I605" t="str">
            <v>BRISA DA COSTA</v>
          </cell>
          <cell r="J605">
            <v>1</v>
          </cell>
        </row>
        <row r="606">
          <cell r="A606">
            <v>586</v>
          </cell>
          <cell r="B606" t="str">
            <v>MOI</v>
          </cell>
          <cell r="C606" t="str">
            <v>-</v>
          </cell>
          <cell r="D606" t="str">
            <v>-</v>
          </cell>
          <cell r="E606" t="str">
            <v>-</v>
          </cell>
          <cell r="F606" t="str">
            <v>-</v>
          </cell>
          <cell r="G606" t="str">
            <v>ROSÍ GOMES DE CAMPOS</v>
          </cell>
          <cell r="H606" t="str">
            <v>COMPRADORA</v>
          </cell>
          <cell r="J606">
            <v>1</v>
          </cell>
        </row>
        <row r="607">
          <cell r="A607">
            <v>587</v>
          </cell>
          <cell r="B607" t="str">
            <v>COMP</v>
          </cell>
          <cell r="C607" t="str">
            <v>DORG</v>
          </cell>
          <cell r="D607" t="str">
            <v>RVV</v>
          </cell>
          <cell r="E607" t="str">
            <v>JA S</v>
          </cell>
          <cell r="F607" t="str">
            <v>DORG</v>
          </cell>
          <cell r="G607" t="str">
            <v>MARCELO DE OLIVEIRA</v>
          </cell>
          <cell r="H607" t="str">
            <v>ELETRICISTA MONTADOR</v>
          </cell>
          <cell r="I607" t="str">
            <v>BRISA DA COSTA</v>
          </cell>
          <cell r="J607">
            <v>1</v>
          </cell>
        </row>
        <row r="608">
          <cell r="A608">
            <v>588</v>
          </cell>
          <cell r="B608" t="str">
            <v>MML</v>
          </cell>
          <cell r="C608" t="str">
            <v>BOP</v>
          </cell>
          <cell r="D608" t="str">
            <v>AVELEZ</v>
          </cell>
          <cell r="E608" t="str">
            <v>CAM</v>
          </cell>
          <cell r="F608" t="str">
            <v>LANC. DE CABOS</v>
          </cell>
          <cell r="G608" t="str">
            <v>JEFFERSON ALVES DOS SANTOS</v>
          </cell>
          <cell r="H608" t="str">
            <v>AJUDANTE</v>
          </cell>
          <cell r="I608" t="str">
            <v>BARRA</v>
          </cell>
          <cell r="J608">
            <v>1</v>
          </cell>
        </row>
        <row r="609">
          <cell r="A609">
            <v>589</v>
          </cell>
          <cell r="B609" t="str">
            <v>MML</v>
          </cell>
          <cell r="C609" t="str">
            <v>HRSG</v>
          </cell>
          <cell r="D609" t="str">
            <v>VT</v>
          </cell>
          <cell r="E609" t="str">
            <v>VAS</v>
          </cell>
          <cell r="F609" t="str">
            <v>ELÉTRICA</v>
          </cell>
          <cell r="G609" t="str">
            <v>MOISÉS FERREIRA NETO</v>
          </cell>
          <cell r="H609" t="str">
            <v>AJUDANTE</v>
          </cell>
          <cell r="I609" t="str">
            <v>BARRA</v>
          </cell>
          <cell r="J609">
            <v>1</v>
          </cell>
        </row>
        <row r="610">
          <cell r="A610">
            <v>590</v>
          </cell>
          <cell r="G610" t="str">
            <v>JOSIAS DE ANDRADE</v>
          </cell>
          <cell r="H610" t="str">
            <v>ELETRICISTA MONTADOR</v>
          </cell>
          <cell r="I610" t="str">
            <v>BRISA DA COSTA</v>
          </cell>
          <cell r="J610">
            <v>1</v>
          </cell>
        </row>
        <row r="611">
          <cell r="A611">
            <v>591</v>
          </cell>
          <cell r="B611" t="str">
            <v>ASA</v>
          </cell>
          <cell r="C611" t="str">
            <v>HRSG</v>
          </cell>
          <cell r="D611" t="str">
            <v>PEDRO</v>
          </cell>
          <cell r="E611" t="str">
            <v>AAS</v>
          </cell>
          <cell r="F611" t="str">
            <v>MONTAGEM</v>
          </cell>
          <cell r="G611" t="str">
            <v>ANTONIO DE ASSIS SOBRINHO</v>
          </cell>
          <cell r="H611" t="str">
            <v>ENCARREGADO</v>
          </cell>
          <cell r="I611" t="str">
            <v>BRISA DA COSTA</v>
          </cell>
          <cell r="J611">
            <v>1</v>
          </cell>
        </row>
        <row r="612">
          <cell r="A612">
            <v>592</v>
          </cell>
          <cell r="B612" t="str">
            <v>MML</v>
          </cell>
          <cell r="C612" t="str">
            <v>BOP</v>
          </cell>
          <cell r="D612" t="str">
            <v>GIL</v>
          </cell>
          <cell r="E612" t="str">
            <v>JFL</v>
          </cell>
          <cell r="F612" t="str">
            <v>LIG. DE CABOS</v>
          </cell>
          <cell r="G612" t="str">
            <v>ALUISIO DE SANTANA</v>
          </cell>
          <cell r="H612" t="str">
            <v>ELETRICISTA F / C</v>
          </cell>
          <cell r="I612" t="str">
            <v>BRISA DA COSTA</v>
          </cell>
          <cell r="J612">
            <v>1</v>
          </cell>
        </row>
        <row r="613">
          <cell r="A613">
            <v>593</v>
          </cell>
          <cell r="C613" t="str">
            <v>DEM</v>
          </cell>
          <cell r="D613" t="str">
            <v>DEM</v>
          </cell>
          <cell r="E613" t="str">
            <v>DEM</v>
          </cell>
          <cell r="F613" t="str">
            <v>DEM</v>
          </cell>
          <cell r="G613" t="str">
            <v>MOISES NUNES PULGAS FILHO</v>
          </cell>
          <cell r="H613" t="str">
            <v>ELETRICISTA F / C</v>
          </cell>
          <cell r="I613" t="str">
            <v>BRISA DA COSTA</v>
          </cell>
          <cell r="J613">
            <v>1</v>
          </cell>
        </row>
        <row r="614">
          <cell r="A614">
            <v>594</v>
          </cell>
          <cell r="B614" t="str">
            <v>MML</v>
          </cell>
          <cell r="C614" t="str">
            <v>BOP</v>
          </cell>
          <cell r="D614" t="str">
            <v>AVELEZ</v>
          </cell>
          <cell r="E614" t="str">
            <v>CAM</v>
          </cell>
          <cell r="F614" t="str">
            <v>LANC. DE CABOS</v>
          </cell>
          <cell r="G614" t="str">
            <v>UILSON EVANGELISTA SOUZA</v>
          </cell>
          <cell r="H614" t="str">
            <v>ELETRICISTA MONTADOR</v>
          </cell>
          <cell r="I614" t="str">
            <v>BRISA DA COSTA</v>
          </cell>
          <cell r="J614">
            <v>1</v>
          </cell>
        </row>
        <row r="615">
          <cell r="A615">
            <v>595</v>
          </cell>
          <cell r="B615" t="str">
            <v>MML</v>
          </cell>
          <cell r="C615" t="str">
            <v>BOP</v>
          </cell>
          <cell r="D615" t="str">
            <v>GIL</v>
          </cell>
          <cell r="E615" t="str">
            <v>JFL</v>
          </cell>
          <cell r="F615" t="str">
            <v>LIG. DE CABOS</v>
          </cell>
          <cell r="G615" t="str">
            <v>ARIS DA SILVA</v>
          </cell>
          <cell r="H615" t="str">
            <v>ELETRICISTA F / C</v>
          </cell>
          <cell r="I615" t="str">
            <v>BRISA DA COSTA</v>
          </cell>
          <cell r="J615">
            <v>1</v>
          </cell>
        </row>
        <row r="616">
          <cell r="A616">
            <v>596</v>
          </cell>
          <cell r="B616" t="str">
            <v>AFC</v>
          </cell>
          <cell r="C616" t="str">
            <v>GERAL</v>
          </cell>
          <cell r="D616" t="str">
            <v>VT</v>
          </cell>
          <cell r="E616" t="str">
            <v>MS</v>
          </cell>
          <cell r="F616" t="str">
            <v>COM ELET/INST</v>
          </cell>
          <cell r="G616" t="str">
            <v>ANTONIO CARLOS DA SILVA</v>
          </cell>
          <cell r="H616" t="str">
            <v>ELETRICISTA F / C</v>
          </cell>
          <cell r="I616" t="str">
            <v>BRISA DA COSTA</v>
          </cell>
          <cell r="J616">
            <v>1</v>
          </cell>
        </row>
        <row r="617">
          <cell r="A617">
            <v>597</v>
          </cell>
          <cell r="B617" t="str">
            <v>MOI</v>
          </cell>
          <cell r="C617" t="str">
            <v>-</v>
          </cell>
          <cell r="D617" t="str">
            <v>-</v>
          </cell>
          <cell r="E617" t="str">
            <v>-</v>
          </cell>
          <cell r="F617" t="str">
            <v>-</v>
          </cell>
          <cell r="G617" t="str">
            <v>ALEXANDRA CALDAS VAZ</v>
          </cell>
          <cell r="H617" t="str">
            <v>INSP.ELETR./ INSTRUM.</v>
          </cell>
          <cell r="J617">
            <v>1</v>
          </cell>
        </row>
        <row r="618">
          <cell r="A618">
            <v>598</v>
          </cell>
          <cell r="B618" t="str">
            <v>CQ</v>
          </cell>
          <cell r="D618" t="str">
            <v>-</v>
          </cell>
          <cell r="E618" t="str">
            <v>ALDO</v>
          </cell>
          <cell r="G618" t="str">
            <v>SÉRGIO KENJI INOUE</v>
          </cell>
          <cell r="H618" t="str">
            <v>TÉCNICO DE TOPOGRAFIA</v>
          </cell>
          <cell r="J618">
            <v>1</v>
          </cell>
        </row>
        <row r="619">
          <cell r="A619">
            <v>599</v>
          </cell>
          <cell r="G619" t="str">
            <v>ANDERSON JOSÉ PEREIRA</v>
          </cell>
          <cell r="H619" t="str">
            <v>ENCANADOR</v>
          </cell>
          <cell r="I619" t="str">
            <v>BRISA DA COSTA</v>
          </cell>
          <cell r="J619">
            <v>1</v>
          </cell>
        </row>
        <row r="620">
          <cell r="A620">
            <v>600</v>
          </cell>
          <cell r="B620" t="str">
            <v>MOD</v>
          </cell>
          <cell r="C620" t="str">
            <v>MAT</v>
          </cell>
          <cell r="D620" t="str">
            <v>-</v>
          </cell>
          <cell r="E620" t="str">
            <v>BUONO</v>
          </cell>
          <cell r="F620" t="str">
            <v>MAT</v>
          </cell>
          <cell r="G620" t="str">
            <v>ROMILDO BANDEIRA PRIMO</v>
          </cell>
          <cell r="H620" t="str">
            <v>MONTADOR</v>
          </cell>
          <cell r="I620" t="str">
            <v>BRISA DA COSTA</v>
          </cell>
          <cell r="J620">
            <v>1</v>
          </cell>
        </row>
        <row r="621">
          <cell r="A621">
            <v>601</v>
          </cell>
          <cell r="G621" t="str">
            <v>EDMAR DA PAIXÃO FERREIRA</v>
          </cell>
          <cell r="H621" t="str">
            <v>AJUDANTE</v>
          </cell>
          <cell r="J621">
            <v>1</v>
          </cell>
        </row>
        <row r="622">
          <cell r="A622">
            <v>602</v>
          </cell>
          <cell r="B622" t="str">
            <v>MML</v>
          </cell>
          <cell r="C622" t="str">
            <v>BOP</v>
          </cell>
          <cell r="D622" t="str">
            <v>GIL</v>
          </cell>
          <cell r="E622" t="str">
            <v>JFL</v>
          </cell>
          <cell r="F622" t="str">
            <v>LIG. DE CABOS</v>
          </cell>
          <cell r="G622" t="str">
            <v>JOSÉ DE FATIMA LACERDA</v>
          </cell>
          <cell r="H622" t="str">
            <v>ENCARREGADO ELETRICA</v>
          </cell>
          <cell r="I622" t="str">
            <v>BRISA DA COSTA</v>
          </cell>
          <cell r="J622">
            <v>1</v>
          </cell>
        </row>
        <row r="623">
          <cell r="A623">
            <v>603</v>
          </cell>
          <cell r="G623" t="str">
            <v>CHARLES HENRIQUE DRUMOND</v>
          </cell>
          <cell r="H623" t="str">
            <v>ELETRICISTA F / C</v>
          </cell>
          <cell r="I623" t="str">
            <v>BRISA DA COSTA</v>
          </cell>
          <cell r="J623">
            <v>1</v>
          </cell>
        </row>
        <row r="624">
          <cell r="A624">
            <v>604</v>
          </cell>
          <cell r="B624" t="str">
            <v>MML</v>
          </cell>
          <cell r="C624" t="str">
            <v>BOP</v>
          </cell>
          <cell r="D624" t="str">
            <v>GIL</v>
          </cell>
          <cell r="E624" t="str">
            <v>JFL</v>
          </cell>
          <cell r="F624" t="str">
            <v>LIG. DE CABOS</v>
          </cell>
          <cell r="G624" t="str">
            <v>IVART EVANGELHISTA COSTA</v>
          </cell>
          <cell r="H624" t="str">
            <v>ELETRICISTA F / C</v>
          </cell>
          <cell r="I624" t="str">
            <v>BRISA DA COSTA</v>
          </cell>
          <cell r="J624">
            <v>1</v>
          </cell>
        </row>
        <row r="625">
          <cell r="A625">
            <v>605</v>
          </cell>
          <cell r="C625" t="str">
            <v>DEM</v>
          </cell>
          <cell r="D625" t="str">
            <v>DEM</v>
          </cell>
          <cell r="E625" t="str">
            <v>DEM</v>
          </cell>
          <cell r="F625" t="str">
            <v>DEM</v>
          </cell>
          <cell r="G625" t="str">
            <v>ALEXSANDRO DIAS SILVA</v>
          </cell>
          <cell r="H625" t="str">
            <v>ELETRICISTA F / C</v>
          </cell>
          <cell r="I625" t="str">
            <v>BRISA DA COSTA</v>
          </cell>
          <cell r="J625">
            <v>1</v>
          </cell>
        </row>
        <row r="626">
          <cell r="A626">
            <v>606</v>
          </cell>
          <cell r="B626" t="str">
            <v>AFC</v>
          </cell>
          <cell r="C626" t="str">
            <v>CT</v>
          </cell>
          <cell r="D626" t="str">
            <v>VT</v>
          </cell>
          <cell r="E626" t="str">
            <v>VMT</v>
          </cell>
          <cell r="F626" t="str">
            <v>ELÉTRICA</v>
          </cell>
          <cell r="G626" t="str">
            <v>JOSÉ ITAMAR CABRAL</v>
          </cell>
          <cell r="H626" t="str">
            <v>ELETRICISTA F / C</v>
          </cell>
          <cell r="I626" t="str">
            <v>BRISA DA COSTA</v>
          </cell>
          <cell r="J626">
            <v>1</v>
          </cell>
        </row>
        <row r="627">
          <cell r="A627">
            <v>607</v>
          </cell>
          <cell r="B627" t="str">
            <v>AFC</v>
          </cell>
          <cell r="C627" t="str">
            <v>HRSG</v>
          </cell>
          <cell r="D627" t="str">
            <v>VT</v>
          </cell>
          <cell r="E627" t="str">
            <v>JAS</v>
          </cell>
          <cell r="F627" t="str">
            <v>ELÉTRICA</v>
          </cell>
          <cell r="G627" t="str">
            <v>GLEISON DE SOUZA SILVA</v>
          </cell>
          <cell r="H627" t="str">
            <v>ELETRICISTA MONTADOR</v>
          </cell>
          <cell r="I627" t="str">
            <v>PARGOS</v>
          </cell>
          <cell r="J627">
            <v>1</v>
          </cell>
        </row>
        <row r="628">
          <cell r="A628">
            <v>608</v>
          </cell>
          <cell r="C628" t="str">
            <v>DEM</v>
          </cell>
          <cell r="D628" t="str">
            <v>DEM</v>
          </cell>
          <cell r="E628" t="str">
            <v>DEM</v>
          </cell>
          <cell r="F628" t="str">
            <v>DEM</v>
          </cell>
          <cell r="G628" t="str">
            <v>WALACE GUSMAN DE LIRA SOARES</v>
          </cell>
          <cell r="H628" t="str">
            <v>ELETRICISTA MONTADOR</v>
          </cell>
          <cell r="I628" t="str">
            <v>BRISA DA COSTA</v>
          </cell>
          <cell r="J628">
            <v>1</v>
          </cell>
        </row>
        <row r="629">
          <cell r="A629">
            <v>609</v>
          </cell>
          <cell r="F629" t="str">
            <v>DORG</v>
          </cell>
          <cell r="G629" t="str">
            <v>ANTONIO LIMA DOS SANTOS</v>
          </cell>
          <cell r="H629" t="str">
            <v>ELETRICISTA MONTADOR</v>
          </cell>
          <cell r="I629" t="str">
            <v>BRISA DA COSTA</v>
          </cell>
          <cell r="J629">
            <v>1</v>
          </cell>
        </row>
        <row r="630">
          <cell r="A630">
            <v>610</v>
          </cell>
          <cell r="B630" t="str">
            <v>MOD</v>
          </cell>
          <cell r="C630" t="str">
            <v>DORG</v>
          </cell>
          <cell r="F630" t="str">
            <v>DORG</v>
          </cell>
          <cell r="G630" t="str">
            <v>ROBERTO BITENCOURT ESTANHE</v>
          </cell>
          <cell r="H630" t="str">
            <v>AJUDANTE</v>
          </cell>
          <cell r="I630" t="str">
            <v>BRISA DA COSTA</v>
          </cell>
          <cell r="J630">
            <v>1</v>
          </cell>
        </row>
        <row r="631">
          <cell r="A631">
            <v>611</v>
          </cell>
          <cell r="C631" t="str">
            <v>DEM</v>
          </cell>
          <cell r="D631" t="str">
            <v>DEM</v>
          </cell>
          <cell r="E631" t="str">
            <v>DEM</v>
          </cell>
          <cell r="F631" t="str">
            <v>DEM</v>
          </cell>
          <cell r="G631" t="str">
            <v>NILTON MORAES BATISTA</v>
          </cell>
          <cell r="H631" t="str">
            <v>ELETRICISTA MONTADOR</v>
          </cell>
          <cell r="I631" t="str">
            <v>BRISA DA COSTA</v>
          </cell>
          <cell r="J631">
            <v>1</v>
          </cell>
        </row>
        <row r="632">
          <cell r="A632">
            <v>612</v>
          </cell>
          <cell r="B632" t="str">
            <v>DORG</v>
          </cell>
          <cell r="C632" t="str">
            <v>DORG</v>
          </cell>
          <cell r="F632" t="str">
            <v>DORG</v>
          </cell>
          <cell r="G632" t="str">
            <v>JAMILTON NUNES DA SILVA</v>
          </cell>
          <cell r="H632" t="str">
            <v>ELETRICISTA MONTADOR</v>
          </cell>
          <cell r="I632" t="str">
            <v>BRISA DA COSTA</v>
          </cell>
          <cell r="J632">
            <v>1</v>
          </cell>
        </row>
        <row r="633">
          <cell r="A633">
            <v>613</v>
          </cell>
          <cell r="G633" t="str">
            <v>RODRIGO WALLACE GONÇALVES CAMPOS</v>
          </cell>
          <cell r="H633" t="str">
            <v>ELETRICISTA MONTADOR</v>
          </cell>
          <cell r="I633" t="str">
            <v>BRISA DA COSTA</v>
          </cell>
          <cell r="J633">
            <v>1</v>
          </cell>
        </row>
        <row r="634">
          <cell r="A634">
            <v>614</v>
          </cell>
          <cell r="B634" t="str">
            <v>MOD</v>
          </cell>
          <cell r="C634" t="str">
            <v>DORG</v>
          </cell>
          <cell r="F634" t="str">
            <v>DORG</v>
          </cell>
          <cell r="G634" t="str">
            <v>ADRIANO LIMA DE SOUZA</v>
          </cell>
          <cell r="H634" t="str">
            <v>ELETRICISTA MONTADOR</v>
          </cell>
          <cell r="I634" t="str">
            <v>BRISA DA COSTA</v>
          </cell>
          <cell r="J634">
            <v>1</v>
          </cell>
        </row>
        <row r="635">
          <cell r="A635">
            <v>615</v>
          </cell>
          <cell r="C635" t="str">
            <v>DEM</v>
          </cell>
          <cell r="D635" t="str">
            <v>DEM</v>
          </cell>
          <cell r="E635" t="str">
            <v>DEM</v>
          </cell>
          <cell r="F635" t="str">
            <v>DEM</v>
          </cell>
          <cell r="G635" t="str">
            <v>WILSON ALVES DE OLIVEIRA</v>
          </cell>
          <cell r="H635" t="str">
            <v>ELETRICISTA F / C</v>
          </cell>
          <cell r="I635" t="str">
            <v>BRISA DA COSTA</v>
          </cell>
          <cell r="J635">
            <v>1</v>
          </cell>
        </row>
        <row r="636">
          <cell r="A636">
            <v>616</v>
          </cell>
          <cell r="B636" t="str">
            <v>ASA</v>
          </cell>
          <cell r="C636" t="str">
            <v>HRSG</v>
          </cell>
          <cell r="D636" t="str">
            <v>PEDRO</v>
          </cell>
          <cell r="E636" t="str">
            <v>SES</v>
          </cell>
          <cell r="F636" t="str">
            <v>ASA/CALD</v>
          </cell>
          <cell r="G636" t="str">
            <v>ANTONIO SERGIO MALINOSKI SOARES</v>
          </cell>
          <cell r="H636" t="str">
            <v>ENCANADOR</v>
          </cell>
          <cell r="I636" t="str">
            <v>BRISA DA COSTA</v>
          </cell>
          <cell r="J636">
            <v>1</v>
          </cell>
        </row>
        <row r="637">
          <cell r="A637">
            <v>617</v>
          </cell>
          <cell r="B637" t="str">
            <v>ASA</v>
          </cell>
          <cell r="C637" t="str">
            <v>HRSG</v>
          </cell>
          <cell r="D637" t="str">
            <v>PEDRO</v>
          </cell>
          <cell r="E637" t="str">
            <v>GF</v>
          </cell>
          <cell r="F637" t="str">
            <v>ISOLAMENTO</v>
          </cell>
          <cell r="G637" t="str">
            <v>DEOCLIDES DE MOURA</v>
          </cell>
          <cell r="H637" t="str">
            <v>ENCANADOR</v>
          </cell>
          <cell r="I637" t="str">
            <v>BRISA DA COSTA</v>
          </cell>
          <cell r="J637">
            <v>1</v>
          </cell>
        </row>
        <row r="638">
          <cell r="A638">
            <v>618</v>
          </cell>
          <cell r="C638" t="str">
            <v>DEM</v>
          </cell>
          <cell r="D638" t="str">
            <v>DEM</v>
          </cell>
          <cell r="E638" t="str">
            <v>DEM</v>
          </cell>
          <cell r="F638" t="str">
            <v>DEM</v>
          </cell>
          <cell r="G638" t="str">
            <v>JOSÉ CARLOS DE SOUZA</v>
          </cell>
          <cell r="H638" t="str">
            <v>ELETRICISTA F / C</v>
          </cell>
          <cell r="I638" t="str">
            <v>BRISA DA COSTA</v>
          </cell>
          <cell r="J638">
            <v>1</v>
          </cell>
        </row>
        <row r="639">
          <cell r="A639">
            <v>619</v>
          </cell>
          <cell r="B639" t="str">
            <v>AFC</v>
          </cell>
          <cell r="C639" t="str">
            <v>ST</v>
          </cell>
          <cell r="D639" t="str">
            <v>CMM</v>
          </cell>
          <cell r="E639" t="str">
            <v>JWC</v>
          </cell>
          <cell r="F639" t="str">
            <v>INSTRUMENT.</v>
          </cell>
          <cell r="G639" t="str">
            <v>FÁBIO CÉSAR OLIVEIRA MOTA</v>
          </cell>
          <cell r="H639" t="str">
            <v>ELETRICISTA MONTADOR</v>
          </cell>
          <cell r="I639" t="str">
            <v>BRISA DA COSTA</v>
          </cell>
          <cell r="J639">
            <v>1</v>
          </cell>
        </row>
        <row r="640">
          <cell r="A640">
            <v>620</v>
          </cell>
          <cell r="B640" t="str">
            <v>AFC</v>
          </cell>
          <cell r="C640" t="str">
            <v>CT</v>
          </cell>
          <cell r="D640" t="str">
            <v>VT</v>
          </cell>
          <cell r="E640" t="str">
            <v>VMT</v>
          </cell>
          <cell r="F640" t="str">
            <v>ELÉTRICA</v>
          </cell>
          <cell r="G640" t="str">
            <v>JOSÉ RAIMUNDO DOS SANTOS</v>
          </cell>
          <cell r="H640" t="str">
            <v>ELETRICISTA F / C</v>
          </cell>
          <cell r="I640" t="str">
            <v>BRISA DA COSTA</v>
          </cell>
          <cell r="J640">
            <v>1</v>
          </cell>
        </row>
        <row r="641">
          <cell r="A641">
            <v>621</v>
          </cell>
          <cell r="B641" t="str">
            <v>AFC</v>
          </cell>
          <cell r="C641" t="str">
            <v>ST</v>
          </cell>
          <cell r="D641" t="str">
            <v>NJ</v>
          </cell>
          <cell r="E641" t="str">
            <v>PSV</v>
          </cell>
          <cell r="F641" t="str">
            <v>S O L D A</v>
          </cell>
          <cell r="G641" t="str">
            <v>LUIZ FERNANDO RAMOS</v>
          </cell>
          <cell r="H641" t="str">
            <v>SOLDADOR DE CHAPARIA</v>
          </cell>
          <cell r="I641" t="str">
            <v>BRISA DA COSTA</v>
          </cell>
          <cell r="J641">
            <v>1</v>
          </cell>
        </row>
        <row r="642">
          <cell r="A642">
            <v>622</v>
          </cell>
          <cell r="B642" t="str">
            <v>AFC</v>
          </cell>
          <cell r="C642" t="str">
            <v>HRSG</v>
          </cell>
          <cell r="D642" t="str">
            <v>VT</v>
          </cell>
          <cell r="E642" t="str">
            <v>JAS</v>
          </cell>
          <cell r="F642" t="str">
            <v>ELÉTRICA</v>
          </cell>
          <cell r="G642" t="str">
            <v>JOSÉ CLAUDIO VIEIRA</v>
          </cell>
          <cell r="H642" t="str">
            <v>ELETRICISTA MONTADOR</v>
          </cell>
          <cell r="I642" t="str">
            <v>BRISA DA COSTA</v>
          </cell>
          <cell r="J642">
            <v>1</v>
          </cell>
        </row>
        <row r="643">
          <cell r="A643">
            <v>623</v>
          </cell>
          <cell r="B643" t="str">
            <v>AFC</v>
          </cell>
          <cell r="C643" t="str">
            <v>HRSG</v>
          </cell>
          <cell r="D643" t="str">
            <v>VT</v>
          </cell>
          <cell r="E643" t="str">
            <v>JAS</v>
          </cell>
          <cell r="F643" t="str">
            <v>ELÉTRICA</v>
          </cell>
          <cell r="G643" t="str">
            <v>VICENTE SOARES VIEIRA</v>
          </cell>
          <cell r="H643" t="str">
            <v>ELETRICISTA MONTADOR</v>
          </cell>
          <cell r="I643" t="str">
            <v>BRISA DA COSTA</v>
          </cell>
          <cell r="J643">
            <v>1</v>
          </cell>
        </row>
        <row r="644">
          <cell r="A644">
            <v>624</v>
          </cell>
          <cell r="C644" t="str">
            <v>DEM</v>
          </cell>
          <cell r="D644" t="str">
            <v>DEM</v>
          </cell>
          <cell r="E644" t="str">
            <v>DEM</v>
          </cell>
          <cell r="F644" t="str">
            <v>DEM</v>
          </cell>
          <cell r="G644" t="str">
            <v>JOSÉ MARTINS</v>
          </cell>
          <cell r="H644" t="str">
            <v>ELETRICISTA MONTADOR</v>
          </cell>
          <cell r="I644" t="str">
            <v>BRISA DA COSTA</v>
          </cell>
          <cell r="J644">
            <v>1</v>
          </cell>
        </row>
        <row r="645">
          <cell r="A645">
            <v>625</v>
          </cell>
          <cell r="B645" t="str">
            <v>DORG</v>
          </cell>
          <cell r="C645" t="str">
            <v>ASA/CALD</v>
          </cell>
          <cell r="D645" t="str">
            <v>PEDRO</v>
          </cell>
          <cell r="E645" t="str">
            <v>-</v>
          </cell>
          <cell r="F645" t="str">
            <v>ASA/CALD</v>
          </cell>
          <cell r="G645" t="str">
            <v>REYNALDO FAVERO FILHO</v>
          </cell>
          <cell r="H645" t="str">
            <v>AUXILIAR TÉCNICO</v>
          </cell>
          <cell r="I645" t="str">
            <v>BRISA DA COSTA</v>
          </cell>
          <cell r="J645">
            <v>1</v>
          </cell>
        </row>
        <row r="646">
          <cell r="A646">
            <v>626</v>
          </cell>
          <cell r="B646" t="str">
            <v>ASA</v>
          </cell>
          <cell r="C646" t="str">
            <v>HRSG</v>
          </cell>
          <cell r="D646" t="str">
            <v>PEDRO</v>
          </cell>
          <cell r="E646" t="str">
            <v>SES</v>
          </cell>
          <cell r="F646" t="str">
            <v>ASA/CALD</v>
          </cell>
          <cell r="G646" t="str">
            <v>SERGIO ELI DA SILVA</v>
          </cell>
          <cell r="H646" t="str">
            <v>ENCARREGADO</v>
          </cell>
          <cell r="I646" t="str">
            <v>BRISA DA COSTA</v>
          </cell>
          <cell r="J646">
            <v>1</v>
          </cell>
        </row>
        <row r="647">
          <cell r="A647">
            <v>627</v>
          </cell>
          <cell r="C647" t="str">
            <v>DEM</v>
          </cell>
          <cell r="D647" t="str">
            <v>DEM</v>
          </cell>
          <cell r="E647" t="str">
            <v>DEM</v>
          </cell>
          <cell r="F647" t="str">
            <v>DEM</v>
          </cell>
          <cell r="G647" t="str">
            <v>ROMEU ROCHA</v>
          </cell>
          <cell r="H647" t="str">
            <v>ASSISTENTE TÉCNICO</v>
          </cell>
          <cell r="I647" t="str">
            <v>RIO DAS OSTRAS</v>
          </cell>
          <cell r="J647">
            <v>1</v>
          </cell>
        </row>
        <row r="648">
          <cell r="A648">
            <v>628</v>
          </cell>
          <cell r="B648" t="str">
            <v>MOI</v>
          </cell>
          <cell r="C648" t="str">
            <v>-</v>
          </cell>
          <cell r="D648" t="str">
            <v>-</v>
          </cell>
          <cell r="E648" t="str">
            <v>ODAIL</v>
          </cell>
          <cell r="F648" t="str">
            <v>-</v>
          </cell>
          <cell r="G648" t="str">
            <v>ODAIL MARQUES DE OLIVEIRA</v>
          </cell>
          <cell r="H648" t="str">
            <v>ENCARREGADO</v>
          </cell>
          <cell r="I648" t="str">
            <v>RIO DAS OSTRAS</v>
          </cell>
          <cell r="J648">
            <v>1</v>
          </cell>
        </row>
        <row r="649">
          <cell r="A649">
            <v>629</v>
          </cell>
          <cell r="B649" t="str">
            <v>ALM</v>
          </cell>
          <cell r="G649" t="str">
            <v>VALTER TATUO KUBOTA</v>
          </cell>
          <cell r="H649" t="str">
            <v>TÉCNICO DE MATERIAIS</v>
          </cell>
          <cell r="J649">
            <v>1</v>
          </cell>
        </row>
        <row r="650">
          <cell r="A650">
            <v>630</v>
          </cell>
          <cell r="B650" t="str">
            <v>ASA</v>
          </cell>
          <cell r="C650" t="str">
            <v>HRSG</v>
          </cell>
          <cell r="D650" t="str">
            <v>ANT</v>
          </cell>
          <cell r="E650" t="str">
            <v>CS</v>
          </cell>
          <cell r="F650" t="str">
            <v>TUBULAÇÃO</v>
          </cell>
          <cell r="G650" t="str">
            <v>CARIVALDO DOS SANTOS</v>
          </cell>
          <cell r="H650" t="str">
            <v>ENCANADOR</v>
          </cell>
          <cell r="J650">
            <v>1</v>
          </cell>
        </row>
        <row r="651">
          <cell r="A651">
            <v>631</v>
          </cell>
          <cell r="B651" t="str">
            <v>MML</v>
          </cell>
          <cell r="C651" t="str">
            <v>BOP</v>
          </cell>
          <cell r="D651" t="str">
            <v>AVELEZ</v>
          </cell>
          <cell r="E651" t="str">
            <v>CAM</v>
          </cell>
          <cell r="F651" t="str">
            <v>LANC. DE CABOS</v>
          </cell>
          <cell r="G651" t="str">
            <v>IVAN RODRIGUES DA SILVA</v>
          </cell>
          <cell r="H651" t="str">
            <v>ELETRICISTA MONTADOR</v>
          </cell>
          <cell r="I651" t="str">
            <v>BRISA DA COSTA</v>
          </cell>
          <cell r="J651">
            <v>1</v>
          </cell>
        </row>
        <row r="652">
          <cell r="A652">
            <v>632</v>
          </cell>
          <cell r="G652" t="str">
            <v>GENECI ALVES DOS SANTOS</v>
          </cell>
          <cell r="H652" t="str">
            <v>ELETRICISTA MONTADOR</v>
          </cell>
          <cell r="I652" t="str">
            <v>BRISA DA COSTA</v>
          </cell>
          <cell r="J652">
            <v>1</v>
          </cell>
        </row>
        <row r="653">
          <cell r="A653">
            <v>633</v>
          </cell>
          <cell r="B653" t="str">
            <v>MML</v>
          </cell>
          <cell r="C653" t="str">
            <v>BOP</v>
          </cell>
          <cell r="D653" t="str">
            <v>AVELEZ</v>
          </cell>
          <cell r="E653" t="str">
            <v>DAPN</v>
          </cell>
          <cell r="F653" t="str">
            <v>MONTAGEM</v>
          </cell>
          <cell r="G653" t="str">
            <v>HÉLIO LUIZ FREIRE</v>
          </cell>
          <cell r="H653" t="str">
            <v>ELETRICISTA MONTADOR</v>
          </cell>
          <cell r="I653" t="str">
            <v>BRISA DA COSTA</v>
          </cell>
          <cell r="J653">
            <v>1</v>
          </cell>
        </row>
        <row r="654">
          <cell r="A654">
            <v>634</v>
          </cell>
          <cell r="B654" t="str">
            <v>AFC</v>
          </cell>
          <cell r="C654" t="str">
            <v>BOP</v>
          </cell>
          <cell r="D654" t="str">
            <v>VT</v>
          </cell>
          <cell r="E654" t="str">
            <v>IFS</v>
          </cell>
          <cell r="F654" t="str">
            <v>TESTE/PRESERV.</v>
          </cell>
          <cell r="G654" t="str">
            <v>MÁRCIO CÉLIO DOS SANTOS</v>
          </cell>
          <cell r="H654" t="str">
            <v>ELETRICISTA F / C</v>
          </cell>
          <cell r="I654" t="str">
            <v>BRISA DA COSTA</v>
          </cell>
          <cell r="J654">
            <v>1</v>
          </cell>
        </row>
        <row r="655">
          <cell r="A655">
            <v>635</v>
          </cell>
          <cell r="B655" t="str">
            <v>AFC</v>
          </cell>
          <cell r="C655" t="str">
            <v>HRSG</v>
          </cell>
          <cell r="D655" t="str">
            <v>VT</v>
          </cell>
          <cell r="E655" t="str">
            <v>VAS</v>
          </cell>
          <cell r="F655" t="str">
            <v>ELÉTRICA</v>
          </cell>
          <cell r="G655" t="str">
            <v>JOSÉ DOMINGOS DOS ANJOS</v>
          </cell>
          <cell r="H655" t="str">
            <v>ELETRICISTA F / C</v>
          </cell>
          <cell r="I655" t="str">
            <v>BRISA DA COSTA</v>
          </cell>
          <cell r="J655">
            <v>1</v>
          </cell>
        </row>
        <row r="656">
          <cell r="A656">
            <v>636</v>
          </cell>
          <cell r="G656" t="str">
            <v>JORGE GOMES</v>
          </cell>
          <cell r="H656" t="str">
            <v>ELETRICISTA MONTADOR</v>
          </cell>
          <cell r="I656" t="str">
            <v>BRISA DA COSTA</v>
          </cell>
          <cell r="J656">
            <v>1</v>
          </cell>
        </row>
        <row r="657">
          <cell r="A657">
            <v>637</v>
          </cell>
          <cell r="G657" t="str">
            <v>ANTONIO FLAVIO VIANA DE SANTANA</v>
          </cell>
          <cell r="H657" t="str">
            <v>ENCANADOR</v>
          </cell>
          <cell r="J657">
            <v>1</v>
          </cell>
        </row>
        <row r="658">
          <cell r="A658">
            <v>638</v>
          </cell>
          <cell r="B658" t="str">
            <v>EDG</v>
          </cell>
          <cell r="C658" t="str">
            <v>HRSG</v>
          </cell>
          <cell r="D658" t="str">
            <v>VENDOL.</v>
          </cell>
          <cell r="E658" t="str">
            <v>RNVS</v>
          </cell>
          <cell r="F658" t="str">
            <v>MONTAGEM</v>
          </cell>
          <cell r="G658" t="str">
            <v>ANTONIO ALVES MATOS</v>
          </cell>
          <cell r="H658" t="str">
            <v>ENCANADOR</v>
          </cell>
          <cell r="I658" t="str">
            <v>BRISA DA COSTA</v>
          </cell>
          <cell r="J658">
            <v>1</v>
          </cell>
        </row>
        <row r="659">
          <cell r="A659">
            <v>639</v>
          </cell>
          <cell r="G659" t="str">
            <v>RONDINELY KELLE FIDEL</v>
          </cell>
          <cell r="H659" t="str">
            <v>MECANICO MONTADOR</v>
          </cell>
          <cell r="I659" t="str">
            <v>BRISA DA COSTA</v>
          </cell>
          <cell r="J659">
            <v>1</v>
          </cell>
        </row>
        <row r="660">
          <cell r="A660">
            <v>640</v>
          </cell>
          <cell r="B660" t="str">
            <v>ASA</v>
          </cell>
          <cell r="C660" t="str">
            <v>HRSG</v>
          </cell>
          <cell r="D660" t="str">
            <v>PEDRO</v>
          </cell>
          <cell r="E660" t="str">
            <v>SES</v>
          </cell>
          <cell r="F660" t="str">
            <v>ASA/CALD</v>
          </cell>
          <cell r="G660" t="str">
            <v>ERBTI EUDOXIO FILHO</v>
          </cell>
          <cell r="H660" t="str">
            <v>MECANICO MONTADOR</v>
          </cell>
          <cell r="I660" t="str">
            <v>BRISA DA COSTA</v>
          </cell>
          <cell r="J660">
            <v>1</v>
          </cell>
        </row>
        <row r="661">
          <cell r="A661">
            <v>641</v>
          </cell>
          <cell r="B661" t="str">
            <v>ASA</v>
          </cell>
          <cell r="C661" t="str">
            <v>HRSG</v>
          </cell>
          <cell r="D661" t="str">
            <v>ANT</v>
          </cell>
          <cell r="E661" t="str">
            <v>CS</v>
          </cell>
          <cell r="F661" t="str">
            <v>TUBULAÇÃO</v>
          </cell>
          <cell r="G661" t="str">
            <v>CÍCERO DA SILVA</v>
          </cell>
          <cell r="H661" t="str">
            <v>ENCARREGADO</v>
          </cell>
          <cell r="I661" t="str">
            <v>BRISA DA COSTA</v>
          </cell>
          <cell r="J661">
            <v>1</v>
          </cell>
        </row>
        <row r="662">
          <cell r="A662">
            <v>642</v>
          </cell>
          <cell r="B662" t="str">
            <v>ASA</v>
          </cell>
          <cell r="C662" t="str">
            <v>HRSG</v>
          </cell>
          <cell r="D662" t="str">
            <v>ANT</v>
          </cell>
          <cell r="E662" t="str">
            <v>CS</v>
          </cell>
          <cell r="F662" t="str">
            <v>TUBULAÇÃO</v>
          </cell>
          <cell r="G662" t="str">
            <v>MANUEL JOSÉ DA SILVA</v>
          </cell>
          <cell r="H662" t="str">
            <v>ENCANADOR</v>
          </cell>
          <cell r="I662" t="str">
            <v>BRISA DA COSTA</v>
          </cell>
          <cell r="J662">
            <v>1</v>
          </cell>
        </row>
        <row r="663">
          <cell r="A663">
            <v>643</v>
          </cell>
          <cell r="B663" t="str">
            <v>ASA</v>
          </cell>
          <cell r="C663" t="str">
            <v>HRSG</v>
          </cell>
          <cell r="D663" t="str">
            <v>ANT</v>
          </cell>
          <cell r="E663" t="str">
            <v>CS</v>
          </cell>
          <cell r="F663" t="str">
            <v>TUBULAÇÃO</v>
          </cell>
          <cell r="G663" t="str">
            <v>JOSÉ ROBERTO DOS SANTOS</v>
          </cell>
          <cell r="H663" t="str">
            <v>ENCANADOR</v>
          </cell>
          <cell r="I663" t="str">
            <v>BRISA DA COSTA</v>
          </cell>
          <cell r="J663">
            <v>1</v>
          </cell>
        </row>
        <row r="664">
          <cell r="A664">
            <v>644</v>
          </cell>
          <cell r="B664" t="str">
            <v>ASA</v>
          </cell>
          <cell r="C664" t="str">
            <v>HRSG</v>
          </cell>
          <cell r="D664" t="str">
            <v>ANT</v>
          </cell>
          <cell r="E664" t="str">
            <v>CS</v>
          </cell>
          <cell r="F664" t="str">
            <v>TUBULAÇÃO</v>
          </cell>
          <cell r="G664" t="str">
            <v>CLEISSON ALVES BARRETO</v>
          </cell>
          <cell r="H664" t="str">
            <v>ENCANADOR</v>
          </cell>
          <cell r="I664" t="str">
            <v>BRISA DA COSTA</v>
          </cell>
          <cell r="J664">
            <v>1</v>
          </cell>
        </row>
        <row r="665">
          <cell r="A665">
            <v>645</v>
          </cell>
          <cell r="B665" t="str">
            <v>EDG</v>
          </cell>
          <cell r="C665" t="str">
            <v>HRSG</v>
          </cell>
          <cell r="D665" t="str">
            <v>DARIO</v>
          </cell>
          <cell r="E665" t="str">
            <v>J S S</v>
          </cell>
          <cell r="F665" t="str">
            <v>ANDAIME</v>
          </cell>
          <cell r="G665" t="str">
            <v>EMERSON JOSE DOS SANTOS</v>
          </cell>
          <cell r="H665" t="str">
            <v>MONTADOR ANDAIME</v>
          </cell>
          <cell r="I665" t="str">
            <v>BRISA DA COSTA</v>
          </cell>
          <cell r="J665">
            <v>1</v>
          </cell>
        </row>
        <row r="666">
          <cell r="A666">
            <v>646</v>
          </cell>
          <cell r="B666" t="str">
            <v>MML</v>
          </cell>
          <cell r="C666" t="str">
            <v>BOP</v>
          </cell>
          <cell r="D666" t="str">
            <v>AVELEZ</v>
          </cell>
          <cell r="E666" t="str">
            <v>ISA/JAR</v>
          </cell>
          <cell r="F666" t="str">
            <v>MONTAGEM</v>
          </cell>
          <cell r="G666" t="str">
            <v>IRAILDO SANTOS DE AMORIM</v>
          </cell>
          <cell r="H666" t="str">
            <v>ENCARREGADO ELETRICA</v>
          </cell>
          <cell r="I666" t="str">
            <v>BRISA DA COSTA</v>
          </cell>
          <cell r="J666">
            <v>1</v>
          </cell>
        </row>
        <row r="667">
          <cell r="A667">
            <v>647</v>
          </cell>
          <cell r="G667" t="str">
            <v>JOSÉ JAIRO DOS SANTOS OLIVEIRA</v>
          </cell>
          <cell r="H667" t="str">
            <v>ENCANADOR</v>
          </cell>
          <cell r="I667" t="str">
            <v>BRISA DA COSTA</v>
          </cell>
          <cell r="J667">
            <v>1</v>
          </cell>
        </row>
        <row r="668">
          <cell r="A668">
            <v>648</v>
          </cell>
          <cell r="B668" t="str">
            <v>ASA</v>
          </cell>
          <cell r="C668" t="str">
            <v>HRSG</v>
          </cell>
          <cell r="D668" t="str">
            <v>PEDRO</v>
          </cell>
          <cell r="E668" t="str">
            <v>AAS</v>
          </cell>
          <cell r="F668" t="str">
            <v>MONTAGEM</v>
          </cell>
          <cell r="G668" t="str">
            <v xml:space="preserve">CLOVIS RIBEIRO DA SILVA </v>
          </cell>
          <cell r="H668" t="str">
            <v>MECANICO MONTADOR</v>
          </cell>
          <cell r="I668" t="str">
            <v>BRISA DA COSTA</v>
          </cell>
          <cell r="J668">
            <v>1</v>
          </cell>
        </row>
        <row r="669">
          <cell r="A669">
            <v>649</v>
          </cell>
          <cell r="B669" t="str">
            <v>JORGE</v>
          </cell>
          <cell r="C669" t="str">
            <v>CT</v>
          </cell>
          <cell r="D669" t="str">
            <v>ANT</v>
          </cell>
          <cell r="E669" t="str">
            <v>JLC</v>
          </cell>
          <cell r="F669" t="str">
            <v>COMIS TUB</v>
          </cell>
          <cell r="G669" t="str">
            <v>WILSON SEVERINO DA SILVA</v>
          </cell>
          <cell r="H669" t="str">
            <v>ENCANADOR</v>
          </cell>
          <cell r="I669" t="str">
            <v>BRISA DA COSTA</v>
          </cell>
          <cell r="J669">
            <v>1</v>
          </cell>
        </row>
        <row r="670">
          <cell r="A670">
            <v>650</v>
          </cell>
          <cell r="B670" t="str">
            <v>MOD</v>
          </cell>
          <cell r="C670" t="str">
            <v>DEM</v>
          </cell>
          <cell r="D670" t="str">
            <v>DEM</v>
          </cell>
          <cell r="E670" t="str">
            <v>DEM</v>
          </cell>
          <cell r="F670" t="str">
            <v>DEM</v>
          </cell>
          <cell r="G670" t="str">
            <v>ISAIAS JOSE LAURINDO FILHO</v>
          </cell>
          <cell r="H670" t="str">
            <v>MECANICO AJUSTADOR</v>
          </cell>
          <cell r="I670" t="str">
            <v>BRISA DA COSTA</v>
          </cell>
          <cell r="J670">
            <v>1</v>
          </cell>
        </row>
        <row r="671">
          <cell r="A671">
            <v>651</v>
          </cell>
          <cell r="C671" t="str">
            <v>DEM</v>
          </cell>
          <cell r="D671" t="str">
            <v>DEM</v>
          </cell>
          <cell r="E671" t="str">
            <v>DEM</v>
          </cell>
          <cell r="F671" t="str">
            <v>DEM</v>
          </cell>
          <cell r="G671" t="str">
            <v>ILMAR MARTINS LAURINDO</v>
          </cell>
          <cell r="H671" t="str">
            <v>MECANICO AJUSTADOR</v>
          </cell>
          <cell r="I671" t="str">
            <v>BRISA DA COSTA</v>
          </cell>
          <cell r="J671">
            <v>1</v>
          </cell>
        </row>
        <row r="672">
          <cell r="A672">
            <v>652</v>
          </cell>
          <cell r="B672" t="str">
            <v>ASA</v>
          </cell>
          <cell r="C672" t="str">
            <v>HRSG</v>
          </cell>
          <cell r="D672" t="str">
            <v>ANT</v>
          </cell>
          <cell r="E672" t="str">
            <v>NNC</v>
          </cell>
          <cell r="F672" t="str">
            <v>MONTAGEM</v>
          </cell>
          <cell r="G672" t="str">
            <v>ADILSON SCHUKES MARTINS</v>
          </cell>
          <cell r="H672" t="str">
            <v>MESTRE</v>
          </cell>
          <cell r="I672" t="str">
            <v>BRISA DA COSTA</v>
          </cell>
          <cell r="J672">
            <v>1</v>
          </cell>
        </row>
        <row r="673">
          <cell r="A673">
            <v>653</v>
          </cell>
          <cell r="B673" t="str">
            <v>ASA</v>
          </cell>
          <cell r="C673" t="str">
            <v>HRSG</v>
          </cell>
          <cell r="D673" t="str">
            <v>PEDRO</v>
          </cell>
          <cell r="E673" t="str">
            <v>AAS</v>
          </cell>
          <cell r="F673" t="str">
            <v>MONTAGEM</v>
          </cell>
          <cell r="G673" t="str">
            <v>NERIVALDO SANTOS DE JESUS</v>
          </cell>
          <cell r="H673" t="str">
            <v>MECANICO MONTADOR</v>
          </cell>
          <cell r="I673" t="str">
            <v>BRISA DA COSTA</v>
          </cell>
          <cell r="J673">
            <v>1</v>
          </cell>
        </row>
        <row r="674">
          <cell r="A674">
            <v>654</v>
          </cell>
          <cell r="B674" t="str">
            <v>ASA</v>
          </cell>
          <cell r="C674" t="str">
            <v>HRSG</v>
          </cell>
          <cell r="D674" t="str">
            <v>PEDRO</v>
          </cell>
          <cell r="E674" t="str">
            <v>SES</v>
          </cell>
          <cell r="F674" t="str">
            <v>ASA/CALD</v>
          </cell>
          <cell r="G674" t="str">
            <v>FLORÊNCIO MOTA</v>
          </cell>
          <cell r="H674" t="str">
            <v>MECANICO MONTADOR</v>
          </cell>
          <cell r="I674" t="str">
            <v>BRISA DA COSTA</v>
          </cell>
          <cell r="J674">
            <v>1</v>
          </cell>
        </row>
        <row r="675">
          <cell r="A675">
            <v>655</v>
          </cell>
          <cell r="B675" t="str">
            <v>ASA</v>
          </cell>
          <cell r="C675" t="str">
            <v>HRSG</v>
          </cell>
          <cell r="D675" t="str">
            <v>PEDRO</v>
          </cell>
          <cell r="E675" t="str">
            <v>SES</v>
          </cell>
          <cell r="F675" t="str">
            <v>ASA/CALD</v>
          </cell>
          <cell r="G675" t="str">
            <v>PAULO CESAR DA SILVA OLIVEIRA</v>
          </cell>
          <cell r="H675" t="str">
            <v>ENCANADOR</v>
          </cell>
          <cell r="I675" t="str">
            <v>BRISA DA COSTA</v>
          </cell>
          <cell r="J675">
            <v>1</v>
          </cell>
        </row>
        <row r="676">
          <cell r="A676">
            <v>656</v>
          </cell>
          <cell r="B676" t="str">
            <v>ASA</v>
          </cell>
          <cell r="C676" t="str">
            <v>HRSG</v>
          </cell>
          <cell r="D676" t="str">
            <v>PEDRO</v>
          </cell>
          <cell r="E676" t="str">
            <v>SES</v>
          </cell>
          <cell r="F676" t="str">
            <v>ASA/CALD</v>
          </cell>
          <cell r="G676" t="str">
            <v>ALEXANDRO SOUSA FONSECA</v>
          </cell>
          <cell r="H676" t="str">
            <v>AJUDANTE</v>
          </cell>
          <cell r="I676" t="str">
            <v>BARRA</v>
          </cell>
          <cell r="J676">
            <v>1</v>
          </cell>
        </row>
        <row r="677">
          <cell r="A677">
            <v>657</v>
          </cell>
          <cell r="B677" t="str">
            <v>MOD</v>
          </cell>
          <cell r="C677" t="str">
            <v>DEM</v>
          </cell>
          <cell r="D677" t="str">
            <v>DEM</v>
          </cell>
          <cell r="E677" t="str">
            <v>DEM</v>
          </cell>
          <cell r="F677" t="str">
            <v>DEM</v>
          </cell>
          <cell r="G677" t="str">
            <v>EDSON DOS SANTOS</v>
          </cell>
          <cell r="H677" t="str">
            <v>ENCARREGADO ELETRICA</v>
          </cell>
          <cell r="I677" t="str">
            <v>BRISA DA COSTA</v>
          </cell>
          <cell r="J677">
            <v>1</v>
          </cell>
        </row>
        <row r="678">
          <cell r="A678">
            <v>658</v>
          </cell>
          <cell r="C678" t="str">
            <v>DEM</v>
          </cell>
          <cell r="D678" t="str">
            <v>DEM</v>
          </cell>
          <cell r="E678" t="str">
            <v>DEM</v>
          </cell>
          <cell r="F678" t="str">
            <v>DEM</v>
          </cell>
          <cell r="G678" t="str">
            <v>HENRIQUE MARCELINO DE MESQUITA</v>
          </cell>
          <cell r="H678" t="str">
            <v>ENCARREGADO</v>
          </cell>
          <cell r="I678" t="str">
            <v>BRISA DA COSTA</v>
          </cell>
          <cell r="J678">
            <v>1</v>
          </cell>
        </row>
        <row r="679">
          <cell r="A679">
            <v>659</v>
          </cell>
          <cell r="B679" t="str">
            <v>AFC</v>
          </cell>
          <cell r="C679" t="str">
            <v>ST</v>
          </cell>
          <cell r="D679" t="str">
            <v>CMM</v>
          </cell>
          <cell r="E679" t="str">
            <v>JWC</v>
          </cell>
          <cell r="F679" t="str">
            <v>INSTRUMENT.</v>
          </cell>
          <cell r="G679" t="str">
            <v>JOSE WASHINGTON CAETANO CARVALHO</v>
          </cell>
          <cell r="H679" t="str">
            <v>ENCARREGADO</v>
          </cell>
          <cell r="I679" t="str">
            <v>BRISA DA COSTA</v>
          </cell>
          <cell r="J679">
            <v>1</v>
          </cell>
        </row>
        <row r="680">
          <cell r="A680">
            <v>660</v>
          </cell>
          <cell r="B680" t="str">
            <v>DORG</v>
          </cell>
          <cell r="C680" t="str">
            <v>DEM</v>
          </cell>
          <cell r="D680" t="str">
            <v>DEM</v>
          </cell>
          <cell r="E680" t="str">
            <v>DEM</v>
          </cell>
          <cell r="F680" t="str">
            <v>DEM</v>
          </cell>
          <cell r="G680" t="str">
            <v>PAULO CESAR DOS SANTOS SILVA</v>
          </cell>
          <cell r="H680" t="str">
            <v>ELETRICISTA F / C</v>
          </cell>
          <cell r="I680" t="str">
            <v>BRISA DA COSTA</v>
          </cell>
          <cell r="J680">
            <v>1</v>
          </cell>
        </row>
        <row r="681">
          <cell r="A681">
            <v>661</v>
          </cell>
          <cell r="C681" t="str">
            <v>HRSG</v>
          </cell>
          <cell r="D681" t="str">
            <v>NJ</v>
          </cell>
          <cell r="E681" t="str">
            <v>PSV</v>
          </cell>
          <cell r="F681" t="str">
            <v>SOLDA</v>
          </cell>
          <cell r="G681" t="str">
            <v>EDILSON FRANÇA DA SILVA</v>
          </cell>
          <cell r="H681" t="str">
            <v>MECANICO MONTADOR</v>
          </cell>
          <cell r="I681" t="str">
            <v>BRISA DA COSTA</v>
          </cell>
          <cell r="J681">
            <v>1</v>
          </cell>
        </row>
        <row r="682">
          <cell r="A682">
            <v>662</v>
          </cell>
          <cell r="B682" t="str">
            <v>AFC</v>
          </cell>
          <cell r="C682" t="str">
            <v>ST</v>
          </cell>
          <cell r="D682" t="str">
            <v>PM</v>
          </cell>
          <cell r="E682" t="str">
            <v>-</v>
          </cell>
          <cell r="F682" t="str">
            <v>TUBULAÇÃO</v>
          </cell>
          <cell r="G682" t="str">
            <v>EDIVALDO SANTOS CORRÊA</v>
          </cell>
          <cell r="H682" t="str">
            <v>ENCANADOR</v>
          </cell>
          <cell r="I682" t="str">
            <v>BRISA DA COSTA</v>
          </cell>
          <cell r="J682">
            <v>1</v>
          </cell>
        </row>
        <row r="683">
          <cell r="A683">
            <v>663</v>
          </cell>
          <cell r="B683" t="str">
            <v>EDG</v>
          </cell>
          <cell r="C683" t="str">
            <v>HRSG</v>
          </cell>
          <cell r="D683" t="str">
            <v>DARIO</v>
          </cell>
          <cell r="E683" t="str">
            <v>J S S</v>
          </cell>
          <cell r="F683" t="str">
            <v>ANDAIME</v>
          </cell>
          <cell r="G683" t="str">
            <v>MANOEL JOSÉ ALVES</v>
          </cell>
          <cell r="H683" t="str">
            <v>MONTADOR ANDAIME</v>
          </cell>
          <cell r="I683" t="str">
            <v>BRISA DA COSTA</v>
          </cell>
          <cell r="J683">
            <v>1</v>
          </cell>
        </row>
        <row r="684">
          <cell r="A684">
            <v>664</v>
          </cell>
          <cell r="B684" t="str">
            <v>EDG</v>
          </cell>
          <cell r="C684" t="str">
            <v>HRSG</v>
          </cell>
          <cell r="D684" t="str">
            <v>DARIO</v>
          </cell>
          <cell r="E684" t="str">
            <v>J S S</v>
          </cell>
          <cell r="F684" t="str">
            <v>ANDAIME</v>
          </cell>
          <cell r="G684" t="str">
            <v>NORMANO LIMA DO NASCIMENTO</v>
          </cell>
          <cell r="H684" t="str">
            <v>MONTADOR ANDAIME</v>
          </cell>
          <cell r="I684" t="str">
            <v>BRISA DA COSTA</v>
          </cell>
          <cell r="J684">
            <v>1</v>
          </cell>
        </row>
        <row r="685">
          <cell r="A685">
            <v>665</v>
          </cell>
          <cell r="B685" t="str">
            <v>AFC</v>
          </cell>
          <cell r="C685" t="str">
            <v>GERAL</v>
          </cell>
          <cell r="D685" t="str">
            <v>VT</v>
          </cell>
          <cell r="E685" t="str">
            <v>JTC</v>
          </cell>
          <cell r="F685" t="str">
            <v>APOIO</v>
          </cell>
          <cell r="G685" t="str">
            <v>JOSÉ CARLOS FERNANDES DA ROSA</v>
          </cell>
          <cell r="H685" t="str">
            <v>ELETRICISTA MONTADOR</v>
          </cell>
          <cell r="I685" t="str">
            <v>BRISA DA COSTA</v>
          </cell>
          <cell r="J685">
            <v>1</v>
          </cell>
        </row>
        <row r="686">
          <cell r="A686">
            <v>666</v>
          </cell>
          <cell r="B686" t="str">
            <v>ASA</v>
          </cell>
          <cell r="C686" t="str">
            <v>HRSG</v>
          </cell>
          <cell r="D686" t="str">
            <v>PEDRO</v>
          </cell>
          <cell r="E686" t="str">
            <v>AAS</v>
          </cell>
          <cell r="F686" t="str">
            <v>MONTAGEM</v>
          </cell>
          <cell r="G686" t="str">
            <v>JOSÉ RIBAMAR LOPES DE OLIVEIRA</v>
          </cell>
          <cell r="H686" t="str">
            <v>AJUDANTE</v>
          </cell>
          <cell r="J686">
            <v>1</v>
          </cell>
        </row>
        <row r="687">
          <cell r="A687">
            <v>667</v>
          </cell>
          <cell r="B687" t="str">
            <v>MOD</v>
          </cell>
          <cell r="C687" t="str">
            <v>-</v>
          </cell>
          <cell r="D687" t="str">
            <v>-</v>
          </cell>
          <cell r="E687" t="str">
            <v>DUCA</v>
          </cell>
          <cell r="F687" t="str">
            <v>-</v>
          </cell>
          <cell r="G687" t="str">
            <v>HILDEBERTO ANTONIO MARQUES DE BARROS</v>
          </cell>
          <cell r="H687" t="str">
            <v>ENCARREGADO RIGGER</v>
          </cell>
          <cell r="I687" t="str">
            <v>BRISA DA COSTA</v>
          </cell>
          <cell r="J687">
            <v>1</v>
          </cell>
        </row>
        <row r="688">
          <cell r="A688">
            <v>668</v>
          </cell>
          <cell r="B688" t="str">
            <v>TRS</v>
          </cell>
          <cell r="C688" t="str">
            <v>-</v>
          </cell>
          <cell r="D688" t="str">
            <v>-</v>
          </cell>
          <cell r="E688" t="str">
            <v>DUCA</v>
          </cell>
          <cell r="F688" t="str">
            <v>-</v>
          </cell>
          <cell r="G688" t="str">
            <v>EDVAR NUNES DA SILVA</v>
          </cell>
          <cell r="H688" t="str">
            <v>RIGGER</v>
          </cell>
          <cell r="I688" t="str">
            <v>BRISA DA COSTA</v>
          </cell>
          <cell r="J688">
            <v>1</v>
          </cell>
        </row>
        <row r="689">
          <cell r="A689">
            <v>669</v>
          </cell>
          <cell r="B689" t="str">
            <v>TRS</v>
          </cell>
          <cell r="G689" t="str">
            <v>CLEBER CRUZ DA SILVA</v>
          </cell>
          <cell r="H689" t="str">
            <v>RIGGER</v>
          </cell>
          <cell r="I689" t="str">
            <v>BRISA DA COSTA</v>
          </cell>
          <cell r="J689">
            <v>1</v>
          </cell>
        </row>
        <row r="690">
          <cell r="A690">
            <v>670</v>
          </cell>
          <cell r="B690" t="str">
            <v>MML</v>
          </cell>
          <cell r="C690" t="str">
            <v>BOP</v>
          </cell>
          <cell r="D690" t="str">
            <v>AVELEZ</v>
          </cell>
          <cell r="E690" t="str">
            <v>ISA/JAR</v>
          </cell>
          <cell r="F690" t="str">
            <v>MONTAGEM</v>
          </cell>
          <cell r="G690" t="str">
            <v>RENAN FERREIRA DE ANDRADE</v>
          </cell>
          <cell r="H690" t="str">
            <v>AJUDANTE</v>
          </cell>
          <cell r="I690" t="str">
            <v>RIO DAS OSTRAS</v>
          </cell>
          <cell r="J690">
            <v>1</v>
          </cell>
        </row>
        <row r="691">
          <cell r="A691">
            <v>671</v>
          </cell>
          <cell r="B691" t="str">
            <v>DORG</v>
          </cell>
          <cell r="G691" t="str">
            <v>TIAGO DE SOUZA HONORATO</v>
          </cell>
          <cell r="H691" t="str">
            <v>AUXILIAR ALMOXARIFE 1</v>
          </cell>
          <cell r="J691">
            <v>1</v>
          </cell>
        </row>
        <row r="692">
          <cell r="A692">
            <v>672</v>
          </cell>
          <cell r="G692" t="str">
            <v>UELTON MARCILIO LEMOS</v>
          </cell>
          <cell r="H692" t="str">
            <v>AJUDANTE</v>
          </cell>
          <cell r="J692">
            <v>1</v>
          </cell>
        </row>
        <row r="693">
          <cell r="A693">
            <v>673</v>
          </cell>
          <cell r="B693" t="str">
            <v>EDG</v>
          </cell>
          <cell r="C693" t="str">
            <v>HRSG</v>
          </cell>
          <cell r="D693" t="str">
            <v>DARIO</v>
          </cell>
          <cell r="E693" t="str">
            <v>FC</v>
          </cell>
          <cell r="F693" t="str">
            <v>ANDAIME</v>
          </cell>
          <cell r="G693" t="str">
            <v>FRANCISCO CHAGAS</v>
          </cell>
          <cell r="H693" t="str">
            <v>CONTRA MESTRE</v>
          </cell>
          <cell r="I693" t="str">
            <v>BRISA DA COSTA</v>
          </cell>
          <cell r="J693">
            <v>1</v>
          </cell>
        </row>
        <row r="694">
          <cell r="A694">
            <v>674</v>
          </cell>
          <cell r="B694" t="str">
            <v>ASA</v>
          </cell>
          <cell r="C694" t="str">
            <v>HRSG</v>
          </cell>
          <cell r="D694" t="str">
            <v>ANT</v>
          </cell>
          <cell r="E694" t="str">
            <v>CS</v>
          </cell>
          <cell r="F694" t="str">
            <v>TUBULAÇÃO</v>
          </cell>
          <cell r="G694" t="str">
            <v>JOSÉ ROBERTO VIEIRA DOS SANTOS</v>
          </cell>
          <cell r="H694" t="str">
            <v>ENCANADOR</v>
          </cell>
          <cell r="I694" t="str">
            <v>BRISA DA COSTA</v>
          </cell>
          <cell r="J694">
            <v>1</v>
          </cell>
        </row>
        <row r="695">
          <cell r="A695">
            <v>675</v>
          </cell>
          <cell r="G695" t="str">
            <v xml:space="preserve">NATALINO DE ALMEIDA SANTANA </v>
          </cell>
          <cell r="H695" t="str">
            <v>SOLDADOR RX</v>
          </cell>
          <cell r="I695" t="str">
            <v>BRISA DA COSTA</v>
          </cell>
          <cell r="J695">
            <v>1</v>
          </cell>
        </row>
        <row r="696">
          <cell r="A696">
            <v>676</v>
          </cell>
          <cell r="B696" t="str">
            <v>EDG</v>
          </cell>
          <cell r="C696" t="str">
            <v>HRSG</v>
          </cell>
          <cell r="D696" t="str">
            <v>DARIO</v>
          </cell>
          <cell r="E696" t="str">
            <v>ELIEZER</v>
          </cell>
          <cell r="F696" t="str">
            <v>ANDAIME</v>
          </cell>
          <cell r="G696" t="str">
            <v>ELIEZER NASCIMENTO</v>
          </cell>
          <cell r="H696" t="str">
            <v>ENCARREGADO</v>
          </cell>
          <cell r="I696" t="str">
            <v>BRISA DA COSTA</v>
          </cell>
          <cell r="J696">
            <v>1</v>
          </cell>
        </row>
        <row r="697">
          <cell r="A697">
            <v>677</v>
          </cell>
          <cell r="B697" t="str">
            <v>MML</v>
          </cell>
          <cell r="C697" t="str">
            <v>BOP</v>
          </cell>
          <cell r="D697" t="str">
            <v>AVELEZ</v>
          </cell>
          <cell r="E697" t="str">
            <v>ISA/JAR</v>
          </cell>
          <cell r="F697" t="str">
            <v>MONTAGEM</v>
          </cell>
          <cell r="G697" t="str">
            <v>RONALDO FRANÇA DE SOUZA</v>
          </cell>
          <cell r="H697" t="str">
            <v>ELETRICISTA MONTADOR</v>
          </cell>
          <cell r="I697" t="str">
            <v>BRISA DA COSTA</v>
          </cell>
          <cell r="J697">
            <v>1</v>
          </cell>
        </row>
        <row r="698">
          <cell r="A698">
            <v>678</v>
          </cell>
          <cell r="B698" t="str">
            <v>ILDEM</v>
          </cell>
          <cell r="C698" t="str">
            <v>HRSG</v>
          </cell>
          <cell r="D698" t="str">
            <v>ALVIM</v>
          </cell>
          <cell r="E698" t="str">
            <v>LCB</v>
          </cell>
          <cell r="F698" t="str">
            <v>SOLDA</v>
          </cell>
          <cell r="G698" t="str">
            <v>ANTONIO MARCOS DA SILVA</v>
          </cell>
          <cell r="H698" t="str">
            <v>SOLDADOR RX</v>
          </cell>
          <cell r="I698" t="str">
            <v>BRISA DA COSTA</v>
          </cell>
          <cell r="J698">
            <v>1</v>
          </cell>
        </row>
        <row r="699">
          <cell r="A699">
            <v>679</v>
          </cell>
          <cell r="B699" t="str">
            <v>MML</v>
          </cell>
          <cell r="C699" t="str">
            <v>BOP</v>
          </cell>
          <cell r="D699" t="str">
            <v>AVELEZ</v>
          </cell>
          <cell r="E699" t="str">
            <v>DAPN</v>
          </cell>
          <cell r="F699" t="str">
            <v>MONTAGEM</v>
          </cell>
          <cell r="G699" t="str">
            <v>ELINALDO DOS SANTOS RODRIGUES</v>
          </cell>
          <cell r="H699" t="str">
            <v>AJUDANTE</v>
          </cell>
          <cell r="I699" t="str">
            <v>BARRA</v>
          </cell>
          <cell r="J699">
            <v>1</v>
          </cell>
        </row>
        <row r="700">
          <cell r="A700">
            <v>680</v>
          </cell>
          <cell r="C700" t="str">
            <v>DEM</v>
          </cell>
          <cell r="D700" t="str">
            <v>DEM</v>
          </cell>
          <cell r="E700" t="str">
            <v>DEM</v>
          </cell>
          <cell r="F700" t="str">
            <v>DEM</v>
          </cell>
          <cell r="G700" t="str">
            <v>RICARDO FERNANDO ALVES DE SANTANA</v>
          </cell>
          <cell r="H700" t="str">
            <v>SOLDADOR DE CHAPARIA</v>
          </cell>
          <cell r="I700" t="str">
            <v>BRISA DA COSTA</v>
          </cell>
          <cell r="J700">
            <v>1</v>
          </cell>
        </row>
        <row r="701">
          <cell r="A701">
            <v>681</v>
          </cell>
          <cell r="B701" t="str">
            <v>JORGE</v>
          </cell>
          <cell r="C701" t="str">
            <v>CT</v>
          </cell>
          <cell r="D701" t="str">
            <v>ANT</v>
          </cell>
          <cell r="E701" t="str">
            <v>JLC</v>
          </cell>
          <cell r="F701" t="str">
            <v>COMIS TUB</v>
          </cell>
          <cell r="G701" t="str">
            <v>LEILTON CARVALHO PINHEIRO</v>
          </cell>
          <cell r="H701" t="str">
            <v>MECANICO MONTADOR</v>
          </cell>
          <cell r="I701" t="str">
            <v>BRISA DA COSTA</v>
          </cell>
          <cell r="J701">
            <v>1</v>
          </cell>
        </row>
        <row r="702">
          <cell r="A702">
            <v>682</v>
          </cell>
          <cell r="C702" t="str">
            <v>DEM</v>
          </cell>
          <cell r="D702" t="str">
            <v>DEM</v>
          </cell>
          <cell r="E702" t="str">
            <v>DEM</v>
          </cell>
          <cell r="F702" t="str">
            <v>DEM</v>
          </cell>
          <cell r="G702" t="str">
            <v>CLOVIS FELIPE SOARES MUNIZ</v>
          </cell>
          <cell r="H702" t="str">
            <v>MECANICO MONTADOR</v>
          </cell>
          <cell r="I702" t="str">
            <v>BRISA DA COSTA</v>
          </cell>
          <cell r="J702">
            <v>1</v>
          </cell>
        </row>
        <row r="703">
          <cell r="A703">
            <v>683</v>
          </cell>
          <cell r="B703" t="str">
            <v>ASA</v>
          </cell>
          <cell r="C703" t="str">
            <v>HRSG</v>
          </cell>
          <cell r="D703" t="str">
            <v>PEDRO</v>
          </cell>
          <cell r="E703" t="str">
            <v>GF</v>
          </cell>
          <cell r="F703" t="str">
            <v>ISOLAMENTO</v>
          </cell>
          <cell r="G703" t="str">
            <v>MARIO MALINOSKI COLAÇO</v>
          </cell>
          <cell r="H703" t="str">
            <v>ENCANADOR</v>
          </cell>
          <cell r="I703" t="str">
            <v>BRISA DA COSTA</v>
          </cell>
          <cell r="J703">
            <v>1</v>
          </cell>
        </row>
        <row r="704">
          <cell r="A704">
            <v>684</v>
          </cell>
          <cell r="B704" t="str">
            <v>ILDEM</v>
          </cell>
          <cell r="C704" t="str">
            <v>HRSG</v>
          </cell>
          <cell r="D704" t="str">
            <v>ALVIM</v>
          </cell>
          <cell r="E704" t="str">
            <v>LCB</v>
          </cell>
          <cell r="F704" t="str">
            <v>SOLDA</v>
          </cell>
          <cell r="G704" t="str">
            <v>EVILASIO SANTOS SOUZA</v>
          </cell>
          <cell r="H704" t="str">
            <v>SOLDADOR RX + AL</v>
          </cell>
          <cell r="I704" t="str">
            <v>BRISA DA COSTA</v>
          </cell>
          <cell r="J704">
            <v>1</v>
          </cell>
        </row>
        <row r="705">
          <cell r="A705">
            <v>685</v>
          </cell>
          <cell r="G705" t="str">
            <v>MILTON DA SILVA SOUZA</v>
          </cell>
          <cell r="H705" t="str">
            <v>AJUDANTE</v>
          </cell>
          <cell r="J705">
            <v>1</v>
          </cell>
        </row>
        <row r="706">
          <cell r="A706">
            <v>686</v>
          </cell>
          <cell r="B706" t="str">
            <v>ILDEM</v>
          </cell>
          <cell r="C706" t="str">
            <v>HRSG</v>
          </cell>
          <cell r="D706" t="str">
            <v>NJ</v>
          </cell>
          <cell r="E706" t="str">
            <v>PSV</v>
          </cell>
          <cell r="F706" t="str">
            <v>SOLDA</v>
          </cell>
          <cell r="G706" t="str">
            <v>EDIMILSON DE SOUZA SOARES</v>
          </cell>
          <cell r="H706" t="str">
            <v>SOLDADOR DE CHAPARIA</v>
          </cell>
          <cell r="I706" t="str">
            <v>BRISA DA COSTA</v>
          </cell>
          <cell r="J706">
            <v>1</v>
          </cell>
        </row>
        <row r="707">
          <cell r="A707">
            <v>687</v>
          </cell>
          <cell r="B707" t="str">
            <v>EDG</v>
          </cell>
          <cell r="C707" t="str">
            <v>HRSG</v>
          </cell>
          <cell r="D707" t="str">
            <v>DARIO</v>
          </cell>
          <cell r="E707" t="str">
            <v>J S S</v>
          </cell>
          <cell r="F707" t="str">
            <v>ANDAIME</v>
          </cell>
          <cell r="G707" t="str">
            <v>EVANDRO DOS SANTOS CONCEIÇÃO</v>
          </cell>
          <cell r="H707" t="str">
            <v>MONTADOR ANDAIME</v>
          </cell>
          <cell r="J707">
            <v>1</v>
          </cell>
        </row>
        <row r="708">
          <cell r="A708">
            <v>688</v>
          </cell>
          <cell r="F708" t="str">
            <v>DORG</v>
          </cell>
          <cell r="G708" t="str">
            <v>JEFFERSON SOUZA DA SILVA</v>
          </cell>
          <cell r="H708" t="str">
            <v>AJUDANTE</v>
          </cell>
          <cell r="J708">
            <v>1</v>
          </cell>
        </row>
        <row r="709">
          <cell r="A709">
            <v>689</v>
          </cell>
          <cell r="B709" t="str">
            <v>AFC</v>
          </cell>
          <cell r="C709" t="str">
            <v>GERAL</v>
          </cell>
          <cell r="D709" t="str">
            <v>VT</v>
          </cell>
          <cell r="E709" t="str">
            <v>MS</v>
          </cell>
          <cell r="F709" t="str">
            <v>COM ELET/INST</v>
          </cell>
          <cell r="G709" t="str">
            <v>GLAUCIO FRANÇOIS DE ARAUJO SOUZA</v>
          </cell>
          <cell r="H709" t="str">
            <v>AJUDANTE</v>
          </cell>
          <cell r="I709" t="str">
            <v>RIO DAS OSTRAS</v>
          </cell>
          <cell r="J709">
            <v>1</v>
          </cell>
        </row>
        <row r="710">
          <cell r="A710">
            <v>690</v>
          </cell>
          <cell r="B710" t="str">
            <v>AFC</v>
          </cell>
          <cell r="C710" t="str">
            <v>GERAL</v>
          </cell>
          <cell r="D710" t="str">
            <v>VT</v>
          </cell>
          <cell r="E710" t="str">
            <v>MS</v>
          </cell>
          <cell r="F710" t="str">
            <v>COM ELET/INST</v>
          </cell>
          <cell r="G710" t="str">
            <v>JORGE LUIZ DA SILVA</v>
          </cell>
          <cell r="H710" t="str">
            <v>ELETRICISTA F / C</v>
          </cell>
          <cell r="I710" t="str">
            <v>BRISA DA COSTA</v>
          </cell>
          <cell r="J710">
            <v>1</v>
          </cell>
        </row>
        <row r="711">
          <cell r="A711">
            <v>691</v>
          </cell>
          <cell r="B711" t="str">
            <v>AFC</v>
          </cell>
          <cell r="C711" t="str">
            <v>CT</v>
          </cell>
          <cell r="D711" t="str">
            <v>MAURI</v>
          </cell>
          <cell r="E711" t="str">
            <v>SWPC</v>
          </cell>
          <cell r="F711" t="str">
            <v>MONTAGEM</v>
          </cell>
          <cell r="G711" t="str">
            <v>ROBSON DE JESUS SALES</v>
          </cell>
          <cell r="H711" t="str">
            <v>MECANICO MONTADOR</v>
          </cell>
          <cell r="I711" t="str">
            <v>BRISA DA COSTA</v>
          </cell>
          <cell r="J711">
            <v>1</v>
          </cell>
        </row>
        <row r="712">
          <cell r="A712">
            <v>692</v>
          </cell>
          <cell r="B712" t="str">
            <v>AFC</v>
          </cell>
          <cell r="C712" t="str">
            <v>CT</v>
          </cell>
          <cell r="D712" t="str">
            <v>MAURI</v>
          </cell>
          <cell r="E712" t="str">
            <v>VBT</v>
          </cell>
          <cell r="F712" t="str">
            <v>MONTAGEM</v>
          </cell>
          <cell r="G712" t="str">
            <v>ANACLETO DE JESUS FILHO</v>
          </cell>
          <cell r="H712" t="str">
            <v>MECANICO MONTADOR</v>
          </cell>
          <cell r="I712" t="str">
            <v>BRISA DA COSTA</v>
          </cell>
          <cell r="J712">
            <v>1</v>
          </cell>
        </row>
        <row r="713">
          <cell r="A713">
            <v>693</v>
          </cell>
          <cell r="C713" t="str">
            <v>DEM</v>
          </cell>
          <cell r="D713" t="str">
            <v>DEM</v>
          </cell>
          <cell r="E713" t="str">
            <v>DEM</v>
          </cell>
          <cell r="F713" t="str">
            <v>DEM</v>
          </cell>
          <cell r="G713" t="str">
            <v>GILBERTO OLIVEIRA</v>
          </cell>
          <cell r="H713" t="str">
            <v>AJUDANTE</v>
          </cell>
          <cell r="J713">
            <v>1</v>
          </cell>
        </row>
        <row r="714">
          <cell r="A714">
            <v>694</v>
          </cell>
          <cell r="B714" t="str">
            <v>ILDEM</v>
          </cell>
          <cell r="C714" t="str">
            <v>HRSG</v>
          </cell>
          <cell r="D714" t="str">
            <v>NJ</v>
          </cell>
          <cell r="E714" t="str">
            <v>PSV</v>
          </cell>
          <cell r="F714" t="str">
            <v>SOLDA</v>
          </cell>
          <cell r="G714" t="str">
            <v>RONALDO SANTOS DA SILVA</v>
          </cell>
          <cell r="H714" t="str">
            <v>AJUDANTE</v>
          </cell>
          <cell r="I714" t="str">
            <v>BARRA</v>
          </cell>
          <cell r="J714">
            <v>1</v>
          </cell>
        </row>
        <row r="715">
          <cell r="A715">
            <v>695</v>
          </cell>
          <cell r="B715" t="str">
            <v>AFC</v>
          </cell>
          <cell r="C715" t="str">
            <v>ST</v>
          </cell>
          <cell r="D715" t="str">
            <v>JMC</v>
          </cell>
          <cell r="E715" t="str">
            <v>AMA</v>
          </cell>
          <cell r="F715" t="str">
            <v>MONTAGEM</v>
          </cell>
          <cell r="G715" t="str">
            <v>CLEVERTON LIMA DE ANDRADE</v>
          </cell>
          <cell r="H715" t="str">
            <v>MEIO OFICIAL</v>
          </cell>
          <cell r="I715" t="str">
            <v>CENTRO</v>
          </cell>
          <cell r="J715">
            <v>1</v>
          </cell>
        </row>
        <row r="716">
          <cell r="A716">
            <v>696</v>
          </cell>
          <cell r="B716" t="str">
            <v>AFC</v>
          </cell>
          <cell r="C716" t="str">
            <v>ST</v>
          </cell>
          <cell r="D716" t="str">
            <v>JMC</v>
          </cell>
          <cell r="E716" t="str">
            <v>AMA</v>
          </cell>
          <cell r="F716" t="str">
            <v>MONTAGEM</v>
          </cell>
          <cell r="G716" t="str">
            <v>JENES SANTOS CORREIA</v>
          </cell>
          <cell r="H716" t="str">
            <v>MEIO OFICIAL</v>
          </cell>
          <cell r="I716" t="str">
            <v>BARRA</v>
          </cell>
          <cell r="J716">
            <v>1</v>
          </cell>
        </row>
        <row r="717">
          <cell r="A717">
            <v>697</v>
          </cell>
          <cell r="G717" t="str">
            <v>V  A  G  O</v>
          </cell>
          <cell r="J717">
            <v>1</v>
          </cell>
        </row>
        <row r="718">
          <cell r="A718">
            <v>698</v>
          </cell>
          <cell r="G718" t="str">
            <v>V  A  G  O</v>
          </cell>
          <cell r="J718">
            <v>1</v>
          </cell>
        </row>
        <row r="719">
          <cell r="A719">
            <v>699</v>
          </cell>
          <cell r="G719" t="str">
            <v>V  A  G  O</v>
          </cell>
          <cell r="J719">
            <v>1</v>
          </cell>
        </row>
        <row r="720">
          <cell r="A720">
            <v>700</v>
          </cell>
          <cell r="G720" t="str">
            <v>V  A  G  O</v>
          </cell>
          <cell r="J720">
            <v>1</v>
          </cell>
        </row>
        <row r="721">
          <cell r="A721">
            <v>701</v>
          </cell>
          <cell r="G721" t="str">
            <v>V  A  G  O</v>
          </cell>
          <cell r="J721">
            <v>1</v>
          </cell>
        </row>
        <row r="722">
          <cell r="A722">
            <v>702</v>
          </cell>
          <cell r="G722" t="str">
            <v>V  A  G  O</v>
          </cell>
          <cell r="J722">
            <v>1</v>
          </cell>
        </row>
        <row r="723">
          <cell r="A723">
            <v>703</v>
          </cell>
          <cell r="G723" t="str">
            <v>V  A  G  O</v>
          </cell>
          <cell r="J723">
            <v>1</v>
          </cell>
        </row>
        <row r="724">
          <cell r="A724">
            <v>704</v>
          </cell>
          <cell r="G724" t="str">
            <v>V  A  G  O</v>
          </cell>
          <cell r="J724">
            <v>1</v>
          </cell>
        </row>
        <row r="725">
          <cell r="A725">
            <v>705</v>
          </cell>
          <cell r="G725" t="str">
            <v>V  A  G  O</v>
          </cell>
          <cell r="J725">
            <v>1</v>
          </cell>
        </row>
        <row r="726">
          <cell r="A726">
            <v>706</v>
          </cell>
          <cell r="G726" t="str">
            <v>V  A  G  O</v>
          </cell>
          <cell r="J726">
            <v>1</v>
          </cell>
        </row>
        <row r="727">
          <cell r="A727">
            <v>707</v>
          </cell>
          <cell r="G727" t="str">
            <v>V  A  G  O</v>
          </cell>
          <cell r="J727">
            <v>1</v>
          </cell>
        </row>
        <row r="728">
          <cell r="A728">
            <v>708</v>
          </cell>
          <cell r="G728" t="str">
            <v>V  A  G  O</v>
          </cell>
          <cell r="J728">
            <v>1</v>
          </cell>
        </row>
        <row r="729">
          <cell r="A729">
            <v>709</v>
          </cell>
          <cell r="G729" t="str">
            <v>V  A  G  O</v>
          </cell>
          <cell r="J729">
            <v>1</v>
          </cell>
        </row>
        <row r="730">
          <cell r="A730">
            <v>710</v>
          </cell>
          <cell r="G730" t="str">
            <v>V  A  G  O</v>
          </cell>
          <cell r="J730">
            <v>1</v>
          </cell>
        </row>
        <row r="731">
          <cell r="A731">
            <v>711</v>
          </cell>
          <cell r="G731" t="str">
            <v>V  A  G  O</v>
          </cell>
          <cell r="J731">
            <v>1</v>
          </cell>
        </row>
        <row r="732">
          <cell r="A732">
            <v>712</v>
          </cell>
          <cell r="C732" t="str">
            <v>DEM</v>
          </cell>
          <cell r="D732" t="str">
            <v>DEM</v>
          </cell>
          <cell r="E732" t="str">
            <v>DEM</v>
          </cell>
          <cell r="F732" t="str">
            <v>DEM</v>
          </cell>
          <cell r="G732" t="str">
            <v>JOSE CARLOS DA SILVA</v>
          </cell>
          <cell r="H732" t="str">
            <v>ELETRICISTA MONTADOR</v>
          </cell>
          <cell r="I732" t="str">
            <v>BRISA DA COSTA</v>
          </cell>
          <cell r="J732">
            <v>1</v>
          </cell>
        </row>
        <row r="733">
          <cell r="A733">
            <v>713</v>
          </cell>
          <cell r="G733" t="str">
            <v>ERLAN GALEANO DOS SANTOS</v>
          </cell>
          <cell r="H733" t="str">
            <v>ELETRICISTA MONTADOR</v>
          </cell>
          <cell r="I733" t="str">
            <v>BRISA DA COSTA</v>
          </cell>
          <cell r="J733">
            <v>1</v>
          </cell>
        </row>
        <row r="734">
          <cell r="A734">
            <v>714</v>
          </cell>
          <cell r="B734" t="str">
            <v>AFC</v>
          </cell>
          <cell r="C734" t="str">
            <v>HRSG</v>
          </cell>
          <cell r="D734" t="str">
            <v>JS</v>
          </cell>
          <cell r="E734" t="str">
            <v>-</v>
          </cell>
          <cell r="F734" t="str">
            <v>ISOL/PINT</v>
          </cell>
          <cell r="G734" t="str">
            <v>JAILSON RODRIGUES DE OLIVEIRA</v>
          </cell>
          <cell r="H734" t="str">
            <v>PINTOR</v>
          </cell>
          <cell r="I734" t="str">
            <v>BRISA DA COSTA</v>
          </cell>
          <cell r="J734">
            <v>1</v>
          </cell>
        </row>
        <row r="735">
          <cell r="A735">
            <v>715</v>
          </cell>
          <cell r="C735" t="str">
            <v>DEM</v>
          </cell>
          <cell r="D735" t="str">
            <v>DEM</v>
          </cell>
          <cell r="E735" t="str">
            <v>DEM</v>
          </cell>
          <cell r="F735" t="str">
            <v>DEM</v>
          </cell>
          <cell r="G735" t="str">
            <v>AMAURI PESTANA DE SÁ</v>
          </cell>
          <cell r="H735" t="str">
            <v>AJUDANTE</v>
          </cell>
          <cell r="I735" t="str">
            <v>AEROPORTO</v>
          </cell>
          <cell r="J735">
            <v>1</v>
          </cell>
        </row>
        <row r="736">
          <cell r="A736">
            <v>716</v>
          </cell>
          <cell r="C736" t="str">
            <v>DEM</v>
          </cell>
          <cell r="D736" t="str">
            <v>DEM</v>
          </cell>
          <cell r="E736" t="str">
            <v>DEM</v>
          </cell>
          <cell r="F736" t="str">
            <v>DEM</v>
          </cell>
          <cell r="G736" t="str">
            <v>OTONIEL SILVA PEREIRA</v>
          </cell>
          <cell r="H736" t="str">
            <v>MECANICO MONTADOR</v>
          </cell>
          <cell r="I736" t="str">
            <v>BRISA DA COSTA</v>
          </cell>
          <cell r="J736">
            <v>1</v>
          </cell>
        </row>
        <row r="737">
          <cell r="A737">
            <v>717</v>
          </cell>
          <cell r="C737" t="str">
            <v>DEM</v>
          </cell>
          <cell r="D737" t="str">
            <v>DEM</v>
          </cell>
          <cell r="E737" t="str">
            <v>DEM</v>
          </cell>
          <cell r="F737" t="str">
            <v>DEM</v>
          </cell>
          <cell r="G737" t="str">
            <v>JOSE MARCOS DE OLIVEIRA</v>
          </cell>
          <cell r="H737" t="str">
            <v>MECANICO MONTADOR</v>
          </cell>
          <cell r="I737" t="str">
            <v>BRISA DA COSTA</v>
          </cell>
          <cell r="J737">
            <v>1</v>
          </cell>
        </row>
        <row r="738">
          <cell r="A738">
            <v>718</v>
          </cell>
          <cell r="B738" t="str">
            <v>AFC</v>
          </cell>
          <cell r="C738" t="str">
            <v>ST</v>
          </cell>
          <cell r="D738" t="str">
            <v>JMC</v>
          </cell>
          <cell r="E738" t="str">
            <v>AMA</v>
          </cell>
          <cell r="F738" t="str">
            <v>MONTAGEM</v>
          </cell>
          <cell r="G738" t="str">
            <v>WEYLER DE ALMEIDA SANTOS</v>
          </cell>
          <cell r="H738" t="str">
            <v>CONTRA MESTRE</v>
          </cell>
          <cell r="I738" t="str">
            <v>BRISA DA COSTA</v>
          </cell>
          <cell r="J738">
            <v>1</v>
          </cell>
        </row>
        <row r="739">
          <cell r="A739">
            <v>719</v>
          </cell>
          <cell r="C739" t="str">
            <v>DEM</v>
          </cell>
          <cell r="D739" t="str">
            <v>DEM</v>
          </cell>
          <cell r="E739" t="str">
            <v>DEM</v>
          </cell>
          <cell r="F739" t="str">
            <v>DEM</v>
          </cell>
          <cell r="G739" t="str">
            <v>SILVONER DE SOUZA ASSIS</v>
          </cell>
          <cell r="H739" t="str">
            <v>MECANICO MONTADOR</v>
          </cell>
          <cell r="I739" t="str">
            <v>BRISA DA COSTA</v>
          </cell>
          <cell r="J739">
            <v>1</v>
          </cell>
        </row>
        <row r="740">
          <cell r="A740">
            <v>720</v>
          </cell>
          <cell r="C740" t="str">
            <v>DEM</v>
          </cell>
          <cell r="D740" t="str">
            <v>DEM</v>
          </cell>
          <cell r="E740" t="str">
            <v>DEM</v>
          </cell>
          <cell r="F740" t="str">
            <v>DEM</v>
          </cell>
          <cell r="G740" t="str">
            <v>ADAILTON JOSE DE SOUZA</v>
          </cell>
          <cell r="H740" t="str">
            <v>AJUDANTE</v>
          </cell>
          <cell r="I740" t="str">
            <v>BARRA</v>
          </cell>
          <cell r="J740">
            <v>1</v>
          </cell>
        </row>
        <row r="741">
          <cell r="A741">
            <v>721</v>
          </cell>
          <cell r="C741" t="str">
            <v>DEM</v>
          </cell>
          <cell r="D741" t="str">
            <v>DEM</v>
          </cell>
          <cell r="E741" t="str">
            <v>DEM</v>
          </cell>
          <cell r="F741" t="str">
            <v>DEM</v>
          </cell>
          <cell r="G741" t="str">
            <v>ROBSON BISPO DOS SANTOS</v>
          </cell>
          <cell r="H741" t="str">
            <v>MEIO OFICIAL</v>
          </cell>
          <cell r="I741" t="str">
            <v>CENTRO</v>
          </cell>
          <cell r="J741">
            <v>1</v>
          </cell>
        </row>
        <row r="742">
          <cell r="A742">
            <v>722</v>
          </cell>
          <cell r="C742" t="str">
            <v>DEM</v>
          </cell>
          <cell r="D742" t="str">
            <v>DEM</v>
          </cell>
          <cell r="E742" t="str">
            <v>DEM</v>
          </cell>
          <cell r="F742" t="str">
            <v>DEM</v>
          </cell>
          <cell r="G742" t="str">
            <v>LINDENBERG CAMILO SILVA</v>
          </cell>
          <cell r="H742" t="str">
            <v>AJUDANTE</v>
          </cell>
          <cell r="I742" t="str">
            <v>BARRA</v>
          </cell>
          <cell r="J742">
            <v>1</v>
          </cell>
        </row>
        <row r="743">
          <cell r="A743">
            <v>723</v>
          </cell>
          <cell r="B743" t="str">
            <v>MOI</v>
          </cell>
          <cell r="C743" t="str">
            <v>-</v>
          </cell>
          <cell r="D743" t="str">
            <v>-</v>
          </cell>
          <cell r="E743" t="str">
            <v>BUONO</v>
          </cell>
          <cell r="F743" t="str">
            <v>-</v>
          </cell>
          <cell r="G743" t="str">
            <v>RENATO ROBERTO DE SOUZA</v>
          </cell>
          <cell r="H743" t="str">
            <v>AJUDANTE</v>
          </cell>
          <cell r="I743" t="str">
            <v>VISCONDE</v>
          </cell>
          <cell r="J743">
            <v>1</v>
          </cell>
        </row>
        <row r="744">
          <cell r="A744">
            <v>724</v>
          </cell>
          <cell r="B744" t="str">
            <v>MAT</v>
          </cell>
          <cell r="G744" t="str">
            <v>ARNALDO PAULINO AGUIAR</v>
          </cell>
          <cell r="H744" t="str">
            <v>ENGENHEIRO I</v>
          </cell>
          <cell r="J744">
            <v>1</v>
          </cell>
        </row>
        <row r="745">
          <cell r="A745">
            <v>725</v>
          </cell>
          <cell r="G745" t="str">
            <v>JOSÉ FRANCISCO MENDEZ</v>
          </cell>
          <cell r="H745" t="str">
            <v>ASSISTENTE DE COMPRAS</v>
          </cell>
          <cell r="J745">
            <v>1</v>
          </cell>
        </row>
        <row r="746">
          <cell r="A746">
            <v>726</v>
          </cell>
          <cell r="C746" t="str">
            <v>DEM</v>
          </cell>
          <cell r="D746" t="str">
            <v>DEM</v>
          </cell>
          <cell r="E746" t="str">
            <v>DEM</v>
          </cell>
          <cell r="F746" t="str">
            <v>DEM</v>
          </cell>
          <cell r="G746" t="str">
            <v>JOSÉ PATRÍCIO DE MOURA</v>
          </cell>
          <cell r="H746" t="str">
            <v>SOLDADOR TIG + ER+AI</v>
          </cell>
          <cell r="I746" t="str">
            <v>BRISA DA COSTA</v>
          </cell>
          <cell r="J746">
            <v>1</v>
          </cell>
        </row>
        <row r="747">
          <cell r="A747">
            <v>727</v>
          </cell>
          <cell r="C747" t="str">
            <v>DEM</v>
          </cell>
          <cell r="D747" t="str">
            <v>DEM</v>
          </cell>
          <cell r="E747" t="str">
            <v>DEM</v>
          </cell>
          <cell r="F747" t="str">
            <v>DEM</v>
          </cell>
          <cell r="G747" t="str">
            <v>CHARLES PEREIRA DOS SANTOS</v>
          </cell>
          <cell r="H747" t="str">
            <v>MECANICO MONTADOR</v>
          </cell>
          <cell r="I747" t="str">
            <v>BRISA DA COSTA</v>
          </cell>
          <cell r="J747">
            <v>1</v>
          </cell>
        </row>
        <row r="748">
          <cell r="A748">
            <v>728</v>
          </cell>
          <cell r="C748" t="str">
            <v>DEM</v>
          </cell>
          <cell r="D748" t="str">
            <v>DEM</v>
          </cell>
          <cell r="E748" t="str">
            <v>DEM</v>
          </cell>
          <cell r="F748" t="str">
            <v>DEM</v>
          </cell>
          <cell r="G748" t="str">
            <v>JONY RIBEIRO SILVA</v>
          </cell>
          <cell r="H748" t="str">
            <v>AJUDANTE</v>
          </cell>
          <cell r="I748" t="str">
            <v>BARRA</v>
          </cell>
          <cell r="J748">
            <v>1</v>
          </cell>
        </row>
        <row r="749">
          <cell r="A749">
            <v>729</v>
          </cell>
          <cell r="B749" t="str">
            <v>ILDEM</v>
          </cell>
          <cell r="C749" t="str">
            <v>HRSG</v>
          </cell>
          <cell r="D749" t="str">
            <v>ALVIM</v>
          </cell>
          <cell r="E749" t="str">
            <v>LCB</v>
          </cell>
          <cell r="F749" t="str">
            <v>SOLDA</v>
          </cell>
          <cell r="G749" t="str">
            <v>FABIANO BRANDÃO DE SOUZA</v>
          </cell>
          <cell r="H749" t="str">
            <v>AJUDANTE</v>
          </cell>
          <cell r="I749" t="str">
            <v>BARRA</v>
          </cell>
          <cell r="J749">
            <v>1</v>
          </cell>
        </row>
        <row r="750">
          <cell r="A750">
            <v>730</v>
          </cell>
          <cell r="B750" t="str">
            <v>MOD</v>
          </cell>
          <cell r="C750" t="str">
            <v>DEM</v>
          </cell>
          <cell r="D750" t="str">
            <v>DEM</v>
          </cell>
          <cell r="E750" t="str">
            <v>DEM</v>
          </cell>
          <cell r="F750" t="str">
            <v>DEM</v>
          </cell>
          <cell r="G750" t="str">
            <v>UENERSSON PAULINO DOS SANTOS</v>
          </cell>
          <cell r="H750" t="str">
            <v>AJUDANTE</v>
          </cell>
          <cell r="J750">
            <v>1</v>
          </cell>
        </row>
        <row r="751">
          <cell r="A751">
            <v>731</v>
          </cell>
          <cell r="C751" t="str">
            <v>DEM</v>
          </cell>
          <cell r="D751" t="str">
            <v>DEM</v>
          </cell>
          <cell r="E751" t="str">
            <v>DEM</v>
          </cell>
          <cell r="F751" t="str">
            <v>DEM</v>
          </cell>
          <cell r="G751" t="str">
            <v>JOSE AUGUSTO ROCHA RODRIGUES</v>
          </cell>
          <cell r="H751" t="str">
            <v>CARPINTEIRO</v>
          </cell>
          <cell r="I751" t="str">
            <v>BRISA DA COSTA</v>
          </cell>
          <cell r="J751">
            <v>1</v>
          </cell>
        </row>
        <row r="752">
          <cell r="A752">
            <v>732</v>
          </cell>
          <cell r="B752" t="str">
            <v>ASA</v>
          </cell>
          <cell r="C752" t="str">
            <v>HRSG</v>
          </cell>
          <cell r="D752" t="str">
            <v>PEDRO</v>
          </cell>
          <cell r="E752" t="str">
            <v>GF</v>
          </cell>
          <cell r="F752" t="str">
            <v>ISOLAMENTO</v>
          </cell>
          <cell r="G752" t="str">
            <v>GILVANO MIRANDA DORNELES</v>
          </cell>
          <cell r="H752" t="str">
            <v>MECANICO MONTADOR</v>
          </cell>
          <cell r="I752" t="str">
            <v>BRISA DA COSTA</v>
          </cell>
          <cell r="J752">
            <v>1</v>
          </cell>
        </row>
        <row r="753">
          <cell r="A753">
            <v>733</v>
          </cell>
          <cell r="B753" t="str">
            <v>ILDEM</v>
          </cell>
          <cell r="C753" t="str">
            <v>HRSG</v>
          </cell>
          <cell r="D753" t="str">
            <v>ALVIM</v>
          </cell>
          <cell r="E753" t="str">
            <v>LCB</v>
          </cell>
          <cell r="F753" t="str">
            <v>SOLDA</v>
          </cell>
          <cell r="G753" t="str">
            <v>HELIO DELFINO DOS SANTOS</v>
          </cell>
          <cell r="H753" t="str">
            <v>SOLDADOR TIG + ER + AL</v>
          </cell>
          <cell r="I753" t="str">
            <v>BRISA DA COSTA</v>
          </cell>
          <cell r="J753">
            <v>1</v>
          </cell>
        </row>
        <row r="754">
          <cell r="A754">
            <v>734</v>
          </cell>
          <cell r="B754" t="str">
            <v>AFC</v>
          </cell>
          <cell r="C754" t="str">
            <v>CT</v>
          </cell>
          <cell r="D754" t="str">
            <v>VT</v>
          </cell>
          <cell r="E754" t="str">
            <v>IFS</v>
          </cell>
          <cell r="F754" t="str">
            <v>TESTE/PRESERV.</v>
          </cell>
          <cell r="G754" t="str">
            <v>RODOGERO DA SILVA CORECHA</v>
          </cell>
          <cell r="H754" t="str">
            <v>ELETRICISTA F / C</v>
          </cell>
          <cell r="I754" t="str">
            <v>BRISA DA COSTA</v>
          </cell>
          <cell r="J754">
            <v>1</v>
          </cell>
        </row>
        <row r="755">
          <cell r="A755">
            <v>735</v>
          </cell>
          <cell r="B755" t="str">
            <v>DORG</v>
          </cell>
          <cell r="G755" t="str">
            <v>LUCIANE GASPAR DE SOUZA</v>
          </cell>
          <cell r="H755" t="str">
            <v>AUXILIAR DE ESCRITÓRIO</v>
          </cell>
          <cell r="J755">
            <v>1</v>
          </cell>
        </row>
        <row r="756">
          <cell r="A756">
            <v>736</v>
          </cell>
          <cell r="C756" t="str">
            <v>DEM</v>
          </cell>
          <cell r="D756" t="str">
            <v>DEM</v>
          </cell>
          <cell r="E756" t="str">
            <v>DEM</v>
          </cell>
          <cell r="F756" t="str">
            <v>DEM</v>
          </cell>
          <cell r="G756" t="str">
            <v>ROSQUILDES VASCONCELOS VILHENA</v>
          </cell>
          <cell r="H756" t="str">
            <v>SUPERVISOR INSTRUMENTISTA</v>
          </cell>
          <cell r="J756">
            <v>1</v>
          </cell>
        </row>
        <row r="757">
          <cell r="A757">
            <v>737</v>
          </cell>
          <cell r="B757" t="str">
            <v>ILDEM</v>
          </cell>
          <cell r="C757" t="str">
            <v>HRSG</v>
          </cell>
          <cell r="D757" t="str">
            <v>ALVIM</v>
          </cell>
          <cell r="E757" t="str">
            <v>LCB</v>
          </cell>
          <cell r="F757" t="str">
            <v>SOLDA</v>
          </cell>
          <cell r="G757" t="str">
            <v>MARCIO ANDRADE ARUBA</v>
          </cell>
          <cell r="H757" t="str">
            <v>AJUDANTE</v>
          </cell>
          <cell r="I757" t="str">
            <v>BARRA</v>
          </cell>
          <cell r="J757">
            <v>1</v>
          </cell>
        </row>
        <row r="758">
          <cell r="A758">
            <v>738</v>
          </cell>
          <cell r="B758" t="str">
            <v>EDG</v>
          </cell>
          <cell r="C758" t="str">
            <v>HRSG</v>
          </cell>
          <cell r="D758" t="str">
            <v>DARIO</v>
          </cell>
          <cell r="E758" t="str">
            <v>ELIEZER</v>
          </cell>
          <cell r="F758" t="str">
            <v>ANDAIME</v>
          </cell>
          <cell r="G758" t="str">
            <v>JULIO SILVA GOMES</v>
          </cell>
          <cell r="H758" t="str">
            <v>MONTADOR ANDAIME</v>
          </cell>
          <cell r="I758" t="str">
            <v>BRISA DA COSTA</v>
          </cell>
          <cell r="J758">
            <v>1</v>
          </cell>
        </row>
        <row r="759">
          <cell r="A759">
            <v>739</v>
          </cell>
          <cell r="B759" t="str">
            <v>AFC</v>
          </cell>
          <cell r="C759" t="str">
            <v>HRSG</v>
          </cell>
          <cell r="D759" t="str">
            <v>VT</v>
          </cell>
          <cell r="E759" t="str">
            <v>JAS</v>
          </cell>
          <cell r="F759" t="str">
            <v>ELÉTRICA</v>
          </cell>
          <cell r="G759" t="str">
            <v>LEVI DE SOUZA NUNES</v>
          </cell>
          <cell r="H759" t="str">
            <v>MEIO OFICIAL</v>
          </cell>
          <cell r="I759" t="str">
            <v>BARRA</v>
          </cell>
          <cell r="J759">
            <v>1</v>
          </cell>
        </row>
        <row r="760">
          <cell r="A760">
            <v>740</v>
          </cell>
          <cell r="C760" t="str">
            <v>DEM</v>
          </cell>
          <cell r="D760" t="str">
            <v>DEM</v>
          </cell>
          <cell r="E760" t="str">
            <v>DEM</v>
          </cell>
          <cell r="F760" t="str">
            <v>DEM</v>
          </cell>
          <cell r="G760" t="str">
            <v>LAFAIETE GOMES</v>
          </cell>
          <cell r="H760" t="str">
            <v>SOLDADOR RX</v>
          </cell>
          <cell r="I760" t="str">
            <v>BRISA DA COSTA</v>
          </cell>
          <cell r="J760">
            <v>1</v>
          </cell>
        </row>
        <row r="761">
          <cell r="A761">
            <v>741</v>
          </cell>
          <cell r="C761" t="str">
            <v>DEM</v>
          </cell>
          <cell r="D761" t="str">
            <v>DEM</v>
          </cell>
          <cell r="E761" t="str">
            <v>DEM</v>
          </cell>
          <cell r="F761" t="str">
            <v>DEM</v>
          </cell>
          <cell r="G761" t="str">
            <v>CICERO TEIXEIRA DA SILVA JUNIOR</v>
          </cell>
          <cell r="H761" t="str">
            <v>MECANICO MONTADOR</v>
          </cell>
          <cell r="I761" t="str">
            <v>BRISA DA COSTA</v>
          </cell>
          <cell r="J761">
            <v>1</v>
          </cell>
        </row>
        <row r="762">
          <cell r="A762">
            <v>742</v>
          </cell>
          <cell r="G762" t="str">
            <v>MARCIO BOTELHO DA SILVA</v>
          </cell>
          <cell r="H762" t="str">
            <v>ELETRICISTA F / C</v>
          </cell>
          <cell r="I762" t="str">
            <v>BRISA DA COSTA</v>
          </cell>
          <cell r="J762">
            <v>1</v>
          </cell>
        </row>
        <row r="763">
          <cell r="A763">
            <v>743</v>
          </cell>
          <cell r="C763" t="str">
            <v>DEM</v>
          </cell>
          <cell r="D763" t="str">
            <v>DEM</v>
          </cell>
          <cell r="E763" t="str">
            <v>DEM</v>
          </cell>
          <cell r="F763" t="str">
            <v>DEM</v>
          </cell>
          <cell r="G763" t="str">
            <v>GILMARQUES CORREIA</v>
          </cell>
          <cell r="H763" t="str">
            <v>AJUDANTE</v>
          </cell>
          <cell r="J763">
            <v>1</v>
          </cell>
        </row>
        <row r="764">
          <cell r="A764">
            <v>744</v>
          </cell>
          <cell r="B764" t="str">
            <v>ILDEM</v>
          </cell>
          <cell r="C764" t="str">
            <v>HRSG</v>
          </cell>
          <cell r="D764" t="str">
            <v>ALVIM</v>
          </cell>
          <cell r="E764" t="str">
            <v>LCB</v>
          </cell>
          <cell r="F764" t="str">
            <v>SOLDA</v>
          </cell>
          <cell r="G764" t="str">
            <v>EDVANEI SALES DE SOUZA</v>
          </cell>
          <cell r="H764" t="str">
            <v>AJUDANTE</v>
          </cell>
          <cell r="J764">
            <v>1</v>
          </cell>
        </row>
        <row r="765">
          <cell r="A765">
            <v>745</v>
          </cell>
          <cell r="B765" t="str">
            <v>MOD</v>
          </cell>
          <cell r="G765" t="str">
            <v>JOÃO LÁZARO BUONO</v>
          </cell>
          <cell r="H765" t="str">
            <v>SUPERVISOR DE MATERIAIS</v>
          </cell>
          <cell r="J765">
            <v>1</v>
          </cell>
        </row>
        <row r="766">
          <cell r="A766">
            <v>746</v>
          </cell>
          <cell r="B766" t="str">
            <v>MOI</v>
          </cell>
          <cell r="C766" t="str">
            <v>HRSG</v>
          </cell>
          <cell r="D766" t="str">
            <v>-</v>
          </cell>
          <cell r="E766" t="str">
            <v>-</v>
          </cell>
          <cell r="F766" t="str">
            <v>SUP</v>
          </cell>
          <cell r="G766" t="str">
            <v>MAGNO LUIZ BRAGA GUIMARÃES</v>
          </cell>
          <cell r="H766" t="str">
            <v>ENGENHEIRO MECANICO</v>
          </cell>
          <cell r="J766">
            <v>1</v>
          </cell>
        </row>
        <row r="767">
          <cell r="A767">
            <v>747</v>
          </cell>
          <cell r="G767" t="str">
            <v>LUIZ AUGUSTO DOS ANJOS</v>
          </cell>
          <cell r="H767" t="str">
            <v>AJUDANTE</v>
          </cell>
          <cell r="I767" t="str">
            <v>BARRA</v>
          </cell>
          <cell r="J767">
            <v>1</v>
          </cell>
        </row>
        <row r="768">
          <cell r="A768">
            <v>748</v>
          </cell>
          <cell r="G768" t="str">
            <v>ANEILTON BISPO</v>
          </cell>
          <cell r="H768" t="str">
            <v>AJUDANTE</v>
          </cell>
          <cell r="J768">
            <v>1</v>
          </cell>
        </row>
        <row r="769">
          <cell r="A769">
            <v>749</v>
          </cell>
          <cell r="B769" t="str">
            <v>AFC</v>
          </cell>
          <cell r="C769" t="str">
            <v>HRSG</v>
          </cell>
          <cell r="D769" t="str">
            <v>VT</v>
          </cell>
          <cell r="E769" t="str">
            <v>JAS</v>
          </cell>
          <cell r="F769" t="str">
            <v>ELÉTRICA</v>
          </cell>
          <cell r="G769" t="str">
            <v>SANDRO DE JESUS</v>
          </cell>
          <cell r="H769" t="str">
            <v>AJUDANTE</v>
          </cell>
          <cell r="I769" t="str">
            <v>BARRA</v>
          </cell>
          <cell r="J769">
            <v>1</v>
          </cell>
        </row>
        <row r="770">
          <cell r="A770">
            <v>750</v>
          </cell>
          <cell r="B770" t="str">
            <v>DORG</v>
          </cell>
          <cell r="G770" t="str">
            <v>JOSÉ CLAUDENILSON DOS SANTOS</v>
          </cell>
          <cell r="H770" t="str">
            <v>AJUDANTE</v>
          </cell>
          <cell r="J770">
            <v>1</v>
          </cell>
        </row>
        <row r="771">
          <cell r="A771">
            <v>751</v>
          </cell>
          <cell r="G771" t="str">
            <v>GILMAR MOREIRA DE SANTANA</v>
          </cell>
          <cell r="H771" t="str">
            <v>AJUDANTE</v>
          </cell>
          <cell r="J771">
            <v>1</v>
          </cell>
        </row>
        <row r="772">
          <cell r="A772">
            <v>752</v>
          </cell>
          <cell r="B772" t="str">
            <v>MML</v>
          </cell>
          <cell r="C772" t="str">
            <v>BOP</v>
          </cell>
          <cell r="D772" t="str">
            <v>AVELEZ</v>
          </cell>
          <cell r="E772" t="str">
            <v>ISA/JAR</v>
          </cell>
          <cell r="F772" t="str">
            <v>MONTAGEM</v>
          </cell>
          <cell r="G772" t="str">
            <v>DIMA MENDES DA SILVA</v>
          </cell>
          <cell r="H772" t="str">
            <v>AJUDANTE</v>
          </cell>
          <cell r="I772" t="str">
            <v>MACABU</v>
          </cell>
          <cell r="J772">
            <v>1</v>
          </cell>
        </row>
        <row r="773">
          <cell r="A773">
            <v>753</v>
          </cell>
          <cell r="B773" t="str">
            <v>EDG</v>
          </cell>
          <cell r="C773" t="str">
            <v>HRSG</v>
          </cell>
          <cell r="D773" t="str">
            <v>DARIO</v>
          </cell>
          <cell r="E773" t="str">
            <v>J S S</v>
          </cell>
          <cell r="F773" t="str">
            <v>ANDAIME</v>
          </cell>
          <cell r="G773" t="str">
            <v>FABIO SILVA DE LIMA</v>
          </cell>
          <cell r="H773" t="str">
            <v>MONTADOR ANDAIME</v>
          </cell>
          <cell r="I773" t="str">
            <v>BRISA DA COSTA</v>
          </cell>
          <cell r="J773">
            <v>1</v>
          </cell>
        </row>
        <row r="774">
          <cell r="A774">
            <v>754</v>
          </cell>
          <cell r="B774" t="str">
            <v>MOD</v>
          </cell>
          <cell r="C774" t="str">
            <v>-</v>
          </cell>
          <cell r="D774" t="str">
            <v>-</v>
          </cell>
          <cell r="E774" t="str">
            <v>BAHIA</v>
          </cell>
          <cell r="F774" t="str">
            <v>-</v>
          </cell>
          <cell r="G774" t="str">
            <v>JOSE DENILSON DOS SANTOS</v>
          </cell>
          <cell r="H774" t="str">
            <v>CONTRA MESTRE</v>
          </cell>
          <cell r="I774" t="str">
            <v>BRISA DA COSTA</v>
          </cell>
          <cell r="J774">
            <v>1</v>
          </cell>
        </row>
        <row r="775">
          <cell r="A775">
            <v>755</v>
          </cell>
          <cell r="B775" t="str">
            <v>AFC</v>
          </cell>
          <cell r="C775" t="str">
            <v>ST</v>
          </cell>
          <cell r="D775" t="str">
            <v>CMM</v>
          </cell>
          <cell r="E775" t="str">
            <v>JWC</v>
          </cell>
          <cell r="F775" t="str">
            <v>INSTRUMENT.</v>
          </cell>
          <cell r="G775" t="str">
            <v>ANTONIO ROGERIO RIBEIRO DOS REIS</v>
          </cell>
          <cell r="H775" t="str">
            <v>AJUDANTE</v>
          </cell>
          <cell r="I775" t="str">
            <v>BARRA</v>
          </cell>
          <cell r="J775">
            <v>1</v>
          </cell>
        </row>
        <row r="776">
          <cell r="A776">
            <v>756</v>
          </cell>
          <cell r="B776" t="str">
            <v>ILDEM</v>
          </cell>
          <cell r="C776" t="str">
            <v>HRSG</v>
          </cell>
          <cell r="D776" t="str">
            <v>ALVIM</v>
          </cell>
          <cell r="E776" t="str">
            <v>LCB</v>
          </cell>
          <cell r="F776" t="str">
            <v>SOLDA</v>
          </cell>
          <cell r="G776" t="str">
            <v>SEBASTIÃO BARBOSA LIMA</v>
          </cell>
          <cell r="H776" t="str">
            <v>SOLDADOR RX</v>
          </cell>
          <cell r="I776" t="str">
            <v>BRISA DA COSTA</v>
          </cell>
          <cell r="J776">
            <v>1</v>
          </cell>
        </row>
        <row r="777">
          <cell r="A777">
            <v>757</v>
          </cell>
          <cell r="B777" t="str">
            <v>EDG</v>
          </cell>
          <cell r="C777" t="str">
            <v>HRSG</v>
          </cell>
          <cell r="D777" t="str">
            <v>DARIO</v>
          </cell>
          <cell r="E777" t="str">
            <v>ELIEZER</v>
          </cell>
          <cell r="F777" t="str">
            <v>ANDAIME</v>
          </cell>
          <cell r="G777" t="str">
            <v>ANTONIO FERNANDES DOS SANTOS NETO</v>
          </cell>
          <cell r="H777" t="str">
            <v>MONTADOR ANDAIME</v>
          </cell>
          <cell r="I777" t="str">
            <v>BRISA DA COSTA</v>
          </cell>
          <cell r="J777">
            <v>1</v>
          </cell>
        </row>
        <row r="778">
          <cell r="A778">
            <v>758</v>
          </cell>
          <cell r="B778" t="str">
            <v>MOD</v>
          </cell>
          <cell r="C778" t="str">
            <v>DEM</v>
          </cell>
          <cell r="D778" t="str">
            <v>DEM</v>
          </cell>
          <cell r="E778" t="str">
            <v>DEM</v>
          </cell>
          <cell r="F778" t="str">
            <v>DEM</v>
          </cell>
          <cell r="G778" t="str">
            <v>WENDELL CRUZ DOS SANTOS</v>
          </cell>
          <cell r="H778" t="str">
            <v>MONTADOR ANDAIME</v>
          </cell>
          <cell r="I778" t="str">
            <v>BRISA DA COSTA</v>
          </cell>
          <cell r="J778">
            <v>1</v>
          </cell>
        </row>
        <row r="779">
          <cell r="A779">
            <v>759</v>
          </cell>
          <cell r="B779" t="str">
            <v>AFC</v>
          </cell>
          <cell r="C779" t="str">
            <v>ST</v>
          </cell>
          <cell r="D779" t="str">
            <v>CMM</v>
          </cell>
          <cell r="E779" t="str">
            <v>JWC</v>
          </cell>
          <cell r="F779" t="str">
            <v>INSTRUMENT.</v>
          </cell>
          <cell r="G779" t="str">
            <v>RONIVALDO DOS SANTOS DE JESUS</v>
          </cell>
          <cell r="H779" t="str">
            <v>ELETRICISTA MONTADOR</v>
          </cell>
          <cell r="I779" t="str">
            <v>BARRA</v>
          </cell>
          <cell r="J779">
            <v>1</v>
          </cell>
        </row>
        <row r="780">
          <cell r="A780">
            <v>760</v>
          </cell>
          <cell r="B780" t="str">
            <v>-</v>
          </cell>
          <cell r="C780" t="str">
            <v>GERAL</v>
          </cell>
          <cell r="D780" t="str">
            <v>-</v>
          </cell>
          <cell r="E780" t="str">
            <v>-</v>
          </cell>
          <cell r="F780" t="str">
            <v>SUP</v>
          </cell>
          <cell r="G780" t="str">
            <v>DARIO CHAGAS</v>
          </cell>
          <cell r="H780" t="str">
            <v>ENCARREGADO</v>
          </cell>
          <cell r="J780">
            <v>1</v>
          </cell>
        </row>
        <row r="781">
          <cell r="A781">
            <v>761</v>
          </cell>
          <cell r="B781" t="str">
            <v>EDR</v>
          </cell>
          <cell r="C781" t="str">
            <v>HRSG</v>
          </cell>
          <cell r="D781" t="str">
            <v>RF</v>
          </cell>
          <cell r="E781" t="str">
            <v>JVS</v>
          </cell>
          <cell r="F781" t="str">
            <v>MONTAGEM</v>
          </cell>
          <cell r="G781" t="str">
            <v>CARLOS ALBERTO DOS SANTOS GONÇALVES</v>
          </cell>
          <cell r="H781" t="str">
            <v>MECANICO MONTADOR</v>
          </cell>
          <cell r="I781" t="str">
            <v>BRISA DA COSTA</v>
          </cell>
          <cell r="J781">
            <v>1</v>
          </cell>
        </row>
        <row r="782">
          <cell r="A782">
            <v>762</v>
          </cell>
          <cell r="B782" t="str">
            <v>MOD</v>
          </cell>
          <cell r="C782" t="str">
            <v>-</v>
          </cell>
          <cell r="D782" t="str">
            <v>-</v>
          </cell>
          <cell r="E782" t="str">
            <v>DUCA</v>
          </cell>
          <cell r="F782" t="str">
            <v>-</v>
          </cell>
          <cell r="G782" t="str">
            <v>ISMAEL ALMEIDA COSTA</v>
          </cell>
          <cell r="H782" t="str">
            <v>AJUDANTE</v>
          </cell>
          <cell r="I782" t="str">
            <v>BRISA DA COSTA</v>
          </cell>
          <cell r="J782">
            <v>1</v>
          </cell>
        </row>
        <row r="783">
          <cell r="A783">
            <v>763</v>
          </cell>
          <cell r="B783" t="str">
            <v>MML</v>
          </cell>
          <cell r="C783" t="str">
            <v>HRSG</v>
          </cell>
          <cell r="D783" t="str">
            <v>DARIO</v>
          </cell>
          <cell r="E783" t="str">
            <v>ACSC</v>
          </cell>
          <cell r="F783" t="str">
            <v>ANDAIME</v>
          </cell>
          <cell r="G783" t="str">
            <v>JOÃO ALVES DE SOUSA</v>
          </cell>
          <cell r="H783" t="str">
            <v>MONTADOR ANDAIME</v>
          </cell>
          <cell r="I783" t="str">
            <v>BRISA DA COSTA</v>
          </cell>
          <cell r="J783">
            <v>1</v>
          </cell>
        </row>
        <row r="784">
          <cell r="A784">
            <v>764</v>
          </cell>
          <cell r="B784" t="str">
            <v>DORG</v>
          </cell>
          <cell r="C784" t="str">
            <v>DEM</v>
          </cell>
          <cell r="D784" t="str">
            <v>DEM</v>
          </cell>
          <cell r="E784" t="str">
            <v>DEM</v>
          </cell>
          <cell r="F784" t="str">
            <v>DEM</v>
          </cell>
          <cell r="G784" t="str">
            <v>ELIANO LUIS DA SILVA</v>
          </cell>
          <cell r="H784" t="str">
            <v>MONTADOR ANDAIME</v>
          </cell>
          <cell r="I784" t="str">
            <v>BRISA DA COSTA</v>
          </cell>
          <cell r="J784">
            <v>1</v>
          </cell>
        </row>
        <row r="785">
          <cell r="A785">
            <v>765</v>
          </cell>
          <cell r="G785" t="str">
            <v>GERSON NERI DA SILVA</v>
          </cell>
          <cell r="H785" t="str">
            <v>ELETRICISTA MONTADOR</v>
          </cell>
          <cell r="I785" t="str">
            <v>BRISA DA COSTA</v>
          </cell>
          <cell r="J785">
            <v>1</v>
          </cell>
        </row>
        <row r="786">
          <cell r="A786">
            <v>766</v>
          </cell>
          <cell r="G786" t="str">
            <v>VITALINO DOS ANJOS DE JESUS</v>
          </cell>
          <cell r="H786" t="str">
            <v>AJUDANTE</v>
          </cell>
          <cell r="J786">
            <v>1</v>
          </cell>
        </row>
        <row r="787">
          <cell r="A787">
            <v>767</v>
          </cell>
          <cell r="G787" t="str">
            <v>ANTÔNIO CESAR SOUSA ROCHA</v>
          </cell>
          <cell r="H787" t="str">
            <v>AJUDANTE</v>
          </cell>
          <cell r="J787">
            <v>1</v>
          </cell>
        </row>
        <row r="788">
          <cell r="A788">
            <v>768</v>
          </cell>
          <cell r="C788" t="str">
            <v>DEM</v>
          </cell>
          <cell r="D788" t="str">
            <v>DEM</v>
          </cell>
          <cell r="E788" t="str">
            <v>DEM</v>
          </cell>
          <cell r="F788" t="str">
            <v>DEM</v>
          </cell>
          <cell r="G788" t="str">
            <v>REGINALDO JOSÉ DA SILVA</v>
          </cell>
          <cell r="H788" t="str">
            <v>SOLDADOR DE CHAPARIA</v>
          </cell>
          <cell r="I788" t="str">
            <v>BRISA DA COSTA</v>
          </cell>
          <cell r="J788">
            <v>1</v>
          </cell>
        </row>
        <row r="789">
          <cell r="A789">
            <v>769</v>
          </cell>
          <cell r="B789" t="str">
            <v>EDR</v>
          </cell>
          <cell r="C789" t="str">
            <v>HRSG</v>
          </cell>
          <cell r="D789" t="str">
            <v>RF</v>
          </cell>
          <cell r="E789" t="str">
            <v>JVS</v>
          </cell>
          <cell r="F789" t="str">
            <v>MONTAGEM</v>
          </cell>
          <cell r="G789" t="str">
            <v>LUIZ CARLOS DOS SANTOS GONÇALVES</v>
          </cell>
          <cell r="H789" t="str">
            <v>CONTRA MESTRE</v>
          </cell>
          <cell r="I789" t="str">
            <v>BRISA DA COSTA</v>
          </cell>
          <cell r="J789">
            <v>1</v>
          </cell>
        </row>
        <row r="790">
          <cell r="A790">
            <v>770</v>
          </cell>
          <cell r="B790" t="str">
            <v>MOD</v>
          </cell>
          <cell r="C790" t="str">
            <v>DEM</v>
          </cell>
          <cell r="D790" t="str">
            <v>DEM</v>
          </cell>
          <cell r="E790" t="str">
            <v>DEM</v>
          </cell>
          <cell r="F790" t="str">
            <v>DEM</v>
          </cell>
          <cell r="G790" t="str">
            <v>ZENILDO SANTOS VIEIRA</v>
          </cell>
          <cell r="H790" t="str">
            <v>MONTADOR ANDAIME</v>
          </cell>
          <cell r="I790" t="str">
            <v>BRISA DA COSTA</v>
          </cell>
          <cell r="J790">
            <v>1</v>
          </cell>
        </row>
        <row r="791">
          <cell r="A791">
            <v>771</v>
          </cell>
          <cell r="B791" t="str">
            <v>AFC</v>
          </cell>
          <cell r="C791" t="str">
            <v>GERAL</v>
          </cell>
          <cell r="D791" t="str">
            <v>VT</v>
          </cell>
          <cell r="E791" t="str">
            <v>AAM</v>
          </cell>
          <cell r="F791" t="str">
            <v>MANUTENÇÃO</v>
          </cell>
          <cell r="G791" t="str">
            <v>MARCELO DOS SANTOS DA SILVA</v>
          </cell>
          <cell r="H791" t="str">
            <v>ELETRICISTA F / C</v>
          </cell>
          <cell r="I791" t="str">
            <v>BRISA DA COSTA</v>
          </cell>
          <cell r="J791">
            <v>1</v>
          </cell>
        </row>
        <row r="792">
          <cell r="A792">
            <v>772</v>
          </cell>
          <cell r="G792" t="str">
            <v>MAURI ANTÔNIO VIEIRA PEREIRA</v>
          </cell>
          <cell r="H792" t="str">
            <v>ELETRICISTA F / C</v>
          </cell>
          <cell r="J792">
            <v>1</v>
          </cell>
        </row>
        <row r="793">
          <cell r="A793">
            <v>773</v>
          </cell>
          <cell r="C793" t="str">
            <v>DEM</v>
          </cell>
          <cell r="D793" t="str">
            <v>DEM</v>
          </cell>
          <cell r="E793" t="str">
            <v>DEM</v>
          </cell>
          <cell r="F793" t="str">
            <v>DEM</v>
          </cell>
          <cell r="G793" t="str">
            <v>JORGE LUIZ DOS SANTOS</v>
          </cell>
          <cell r="H793" t="str">
            <v>ELETRICISTA F / C</v>
          </cell>
          <cell r="I793" t="str">
            <v>RIO DAS OSTRAS</v>
          </cell>
          <cell r="J793">
            <v>1</v>
          </cell>
        </row>
        <row r="794">
          <cell r="A794">
            <v>774</v>
          </cell>
          <cell r="B794" t="str">
            <v>EDG</v>
          </cell>
          <cell r="C794" t="str">
            <v>HRSG</v>
          </cell>
          <cell r="D794" t="str">
            <v>DARIO</v>
          </cell>
          <cell r="E794" t="str">
            <v>ELIEZER</v>
          </cell>
          <cell r="F794" t="str">
            <v>ANDAIME</v>
          </cell>
          <cell r="G794" t="str">
            <v>GICÉLIO GOMES DA SILVA</v>
          </cell>
          <cell r="H794" t="str">
            <v>MONTADOR ANDAIME</v>
          </cell>
          <cell r="J794">
            <v>1</v>
          </cell>
        </row>
        <row r="795">
          <cell r="A795">
            <v>775</v>
          </cell>
          <cell r="B795" t="str">
            <v>MOD</v>
          </cell>
          <cell r="C795" t="str">
            <v>HRSG</v>
          </cell>
          <cell r="D795" t="str">
            <v>-</v>
          </cell>
          <cell r="E795" t="str">
            <v>OJC</v>
          </cell>
          <cell r="F795" t="str">
            <v>TOPOGR.</v>
          </cell>
          <cell r="G795" t="str">
            <v>OSVALDO DE JESUS COELHO</v>
          </cell>
          <cell r="H795" t="str">
            <v>TOPOGRAFO I</v>
          </cell>
          <cell r="I795" t="str">
            <v>RIO DAS OSTRAS</v>
          </cell>
          <cell r="J795">
            <v>1</v>
          </cell>
        </row>
        <row r="796">
          <cell r="A796">
            <v>776</v>
          </cell>
          <cell r="B796" t="str">
            <v>EDR</v>
          </cell>
          <cell r="C796" t="str">
            <v>HRSG</v>
          </cell>
          <cell r="D796" t="str">
            <v>VENDOL.</v>
          </cell>
          <cell r="E796" t="str">
            <v>MJO</v>
          </cell>
          <cell r="F796" t="str">
            <v>MONTAGEM</v>
          </cell>
          <cell r="G796" t="str">
            <v>DANIEL JOSÉ DO CARMO</v>
          </cell>
          <cell r="H796" t="str">
            <v>MECANICO MONTADOR</v>
          </cell>
          <cell r="J796">
            <v>1</v>
          </cell>
        </row>
        <row r="797">
          <cell r="A797">
            <v>777</v>
          </cell>
          <cell r="B797" t="str">
            <v>EDG</v>
          </cell>
          <cell r="C797" t="str">
            <v>HRSG</v>
          </cell>
          <cell r="D797" t="str">
            <v>DARIO</v>
          </cell>
          <cell r="E797" t="str">
            <v>FC</v>
          </cell>
          <cell r="F797" t="str">
            <v>ANDAIME</v>
          </cell>
          <cell r="G797" t="str">
            <v>SAMUEL DE ARAÚJO</v>
          </cell>
          <cell r="H797" t="str">
            <v>MONTADOR ANDAIME</v>
          </cell>
          <cell r="I797" t="str">
            <v>BARRA</v>
          </cell>
          <cell r="J797">
            <v>1</v>
          </cell>
        </row>
        <row r="798">
          <cell r="A798">
            <v>778</v>
          </cell>
          <cell r="B798" t="str">
            <v>MOD</v>
          </cell>
          <cell r="G798" t="str">
            <v>ROBERTO OLIVEIRA DA SILVA</v>
          </cell>
          <cell r="H798" t="str">
            <v>AJUDANTE</v>
          </cell>
          <cell r="J798">
            <v>1</v>
          </cell>
        </row>
        <row r="799">
          <cell r="A799">
            <v>779</v>
          </cell>
          <cell r="G799" t="str">
            <v>CLAUDIVAN DOS SANTOS</v>
          </cell>
          <cell r="H799" t="str">
            <v>AJUDANTE</v>
          </cell>
          <cell r="J799">
            <v>1</v>
          </cell>
        </row>
        <row r="800">
          <cell r="A800">
            <v>780</v>
          </cell>
          <cell r="G800" t="str">
            <v>JOSÉ VALMIR DOS SANTOS</v>
          </cell>
          <cell r="H800" t="str">
            <v>MECANICO MONTADOR</v>
          </cell>
          <cell r="J800">
            <v>1</v>
          </cell>
        </row>
        <row r="801">
          <cell r="A801">
            <v>781</v>
          </cell>
          <cell r="B801" t="str">
            <v>EDR</v>
          </cell>
          <cell r="C801" t="str">
            <v>HRSG</v>
          </cell>
          <cell r="D801" t="str">
            <v>VENDOL.</v>
          </cell>
          <cell r="E801" t="str">
            <v>MJO</v>
          </cell>
          <cell r="F801" t="str">
            <v>MONTAGEM</v>
          </cell>
          <cell r="G801" t="str">
            <v>MÁRCIO JOSÉ DE OLIVEIRA CARVALHO</v>
          </cell>
          <cell r="H801" t="str">
            <v>ENCARREGADO</v>
          </cell>
          <cell r="J801">
            <v>1</v>
          </cell>
        </row>
        <row r="802">
          <cell r="A802">
            <v>782</v>
          </cell>
          <cell r="B802" t="str">
            <v>AFC</v>
          </cell>
          <cell r="C802" t="str">
            <v>GERAL</v>
          </cell>
          <cell r="D802" t="str">
            <v>VT</v>
          </cell>
          <cell r="E802" t="str">
            <v>AAM</v>
          </cell>
          <cell r="F802" t="str">
            <v>MANUTENÇÃO</v>
          </cell>
          <cell r="G802" t="str">
            <v>JOÃO CARLOS BATISTA DA SILVA</v>
          </cell>
          <cell r="H802" t="str">
            <v>ELETRICISTA DE MANUTENÇÃO</v>
          </cell>
          <cell r="I802" t="str">
            <v>BARRA</v>
          </cell>
          <cell r="J802">
            <v>1</v>
          </cell>
        </row>
        <row r="803">
          <cell r="A803">
            <v>783</v>
          </cell>
          <cell r="B803" t="str">
            <v>EDR</v>
          </cell>
          <cell r="C803" t="str">
            <v>HRSG</v>
          </cell>
          <cell r="D803" t="str">
            <v>VENDOL.</v>
          </cell>
          <cell r="E803" t="str">
            <v>MJO</v>
          </cell>
          <cell r="F803" t="str">
            <v>MONTAGEM</v>
          </cell>
          <cell r="G803" t="str">
            <v>CARLOS ROBERTO ANTUNES</v>
          </cell>
          <cell r="H803" t="str">
            <v>MECANICO MONTADOR</v>
          </cell>
          <cell r="J803">
            <v>1</v>
          </cell>
        </row>
        <row r="804">
          <cell r="A804">
            <v>784</v>
          </cell>
          <cell r="B804" t="str">
            <v>MML</v>
          </cell>
          <cell r="C804" t="str">
            <v>HRSG/BOP</v>
          </cell>
          <cell r="D804" t="str">
            <v>DARIO</v>
          </cell>
          <cell r="E804" t="str">
            <v>ACSC</v>
          </cell>
          <cell r="F804" t="str">
            <v>ANDAIME</v>
          </cell>
          <cell r="G804" t="str">
            <v>ANTÔNIO CARLOS SOUZA DO CARMO</v>
          </cell>
          <cell r="H804" t="str">
            <v>MESTRE</v>
          </cell>
          <cell r="I804" t="str">
            <v>BRISA DA COSTA</v>
          </cell>
          <cell r="J804">
            <v>1</v>
          </cell>
        </row>
        <row r="805">
          <cell r="A805">
            <v>785</v>
          </cell>
          <cell r="B805" t="str">
            <v>MML</v>
          </cell>
          <cell r="C805" t="str">
            <v>BOP</v>
          </cell>
          <cell r="D805" t="str">
            <v>AVELEZ</v>
          </cell>
          <cell r="E805" t="str">
            <v>OS</v>
          </cell>
          <cell r="F805" t="str">
            <v>LANC. DE CABOS</v>
          </cell>
          <cell r="G805" t="str">
            <v>AUGUSTO DA SILVA</v>
          </cell>
          <cell r="H805" t="str">
            <v>ELETRICISTA MONTADOR</v>
          </cell>
          <cell r="I805" t="str">
            <v>BRISA DA COSTA</v>
          </cell>
          <cell r="J805">
            <v>1</v>
          </cell>
        </row>
        <row r="806">
          <cell r="A806">
            <v>786</v>
          </cell>
          <cell r="B806" t="str">
            <v>AFC</v>
          </cell>
          <cell r="C806" t="str">
            <v>ST</v>
          </cell>
          <cell r="D806" t="str">
            <v>JMC</v>
          </cell>
          <cell r="E806" t="str">
            <v>AMA</v>
          </cell>
          <cell r="F806" t="str">
            <v>MONTAGEM</v>
          </cell>
          <cell r="G806" t="str">
            <v>GENIVAL DOS SANTOS</v>
          </cell>
          <cell r="H806" t="str">
            <v>MEIO OFICIAL</v>
          </cell>
          <cell r="I806" t="str">
            <v>BRISA DA COSTA</v>
          </cell>
          <cell r="J806">
            <v>1</v>
          </cell>
        </row>
        <row r="807">
          <cell r="A807">
            <v>787</v>
          </cell>
          <cell r="B807" t="str">
            <v>AFC</v>
          </cell>
          <cell r="C807" t="str">
            <v>ST</v>
          </cell>
          <cell r="D807" t="str">
            <v>JMC</v>
          </cell>
          <cell r="E807" t="str">
            <v>AMA</v>
          </cell>
          <cell r="F807" t="str">
            <v>MONTAGEM</v>
          </cell>
          <cell r="G807" t="str">
            <v>SEBASTIÃO LOPES DA COSTA</v>
          </cell>
          <cell r="H807" t="str">
            <v>CONTRA MESTRE</v>
          </cell>
          <cell r="I807" t="str">
            <v>BRISA DA COSTA</v>
          </cell>
          <cell r="J807">
            <v>1</v>
          </cell>
        </row>
        <row r="808">
          <cell r="A808">
            <v>788</v>
          </cell>
          <cell r="B808" t="str">
            <v>ASA</v>
          </cell>
          <cell r="C808" t="str">
            <v>HRSG</v>
          </cell>
          <cell r="D808" t="str">
            <v>PEDRO</v>
          </cell>
          <cell r="E808" t="str">
            <v>JP</v>
          </cell>
          <cell r="F808" t="str">
            <v>TUBULAÇÃO</v>
          </cell>
          <cell r="G808" t="str">
            <v>JOSÉ PEREIRA</v>
          </cell>
          <cell r="H808" t="str">
            <v>ENCARREGADO</v>
          </cell>
          <cell r="J808">
            <v>1</v>
          </cell>
        </row>
        <row r="809">
          <cell r="A809">
            <v>789</v>
          </cell>
          <cell r="G809" t="str">
            <v>TARCÍSIO ANTÔNIO DE BARROS</v>
          </cell>
          <cell r="H809" t="str">
            <v>MECANICO MONTADOR</v>
          </cell>
          <cell r="J809">
            <v>1</v>
          </cell>
        </row>
        <row r="810">
          <cell r="A810">
            <v>790</v>
          </cell>
          <cell r="G810" t="str">
            <v>ANTÔNIO GABRIEL ARCANJO</v>
          </cell>
          <cell r="H810" t="str">
            <v>MECANICO MONTADOR</v>
          </cell>
          <cell r="J810">
            <v>1</v>
          </cell>
        </row>
        <row r="811">
          <cell r="A811">
            <v>791</v>
          </cell>
          <cell r="G811" t="str">
            <v>WILLIAN GARCIA DE PAIVA</v>
          </cell>
          <cell r="H811" t="str">
            <v>MECANICO MONTADOR</v>
          </cell>
          <cell r="J811">
            <v>1</v>
          </cell>
        </row>
        <row r="812">
          <cell r="A812">
            <v>792</v>
          </cell>
          <cell r="B812" t="str">
            <v>EDG</v>
          </cell>
          <cell r="C812" t="str">
            <v>HRSG</v>
          </cell>
          <cell r="D812" t="str">
            <v>VENDOL.</v>
          </cell>
          <cell r="E812" t="str">
            <v>WMS</v>
          </cell>
          <cell r="F812" t="str">
            <v>MONTAGEM</v>
          </cell>
          <cell r="G812" t="str">
            <v>FÁBIO ANTÔNIO DOS SANTOS</v>
          </cell>
          <cell r="H812" t="str">
            <v>MECANICO MONTADOR</v>
          </cell>
          <cell r="J812">
            <v>1</v>
          </cell>
        </row>
        <row r="813">
          <cell r="A813">
            <v>793</v>
          </cell>
          <cell r="G813" t="str">
            <v>ALEXINALDO FERREIRA SANTOS</v>
          </cell>
          <cell r="H813" t="str">
            <v>MECANICO MONTADOR</v>
          </cell>
          <cell r="J813">
            <v>1</v>
          </cell>
        </row>
        <row r="814">
          <cell r="A814">
            <v>794</v>
          </cell>
          <cell r="B814" t="str">
            <v>MOD</v>
          </cell>
          <cell r="C814" t="str">
            <v>MAT</v>
          </cell>
          <cell r="D814" t="str">
            <v>-</v>
          </cell>
          <cell r="E814" t="str">
            <v>BUONO</v>
          </cell>
          <cell r="F814" t="str">
            <v>MAT</v>
          </cell>
          <cell r="G814" t="str">
            <v>EVANDRO BARROSO DA SILVA</v>
          </cell>
          <cell r="H814" t="str">
            <v>AJUDANTE</v>
          </cell>
          <cell r="I814" t="str">
            <v>TIC TAC</v>
          </cell>
          <cell r="J814">
            <v>1</v>
          </cell>
        </row>
        <row r="815">
          <cell r="A815">
            <v>795</v>
          </cell>
          <cell r="B815" t="str">
            <v>MAT</v>
          </cell>
          <cell r="C815" t="str">
            <v>MAT</v>
          </cell>
          <cell r="D815" t="str">
            <v>-</v>
          </cell>
          <cell r="E815" t="str">
            <v>BUONO</v>
          </cell>
          <cell r="F815" t="str">
            <v>MAT</v>
          </cell>
          <cell r="G815" t="str">
            <v>LUIS EDUARDO DE OLIVEIRA COUTINHO</v>
          </cell>
          <cell r="H815" t="str">
            <v>AJUDANTE</v>
          </cell>
          <cell r="I815" t="str">
            <v>LAGOMAR</v>
          </cell>
          <cell r="J815">
            <v>1</v>
          </cell>
        </row>
        <row r="816">
          <cell r="A816">
            <v>796</v>
          </cell>
          <cell r="C816" t="str">
            <v>DEM</v>
          </cell>
          <cell r="D816" t="str">
            <v>DEM</v>
          </cell>
          <cell r="E816" t="str">
            <v>DEM</v>
          </cell>
          <cell r="F816" t="str">
            <v>DEM</v>
          </cell>
          <cell r="G816" t="str">
            <v>PAULO FRANCISCO DE ASSIS NETO</v>
          </cell>
          <cell r="H816" t="str">
            <v>MECANICO MONTADOR</v>
          </cell>
          <cell r="I816" t="str">
            <v>BRISA DA COSTA</v>
          </cell>
          <cell r="J816">
            <v>1</v>
          </cell>
        </row>
        <row r="817">
          <cell r="A817">
            <v>797</v>
          </cell>
          <cell r="B817" t="str">
            <v>AFC</v>
          </cell>
          <cell r="C817" t="str">
            <v>GERAL</v>
          </cell>
          <cell r="D817" t="str">
            <v>VT</v>
          </cell>
          <cell r="E817" t="str">
            <v>MS</v>
          </cell>
          <cell r="F817" t="str">
            <v>COM ELET/INST</v>
          </cell>
          <cell r="G817" t="str">
            <v>MASSOLINO SOARES</v>
          </cell>
          <cell r="H817" t="str">
            <v>SUPERVISOR DE ELETRICA</v>
          </cell>
          <cell r="I817" t="str">
            <v>CENTRO</v>
          </cell>
          <cell r="J817">
            <v>1</v>
          </cell>
        </row>
        <row r="818">
          <cell r="A818">
            <v>798</v>
          </cell>
          <cell r="B818" t="str">
            <v>AFC</v>
          </cell>
          <cell r="C818" t="str">
            <v>CT</v>
          </cell>
          <cell r="D818" t="str">
            <v>VT</v>
          </cell>
          <cell r="E818" t="str">
            <v>JTC</v>
          </cell>
          <cell r="F818" t="str">
            <v>ELÉTRICA</v>
          </cell>
          <cell r="G818" t="str">
            <v>JAMAIQUE TAVARES DA SILVA</v>
          </cell>
          <cell r="H818" t="str">
            <v>ELETRICISTA MONTADOR</v>
          </cell>
          <cell r="I818" t="str">
            <v>AEROPORTO</v>
          </cell>
          <cell r="J818">
            <v>1</v>
          </cell>
        </row>
        <row r="819">
          <cell r="A819">
            <v>799</v>
          </cell>
          <cell r="B819" t="str">
            <v>EDR</v>
          </cell>
          <cell r="C819" t="str">
            <v>HRSG</v>
          </cell>
          <cell r="D819" t="str">
            <v>VENDOL.</v>
          </cell>
          <cell r="E819" t="str">
            <v>MJO</v>
          </cell>
          <cell r="F819" t="str">
            <v>MONTAGEM</v>
          </cell>
          <cell r="G819" t="str">
            <v>ANTÔNIO CLAUDINEI GERMANO</v>
          </cell>
          <cell r="H819" t="str">
            <v>MECANICO MONTADOR</v>
          </cell>
          <cell r="J819">
            <v>1</v>
          </cell>
        </row>
        <row r="820">
          <cell r="A820">
            <v>800</v>
          </cell>
          <cell r="B820" t="str">
            <v>EDG</v>
          </cell>
          <cell r="C820" t="str">
            <v>HRSG</v>
          </cell>
          <cell r="D820" t="str">
            <v>VENDOL.</v>
          </cell>
          <cell r="E820" t="str">
            <v>WMS</v>
          </cell>
          <cell r="F820" t="str">
            <v>MONTAGEM</v>
          </cell>
          <cell r="G820" t="str">
            <v>WILSON MATIAS DOS SANTOS</v>
          </cell>
          <cell r="H820" t="str">
            <v>ENCARREGADO</v>
          </cell>
          <cell r="J820">
            <v>1</v>
          </cell>
        </row>
        <row r="821">
          <cell r="A821">
            <v>801</v>
          </cell>
          <cell r="B821" t="str">
            <v>EDG</v>
          </cell>
          <cell r="C821" t="str">
            <v>HRSG</v>
          </cell>
          <cell r="D821" t="str">
            <v>VENDOL.</v>
          </cell>
          <cell r="E821" t="str">
            <v>WMS</v>
          </cell>
          <cell r="F821" t="str">
            <v>MONTAGEM</v>
          </cell>
          <cell r="G821" t="str">
            <v>PEDRO JOSÉ DOS SANTOS JUNIOR</v>
          </cell>
          <cell r="H821" t="str">
            <v>MECANICO MONTADOR</v>
          </cell>
          <cell r="J821">
            <v>1</v>
          </cell>
        </row>
        <row r="822">
          <cell r="A822">
            <v>802</v>
          </cell>
          <cell r="B822" t="str">
            <v>EDG</v>
          </cell>
          <cell r="C822" t="str">
            <v>HRSG</v>
          </cell>
          <cell r="D822" t="str">
            <v>DARIO</v>
          </cell>
          <cell r="E822" t="str">
            <v>ELIEZER</v>
          </cell>
          <cell r="F822" t="str">
            <v>ANDAIME</v>
          </cell>
          <cell r="G822" t="str">
            <v>COSME BISPO DOS SANTOS</v>
          </cell>
          <cell r="H822" t="str">
            <v>MONTADOR ANDAIME</v>
          </cell>
          <cell r="J822">
            <v>1</v>
          </cell>
        </row>
        <row r="823">
          <cell r="A823">
            <v>803</v>
          </cell>
          <cell r="B823" t="str">
            <v>EDG</v>
          </cell>
          <cell r="C823" t="str">
            <v>HRSG</v>
          </cell>
          <cell r="D823" t="str">
            <v>DARIO</v>
          </cell>
          <cell r="E823" t="str">
            <v>ELIEZER</v>
          </cell>
          <cell r="F823" t="str">
            <v>ANDAIME</v>
          </cell>
          <cell r="G823" t="str">
            <v>VAGNER PEREIRA DA SILVA</v>
          </cell>
          <cell r="H823" t="str">
            <v>MONTADOR ANDAIME</v>
          </cell>
          <cell r="J823">
            <v>1</v>
          </cell>
        </row>
        <row r="824">
          <cell r="A824">
            <v>804</v>
          </cell>
          <cell r="B824" t="str">
            <v>ILDEM</v>
          </cell>
          <cell r="C824" t="str">
            <v>HRSG</v>
          </cell>
          <cell r="D824" t="str">
            <v>ALVIM</v>
          </cell>
          <cell r="E824" t="str">
            <v>VRC</v>
          </cell>
          <cell r="F824" t="str">
            <v>SOLDA</v>
          </cell>
          <cell r="G824" t="str">
            <v>FLAVIANO OLIVEIRA DE SOUZA</v>
          </cell>
          <cell r="H824" t="str">
            <v>SOLDADOR RX</v>
          </cell>
          <cell r="I824" t="str">
            <v>BRISA DA COSTA</v>
          </cell>
          <cell r="J824">
            <v>1</v>
          </cell>
        </row>
        <row r="825">
          <cell r="A825">
            <v>805</v>
          </cell>
          <cell r="B825" t="str">
            <v>ILDEM</v>
          </cell>
          <cell r="C825" t="str">
            <v>HRSG</v>
          </cell>
          <cell r="D825" t="str">
            <v>ALVIM</v>
          </cell>
          <cell r="E825" t="str">
            <v>LCB</v>
          </cell>
          <cell r="F825" t="str">
            <v>SOLDA</v>
          </cell>
          <cell r="G825" t="str">
            <v>MANOEL FLORENCIO DA CRUZ</v>
          </cell>
          <cell r="H825" t="str">
            <v>SOLDADOR RX</v>
          </cell>
          <cell r="I825" t="str">
            <v>BRISA DA COSTA</v>
          </cell>
          <cell r="J825">
            <v>1</v>
          </cell>
        </row>
        <row r="826">
          <cell r="A826">
            <v>806</v>
          </cell>
          <cell r="B826" t="str">
            <v>ASA</v>
          </cell>
          <cell r="C826" t="str">
            <v>HRSG</v>
          </cell>
          <cell r="D826" t="str">
            <v>ANT</v>
          </cell>
          <cell r="E826" t="str">
            <v>JRG</v>
          </cell>
          <cell r="F826" t="str">
            <v>TUBULAÇÃO</v>
          </cell>
          <cell r="G826" t="str">
            <v>LUIS ANTONIO DOS SANTOS PIRES</v>
          </cell>
          <cell r="H826" t="str">
            <v>ENCANADOR</v>
          </cell>
          <cell r="J826">
            <v>1</v>
          </cell>
        </row>
        <row r="827">
          <cell r="A827">
            <v>807</v>
          </cell>
          <cell r="B827" t="str">
            <v>AFC</v>
          </cell>
          <cell r="C827" t="str">
            <v>ST</v>
          </cell>
          <cell r="D827" t="str">
            <v>DARIO</v>
          </cell>
          <cell r="E827" t="str">
            <v>AMS</v>
          </cell>
          <cell r="F827" t="str">
            <v>ANDAIME</v>
          </cell>
          <cell r="G827" t="str">
            <v>JAIR RAMIRES GONÇALVES</v>
          </cell>
          <cell r="H827" t="str">
            <v>MONTADOR ANDAIME</v>
          </cell>
          <cell r="I827" t="str">
            <v>BRISA DA COSTA</v>
          </cell>
          <cell r="J827">
            <v>1</v>
          </cell>
        </row>
        <row r="828">
          <cell r="A828">
            <v>808</v>
          </cell>
          <cell r="B828" t="str">
            <v>MOI</v>
          </cell>
          <cell r="C828" t="str">
            <v>TRANS//LEV</v>
          </cell>
          <cell r="D828" t="str">
            <v>-</v>
          </cell>
          <cell r="E828" t="str">
            <v>DUCA</v>
          </cell>
          <cell r="F828" t="str">
            <v>-</v>
          </cell>
          <cell r="G828" t="str">
            <v>GEOVANDERSON DA CRUZ SANTOS</v>
          </cell>
          <cell r="H828" t="str">
            <v>AJUDANTE</v>
          </cell>
          <cell r="I828" t="str">
            <v>RIO DAS OSTRAS</v>
          </cell>
          <cell r="J828">
            <v>1</v>
          </cell>
        </row>
        <row r="829">
          <cell r="A829">
            <v>809</v>
          </cell>
          <cell r="B829" t="str">
            <v>TRS</v>
          </cell>
          <cell r="G829" t="str">
            <v>ÉLITON CARDOSO COSTA</v>
          </cell>
          <cell r="H829" t="str">
            <v>TRADUTOR</v>
          </cell>
          <cell r="J829">
            <v>1</v>
          </cell>
        </row>
        <row r="830">
          <cell r="A830">
            <v>810</v>
          </cell>
          <cell r="G830" t="str">
            <v>V  A  G  O</v>
          </cell>
          <cell r="J830">
            <v>1</v>
          </cell>
        </row>
        <row r="831">
          <cell r="A831">
            <v>811</v>
          </cell>
          <cell r="C831" t="str">
            <v>ASA/CALD</v>
          </cell>
          <cell r="D831" t="str">
            <v>NJ</v>
          </cell>
          <cell r="F831" t="str">
            <v>SOLDA</v>
          </cell>
          <cell r="G831" t="str">
            <v>CLOVES DA SILVA ARAUJO</v>
          </cell>
          <cell r="H831" t="str">
            <v>SOLDADOR DE CHAPARIA</v>
          </cell>
          <cell r="I831" t="str">
            <v>BRISA DA COSTA</v>
          </cell>
          <cell r="J831">
            <v>1</v>
          </cell>
        </row>
        <row r="832">
          <cell r="A832">
            <v>812</v>
          </cell>
          <cell r="G832" t="str">
            <v>JOÃO BATISTA PEREIRA</v>
          </cell>
          <cell r="H832" t="str">
            <v>ENCANADOR</v>
          </cell>
          <cell r="J832">
            <v>1</v>
          </cell>
        </row>
        <row r="833">
          <cell r="A833">
            <v>813</v>
          </cell>
          <cell r="B833" t="str">
            <v>MML</v>
          </cell>
          <cell r="C833" t="str">
            <v>BOP</v>
          </cell>
          <cell r="D833" t="str">
            <v>AVELEZ</v>
          </cell>
          <cell r="E833" t="str">
            <v>ISA/JAR</v>
          </cell>
          <cell r="F833" t="str">
            <v>MONTAGEM</v>
          </cell>
          <cell r="G833" t="str">
            <v>PAULO SÉRGIO DA ROCHA DIAS</v>
          </cell>
          <cell r="H833" t="str">
            <v>AJUDANTE</v>
          </cell>
          <cell r="I833" t="str">
            <v>RIO DAS OSTRAS</v>
          </cell>
          <cell r="J833">
            <v>1</v>
          </cell>
        </row>
        <row r="834">
          <cell r="A834">
            <v>814</v>
          </cell>
          <cell r="B834" t="str">
            <v>MML</v>
          </cell>
          <cell r="C834" t="str">
            <v>BOP</v>
          </cell>
          <cell r="D834" t="str">
            <v>AVELEZ</v>
          </cell>
          <cell r="E834" t="str">
            <v>ISA/JAR</v>
          </cell>
          <cell r="F834" t="str">
            <v>MONTAGEM</v>
          </cell>
          <cell r="G834" t="str">
            <v>ADAILTON PIRES PRATES</v>
          </cell>
          <cell r="H834" t="str">
            <v>AJUDANTE</v>
          </cell>
          <cell r="I834" t="str">
            <v>BARRA</v>
          </cell>
          <cell r="J834">
            <v>1</v>
          </cell>
        </row>
        <row r="835">
          <cell r="A835">
            <v>815</v>
          </cell>
          <cell r="B835" t="str">
            <v>AFC</v>
          </cell>
          <cell r="C835" t="str">
            <v>CT</v>
          </cell>
          <cell r="D835" t="str">
            <v>MAURI</v>
          </cell>
          <cell r="E835" t="str">
            <v>VBT</v>
          </cell>
          <cell r="F835" t="str">
            <v>MONTAGEM</v>
          </cell>
          <cell r="G835" t="str">
            <v>EDIVALDO RODRIGUES DOS SANTOS</v>
          </cell>
          <cell r="H835" t="str">
            <v>MECANICO MONTADOR</v>
          </cell>
          <cell r="I835" t="str">
            <v>BRISA DA COSTA</v>
          </cell>
          <cell r="J835">
            <v>1</v>
          </cell>
        </row>
        <row r="836">
          <cell r="A836">
            <v>816</v>
          </cell>
          <cell r="C836" t="str">
            <v>DEM</v>
          </cell>
          <cell r="D836" t="str">
            <v>DEM</v>
          </cell>
          <cell r="E836" t="str">
            <v>DEM</v>
          </cell>
          <cell r="F836" t="str">
            <v>DEM</v>
          </cell>
          <cell r="G836" t="str">
            <v>ALCILENO QUEIROZ FALCÃO</v>
          </cell>
          <cell r="H836" t="str">
            <v>MECANICO MONTADOR</v>
          </cell>
          <cell r="J836">
            <v>1</v>
          </cell>
        </row>
        <row r="837">
          <cell r="A837">
            <v>817</v>
          </cell>
          <cell r="B837" t="str">
            <v>ILDEM</v>
          </cell>
          <cell r="C837" t="str">
            <v>HRSG</v>
          </cell>
          <cell r="D837" t="str">
            <v>ALVIM</v>
          </cell>
          <cell r="E837" t="str">
            <v>LCB</v>
          </cell>
          <cell r="F837" t="str">
            <v>SOLDA</v>
          </cell>
          <cell r="G837" t="str">
            <v>ESLEN BERGUE SILVA</v>
          </cell>
          <cell r="H837" t="str">
            <v>SOLDADOR DE CHAPARIA</v>
          </cell>
          <cell r="I837" t="str">
            <v>BRISA DA COSTA</v>
          </cell>
          <cell r="J837">
            <v>1</v>
          </cell>
        </row>
        <row r="838">
          <cell r="A838">
            <v>818</v>
          </cell>
          <cell r="B838" t="str">
            <v>MOD</v>
          </cell>
          <cell r="G838" t="str">
            <v>SIRLANDE LUCIANO DE ARAUJO</v>
          </cell>
          <cell r="H838" t="str">
            <v>MEIO OFICIAL</v>
          </cell>
          <cell r="I838" t="str">
            <v>BRISA DA COSTA</v>
          </cell>
          <cell r="J838">
            <v>1</v>
          </cell>
        </row>
        <row r="839">
          <cell r="A839">
            <v>819</v>
          </cell>
          <cell r="G839" t="str">
            <v>HELBER MARCOS AGUIAR</v>
          </cell>
          <cell r="H839" t="str">
            <v>MOTORISTA</v>
          </cell>
          <cell r="J839">
            <v>1</v>
          </cell>
        </row>
        <row r="840">
          <cell r="A840">
            <v>820</v>
          </cell>
          <cell r="C840" t="str">
            <v>DEM</v>
          </cell>
          <cell r="D840" t="str">
            <v>DEM</v>
          </cell>
          <cell r="E840" t="str">
            <v>DEM</v>
          </cell>
          <cell r="F840" t="str">
            <v>DEM</v>
          </cell>
          <cell r="G840" t="str">
            <v>LUIZ CLAUDIO ESTEVAN CARDOSO</v>
          </cell>
          <cell r="H840" t="str">
            <v>AJUDANTE</v>
          </cell>
          <cell r="J840">
            <v>1</v>
          </cell>
        </row>
        <row r="841">
          <cell r="A841">
            <v>821</v>
          </cell>
          <cell r="G841" t="str">
            <v>EDGAR DA GRAÇA SENA</v>
          </cell>
          <cell r="H841" t="str">
            <v>AJUDANTE</v>
          </cell>
          <cell r="J841">
            <v>1</v>
          </cell>
        </row>
        <row r="842">
          <cell r="A842">
            <v>822</v>
          </cell>
          <cell r="C842" t="str">
            <v>DEM</v>
          </cell>
          <cell r="D842" t="str">
            <v>DEM</v>
          </cell>
          <cell r="E842" t="str">
            <v>DEM</v>
          </cell>
          <cell r="F842" t="str">
            <v>DEM</v>
          </cell>
          <cell r="G842" t="str">
            <v>EVANDRO JOSÉ NOGUEIRA GOMES</v>
          </cell>
          <cell r="H842" t="str">
            <v>SOLDADOR TIG</v>
          </cell>
          <cell r="I842" t="str">
            <v>BRISA DA COSTA</v>
          </cell>
          <cell r="J842">
            <v>1</v>
          </cell>
        </row>
        <row r="843">
          <cell r="A843">
            <v>823</v>
          </cell>
          <cell r="C843" t="str">
            <v>DEM</v>
          </cell>
          <cell r="D843" t="str">
            <v>DEM</v>
          </cell>
          <cell r="E843" t="str">
            <v>DEM</v>
          </cell>
          <cell r="F843" t="str">
            <v>DEM</v>
          </cell>
          <cell r="G843" t="str">
            <v>ANDERSON ALVES VELOSO</v>
          </cell>
          <cell r="H843" t="str">
            <v>AJUDANTE</v>
          </cell>
          <cell r="I843" t="str">
            <v>BARRA</v>
          </cell>
          <cell r="J843">
            <v>1</v>
          </cell>
        </row>
        <row r="844">
          <cell r="A844">
            <v>824</v>
          </cell>
          <cell r="B844" t="str">
            <v>MML</v>
          </cell>
          <cell r="C844" t="str">
            <v>BOP</v>
          </cell>
          <cell r="D844" t="str">
            <v>AVELEZ</v>
          </cell>
          <cell r="E844" t="str">
            <v>DAPN</v>
          </cell>
          <cell r="F844" t="str">
            <v>MONTAGEM</v>
          </cell>
          <cell r="G844" t="str">
            <v>REGINALDO DE OLIVEIRA SATURNO</v>
          </cell>
          <cell r="H844" t="str">
            <v>AJUDANTE</v>
          </cell>
          <cell r="I844" t="str">
            <v>BARRA</v>
          </cell>
          <cell r="J844">
            <v>1</v>
          </cell>
        </row>
        <row r="845">
          <cell r="A845">
            <v>825</v>
          </cell>
          <cell r="B845" t="str">
            <v>MML</v>
          </cell>
          <cell r="C845" t="str">
            <v>BOP</v>
          </cell>
          <cell r="D845" t="str">
            <v>AVELEZ</v>
          </cell>
          <cell r="E845" t="str">
            <v>DAPN</v>
          </cell>
          <cell r="F845" t="str">
            <v>MONTAGEM</v>
          </cell>
          <cell r="G845" t="str">
            <v>JONALDO SANTOS</v>
          </cell>
          <cell r="H845" t="str">
            <v>AJUDANTE</v>
          </cell>
          <cell r="I845" t="str">
            <v>BARRA</v>
          </cell>
          <cell r="J845">
            <v>1</v>
          </cell>
        </row>
        <row r="846">
          <cell r="A846">
            <v>826</v>
          </cell>
          <cell r="B846" t="str">
            <v>AFC</v>
          </cell>
          <cell r="C846" t="str">
            <v>CT</v>
          </cell>
          <cell r="D846" t="str">
            <v>VT</v>
          </cell>
          <cell r="E846" t="str">
            <v>VMT</v>
          </cell>
          <cell r="F846" t="str">
            <v>SUP</v>
          </cell>
          <cell r="G846" t="str">
            <v>VOLSIR MARQUES TAFERNABERRI</v>
          </cell>
          <cell r="H846" t="str">
            <v>ENCARREGADO ELETRICA</v>
          </cell>
          <cell r="I846" t="str">
            <v>RIO DAS OSTRAS</v>
          </cell>
          <cell r="J846">
            <v>1</v>
          </cell>
        </row>
        <row r="847">
          <cell r="A847">
            <v>827</v>
          </cell>
          <cell r="C847" t="str">
            <v>DEM</v>
          </cell>
          <cell r="D847" t="str">
            <v>DEM</v>
          </cell>
          <cell r="E847" t="str">
            <v>DEM</v>
          </cell>
          <cell r="F847" t="str">
            <v>DEM</v>
          </cell>
          <cell r="G847" t="str">
            <v>CRISTIANO DE MOURA SANTANA</v>
          </cell>
          <cell r="H847" t="str">
            <v>ELETRICISTA F / C</v>
          </cell>
          <cell r="I847" t="str">
            <v>BRISA DA COSTA</v>
          </cell>
          <cell r="J847">
            <v>1</v>
          </cell>
        </row>
        <row r="848">
          <cell r="A848">
            <v>828</v>
          </cell>
          <cell r="B848" t="str">
            <v>AFC</v>
          </cell>
          <cell r="C848" t="str">
            <v>GERAL</v>
          </cell>
          <cell r="D848" t="str">
            <v>-</v>
          </cell>
          <cell r="E848" t="str">
            <v>-</v>
          </cell>
          <cell r="F848" t="str">
            <v>TORNEIRO</v>
          </cell>
          <cell r="G848" t="str">
            <v>VALTER ONOFRE DE ARAÚJO SANTOS</v>
          </cell>
          <cell r="H848" t="str">
            <v>TORNEIRO MECÂNICO</v>
          </cell>
          <cell r="I848" t="str">
            <v>BRISA DA COSTA</v>
          </cell>
          <cell r="J848">
            <v>1</v>
          </cell>
        </row>
        <row r="849">
          <cell r="A849">
            <v>829</v>
          </cell>
          <cell r="G849" t="str">
            <v>WASHINGTON LUIZ DOS SANTOS</v>
          </cell>
          <cell r="H849" t="str">
            <v>MECANICO MONTADOR</v>
          </cell>
          <cell r="J849">
            <v>1</v>
          </cell>
        </row>
        <row r="850">
          <cell r="A850">
            <v>830</v>
          </cell>
          <cell r="B850" t="str">
            <v>EDR</v>
          </cell>
          <cell r="C850" t="str">
            <v>HRSG</v>
          </cell>
          <cell r="D850" t="str">
            <v>VENDOL.</v>
          </cell>
          <cell r="E850" t="str">
            <v>J APAR</v>
          </cell>
          <cell r="F850" t="str">
            <v>MONTAGEM</v>
          </cell>
          <cell r="G850" t="str">
            <v>JOSÉ RAMOS DE MATOS</v>
          </cell>
          <cell r="H850" t="str">
            <v>MECANICO MONTADOR</v>
          </cell>
          <cell r="J850">
            <v>1</v>
          </cell>
        </row>
        <row r="851">
          <cell r="A851">
            <v>831</v>
          </cell>
          <cell r="B851" t="str">
            <v>MOD</v>
          </cell>
          <cell r="G851" t="str">
            <v>ADILSON SILVA GOMES</v>
          </cell>
          <cell r="H851" t="str">
            <v>AJUDANTE</v>
          </cell>
          <cell r="J851">
            <v>1</v>
          </cell>
        </row>
        <row r="852">
          <cell r="A852">
            <v>832</v>
          </cell>
          <cell r="B852" t="str">
            <v>MML</v>
          </cell>
          <cell r="C852" t="str">
            <v>BOP</v>
          </cell>
          <cell r="D852" t="str">
            <v>AVELEZ</v>
          </cell>
          <cell r="E852" t="str">
            <v>CAM</v>
          </cell>
          <cell r="F852" t="str">
            <v>LANC. DE CABOS</v>
          </cell>
          <cell r="G852" t="str">
            <v>VALDECI SARMENTO</v>
          </cell>
          <cell r="H852" t="str">
            <v>AJUDANTE</v>
          </cell>
          <cell r="I852" t="str">
            <v>BARRA</v>
          </cell>
          <cell r="J852">
            <v>1</v>
          </cell>
        </row>
        <row r="853">
          <cell r="A853">
            <v>833</v>
          </cell>
          <cell r="B853" t="str">
            <v>EDG</v>
          </cell>
          <cell r="C853" t="str">
            <v>HRSG</v>
          </cell>
          <cell r="D853" t="str">
            <v>DARIO</v>
          </cell>
          <cell r="E853" t="str">
            <v>J S S</v>
          </cell>
          <cell r="F853" t="str">
            <v>ANDAIME</v>
          </cell>
          <cell r="G853" t="str">
            <v>JOÃO SANTOS DE SANTANA</v>
          </cell>
          <cell r="H853" t="str">
            <v>ENCARREGADO</v>
          </cell>
          <cell r="I853" t="str">
            <v>BRISA DA COSTA</v>
          </cell>
          <cell r="J853">
            <v>1</v>
          </cell>
        </row>
        <row r="854">
          <cell r="A854">
            <v>834</v>
          </cell>
          <cell r="B854" t="str">
            <v>ILDEM</v>
          </cell>
          <cell r="C854" t="str">
            <v>HRSG</v>
          </cell>
          <cell r="D854" t="str">
            <v>NJ</v>
          </cell>
          <cell r="E854" t="str">
            <v>PSV</v>
          </cell>
          <cell r="F854" t="str">
            <v>SOLDA</v>
          </cell>
          <cell r="G854" t="str">
            <v>FÁBIO CASTOR DA SILVA</v>
          </cell>
          <cell r="H854" t="str">
            <v>SOLDADOR MIG</v>
          </cell>
          <cell r="I854" t="str">
            <v>BRISA DA COSTA</v>
          </cell>
          <cell r="J854">
            <v>1</v>
          </cell>
        </row>
        <row r="855">
          <cell r="A855">
            <v>835</v>
          </cell>
          <cell r="B855" t="str">
            <v>ILDEM</v>
          </cell>
          <cell r="C855" t="str">
            <v>HRSG</v>
          </cell>
          <cell r="D855" t="str">
            <v>NJ</v>
          </cell>
          <cell r="E855" t="str">
            <v>PSV</v>
          </cell>
          <cell r="F855" t="str">
            <v>SOLDA</v>
          </cell>
          <cell r="G855" t="str">
            <v>CRISTIANO DE JESUS SILVA</v>
          </cell>
          <cell r="H855" t="str">
            <v>AJUDANTE</v>
          </cell>
          <cell r="I855" t="str">
            <v>BARRA</v>
          </cell>
          <cell r="J855">
            <v>1</v>
          </cell>
        </row>
        <row r="856">
          <cell r="A856">
            <v>836</v>
          </cell>
          <cell r="B856" t="str">
            <v>MML</v>
          </cell>
          <cell r="C856" t="str">
            <v>BOP</v>
          </cell>
          <cell r="D856" t="str">
            <v>AVELEZ</v>
          </cell>
          <cell r="E856" t="str">
            <v>CAM</v>
          </cell>
          <cell r="F856" t="str">
            <v>LANC. DE CABOS</v>
          </cell>
          <cell r="G856" t="str">
            <v>ALTEVIR BORGES DE QUEROZ</v>
          </cell>
          <cell r="H856" t="str">
            <v>AJUDANTE</v>
          </cell>
          <cell r="I856" t="str">
            <v>BARRA</v>
          </cell>
          <cell r="J856">
            <v>1</v>
          </cell>
        </row>
        <row r="857">
          <cell r="A857">
            <v>837</v>
          </cell>
          <cell r="B857" t="str">
            <v>MML</v>
          </cell>
          <cell r="C857" t="str">
            <v>BOP</v>
          </cell>
          <cell r="D857" t="str">
            <v>AVELEZ</v>
          </cell>
          <cell r="E857" t="str">
            <v>ISA/JAR</v>
          </cell>
          <cell r="F857" t="str">
            <v>MONTAGEM</v>
          </cell>
          <cell r="G857" t="str">
            <v>EDMUNDO DE JESUS SILVA</v>
          </cell>
          <cell r="H857" t="str">
            <v>AJUDANTE</v>
          </cell>
          <cell r="I857" t="str">
            <v>BARRA</v>
          </cell>
          <cell r="J857">
            <v>1</v>
          </cell>
        </row>
        <row r="858">
          <cell r="A858">
            <v>838</v>
          </cell>
          <cell r="B858" t="str">
            <v>MML</v>
          </cell>
          <cell r="C858" t="str">
            <v>BOP</v>
          </cell>
          <cell r="D858" t="str">
            <v>AVELEZ</v>
          </cell>
          <cell r="E858" t="str">
            <v>DAPN</v>
          </cell>
          <cell r="F858" t="str">
            <v>MONTAGEM</v>
          </cell>
          <cell r="G858" t="str">
            <v>ANTONILSON SOUZA SILVA</v>
          </cell>
          <cell r="H858" t="str">
            <v>AJUDANTE</v>
          </cell>
          <cell r="I858" t="str">
            <v>AEROPORTO</v>
          </cell>
          <cell r="J858">
            <v>1</v>
          </cell>
        </row>
        <row r="859">
          <cell r="A859">
            <v>839</v>
          </cell>
          <cell r="B859" t="str">
            <v>DORG</v>
          </cell>
          <cell r="G859" t="str">
            <v>V  A  G  O</v>
          </cell>
          <cell r="J859">
            <v>1</v>
          </cell>
        </row>
        <row r="860">
          <cell r="A860">
            <v>840</v>
          </cell>
          <cell r="G860" t="str">
            <v>JOSÉ DE RIBAMAR SARMENTO</v>
          </cell>
          <cell r="H860" t="str">
            <v>AJUDANTE</v>
          </cell>
          <cell r="J860">
            <v>1</v>
          </cell>
        </row>
        <row r="861">
          <cell r="A861">
            <v>841</v>
          </cell>
          <cell r="B861" t="str">
            <v>BOP</v>
          </cell>
          <cell r="G861" t="str">
            <v>JOSÉ MILTON DOS SANTOS</v>
          </cell>
          <cell r="H861" t="str">
            <v>AJUDANTE</v>
          </cell>
          <cell r="J861">
            <v>1</v>
          </cell>
        </row>
        <row r="862">
          <cell r="A862">
            <v>842</v>
          </cell>
          <cell r="B862" t="str">
            <v>AFC</v>
          </cell>
          <cell r="C862" t="str">
            <v>HRSG</v>
          </cell>
          <cell r="D862" t="str">
            <v>DARIO</v>
          </cell>
          <cell r="E862" t="str">
            <v>AMS</v>
          </cell>
          <cell r="F862" t="str">
            <v>ANDAIME</v>
          </cell>
          <cell r="G862" t="str">
            <v>JOSÉ WILSON SANTOS</v>
          </cell>
          <cell r="H862" t="str">
            <v>MEIO OFICIAL</v>
          </cell>
          <cell r="I862" t="str">
            <v>BARRA</v>
          </cell>
          <cell r="J862">
            <v>1</v>
          </cell>
        </row>
        <row r="863">
          <cell r="A863">
            <v>843</v>
          </cell>
          <cell r="C863" t="str">
            <v>DEM</v>
          </cell>
          <cell r="D863" t="str">
            <v>DEM</v>
          </cell>
          <cell r="E863" t="str">
            <v>DEM</v>
          </cell>
          <cell r="F863" t="str">
            <v>DEM</v>
          </cell>
          <cell r="G863" t="str">
            <v>ELSON PEREIRA DOS SANTOS</v>
          </cell>
          <cell r="H863" t="str">
            <v>ENCANADOR</v>
          </cell>
          <cell r="I863" t="str">
            <v>COND. GREEN PEACE</v>
          </cell>
          <cell r="J863">
            <v>1</v>
          </cell>
        </row>
        <row r="864">
          <cell r="A864">
            <v>844</v>
          </cell>
          <cell r="C864" t="str">
            <v>DEM</v>
          </cell>
          <cell r="D864" t="str">
            <v>DEM</v>
          </cell>
          <cell r="E864" t="str">
            <v>DEM</v>
          </cell>
          <cell r="F864" t="str">
            <v>DEM</v>
          </cell>
          <cell r="G864" t="str">
            <v>DOUGLAS CUNHA DA SILVA</v>
          </cell>
          <cell r="H864" t="str">
            <v>AJUDANTE</v>
          </cell>
          <cell r="I864" t="str">
            <v>RIO DAS OSTRAS</v>
          </cell>
          <cell r="J864">
            <v>1</v>
          </cell>
        </row>
        <row r="865">
          <cell r="A865">
            <v>845</v>
          </cell>
          <cell r="C865" t="str">
            <v>DEM</v>
          </cell>
          <cell r="D865" t="str">
            <v>DEM</v>
          </cell>
          <cell r="E865" t="str">
            <v>DEM</v>
          </cell>
          <cell r="F865" t="str">
            <v>DEM</v>
          </cell>
          <cell r="G865" t="str">
            <v>BRUNO CUNHA DA SILVA</v>
          </cell>
          <cell r="H865" t="str">
            <v>AJUDANTE</v>
          </cell>
          <cell r="I865" t="str">
            <v>RIO DAS OSTRAS</v>
          </cell>
          <cell r="J865">
            <v>1</v>
          </cell>
        </row>
        <row r="866">
          <cell r="A866">
            <v>846</v>
          </cell>
          <cell r="B866" t="str">
            <v>ILDEM</v>
          </cell>
          <cell r="C866" t="str">
            <v>HRSG</v>
          </cell>
          <cell r="D866" t="str">
            <v>NJ</v>
          </cell>
          <cell r="E866" t="str">
            <v>PSV</v>
          </cell>
          <cell r="F866" t="str">
            <v>SOLDA</v>
          </cell>
          <cell r="G866" t="str">
            <v>JOSIVAL AZEVEDO DOS SANTOS</v>
          </cell>
          <cell r="H866" t="str">
            <v>SOLDADOR TIG + ER+AI</v>
          </cell>
          <cell r="J866">
            <v>1</v>
          </cell>
        </row>
        <row r="867">
          <cell r="A867">
            <v>847</v>
          </cell>
          <cell r="B867" t="str">
            <v>MOD</v>
          </cell>
          <cell r="C867" t="str">
            <v>ASA/CALD</v>
          </cell>
          <cell r="D867" t="str">
            <v>-</v>
          </cell>
          <cell r="E867" t="str">
            <v>-</v>
          </cell>
          <cell r="F867" t="str">
            <v>ASA/CALD</v>
          </cell>
          <cell r="G867" t="str">
            <v>ALVIM WASELEVSKE</v>
          </cell>
          <cell r="H867" t="str">
            <v>SUPERVISOR DE SOLDA 1</v>
          </cell>
          <cell r="I867" t="str">
            <v>RIO DAS OSTRAS</v>
          </cell>
          <cell r="J867">
            <v>1</v>
          </cell>
        </row>
        <row r="868">
          <cell r="A868">
            <v>848</v>
          </cell>
          <cell r="B868" t="str">
            <v>MML</v>
          </cell>
          <cell r="C868" t="str">
            <v>BOP</v>
          </cell>
          <cell r="D868" t="str">
            <v>AVELEZ</v>
          </cell>
          <cell r="E868" t="str">
            <v>CAM</v>
          </cell>
          <cell r="F868" t="str">
            <v>LANC. DE CABOS</v>
          </cell>
          <cell r="G868" t="str">
            <v>MAICON DA SILVA OLIVEIRA</v>
          </cell>
          <cell r="H868" t="str">
            <v>AJUDANTE</v>
          </cell>
          <cell r="I868" t="str">
            <v>RIO DAS OSTRAS</v>
          </cell>
          <cell r="J868">
            <v>1</v>
          </cell>
        </row>
        <row r="869">
          <cell r="A869">
            <v>849</v>
          </cell>
          <cell r="B869" t="str">
            <v>AFC</v>
          </cell>
          <cell r="C869" t="str">
            <v>LORUANA</v>
          </cell>
          <cell r="D869" t="str">
            <v>DARIO</v>
          </cell>
          <cell r="E869" t="str">
            <v>AMS</v>
          </cell>
          <cell r="F869" t="str">
            <v>ANDAIME</v>
          </cell>
          <cell r="G869" t="str">
            <v>JOSÉ RENATO SOTELLO DOS SANTOS</v>
          </cell>
          <cell r="H869" t="str">
            <v>MONTADOR ANDAIME</v>
          </cell>
          <cell r="I869" t="str">
            <v>BRISA DA COSTA</v>
          </cell>
          <cell r="J869">
            <v>1</v>
          </cell>
        </row>
        <row r="870">
          <cell r="A870">
            <v>850</v>
          </cell>
          <cell r="C870" t="str">
            <v>DEM</v>
          </cell>
          <cell r="D870" t="str">
            <v>DEM</v>
          </cell>
          <cell r="E870" t="str">
            <v>DEM</v>
          </cell>
          <cell r="F870" t="str">
            <v>DEM</v>
          </cell>
          <cell r="G870" t="str">
            <v>ALEX CORREA DA COSTA</v>
          </cell>
          <cell r="H870" t="str">
            <v>AJUDANTE</v>
          </cell>
          <cell r="I870" t="str">
            <v>AROEIRA</v>
          </cell>
          <cell r="J870">
            <v>1</v>
          </cell>
        </row>
        <row r="871">
          <cell r="A871">
            <v>851</v>
          </cell>
          <cell r="B871" t="str">
            <v>DORG</v>
          </cell>
          <cell r="G871" t="str">
            <v>V  A  G  O</v>
          </cell>
          <cell r="J871">
            <v>1</v>
          </cell>
        </row>
        <row r="872">
          <cell r="A872">
            <v>852</v>
          </cell>
          <cell r="C872" t="str">
            <v>DEM</v>
          </cell>
          <cell r="D872" t="str">
            <v>DEM</v>
          </cell>
          <cell r="E872" t="str">
            <v>DEM</v>
          </cell>
          <cell r="F872" t="str">
            <v>DEM</v>
          </cell>
          <cell r="G872" t="str">
            <v>SILVIO ADRIANO DE LIMA</v>
          </cell>
          <cell r="H872" t="str">
            <v>AUXILIAR ALMOXARIFE 1</v>
          </cell>
          <cell r="I872" t="str">
            <v>RIO DAS OSTRAS</v>
          </cell>
          <cell r="J872">
            <v>1</v>
          </cell>
        </row>
        <row r="873">
          <cell r="A873">
            <v>853</v>
          </cell>
          <cell r="C873" t="str">
            <v>HRSG</v>
          </cell>
          <cell r="D873" t="str">
            <v>NJ</v>
          </cell>
          <cell r="E873" t="str">
            <v>PSV</v>
          </cell>
          <cell r="F873" t="str">
            <v>SOLDA</v>
          </cell>
          <cell r="G873" t="str">
            <v>MARCOS GOMES PINTO</v>
          </cell>
          <cell r="H873" t="str">
            <v>APROPRIADOR</v>
          </cell>
          <cell r="J873">
            <v>1</v>
          </cell>
        </row>
        <row r="874">
          <cell r="A874">
            <v>854</v>
          </cell>
          <cell r="G874" t="str">
            <v>EDSON SANTOS DA SILVA</v>
          </cell>
          <cell r="H874" t="str">
            <v>AJUDANTE</v>
          </cell>
          <cell r="J874">
            <v>1</v>
          </cell>
        </row>
        <row r="875">
          <cell r="A875">
            <v>855</v>
          </cell>
          <cell r="B875" t="str">
            <v>AFC</v>
          </cell>
          <cell r="C875" t="str">
            <v>HRSG</v>
          </cell>
          <cell r="D875" t="str">
            <v>DARIO</v>
          </cell>
          <cell r="E875" t="str">
            <v>AMS</v>
          </cell>
          <cell r="F875" t="str">
            <v>ANDAIME</v>
          </cell>
          <cell r="G875" t="str">
            <v>ANTÔNIO MONTEIRO ALVES</v>
          </cell>
          <cell r="H875" t="str">
            <v>MONTADOR ANDAIME</v>
          </cell>
          <cell r="I875" t="str">
            <v>BRISA DA COSTA</v>
          </cell>
          <cell r="J875">
            <v>1</v>
          </cell>
        </row>
        <row r="876">
          <cell r="A876">
            <v>856</v>
          </cell>
          <cell r="B876" t="str">
            <v>ILDEM</v>
          </cell>
          <cell r="C876" t="str">
            <v>HRSG</v>
          </cell>
          <cell r="D876" t="str">
            <v>ALVIM</v>
          </cell>
          <cell r="E876" t="str">
            <v>LCB</v>
          </cell>
          <cell r="F876" t="str">
            <v>SOLDA</v>
          </cell>
          <cell r="G876" t="str">
            <v>VAGNER JANUÁRIO PEREIRA</v>
          </cell>
          <cell r="H876" t="str">
            <v>AJUDANTE</v>
          </cell>
          <cell r="I876" t="str">
            <v>BARRA</v>
          </cell>
          <cell r="J876">
            <v>1</v>
          </cell>
        </row>
        <row r="877">
          <cell r="A877">
            <v>857</v>
          </cell>
          <cell r="B877" t="str">
            <v>BOP</v>
          </cell>
          <cell r="G877" t="str">
            <v>MÁRIO AMANDIO MOREIRA GRANGEIA</v>
          </cell>
          <cell r="H877" t="str">
            <v>ENGENHEIRO</v>
          </cell>
          <cell r="J877">
            <v>1</v>
          </cell>
        </row>
        <row r="878">
          <cell r="A878">
            <v>858</v>
          </cell>
          <cell r="G878" t="str">
            <v>JÚLIO CESAR GOMES D'AVILA</v>
          </cell>
          <cell r="H878" t="str">
            <v>TÉCNICO EM ELETROMECÂNICA</v>
          </cell>
          <cell r="J878">
            <v>1</v>
          </cell>
        </row>
        <row r="879">
          <cell r="A879">
            <v>859</v>
          </cell>
          <cell r="G879" t="str">
            <v>VALDECIR DE ARAÚJO SILVA</v>
          </cell>
          <cell r="H879" t="str">
            <v>TÉCNICO EM ELETROMECÂNICA</v>
          </cell>
          <cell r="J879">
            <v>1</v>
          </cell>
        </row>
        <row r="880">
          <cell r="A880">
            <v>860</v>
          </cell>
          <cell r="G880" t="str">
            <v>JUPIRACÍ GONÇALVES DE MIRANDA</v>
          </cell>
          <cell r="H880" t="str">
            <v>TÉCNICO EM ELETROMECÂNICA</v>
          </cell>
          <cell r="J880">
            <v>1</v>
          </cell>
        </row>
        <row r="881">
          <cell r="A881">
            <v>861</v>
          </cell>
          <cell r="G881" t="str">
            <v>ANTERO GOMES DE ALMEIDA</v>
          </cell>
          <cell r="H881" t="str">
            <v>TÉCNICO EM ELETROMECÂNICA</v>
          </cell>
          <cell r="J881">
            <v>1</v>
          </cell>
        </row>
        <row r="882">
          <cell r="A882">
            <v>862</v>
          </cell>
          <cell r="G882" t="str">
            <v>RUBEM CORRÊA</v>
          </cell>
          <cell r="H882" t="str">
            <v>TÉCNICO EM ELETROMECÂNICA</v>
          </cell>
          <cell r="J882">
            <v>1</v>
          </cell>
        </row>
        <row r="883">
          <cell r="A883">
            <v>863</v>
          </cell>
          <cell r="B883" t="str">
            <v>HRSG</v>
          </cell>
          <cell r="C883" t="str">
            <v>HRSG</v>
          </cell>
          <cell r="D883" t="str">
            <v>JS</v>
          </cell>
          <cell r="E883" t="str">
            <v>-</v>
          </cell>
          <cell r="F883" t="str">
            <v>ISOL/PINT</v>
          </cell>
          <cell r="G883" t="str">
            <v>IZAÍAS DE JESUS DA LUZ</v>
          </cell>
          <cell r="H883" t="str">
            <v>ISOLADOR</v>
          </cell>
          <cell r="I883" t="str">
            <v>BRISA DA COSTA</v>
          </cell>
          <cell r="J883">
            <v>1</v>
          </cell>
        </row>
        <row r="884">
          <cell r="A884">
            <v>864</v>
          </cell>
          <cell r="G884" t="str">
            <v>ROGÉRIO DA SILVA ARAÚJO</v>
          </cell>
          <cell r="H884" t="str">
            <v>AJUDANTE</v>
          </cell>
          <cell r="J884">
            <v>1</v>
          </cell>
        </row>
        <row r="885">
          <cell r="A885">
            <v>865</v>
          </cell>
          <cell r="B885" t="str">
            <v>MML</v>
          </cell>
          <cell r="C885" t="str">
            <v>BOP</v>
          </cell>
          <cell r="D885" t="str">
            <v>GIL</v>
          </cell>
          <cell r="E885" t="str">
            <v>JFL</v>
          </cell>
          <cell r="F885" t="str">
            <v>LIG. DE CABOS</v>
          </cell>
          <cell r="G885" t="str">
            <v>JORGE HENRIQUE RODRIGUES DOS SANTOS</v>
          </cell>
          <cell r="H885" t="str">
            <v>AJUDANTE</v>
          </cell>
          <cell r="I885" t="str">
            <v>AEROPORTO</v>
          </cell>
          <cell r="J885">
            <v>1</v>
          </cell>
        </row>
        <row r="886">
          <cell r="A886">
            <v>866</v>
          </cell>
          <cell r="G886" t="str">
            <v>NEILTON ANTONIO COSTA</v>
          </cell>
          <cell r="H886" t="str">
            <v>TÉCNICO EM ELETROMECÂNICA</v>
          </cell>
          <cell r="J886">
            <v>1</v>
          </cell>
        </row>
        <row r="887">
          <cell r="A887">
            <v>867</v>
          </cell>
          <cell r="G887" t="str">
            <v>UBIRAJARA SILVA</v>
          </cell>
          <cell r="H887" t="str">
            <v>ENGENHEIRO</v>
          </cell>
          <cell r="J887">
            <v>1</v>
          </cell>
        </row>
        <row r="888">
          <cell r="A888">
            <v>868</v>
          </cell>
          <cell r="G888" t="str">
            <v>VICENTE FERREIRA DE MELO</v>
          </cell>
          <cell r="H888" t="str">
            <v>TÉCNICO EM ELETROMECÂNICA</v>
          </cell>
          <cell r="J888">
            <v>1</v>
          </cell>
        </row>
        <row r="889">
          <cell r="A889">
            <v>869</v>
          </cell>
          <cell r="G889" t="str">
            <v>JOSÉ DA COSTA RAMOS</v>
          </cell>
          <cell r="H889" t="str">
            <v>TÉCNICO EM ELETROMECÂNICA</v>
          </cell>
          <cell r="J889">
            <v>1</v>
          </cell>
        </row>
        <row r="890">
          <cell r="A890">
            <v>870</v>
          </cell>
          <cell r="G890" t="str">
            <v>LUIZ CARLOS COUTINHO</v>
          </cell>
          <cell r="H890" t="str">
            <v>TÉCNICO EM ELETROMECÂNICA</v>
          </cell>
          <cell r="J890">
            <v>1</v>
          </cell>
        </row>
        <row r="891">
          <cell r="A891">
            <v>871</v>
          </cell>
          <cell r="G891" t="str">
            <v>SOTER SILVA JÚNIOR</v>
          </cell>
          <cell r="H891" t="str">
            <v>TÉCNICO EM ELETROMECÂNICA</v>
          </cell>
          <cell r="J891">
            <v>1</v>
          </cell>
        </row>
        <row r="892">
          <cell r="A892">
            <v>872</v>
          </cell>
          <cell r="G892" t="str">
            <v>SÉRGIO ANTÔNIO DE ALBUQUERQUE</v>
          </cell>
          <cell r="H892" t="str">
            <v>TÉCNICO EM ELETROMECÂNICA</v>
          </cell>
          <cell r="J892">
            <v>1</v>
          </cell>
        </row>
        <row r="893">
          <cell r="A893">
            <v>873</v>
          </cell>
          <cell r="G893" t="str">
            <v>JOÃO JORGE COSMELLI OLIVEIRA</v>
          </cell>
          <cell r="H893" t="str">
            <v>TÉCNICO EM ELETROMECÂNICA</v>
          </cell>
          <cell r="J893">
            <v>1</v>
          </cell>
        </row>
        <row r="894">
          <cell r="A894">
            <v>874</v>
          </cell>
          <cell r="G894" t="str">
            <v>EURICO MANUEL D'ALMEIDA ANTUNES</v>
          </cell>
          <cell r="H894" t="str">
            <v>TÉCNICO EM ELETROMECÂNICA</v>
          </cell>
          <cell r="J894">
            <v>1</v>
          </cell>
        </row>
        <row r="895">
          <cell r="A895">
            <v>875</v>
          </cell>
          <cell r="B895" t="str">
            <v>ILDEM</v>
          </cell>
          <cell r="C895" t="str">
            <v>HRSG</v>
          </cell>
          <cell r="D895" t="str">
            <v>ALVIM</v>
          </cell>
          <cell r="E895" t="str">
            <v>LCB</v>
          </cell>
          <cell r="F895" t="str">
            <v>SOLDA</v>
          </cell>
          <cell r="G895" t="str">
            <v>JOSÉ BATISTA DA SILVA</v>
          </cell>
          <cell r="H895" t="str">
            <v>SOLDADOR DE CHAPARIA</v>
          </cell>
          <cell r="I895" t="str">
            <v>BRISA DA COSTA</v>
          </cell>
          <cell r="J895">
            <v>1</v>
          </cell>
        </row>
        <row r="896">
          <cell r="A896">
            <v>876</v>
          </cell>
          <cell r="B896" t="str">
            <v>MOD</v>
          </cell>
          <cell r="G896" t="str">
            <v>ELIEZER LOPES FERNANDES</v>
          </cell>
          <cell r="H896" t="str">
            <v>INSP.DIMENSIONAL</v>
          </cell>
          <cell r="J896">
            <v>1</v>
          </cell>
        </row>
        <row r="897">
          <cell r="A897">
            <v>877</v>
          </cell>
          <cell r="B897" t="str">
            <v>ASA</v>
          </cell>
          <cell r="C897" t="str">
            <v>HRSG</v>
          </cell>
          <cell r="D897" t="str">
            <v>PEDRO</v>
          </cell>
          <cell r="E897" t="str">
            <v>AAS</v>
          </cell>
          <cell r="F897" t="str">
            <v>MONTAGEM</v>
          </cell>
          <cell r="G897" t="str">
            <v>CLENILTON RODRIGUES DOS SANTOS</v>
          </cell>
          <cell r="H897" t="str">
            <v>ELETRICISTA MONTADOR</v>
          </cell>
          <cell r="J897">
            <v>1</v>
          </cell>
        </row>
        <row r="898">
          <cell r="A898">
            <v>878</v>
          </cell>
          <cell r="B898" t="str">
            <v>MOD</v>
          </cell>
          <cell r="G898" t="str">
            <v>ROGÉRIO LIMA DE OLIVEIRA</v>
          </cell>
          <cell r="H898" t="str">
            <v>AJUDANTE</v>
          </cell>
          <cell r="J898">
            <v>1</v>
          </cell>
        </row>
        <row r="899">
          <cell r="A899">
            <v>879</v>
          </cell>
          <cell r="C899" t="str">
            <v>DEM</v>
          </cell>
          <cell r="D899" t="str">
            <v>DEM</v>
          </cell>
          <cell r="E899" t="str">
            <v>DEM</v>
          </cell>
          <cell r="F899" t="str">
            <v>DEM</v>
          </cell>
          <cell r="G899" t="str">
            <v>ANDRÉ SANTOS DE OLIVEIRA</v>
          </cell>
          <cell r="H899" t="str">
            <v>ELETRICISTA MONTADOR</v>
          </cell>
          <cell r="I899" t="str">
            <v>BARRA</v>
          </cell>
          <cell r="J899">
            <v>1</v>
          </cell>
        </row>
        <row r="900">
          <cell r="A900">
            <v>880</v>
          </cell>
          <cell r="B900" t="str">
            <v>ASA</v>
          </cell>
          <cell r="C900" t="str">
            <v>HRSG</v>
          </cell>
          <cell r="D900" t="str">
            <v>ANT</v>
          </cell>
          <cell r="E900" t="str">
            <v>JRG</v>
          </cell>
          <cell r="F900" t="str">
            <v>TUBULAÇÃO</v>
          </cell>
          <cell r="G900" t="str">
            <v>EDILSON BISPO DOS SANTOS</v>
          </cell>
          <cell r="H900" t="str">
            <v>ENCANADOR</v>
          </cell>
          <cell r="J900">
            <v>1</v>
          </cell>
        </row>
        <row r="901">
          <cell r="A901">
            <v>881</v>
          </cell>
          <cell r="C901" t="str">
            <v>DEM</v>
          </cell>
          <cell r="D901" t="str">
            <v>DEM</v>
          </cell>
          <cell r="E901" t="str">
            <v>DEM</v>
          </cell>
          <cell r="F901" t="str">
            <v>DEM</v>
          </cell>
          <cell r="G901" t="str">
            <v>CLAUDOMIRO SANTOS DOS ANJOS</v>
          </cell>
          <cell r="H901" t="str">
            <v>ENCANADOR</v>
          </cell>
          <cell r="J901">
            <v>1</v>
          </cell>
        </row>
        <row r="902">
          <cell r="A902">
            <v>882</v>
          </cell>
          <cell r="F902" t="str">
            <v>TUBULAÇÃO</v>
          </cell>
          <cell r="G902" t="str">
            <v>ROBSON ALEX DOS SANTOS</v>
          </cell>
          <cell r="H902" t="str">
            <v>ENCANADOR</v>
          </cell>
          <cell r="J902">
            <v>1</v>
          </cell>
        </row>
        <row r="903">
          <cell r="A903">
            <v>883</v>
          </cell>
          <cell r="G903" t="str">
            <v>MARCOS ANTÔNIO DE JESUS</v>
          </cell>
          <cell r="H903" t="str">
            <v>ENCANADOR</v>
          </cell>
          <cell r="J903">
            <v>1</v>
          </cell>
        </row>
        <row r="904">
          <cell r="A904">
            <v>884</v>
          </cell>
          <cell r="B904" t="str">
            <v>ASA</v>
          </cell>
          <cell r="C904" t="str">
            <v>HRSG</v>
          </cell>
          <cell r="D904" t="str">
            <v>PEDRO</v>
          </cell>
          <cell r="E904" t="str">
            <v>SES</v>
          </cell>
          <cell r="F904" t="str">
            <v>ASA/CALD</v>
          </cell>
          <cell r="G904" t="str">
            <v>FRANCISCO DOS SANTOS NETO</v>
          </cell>
          <cell r="H904" t="str">
            <v>ENCANADOR</v>
          </cell>
          <cell r="J904">
            <v>1</v>
          </cell>
        </row>
        <row r="905">
          <cell r="A905">
            <v>885</v>
          </cell>
          <cell r="B905" t="str">
            <v>ASA</v>
          </cell>
          <cell r="C905" t="str">
            <v>HRSG</v>
          </cell>
          <cell r="D905" t="str">
            <v>ANT</v>
          </cell>
          <cell r="E905" t="str">
            <v>JRG</v>
          </cell>
          <cell r="F905" t="str">
            <v>TUBULAÇÃO</v>
          </cell>
          <cell r="G905" t="str">
            <v>JOSÉ DO CARMO MARTINS</v>
          </cell>
          <cell r="H905" t="str">
            <v>ENCANADOR</v>
          </cell>
          <cell r="J905">
            <v>1</v>
          </cell>
        </row>
        <row r="906">
          <cell r="A906">
            <v>886</v>
          </cell>
          <cell r="C906" t="str">
            <v>DEM</v>
          </cell>
          <cell r="D906" t="str">
            <v>DEM</v>
          </cell>
          <cell r="E906" t="str">
            <v>DEM</v>
          </cell>
          <cell r="F906" t="str">
            <v>DEM</v>
          </cell>
          <cell r="G906" t="str">
            <v>CÁSSIO MOREIRA DA SILVA</v>
          </cell>
          <cell r="H906" t="str">
            <v>ELETRICISTA F / C</v>
          </cell>
          <cell r="I906" t="str">
            <v>BRISA DA COSTA</v>
          </cell>
          <cell r="J906">
            <v>1</v>
          </cell>
        </row>
        <row r="907">
          <cell r="A907">
            <v>887</v>
          </cell>
          <cell r="G907" t="str">
            <v>RENATO FERREIRA DOS SANTOS</v>
          </cell>
          <cell r="H907" t="str">
            <v>AJUDANTE</v>
          </cell>
          <cell r="I907" t="str">
            <v>BARRA</v>
          </cell>
          <cell r="J907">
            <v>1</v>
          </cell>
        </row>
        <row r="908">
          <cell r="A908">
            <v>888</v>
          </cell>
          <cell r="B908" t="str">
            <v>AFC</v>
          </cell>
          <cell r="C908" t="str">
            <v>HRSG</v>
          </cell>
          <cell r="D908" t="str">
            <v>DARIO</v>
          </cell>
          <cell r="E908" t="str">
            <v>AMS</v>
          </cell>
          <cell r="F908" t="str">
            <v>ANDAIME</v>
          </cell>
          <cell r="G908" t="str">
            <v>CÍCERO WASHINGTON DA SILVA</v>
          </cell>
          <cell r="H908" t="str">
            <v>MONTADOR ANDAIME</v>
          </cell>
          <cell r="I908" t="str">
            <v>BRISA DA COSTA</v>
          </cell>
          <cell r="J908">
            <v>1</v>
          </cell>
        </row>
        <row r="909">
          <cell r="A909">
            <v>889</v>
          </cell>
          <cell r="G909" t="str">
            <v>ARIOMAR DA SILVA SANTOS</v>
          </cell>
          <cell r="H909" t="str">
            <v>AJUDANTE</v>
          </cell>
          <cell r="I909" t="str">
            <v>BARRA</v>
          </cell>
          <cell r="J909">
            <v>1</v>
          </cell>
        </row>
        <row r="910">
          <cell r="A910">
            <v>890</v>
          </cell>
          <cell r="B910" t="str">
            <v>MML</v>
          </cell>
          <cell r="C910" t="str">
            <v>BOP</v>
          </cell>
          <cell r="D910" t="str">
            <v>AVELEZ</v>
          </cell>
          <cell r="E910" t="str">
            <v>CAM</v>
          </cell>
          <cell r="F910" t="str">
            <v>LANC. DE CABOS</v>
          </cell>
          <cell r="G910" t="str">
            <v>CRISTILANDE FERREIRA LIMA</v>
          </cell>
          <cell r="H910" t="str">
            <v>AJUDANTE</v>
          </cell>
          <cell r="I910" t="str">
            <v>AEROPORTO</v>
          </cell>
          <cell r="J910">
            <v>1</v>
          </cell>
        </row>
        <row r="911">
          <cell r="A911">
            <v>891</v>
          </cell>
          <cell r="B911" t="str">
            <v>ILDEM</v>
          </cell>
          <cell r="C911" t="str">
            <v>HRSG</v>
          </cell>
          <cell r="D911" t="str">
            <v>ALVIM</v>
          </cell>
          <cell r="E911" t="str">
            <v>VRC</v>
          </cell>
          <cell r="F911" t="str">
            <v>SOLDA</v>
          </cell>
          <cell r="G911" t="str">
            <v>AMILTON COSME RIBEIRO</v>
          </cell>
          <cell r="H911" t="str">
            <v>AJUDANTE</v>
          </cell>
          <cell r="J911">
            <v>1</v>
          </cell>
        </row>
        <row r="912">
          <cell r="A912">
            <v>892</v>
          </cell>
          <cell r="B912" t="str">
            <v>EDG</v>
          </cell>
          <cell r="C912" t="str">
            <v>HRSG</v>
          </cell>
          <cell r="D912" t="str">
            <v>DARIO</v>
          </cell>
          <cell r="E912" t="str">
            <v>ELIEZER</v>
          </cell>
          <cell r="F912" t="str">
            <v>ANDAIME</v>
          </cell>
          <cell r="G912" t="str">
            <v>JOSÉ CARLOS GOMES DE JESUS</v>
          </cell>
          <cell r="H912" t="str">
            <v>MONTADOR ANDAIME</v>
          </cell>
          <cell r="J912">
            <v>1</v>
          </cell>
        </row>
        <row r="913">
          <cell r="A913">
            <v>893</v>
          </cell>
          <cell r="B913" t="str">
            <v>AFC</v>
          </cell>
          <cell r="C913" t="str">
            <v>HRSG</v>
          </cell>
          <cell r="D913" t="str">
            <v>VT</v>
          </cell>
          <cell r="E913" t="str">
            <v>JAS</v>
          </cell>
          <cell r="F913" t="str">
            <v>ELÉTRICA</v>
          </cell>
          <cell r="G913" t="str">
            <v>JOSÉ AMORIM DA COSTA</v>
          </cell>
          <cell r="H913" t="str">
            <v>AJUDANTE</v>
          </cell>
          <cell r="I913" t="str">
            <v>BARRA</v>
          </cell>
          <cell r="J913">
            <v>1</v>
          </cell>
        </row>
        <row r="914">
          <cell r="A914">
            <v>894</v>
          </cell>
          <cell r="B914" t="str">
            <v>MOI</v>
          </cell>
          <cell r="C914" t="str">
            <v>GERAL</v>
          </cell>
          <cell r="D914" t="str">
            <v>NJ</v>
          </cell>
          <cell r="E914" t="str">
            <v>PSV</v>
          </cell>
          <cell r="F914" t="str">
            <v>APOIO</v>
          </cell>
          <cell r="G914" t="str">
            <v>AMILSON CAMPELO DOS SANTOS</v>
          </cell>
          <cell r="H914" t="str">
            <v>AJUDANTE</v>
          </cell>
          <cell r="I914" t="str">
            <v>BARRA</v>
          </cell>
          <cell r="J914">
            <v>1</v>
          </cell>
        </row>
        <row r="915">
          <cell r="A915">
            <v>895</v>
          </cell>
          <cell r="G915" t="str">
            <v>ANDRÉ DOS SANTOS DA SILVA</v>
          </cell>
          <cell r="H915" t="str">
            <v>AJUDANTE</v>
          </cell>
          <cell r="I915" t="str">
            <v>BARRA</v>
          </cell>
          <cell r="J915">
            <v>1</v>
          </cell>
        </row>
        <row r="916">
          <cell r="A916">
            <v>896</v>
          </cell>
          <cell r="G916" t="str">
            <v>BENEDITO DONIZETE APARECIDO DOS SANTOS</v>
          </cell>
          <cell r="H916" t="str">
            <v>ENCARREGADO</v>
          </cell>
          <cell r="J916">
            <v>1</v>
          </cell>
        </row>
        <row r="917">
          <cell r="A917">
            <v>897</v>
          </cell>
          <cell r="G917" t="str">
            <v>WILSON FERREIRA MENDONÇA</v>
          </cell>
          <cell r="H917" t="str">
            <v>MEIO OFICIAL</v>
          </cell>
          <cell r="I917" t="str">
            <v>BRISA DA COSTA</v>
          </cell>
          <cell r="J917">
            <v>1</v>
          </cell>
        </row>
        <row r="918">
          <cell r="A918">
            <v>898</v>
          </cell>
          <cell r="B918" t="str">
            <v>DORG</v>
          </cell>
          <cell r="G918" t="str">
            <v>ROBERTO PAULO MENDES</v>
          </cell>
          <cell r="H918" t="str">
            <v>MEIO OFICIAL</v>
          </cell>
          <cell r="J918">
            <v>1</v>
          </cell>
        </row>
        <row r="919">
          <cell r="A919">
            <v>899</v>
          </cell>
          <cell r="B919" t="str">
            <v>MML</v>
          </cell>
          <cell r="C919" t="str">
            <v>BOP</v>
          </cell>
          <cell r="D919" t="str">
            <v>AVELEZ</v>
          </cell>
          <cell r="E919" t="str">
            <v>DAPN</v>
          </cell>
          <cell r="F919" t="str">
            <v>MONTAGEM</v>
          </cell>
          <cell r="G919" t="str">
            <v>DEOLINDO ANTÔNIO PINHEIRO NETO</v>
          </cell>
          <cell r="H919" t="str">
            <v>ENCARREGADO</v>
          </cell>
          <cell r="I919" t="str">
            <v>RIO DAS OSTRAS</v>
          </cell>
          <cell r="J919">
            <v>1</v>
          </cell>
        </row>
        <row r="920">
          <cell r="A920">
            <v>900</v>
          </cell>
          <cell r="B920" t="str">
            <v>DORG</v>
          </cell>
          <cell r="G920" t="str">
            <v>GLEISON MAGALHÃES DE CAMPOS</v>
          </cell>
          <cell r="H920" t="str">
            <v>TECNICO SEGURANCA II</v>
          </cell>
          <cell r="J920">
            <v>1</v>
          </cell>
        </row>
        <row r="921">
          <cell r="A921">
            <v>901</v>
          </cell>
          <cell r="G921" t="str">
            <v>LUCIO AURÉLIO ROQUE DE FARIA</v>
          </cell>
          <cell r="H921" t="str">
            <v>INSP.ELETR./ INSTRUM.</v>
          </cell>
          <cell r="J921">
            <v>1</v>
          </cell>
        </row>
        <row r="922">
          <cell r="A922">
            <v>902</v>
          </cell>
          <cell r="B922" t="str">
            <v>MOI</v>
          </cell>
          <cell r="C922" t="str">
            <v>-</v>
          </cell>
          <cell r="D922" t="str">
            <v>-</v>
          </cell>
          <cell r="E922" t="str">
            <v>BUONO</v>
          </cell>
          <cell r="F922" t="str">
            <v>-</v>
          </cell>
          <cell r="G922" t="str">
            <v>ANDRÉIA CARLA HIPÓLITO DA SILVA</v>
          </cell>
          <cell r="H922" t="str">
            <v>AUXILIAR DE ESCRITÓRIO</v>
          </cell>
          <cell r="I922" t="str">
            <v>CENTRO</v>
          </cell>
          <cell r="J922">
            <v>1</v>
          </cell>
        </row>
        <row r="923">
          <cell r="A923">
            <v>903</v>
          </cell>
          <cell r="B923" t="str">
            <v>EDR</v>
          </cell>
          <cell r="C923" t="str">
            <v>HRSG</v>
          </cell>
          <cell r="D923" t="str">
            <v>VENDOL.</v>
          </cell>
          <cell r="E923" t="str">
            <v>J APAR</v>
          </cell>
          <cell r="F923" t="str">
            <v>MONTAGEM</v>
          </cell>
          <cell r="G923" t="str">
            <v>LUIZ ANTÔNIO DA SILVA</v>
          </cell>
          <cell r="H923" t="str">
            <v>MECANICO MONTADOR</v>
          </cell>
          <cell r="J923">
            <v>1</v>
          </cell>
        </row>
        <row r="924">
          <cell r="A924">
            <v>904</v>
          </cell>
          <cell r="B924" t="str">
            <v>MOD</v>
          </cell>
          <cell r="C924" t="str">
            <v>ASA/CALD</v>
          </cell>
          <cell r="D924" t="str">
            <v>VENDOL.</v>
          </cell>
          <cell r="F924" t="str">
            <v>ASA/CALD</v>
          </cell>
          <cell r="G924" t="str">
            <v>DAMIÃO CLEMENTINO DA SILVA</v>
          </cell>
          <cell r="H924" t="str">
            <v>ENCANADOR</v>
          </cell>
          <cell r="J924">
            <v>1</v>
          </cell>
        </row>
        <row r="925">
          <cell r="A925">
            <v>905</v>
          </cell>
          <cell r="B925" t="str">
            <v>EDR</v>
          </cell>
          <cell r="C925" t="str">
            <v>HRSG</v>
          </cell>
          <cell r="D925" t="str">
            <v>VENDOL.</v>
          </cell>
          <cell r="E925" t="str">
            <v>J APAR</v>
          </cell>
          <cell r="F925" t="str">
            <v>MONTAGEM</v>
          </cell>
          <cell r="G925" t="str">
            <v>ANTÔNIO DE MOURA</v>
          </cell>
          <cell r="H925" t="str">
            <v>MECANICO MONTADOR</v>
          </cell>
          <cell r="J925">
            <v>1</v>
          </cell>
        </row>
        <row r="926">
          <cell r="A926">
            <v>906</v>
          </cell>
          <cell r="B926" t="str">
            <v>EDR</v>
          </cell>
          <cell r="C926" t="str">
            <v>HRSG</v>
          </cell>
          <cell r="D926" t="str">
            <v>VENDOL.</v>
          </cell>
          <cell r="E926" t="str">
            <v>J APAR</v>
          </cell>
          <cell r="F926" t="str">
            <v>MONTAGEM</v>
          </cell>
          <cell r="G926" t="str">
            <v>MARCELO PROCÓPIO DE MORAES</v>
          </cell>
          <cell r="H926" t="str">
            <v>ENCANADOR</v>
          </cell>
          <cell r="J926">
            <v>1</v>
          </cell>
        </row>
        <row r="927">
          <cell r="A927">
            <v>907</v>
          </cell>
          <cell r="B927" t="str">
            <v>ASA</v>
          </cell>
          <cell r="C927" t="str">
            <v>HRSG</v>
          </cell>
          <cell r="D927" t="str">
            <v>ANT</v>
          </cell>
          <cell r="E927" t="str">
            <v>NNC</v>
          </cell>
          <cell r="F927" t="str">
            <v>MONTAGEM</v>
          </cell>
          <cell r="G927" t="str">
            <v>LUIZ ANTÔNIO ARAÚJO DOS SANTOS</v>
          </cell>
          <cell r="H927" t="str">
            <v>MECANICO MONTADOR</v>
          </cell>
          <cell r="J927">
            <v>1</v>
          </cell>
        </row>
        <row r="928">
          <cell r="A928">
            <v>908</v>
          </cell>
          <cell r="B928" t="str">
            <v>EDR</v>
          </cell>
          <cell r="C928" t="str">
            <v>HRSG</v>
          </cell>
          <cell r="D928" t="str">
            <v>VENDOL.</v>
          </cell>
          <cell r="E928" t="str">
            <v>MJO</v>
          </cell>
          <cell r="F928" t="str">
            <v>MONTAGEM</v>
          </cell>
          <cell r="G928" t="str">
            <v>EROTILDES BARBOSA DOS SANTOS</v>
          </cell>
          <cell r="H928" t="str">
            <v>MECANICO MONTADOR</v>
          </cell>
          <cell r="J928">
            <v>1</v>
          </cell>
        </row>
        <row r="929">
          <cell r="A929">
            <v>909</v>
          </cell>
          <cell r="B929" t="str">
            <v>EDG</v>
          </cell>
          <cell r="C929" t="str">
            <v>HRSG</v>
          </cell>
          <cell r="D929" t="str">
            <v>VENDOL.</v>
          </cell>
          <cell r="E929" t="str">
            <v>RNVS</v>
          </cell>
          <cell r="F929" t="str">
            <v>MONTAGEM</v>
          </cell>
          <cell r="G929" t="str">
            <v>DORISMAR VIEIRA DA SILVA</v>
          </cell>
          <cell r="H929" t="str">
            <v>MECANICO MONTADOR</v>
          </cell>
          <cell r="J929">
            <v>1</v>
          </cell>
        </row>
        <row r="930">
          <cell r="A930">
            <v>910</v>
          </cell>
          <cell r="B930" t="str">
            <v>AFC</v>
          </cell>
          <cell r="C930" t="str">
            <v>CT</v>
          </cell>
          <cell r="D930" t="str">
            <v>VT</v>
          </cell>
          <cell r="E930" t="str">
            <v>VMT</v>
          </cell>
          <cell r="F930" t="str">
            <v>ELÉTRICA</v>
          </cell>
          <cell r="G930" t="str">
            <v>GILVAN GOMES DE OLIVEIRA</v>
          </cell>
          <cell r="H930" t="str">
            <v>MEIO OFICIAL</v>
          </cell>
          <cell r="I930" t="str">
            <v>BARRA</v>
          </cell>
          <cell r="J930">
            <v>1</v>
          </cell>
        </row>
        <row r="931">
          <cell r="A931">
            <v>911</v>
          </cell>
          <cell r="B931" t="str">
            <v>EDR</v>
          </cell>
          <cell r="C931" t="str">
            <v>HRSG</v>
          </cell>
          <cell r="D931" t="str">
            <v>RF</v>
          </cell>
          <cell r="E931" t="str">
            <v>JVS</v>
          </cell>
          <cell r="F931" t="str">
            <v>MONTAGEM</v>
          </cell>
          <cell r="G931" t="str">
            <v>JOSÉ RAIMUNDO DOS SANTOS GONÇALVES</v>
          </cell>
          <cell r="H931" t="str">
            <v>ENCANADOR</v>
          </cell>
          <cell r="I931" t="str">
            <v>BRISA DA COSTA</v>
          </cell>
          <cell r="J931">
            <v>1</v>
          </cell>
        </row>
        <row r="932">
          <cell r="A932">
            <v>912</v>
          </cell>
          <cell r="B932" t="str">
            <v>EDR</v>
          </cell>
          <cell r="C932" t="str">
            <v>HRSG</v>
          </cell>
          <cell r="D932" t="str">
            <v>RF</v>
          </cell>
          <cell r="E932" t="str">
            <v>JVS</v>
          </cell>
          <cell r="F932" t="str">
            <v>MONTAGEM</v>
          </cell>
          <cell r="G932" t="str">
            <v>JOSÉ AUGUSTO BIANO</v>
          </cell>
          <cell r="H932" t="str">
            <v>CONTRA MESTRE</v>
          </cell>
          <cell r="I932" t="str">
            <v>BRISA DA COSTA</v>
          </cell>
          <cell r="J932">
            <v>1</v>
          </cell>
        </row>
        <row r="933">
          <cell r="A933">
            <v>913</v>
          </cell>
          <cell r="B933" t="str">
            <v>EDR</v>
          </cell>
          <cell r="C933" t="str">
            <v>HRSG</v>
          </cell>
          <cell r="D933" t="str">
            <v>VENDOL.</v>
          </cell>
          <cell r="E933" t="str">
            <v>J APAR</v>
          </cell>
          <cell r="F933" t="str">
            <v>MONTAGEM</v>
          </cell>
          <cell r="G933" t="str">
            <v>JOSÉ APARECIDO DOS SANTOS</v>
          </cell>
          <cell r="H933" t="str">
            <v>ENCARREGADO</v>
          </cell>
          <cell r="J933">
            <v>1</v>
          </cell>
        </row>
        <row r="934">
          <cell r="A934">
            <v>914</v>
          </cell>
          <cell r="B934" t="str">
            <v>EDR</v>
          </cell>
          <cell r="C934" t="str">
            <v>HRSG</v>
          </cell>
          <cell r="D934" t="str">
            <v>RF</v>
          </cell>
          <cell r="E934" t="str">
            <v>JVS</v>
          </cell>
          <cell r="F934" t="str">
            <v>MONTAGEM</v>
          </cell>
          <cell r="G934" t="str">
            <v>ABEL DOS SANTOS GONÇALVES</v>
          </cell>
          <cell r="H934" t="str">
            <v>MECANICO MONTADOR</v>
          </cell>
          <cell r="I934" t="str">
            <v>BRISA DA COSTA</v>
          </cell>
          <cell r="J934">
            <v>1</v>
          </cell>
        </row>
        <row r="935">
          <cell r="A935">
            <v>915</v>
          </cell>
          <cell r="B935" t="str">
            <v>EDR</v>
          </cell>
          <cell r="C935" t="str">
            <v>HRSG</v>
          </cell>
          <cell r="D935" t="str">
            <v>RF</v>
          </cell>
          <cell r="E935" t="str">
            <v>JVS</v>
          </cell>
          <cell r="F935" t="str">
            <v>MONTAGEM</v>
          </cell>
          <cell r="G935" t="str">
            <v>JAILSON GONÇALVES DE LIMA</v>
          </cell>
          <cell r="H935" t="str">
            <v>MONTADOR</v>
          </cell>
          <cell r="I935" t="str">
            <v>BRISA DA COSTA</v>
          </cell>
          <cell r="J935">
            <v>1</v>
          </cell>
        </row>
        <row r="936">
          <cell r="A936">
            <v>916</v>
          </cell>
          <cell r="B936" t="str">
            <v>ASA</v>
          </cell>
          <cell r="C936" t="str">
            <v>HRSG</v>
          </cell>
          <cell r="D936" t="str">
            <v>ANT</v>
          </cell>
          <cell r="E936" t="str">
            <v>NNC</v>
          </cell>
          <cell r="F936" t="str">
            <v>MONTAGEM</v>
          </cell>
          <cell r="G936" t="str">
            <v>RIVA ALVES CUNHA</v>
          </cell>
          <cell r="H936" t="str">
            <v>MECANICO MONTADOR</v>
          </cell>
          <cell r="J936">
            <v>1</v>
          </cell>
        </row>
        <row r="937">
          <cell r="A937">
            <v>917</v>
          </cell>
          <cell r="B937" t="str">
            <v>EDR</v>
          </cell>
          <cell r="C937" t="str">
            <v>HRSG</v>
          </cell>
          <cell r="D937" t="str">
            <v>VENDOL.</v>
          </cell>
          <cell r="E937" t="str">
            <v>J APAR</v>
          </cell>
          <cell r="F937" t="str">
            <v>MONTAGEM</v>
          </cell>
          <cell r="G937" t="str">
            <v>ANTÔNIO ROBERTO XAVIER MEDEIROS</v>
          </cell>
          <cell r="H937" t="str">
            <v>MECANICO MONTADOR</v>
          </cell>
          <cell r="J937">
            <v>1</v>
          </cell>
        </row>
        <row r="938">
          <cell r="A938">
            <v>918</v>
          </cell>
          <cell r="B938" t="str">
            <v>ASA</v>
          </cell>
          <cell r="C938" t="str">
            <v>HRSG</v>
          </cell>
          <cell r="D938" t="str">
            <v>ANT</v>
          </cell>
          <cell r="E938" t="str">
            <v>NNC</v>
          </cell>
          <cell r="F938" t="str">
            <v>MONTAGEM</v>
          </cell>
          <cell r="G938" t="str">
            <v>MARCUS VINICIUS FIGUEIRA LEMOS</v>
          </cell>
          <cell r="H938" t="str">
            <v>MECANICO MONTADOR</v>
          </cell>
          <cell r="J938">
            <v>1</v>
          </cell>
        </row>
        <row r="939">
          <cell r="A939">
            <v>919</v>
          </cell>
          <cell r="B939" t="str">
            <v>ASA</v>
          </cell>
          <cell r="C939" t="str">
            <v>HRSG</v>
          </cell>
          <cell r="D939" t="str">
            <v>ANT</v>
          </cell>
          <cell r="E939" t="str">
            <v>JLS</v>
          </cell>
          <cell r="F939" t="str">
            <v>TUBULAÇÃO</v>
          </cell>
          <cell r="G939" t="str">
            <v>ANDERSON DA PURIFICAÇÃO BANDEIRA</v>
          </cell>
          <cell r="H939" t="str">
            <v>ENCANADOR</v>
          </cell>
          <cell r="J939">
            <v>1</v>
          </cell>
        </row>
        <row r="940">
          <cell r="A940">
            <v>920</v>
          </cell>
          <cell r="G940" t="str">
            <v>ANTÔNIO ALVES DA SILVA</v>
          </cell>
          <cell r="H940" t="str">
            <v>MEIO OFICIAL</v>
          </cell>
          <cell r="J940">
            <v>1</v>
          </cell>
        </row>
        <row r="941">
          <cell r="A941">
            <v>921</v>
          </cell>
          <cell r="B941" t="str">
            <v>ASA</v>
          </cell>
          <cell r="C941" t="str">
            <v>HRSG</v>
          </cell>
          <cell r="D941" t="str">
            <v>ANT</v>
          </cell>
          <cell r="E941" t="str">
            <v>JLS</v>
          </cell>
          <cell r="F941" t="str">
            <v>TUBULAÇÃO</v>
          </cell>
          <cell r="G941" t="str">
            <v>IDELMAR MOTA SALES</v>
          </cell>
          <cell r="H941" t="str">
            <v>ENCANADOR</v>
          </cell>
          <cell r="I941" t="str">
            <v>BARRA</v>
          </cell>
          <cell r="J941">
            <v>1</v>
          </cell>
        </row>
        <row r="942">
          <cell r="A942">
            <v>922</v>
          </cell>
          <cell r="G942" t="str">
            <v>AVELEZ DO NASCIMENTO</v>
          </cell>
          <cell r="H942" t="str">
            <v>SUPERVISOR I</v>
          </cell>
          <cell r="J942">
            <v>1</v>
          </cell>
        </row>
        <row r="943">
          <cell r="A943">
            <v>923</v>
          </cell>
          <cell r="B943" t="str">
            <v>ASA</v>
          </cell>
          <cell r="C943" t="str">
            <v>HRSG</v>
          </cell>
          <cell r="D943" t="str">
            <v>ANT</v>
          </cell>
          <cell r="E943" t="str">
            <v>CS</v>
          </cell>
          <cell r="F943" t="str">
            <v>TUBULAÇÃO</v>
          </cell>
          <cell r="G943" t="str">
            <v>MÁRCIO AURÉLIO CASTOR SILVA</v>
          </cell>
          <cell r="H943" t="str">
            <v>ENCANADOR</v>
          </cell>
          <cell r="J943">
            <v>1</v>
          </cell>
        </row>
        <row r="944">
          <cell r="A944">
            <v>924</v>
          </cell>
          <cell r="B944" t="str">
            <v>EDR</v>
          </cell>
          <cell r="C944" t="str">
            <v>HRSG</v>
          </cell>
          <cell r="D944" t="str">
            <v>VENDOL.</v>
          </cell>
          <cell r="E944" t="str">
            <v>MJO</v>
          </cell>
          <cell r="F944" t="str">
            <v>MONTAGEM</v>
          </cell>
          <cell r="G944" t="str">
            <v>LINDOMAR DOS SANTOS CORREA NUNES</v>
          </cell>
          <cell r="H944" t="str">
            <v>AJUDANTE</v>
          </cell>
          <cell r="J944">
            <v>1</v>
          </cell>
        </row>
        <row r="945">
          <cell r="A945">
            <v>925</v>
          </cell>
          <cell r="B945" t="str">
            <v>ASA</v>
          </cell>
          <cell r="C945" t="str">
            <v>HRSG</v>
          </cell>
          <cell r="D945" t="str">
            <v>PEDRO</v>
          </cell>
          <cell r="E945" t="str">
            <v>JP</v>
          </cell>
          <cell r="F945" t="str">
            <v>TUBULAÇÃO</v>
          </cell>
          <cell r="G945" t="str">
            <v>ANTÔNIO JOSÉ PEREIRA SOUZA</v>
          </cell>
          <cell r="H945" t="str">
            <v>AJUDANTE</v>
          </cell>
          <cell r="J945">
            <v>1</v>
          </cell>
        </row>
        <row r="946">
          <cell r="A946">
            <v>926</v>
          </cell>
          <cell r="B946" t="str">
            <v>AFC</v>
          </cell>
          <cell r="C946" t="str">
            <v>ST</v>
          </cell>
          <cell r="D946" t="str">
            <v>CMM</v>
          </cell>
          <cell r="E946" t="str">
            <v>JWC</v>
          </cell>
          <cell r="F946" t="str">
            <v>INSTRUMENT.</v>
          </cell>
          <cell r="G946" t="str">
            <v>AILTON GOMES DE SOUZA</v>
          </cell>
          <cell r="H946" t="str">
            <v>MESTRE</v>
          </cell>
          <cell r="I946" t="str">
            <v>BRISA DA COSTA</v>
          </cell>
          <cell r="J946">
            <v>1</v>
          </cell>
        </row>
        <row r="947">
          <cell r="A947">
            <v>927</v>
          </cell>
          <cell r="B947" t="str">
            <v>AFC</v>
          </cell>
          <cell r="C947" t="str">
            <v>CT</v>
          </cell>
          <cell r="D947" t="str">
            <v>MAURI</v>
          </cell>
          <cell r="E947" t="str">
            <v>VBT</v>
          </cell>
          <cell r="F947" t="str">
            <v>MONTAGEM</v>
          </cell>
          <cell r="G947" t="str">
            <v>ADRIANO FERREIRA MATOS</v>
          </cell>
          <cell r="H947" t="str">
            <v>MEIO OFICIAL</v>
          </cell>
          <cell r="I947" t="str">
            <v>BRISA DA COSTA</v>
          </cell>
          <cell r="J947">
            <v>1</v>
          </cell>
        </row>
        <row r="948">
          <cell r="A948">
            <v>928</v>
          </cell>
          <cell r="B948" t="str">
            <v>AFC</v>
          </cell>
          <cell r="C948" t="str">
            <v>HRSG</v>
          </cell>
          <cell r="D948" t="str">
            <v>JS</v>
          </cell>
          <cell r="E948" t="str">
            <v>-</v>
          </cell>
          <cell r="F948" t="str">
            <v>ISOL/PINT</v>
          </cell>
          <cell r="G948" t="str">
            <v>SEBASTIÃO DOS SANTOS</v>
          </cell>
          <cell r="H948" t="str">
            <v>PINTOR</v>
          </cell>
          <cell r="I948" t="str">
            <v>BRISA DA COSTA</v>
          </cell>
          <cell r="J948">
            <v>1</v>
          </cell>
        </row>
        <row r="949">
          <cell r="A949">
            <v>929</v>
          </cell>
          <cell r="G949" t="str">
            <v>HADERSON CARDOSO COSTA</v>
          </cell>
          <cell r="H949" t="str">
            <v>AUXILIAR ALMOXARIFE 1</v>
          </cell>
          <cell r="J949">
            <v>1</v>
          </cell>
        </row>
        <row r="950">
          <cell r="A950">
            <v>930</v>
          </cell>
          <cell r="B950" t="str">
            <v>EDR</v>
          </cell>
          <cell r="C950" t="str">
            <v>HRSG</v>
          </cell>
          <cell r="D950" t="str">
            <v>VENDOL.</v>
          </cell>
          <cell r="E950" t="str">
            <v>MJO</v>
          </cell>
          <cell r="F950" t="str">
            <v>MONTAGEM</v>
          </cell>
          <cell r="G950" t="str">
            <v>EDNEY MOTA GOMES</v>
          </cell>
          <cell r="H950" t="str">
            <v>MECANICO MONTADOR</v>
          </cell>
          <cell r="J950">
            <v>1</v>
          </cell>
        </row>
        <row r="951">
          <cell r="A951">
            <v>931</v>
          </cell>
          <cell r="G951" t="str">
            <v>VITOR DOS SANTOS NASCIMENTO</v>
          </cell>
          <cell r="H951" t="str">
            <v>AUXILIAR DE C.Q.</v>
          </cell>
          <cell r="J951">
            <v>1</v>
          </cell>
        </row>
        <row r="952">
          <cell r="A952">
            <v>932</v>
          </cell>
          <cell r="B952" t="str">
            <v>ILDEM</v>
          </cell>
          <cell r="C952" t="str">
            <v>HRSG</v>
          </cell>
          <cell r="D952" t="str">
            <v>ALVIM</v>
          </cell>
          <cell r="E952" t="str">
            <v>VRC</v>
          </cell>
          <cell r="F952" t="str">
            <v>SOLDA</v>
          </cell>
          <cell r="G952" t="str">
            <v>ADÃO ALVES DE SOUSA</v>
          </cell>
          <cell r="H952" t="str">
            <v>SOLDADOR DE CHAPARIA</v>
          </cell>
          <cell r="I952" t="str">
            <v>BRISA DA COSTA</v>
          </cell>
          <cell r="J952">
            <v>1</v>
          </cell>
        </row>
        <row r="953">
          <cell r="A953">
            <v>933</v>
          </cell>
          <cell r="B953" t="str">
            <v>MOD</v>
          </cell>
          <cell r="G953" t="str">
            <v>DÉBORA NOGUEIRA DA SILVA</v>
          </cell>
          <cell r="H953" t="str">
            <v>AUX. SERV. GERAIS</v>
          </cell>
          <cell r="J953">
            <v>1</v>
          </cell>
        </row>
        <row r="954">
          <cell r="A954">
            <v>934</v>
          </cell>
          <cell r="B954" t="str">
            <v>EDG</v>
          </cell>
          <cell r="C954" t="str">
            <v>HRSG</v>
          </cell>
          <cell r="D954" t="str">
            <v>VENDOL.</v>
          </cell>
          <cell r="E954" t="str">
            <v>RNVS</v>
          </cell>
          <cell r="F954" t="str">
            <v>MONTAGEM</v>
          </cell>
          <cell r="G954" t="str">
            <v>JADER DORIA TAVARES</v>
          </cell>
          <cell r="H954" t="str">
            <v>MECANICO MONTADOR</v>
          </cell>
          <cell r="J954">
            <v>1</v>
          </cell>
        </row>
        <row r="955">
          <cell r="A955">
            <v>935</v>
          </cell>
          <cell r="B955" t="str">
            <v>ILDEM</v>
          </cell>
          <cell r="C955" t="str">
            <v>HRSG</v>
          </cell>
          <cell r="D955" t="str">
            <v>ALVIM</v>
          </cell>
          <cell r="E955" t="str">
            <v>LCB</v>
          </cell>
          <cell r="F955" t="str">
            <v>SOLDA</v>
          </cell>
          <cell r="G955" t="str">
            <v>GERSON ARAUJO MARTINS</v>
          </cell>
          <cell r="H955" t="str">
            <v>SOLDADOR TIG + ER+AI</v>
          </cell>
          <cell r="J955">
            <v>1</v>
          </cell>
        </row>
        <row r="956">
          <cell r="A956">
            <v>936</v>
          </cell>
          <cell r="G956" t="str">
            <v>NATANAEL TRINDADE DE SOUZA</v>
          </cell>
          <cell r="H956" t="str">
            <v>SOLDADOR RX</v>
          </cell>
          <cell r="J956">
            <v>1</v>
          </cell>
        </row>
        <row r="957">
          <cell r="A957">
            <v>937</v>
          </cell>
          <cell r="B957" t="str">
            <v>EDR</v>
          </cell>
          <cell r="C957" t="str">
            <v>HRSG</v>
          </cell>
          <cell r="D957" t="str">
            <v>VENDOL.</v>
          </cell>
          <cell r="E957" t="str">
            <v>AFA</v>
          </cell>
          <cell r="F957" t="str">
            <v>MONTAGEM</v>
          </cell>
          <cell r="G957" t="str">
            <v>ALBERTO DA COSTA PEREIRA</v>
          </cell>
          <cell r="H957" t="str">
            <v>MONTADOR</v>
          </cell>
          <cell r="J957">
            <v>1</v>
          </cell>
        </row>
        <row r="958">
          <cell r="A958">
            <v>938</v>
          </cell>
          <cell r="G958" t="str">
            <v>ANTÔNIO ADENILSON MORAIS FILGUEIRAS</v>
          </cell>
          <cell r="H958" t="str">
            <v>SOLDADOR TIG + ER</v>
          </cell>
          <cell r="J958">
            <v>1</v>
          </cell>
        </row>
        <row r="959">
          <cell r="A959">
            <v>939</v>
          </cell>
          <cell r="B959" t="str">
            <v>AFC</v>
          </cell>
          <cell r="C959" t="str">
            <v>ST</v>
          </cell>
          <cell r="D959" t="str">
            <v>NJ</v>
          </cell>
          <cell r="E959" t="str">
            <v>PSV</v>
          </cell>
          <cell r="F959" t="str">
            <v>S O L D A</v>
          </cell>
          <cell r="G959" t="str">
            <v>ARIOVALDO DA SILVA</v>
          </cell>
          <cell r="H959" t="str">
            <v>SOLDADOR DE CHAPARIA</v>
          </cell>
          <cell r="I959" t="str">
            <v>RIO DAS OSTRAS</v>
          </cell>
          <cell r="J959">
            <v>1</v>
          </cell>
        </row>
        <row r="960">
          <cell r="A960">
            <v>940</v>
          </cell>
          <cell r="B960" t="str">
            <v>ILDEM</v>
          </cell>
          <cell r="C960" t="str">
            <v>HRSG</v>
          </cell>
          <cell r="D960" t="str">
            <v>ALVIM</v>
          </cell>
          <cell r="E960" t="str">
            <v>LCB</v>
          </cell>
          <cell r="F960" t="str">
            <v>SOLDA</v>
          </cell>
          <cell r="G960" t="str">
            <v>FLAVIO BATISTA GONÇALVES</v>
          </cell>
          <cell r="H960" t="str">
            <v>SOLDADOR MIG</v>
          </cell>
          <cell r="J960">
            <v>1</v>
          </cell>
        </row>
        <row r="961">
          <cell r="A961">
            <v>941</v>
          </cell>
          <cell r="B961" t="str">
            <v>AFC</v>
          </cell>
          <cell r="C961" t="str">
            <v>ST</v>
          </cell>
          <cell r="D961" t="str">
            <v>NJ</v>
          </cell>
          <cell r="E961" t="str">
            <v>PSV</v>
          </cell>
          <cell r="F961" t="str">
            <v>S O L D A</v>
          </cell>
          <cell r="G961" t="str">
            <v>JOÃO ANDRADE DA SILVA FILHO</v>
          </cell>
          <cell r="H961" t="str">
            <v>SOLDADOR RX</v>
          </cell>
          <cell r="I961" t="str">
            <v>RIO DAS OSTRAS</v>
          </cell>
          <cell r="J961">
            <v>1</v>
          </cell>
        </row>
        <row r="962">
          <cell r="A962">
            <v>942</v>
          </cell>
          <cell r="G962" t="str">
            <v>IVAN CORREA CRUZ</v>
          </cell>
          <cell r="H962" t="str">
            <v>SOLDADOR RX</v>
          </cell>
          <cell r="J962">
            <v>1</v>
          </cell>
        </row>
        <row r="963">
          <cell r="A963">
            <v>943</v>
          </cell>
          <cell r="B963" t="str">
            <v>EDR</v>
          </cell>
          <cell r="C963" t="str">
            <v>HRSG</v>
          </cell>
          <cell r="D963" t="str">
            <v>VENDOL.</v>
          </cell>
          <cell r="E963" t="str">
            <v>AFA</v>
          </cell>
          <cell r="F963" t="str">
            <v>MONTAGEM</v>
          </cell>
          <cell r="G963" t="str">
            <v>ANTÔNIO FABIO ALVES</v>
          </cell>
          <cell r="H963" t="str">
            <v>ENCARREGADO</v>
          </cell>
          <cell r="J963">
            <v>1</v>
          </cell>
        </row>
        <row r="964">
          <cell r="A964">
            <v>944</v>
          </cell>
          <cell r="B964" t="str">
            <v>MML</v>
          </cell>
          <cell r="C964" t="str">
            <v>BOP</v>
          </cell>
          <cell r="D964" t="str">
            <v>AVELEZ</v>
          </cell>
          <cell r="E964" t="str">
            <v>ISA/JAR</v>
          </cell>
          <cell r="F964" t="str">
            <v>MONTAGEM</v>
          </cell>
          <cell r="G964" t="str">
            <v>IZAILDO SANTOS DE AMORIM</v>
          </cell>
          <cell r="H964" t="str">
            <v>ELETRICISTA MONTADOR</v>
          </cell>
          <cell r="I964" t="str">
            <v>PARGOS</v>
          </cell>
          <cell r="J964">
            <v>1</v>
          </cell>
        </row>
        <row r="965">
          <cell r="A965">
            <v>945</v>
          </cell>
          <cell r="G965" t="str">
            <v>ANTÔNIO BONFIM SANTOS</v>
          </cell>
          <cell r="H965" t="str">
            <v>SOLDADOR TIG + ER</v>
          </cell>
          <cell r="J965">
            <v>1</v>
          </cell>
        </row>
        <row r="966">
          <cell r="A966">
            <v>946</v>
          </cell>
          <cell r="B966" t="str">
            <v>EDR</v>
          </cell>
          <cell r="C966" t="str">
            <v>HRSG</v>
          </cell>
          <cell r="D966" t="str">
            <v>VENDOL.</v>
          </cell>
          <cell r="E966" t="str">
            <v>AFA</v>
          </cell>
          <cell r="F966" t="str">
            <v>MONTAGEM</v>
          </cell>
          <cell r="G966" t="str">
            <v>JOÃO DA CRUZ DE ARAÚJO SILVA</v>
          </cell>
          <cell r="H966" t="str">
            <v>ENCANADOR</v>
          </cell>
          <cell r="J966">
            <v>1</v>
          </cell>
        </row>
        <row r="967">
          <cell r="A967">
            <v>947</v>
          </cell>
          <cell r="B967" t="str">
            <v>EDR</v>
          </cell>
          <cell r="C967" t="str">
            <v>HRSG</v>
          </cell>
          <cell r="D967" t="str">
            <v>VENDOL.</v>
          </cell>
          <cell r="E967" t="str">
            <v>AFA</v>
          </cell>
          <cell r="F967" t="str">
            <v>MONTAGEM</v>
          </cell>
          <cell r="G967" t="str">
            <v>VANDERLEI MATIAS ROSADO</v>
          </cell>
          <cell r="H967" t="str">
            <v>ENCANADOR</v>
          </cell>
          <cell r="J967">
            <v>1</v>
          </cell>
        </row>
        <row r="968">
          <cell r="A968">
            <v>948</v>
          </cell>
          <cell r="G968" t="str">
            <v>SANDRO ROBERTO DE MELO</v>
          </cell>
          <cell r="H968" t="str">
            <v>ENCANADOR</v>
          </cell>
          <cell r="J968">
            <v>1</v>
          </cell>
        </row>
        <row r="969">
          <cell r="A969">
            <v>949</v>
          </cell>
          <cell r="B969" t="str">
            <v>EDR</v>
          </cell>
          <cell r="C969" t="str">
            <v>HRSG</v>
          </cell>
          <cell r="D969" t="str">
            <v>VENDOL.</v>
          </cell>
          <cell r="E969" t="str">
            <v>AFA</v>
          </cell>
          <cell r="F969" t="str">
            <v>MONTAGEM</v>
          </cell>
          <cell r="G969" t="str">
            <v>RENATO CAMPOS DE AQUINO</v>
          </cell>
          <cell r="H969" t="str">
            <v>ENCANADOR</v>
          </cell>
          <cell r="J969">
            <v>1</v>
          </cell>
        </row>
        <row r="970">
          <cell r="A970">
            <v>950</v>
          </cell>
          <cell r="G970" t="str">
            <v>DENIS DE OLIVEIRA ROSA</v>
          </cell>
          <cell r="H970" t="str">
            <v>MECANICO MONTADOR</v>
          </cell>
          <cell r="J970">
            <v>1</v>
          </cell>
        </row>
        <row r="971">
          <cell r="A971">
            <v>951</v>
          </cell>
          <cell r="B971" t="str">
            <v>ASA</v>
          </cell>
          <cell r="C971" t="str">
            <v>HRSG</v>
          </cell>
          <cell r="D971" t="str">
            <v>PEDRO</v>
          </cell>
          <cell r="E971" t="str">
            <v>GF</v>
          </cell>
          <cell r="F971" t="str">
            <v>ISOLAMENTO</v>
          </cell>
          <cell r="G971" t="str">
            <v>PEDRO FERREIRA DOS SANTOS</v>
          </cell>
          <cell r="H971" t="str">
            <v>AJUDANTE</v>
          </cell>
          <cell r="J971">
            <v>1</v>
          </cell>
        </row>
        <row r="972">
          <cell r="A972">
            <v>952</v>
          </cell>
          <cell r="G972" t="str">
            <v>EDMILSON PEREIRA</v>
          </cell>
          <cell r="H972" t="str">
            <v>MECANICO MONTADOR</v>
          </cell>
          <cell r="J972">
            <v>1</v>
          </cell>
        </row>
        <row r="973">
          <cell r="A973">
            <v>953</v>
          </cell>
          <cell r="B973" t="str">
            <v>ILDEM</v>
          </cell>
          <cell r="C973" t="str">
            <v>HRSG</v>
          </cell>
          <cell r="D973" t="str">
            <v>ALVIM</v>
          </cell>
          <cell r="E973" t="str">
            <v>LCB</v>
          </cell>
          <cell r="F973" t="str">
            <v>SOLDA</v>
          </cell>
          <cell r="G973" t="str">
            <v>LUIZ AMARO DE ABREU GOMES</v>
          </cell>
          <cell r="H973" t="str">
            <v>SOLDADOR RX</v>
          </cell>
          <cell r="J973">
            <v>1</v>
          </cell>
        </row>
        <row r="974">
          <cell r="A974">
            <v>954</v>
          </cell>
          <cell r="B974" t="str">
            <v>ASA</v>
          </cell>
          <cell r="C974" t="str">
            <v>HRSG</v>
          </cell>
          <cell r="D974" t="str">
            <v>PEDRO</v>
          </cell>
          <cell r="E974" t="str">
            <v>JGA</v>
          </cell>
          <cell r="F974" t="str">
            <v>MONTAGEM</v>
          </cell>
          <cell r="G974" t="str">
            <v>JORGE DOS ANJOS MOCITAIBA</v>
          </cell>
          <cell r="H974" t="str">
            <v>AJUDANTE</v>
          </cell>
          <cell r="J974">
            <v>1</v>
          </cell>
        </row>
        <row r="975">
          <cell r="A975">
            <v>955</v>
          </cell>
          <cell r="B975" t="str">
            <v>AFC</v>
          </cell>
          <cell r="C975" t="str">
            <v>BOP</v>
          </cell>
          <cell r="D975" t="str">
            <v>CMM</v>
          </cell>
          <cell r="E975" t="str">
            <v>PCC</v>
          </cell>
          <cell r="F975" t="str">
            <v>INSTRUMENT.</v>
          </cell>
          <cell r="G975" t="str">
            <v>PAULO CESAR CHAGAS</v>
          </cell>
          <cell r="H975" t="str">
            <v>ENCARREGADO</v>
          </cell>
          <cell r="I975" t="str">
            <v>PARGOS</v>
          </cell>
          <cell r="J975">
            <v>1</v>
          </cell>
        </row>
        <row r="976">
          <cell r="A976">
            <v>956</v>
          </cell>
          <cell r="B976" t="str">
            <v>AFC</v>
          </cell>
          <cell r="C976" t="str">
            <v>HRSG</v>
          </cell>
          <cell r="D976" t="str">
            <v>CMM</v>
          </cell>
          <cell r="E976" t="str">
            <v>ON</v>
          </cell>
          <cell r="F976" t="str">
            <v>INSTRUMENT.</v>
          </cell>
          <cell r="G976" t="str">
            <v>ELZENIRO JOSE SABINO</v>
          </cell>
          <cell r="H976" t="str">
            <v>INSTRUMENTISTA</v>
          </cell>
          <cell r="I976" t="str">
            <v>PARGOS</v>
          </cell>
          <cell r="J976">
            <v>1</v>
          </cell>
        </row>
        <row r="977">
          <cell r="A977">
            <v>957</v>
          </cell>
          <cell r="B977" t="str">
            <v>MML</v>
          </cell>
          <cell r="C977" t="str">
            <v>BOP</v>
          </cell>
          <cell r="D977" t="str">
            <v>CMM</v>
          </cell>
          <cell r="E977" t="str">
            <v>EF</v>
          </cell>
          <cell r="F977" t="str">
            <v>MONTAGEM</v>
          </cell>
          <cell r="G977" t="str">
            <v>ERIVALDO FRANÇA</v>
          </cell>
          <cell r="H977" t="str">
            <v>ENCARREGADO</v>
          </cell>
          <cell r="I977" t="str">
            <v>RIO DAS OSTRAS</v>
          </cell>
          <cell r="J977">
            <v>1</v>
          </cell>
        </row>
        <row r="978">
          <cell r="A978">
            <v>958</v>
          </cell>
          <cell r="B978" t="str">
            <v>EDG</v>
          </cell>
          <cell r="C978" t="str">
            <v>HRSG</v>
          </cell>
          <cell r="D978" t="str">
            <v>DARIO</v>
          </cell>
          <cell r="E978" t="str">
            <v>FC</v>
          </cell>
          <cell r="F978" t="str">
            <v>ANDAIME</v>
          </cell>
          <cell r="G978" t="str">
            <v>LUCIVAN PEREIRA DA SILVA</v>
          </cell>
          <cell r="H978" t="str">
            <v>MONTADOR ANDAIME</v>
          </cell>
          <cell r="I978" t="str">
            <v>BRISA DA COSTA</v>
          </cell>
          <cell r="J978">
            <v>1</v>
          </cell>
        </row>
        <row r="979">
          <cell r="A979">
            <v>959</v>
          </cell>
          <cell r="B979" t="str">
            <v>EDG</v>
          </cell>
          <cell r="C979" t="str">
            <v>HRSG</v>
          </cell>
          <cell r="D979" t="str">
            <v>DARIO</v>
          </cell>
          <cell r="E979" t="str">
            <v>J S S</v>
          </cell>
          <cell r="F979" t="str">
            <v>ANDAIME</v>
          </cell>
          <cell r="G979" t="str">
            <v>MARIVALDO SANTOS SOUSA</v>
          </cell>
          <cell r="H979" t="str">
            <v>MONTADOR ANDAIME</v>
          </cell>
          <cell r="I979" t="str">
            <v>BRISA DA COSTA</v>
          </cell>
          <cell r="J979">
            <v>1</v>
          </cell>
        </row>
        <row r="980">
          <cell r="A980">
            <v>960</v>
          </cell>
          <cell r="B980" t="str">
            <v>EDG</v>
          </cell>
          <cell r="C980" t="str">
            <v>HRSG</v>
          </cell>
          <cell r="D980" t="str">
            <v>DARIO</v>
          </cell>
          <cell r="E980" t="str">
            <v>FC</v>
          </cell>
          <cell r="F980" t="str">
            <v>ANDAIME</v>
          </cell>
          <cell r="G980" t="str">
            <v>ADEVAL SANTANA DE OLIVEIRA</v>
          </cell>
          <cell r="H980" t="str">
            <v>MONTADOR ANDAIME</v>
          </cell>
          <cell r="I980" t="str">
            <v>BRISA DA COSTA</v>
          </cell>
          <cell r="J980">
            <v>1</v>
          </cell>
        </row>
        <row r="981">
          <cell r="A981">
            <v>961</v>
          </cell>
          <cell r="B981" t="str">
            <v>EDR</v>
          </cell>
          <cell r="C981" t="str">
            <v>HRSG</v>
          </cell>
          <cell r="D981" t="str">
            <v>VENDOL.</v>
          </cell>
          <cell r="E981" t="str">
            <v>MJO</v>
          </cell>
          <cell r="F981" t="str">
            <v>MONTAGEM</v>
          </cell>
          <cell r="G981" t="str">
            <v>IDIMAR JOSE FERREIRA</v>
          </cell>
          <cell r="H981" t="str">
            <v>MECANICO MONTADOR</v>
          </cell>
          <cell r="I981" t="str">
            <v>PARGOS</v>
          </cell>
          <cell r="J981">
            <v>1</v>
          </cell>
        </row>
        <row r="982">
          <cell r="A982">
            <v>962</v>
          </cell>
          <cell r="B982" t="str">
            <v>ASA</v>
          </cell>
          <cell r="C982" t="str">
            <v>HRSG</v>
          </cell>
          <cell r="D982" t="str">
            <v>PEDRO</v>
          </cell>
          <cell r="E982" t="str">
            <v>JOEL</v>
          </cell>
          <cell r="F982" t="str">
            <v>MONTAGEM</v>
          </cell>
          <cell r="G982" t="str">
            <v>EDVALDO FELIX DA SILVA</v>
          </cell>
          <cell r="H982" t="str">
            <v>MECANICO MONTADOR</v>
          </cell>
          <cell r="I982" t="str">
            <v>BRISA DA COSTA</v>
          </cell>
          <cell r="J982">
            <v>1</v>
          </cell>
        </row>
        <row r="983">
          <cell r="A983">
            <v>963</v>
          </cell>
          <cell r="B983" t="str">
            <v>ASA</v>
          </cell>
          <cell r="C983" t="str">
            <v>HRSG</v>
          </cell>
          <cell r="D983" t="str">
            <v>PEDRO</v>
          </cell>
          <cell r="E983" t="str">
            <v>JOEL</v>
          </cell>
          <cell r="F983" t="str">
            <v>MONTAGEM</v>
          </cell>
          <cell r="G983" t="str">
            <v>ROBSON ALVES SILVA</v>
          </cell>
          <cell r="H983" t="str">
            <v>AJUDANTE</v>
          </cell>
          <cell r="J983">
            <v>1</v>
          </cell>
        </row>
        <row r="984">
          <cell r="A984">
            <v>964</v>
          </cell>
          <cell r="B984" t="str">
            <v>ASA</v>
          </cell>
          <cell r="C984" t="str">
            <v>HRSG</v>
          </cell>
          <cell r="D984" t="str">
            <v>PEDRO</v>
          </cell>
          <cell r="E984" t="str">
            <v>JOEL</v>
          </cell>
          <cell r="F984" t="str">
            <v>MONTAGEM</v>
          </cell>
          <cell r="G984" t="str">
            <v>CARLOS HENRIQUE DE MATOS</v>
          </cell>
          <cell r="H984" t="str">
            <v>MECANICO MONTADOR</v>
          </cell>
          <cell r="I984" t="str">
            <v>PARGOS</v>
          </cell>
          <cell r="J984">
            <v>1</v>
          </cell>
        </row>
        <row r="985">
          <cell r="A985">
            <v>965</v>
          </cell>
          <cell r="B985" t="str">
            <v>EDR</v>
          </cell>
          <cell r="C985" t="str">
            <v>HRSG</v>
          </cell>
          <cell r="D985" t="str">
            <v>VENDOL.</v>
          </cell>
          <cell r="E985" t="str">
            <v>MJO</v>
          </cell>
          <cell r="F985" t="str">
            <v>MONTAGEM</v>
          </cell>
          <cell r="G985" t="str">
            <v>LUIS ALBERTO DE JESUS MENESES</v>
          </cell>
          <cell r="H985" t="str">
            <v>MECANICO MONTADOR</v>
          </cell>
          <cell r="I985" t="str">
            <v>PARGOS</v>
          </cell>
          <cell r="J985">
            <v>1</v>
          </cell>
        </row>
        <row r="986">
          <cell r="A986">
            <v>966</v>
          </cell>
          <cell r="B986" t="str">
            <v>ILDEM</v>
          </cell>
          <cell r="C986" t="str">
            <v>HRSG</v>
          </cell>
          <cell r="D986" t="str">
            <v>ALVIM</v>
          </cell>
          <cell r="E986" t="str">
            <v>LCB</v>
          </cell>
          <cell r="F986" t="str">
            <v>SOLDA</v>
          </cell>
          <cell r="G986" t="str">
            <v>DORIVAL LOPES DE PROENÇA</v>
          </cell>
          <cell r="H986" t="str">
            <v>SOLDADOR RX</v>
          </cell>
          <cell r="I986" t="str">
            <v>BRISA DA COSTA</v>
          </cell>
          <cell r="J986">
            <v>1</v>
          </cell>
        </row>
        <row r="987">
          <cell r="A987">
            <v>967</v>
          </cell>
          <cell r="B987" t="str">
            <v>ASA</v>
          </cell>
          <cell r="C987" t="str">
            <v>HRSG</v>
          </cell>
          <cell r="D987" t="str">
            <v>PEDRO</v>
          </cell>
          <cell r="E987" t="str">
            <v>JOEL</v>
          </cell>
          <cell r="F987" t="str">
            <v>MONTAGEM</v>
          </cell>
          <cell r="G987" t="str">
            <v>VANILTON SAMPAIO</v>
          </cell>
          <cell r="H987" t="str">
            <v>MECANICO MONTADOR</v>
          </cell>
          <cell r="I987" t="str">
            <v>PARGOS</v>
          </cell>
          <cell r="J987">
            <v>1</v>
          </cell>
        </row>
        <row r="988">
          <cell r="A988">
            <v>968</v>
          </cell>
          <cell r="B988" t="str">
            <v>ILDEM</v>
          </cell>
          <cell r="C988" t="str">
            <v>HRSG</v>
          </cell>
          <cell r="D988" t="str">
            <v>NJ</v>
          </cell>
          <cell r="E988" t="str">
            <v>PSV</v>
          </cell>
          <cell r="F988" t="str">
            <v>SOLDA</v>
          </cell>
          <cell r="G988" t="str">
            <v>JOSÉ VASCONCELOS DOS SANTOS</v>
          </cell>
          <cell r="H988" t="str">
            <v>SOLDADOR RX</v>
          </cell>
          <cell r="I988" t="str">
            <v>PARGOS</v>
          </cell>
          <cell r="J988">
            <v>1</v>
          </cell>
        </row>
        <row r="989">
          <cell r="A989">
            <v>969</v>
          </cell>
          <cell r="B989" t="str">
            <v>ASA</v>
          </cell>
          <cell r="C989" t="str">
            <v>HRSG</v>
          </cell>
          <cell r="D989" t="str">
            <v>PEDRO</v>
          </cell>
          <cell r="E989" t="str">
            <v>JOEL</v>
          </cell>
          <cell r="F989" t="str">
            <v>MONTAGEM</v>
          </cell>
          <cell r="G989" t="str">
            <v>JOEL DA SILVA</v>
          </cell>
          <cell r="H989" t="str">
            <v>ENCARREGADO</v>
          </cell>
          <cell r="J989">
            <v>1</v>
          </cell>
        </row>
        <row r="990">
          <cell r="A990">
            <v>970</v>
          </cell>
          <cell r="B990" t="str">
            <v>AFC</v>
          </cell>
          <cell r="C990" t="str">
            <v>ST</v>
          </cell>
          <cell r="D990" t="str">
            <v>CMM</v>
          </cell>
          <cell r="E990" t="str">
            <v>JWC</v>
          </cell>
          <cell r="F990" t="str">
            <v>INSTRUMENT.</v>
          </cell>
          <cell r="G990" t="str">
            <v>ROGÉRIO FRANCISCO TRINDADE DOS SANTOS</v>
          </cell>
          <cell r="H990" t="str">
            <v>INSTRUMENTISTA</v>
          </cell>
          <cell r="I990" t="str">
            <v>BRISA DA COSTA</v>
          </cell>
          <cell r="J990">
            <v>1</v>
          </cell>
        </row>
        <row r="991">
          <cell r="A991">
            <v>971</v>
          </cell>
          <cell r="B991" t="str">
            <v>ILDEM</v>
          </cell>
          <cell r="C991" t="str">
            <v>HRSG</v>
          </cell>
          <cell r="D991" t="str">
            <v>NJ</v>
          </cell>
          <cell r="E991" t="str">
            <v>PSV</v>
          </cell>
          <cell r="F991" t="str">
            <v>SOLDA</v>
          </cell>
          <cell r="G991" t="str">
            <v>EDIVALDO DE SOUSA LOURA</v>
          </cell>
          <cell r="H991" t="str">
            <v>SOLDADOR RX</v>
          </cell>
          <cell r="I991" t="str">
            <v>PARGOS</v>
          </cell>
          <cell r="J991">
            <v>1</v>
          </cell>
        </row>
        <row r="992">
          <cell r="A992">
            <v>972</v>
          </cell>
          <cell r="B992" t="str">
            <v>ILDEM</v>
          </cell>
          <cell r="C992" t="str">
            <v>HRSG</v>
          </cell>
          <cell r="D992" t="str">
            <v>ALVIM</v>
          </cell>
          <cell r="E992" t="str">
            <v>LCB</v>
          </cell>
          <cell r="F992" t="str">
            <v>SOLDA</v>
          </cell>
          <cell r="G992" t="str">
            <v>CRISTIANO DE SOUZA</v>
          </cell>
          <cell r="H992" t="str">
            <v>SOLDADOR MIG 1</v>
          </cell>
          <cell r="I992" t="str">
            <v>BRISA DA COSTA</v>
          </cell>
          <cell r="J992">
            <v>1</v>
          </cell>
        </row>
        <row r="993">
          <cell r="A993">
            <v>973</v>
          </cell>
          <cell r="C993" t="str">
            <v>DEM</v>
          </cell>
          <cell r="D993" t="str">
            <v>DEM</v>
          </cell>
          <cell r="E993" t="str">
            <v>DEM</v>
          </cell>
          <cell r="F993" t="str">
            <v>DEM</v>
          </cell>
          <cell r="G993" t="str">
            <v>FILEMON ANTÔNIO DA SILVA</v>
          </cell>
          <cell r="H993" t="str">
            <v>SOLDADOR TIG + AL</v>
          </cell>
          <cell r="I993" t="str">
            <v>BRISA DA COSTA</v>
          </cell>
          <cell r="J993">
            <v>1</v>
          </cell>
        </row>
        <row r="994">
          <cell r="A994">
            <v>974</v>
          </cell>
          <cell r="B994" t="str">
            <v>AFC</v>
          </cell>
          <cell r="C994" t="str">
            <v>ST</v>
          </cell>
          <cell r="D994" t="str">
            <v>NJ</v>
          </cell>
          <cell r="E994" t="str">
            <v>PSV</v>
          </cell>
          <cell r="F994" t="str">
            <v>S O L D A</v>
          </cell>
          <cell r="G994" t="str">
            <v>FLORISVALDO PEREIRA RIBEIRO</v>
          </cell>
          <cell r="H994" t="str">
            <v>SOLDADOR RX</v>
          </cell>
          <cell r="I994" t="str">
            <v>BRISA DA COSTA</v>
          </cell>
          <cell r="J994">
            <v>1</v>
          </cell>
        </row>
        <row r="995">
          <cell r="A995">
            <v>975</v>
          </cell>
          <cell r="C995" t="str">
            <v>DEM</v>
          </cell>
          <cell r="D995" t="str">
            <v>DEM</v>
          </cell>
          <cell r="E995" t="str">
            <v>DEM</v>
          </cell>
          <cell r="F995" t="str">
            <v>DEM</v>
          </cell>
          <cell r="G995" t="str">
            <v>LUCIANO PEREIRA SILVA</v>
          </cell>
          <cell r="H995" t="str">
            <v>ELETRICISTA MONTADOR</v>
          </cell>
          <cell r="I995" t="str">
            <v>PARGOS</v>
          </cell>
          <cell r="J995">
            <v>1</v>
          </cell>
        </row>
        <row r="996">
          <cell r="A996">
            <v>976</v>
          </cell>
          <cell r="B996" t="str">
            <v>MML</v>
          </cell>
          <cell r="C996" t="str">
            <v>BOP</v>
          </cell>
          <cell r="D996" t="str">
            <v>CMM</v>
          </cell>
          <cell r="E996" t="str">
            <v>EF</v>
          </cell>
          <cell r="F996" t="str">
            <v>MONTAGEM</v>
          </cell>
          <cell r="G996" t="str">
            <v>GERALDO JUSTO DA SILVA</v>
          </cell>
          <cell r="H996" t="str">
            <v>ELETRICISTA MONTADOR</v>
          </cell>
          <cell r="I996" t="str">
            <v>PARGOS</v>
          </cell>
          <cell r="J996">
            <v>1</v>
          </cell>
        </row>
        <row r="997">
          <cell r="A997">
            <v>977</v>
          </cell>
          <cell r="B997" t="str">
            <v>MML</v>
          </cell>
          <cell r="C997" t="str">
            <v>BOP</v>
          </cell>
          <cell r="D997" t="str">
            <v>AVELEZ</v>
          </cell>
          <cell r="E997" t="str">
            <v>ISA/JAR</v>
          </cell>
          <cell r="F997" t="str">
            <v>MONTAGEM</v>
          </cell>
          <cell r="G997" t="str">
            <v>IRISVAL SANTOS AMORIM</v>
          </cell>
          <cell r="H997" t="str">
            <v>ELETRICISTA MONTADOR</v>
          </cell>
          <cell r="I997" t="str">
            <v>PARGOS</v>
          </cell>
          <cell r="J997">
            <v>1</v>
          </cell>
        </row>
        <row r="998">
          <cell r="A998">
            <v>978</v>
          </cell>
          <cell r="B998" t="str">
            <v>MML</v>
          </cell>
          <cell r="C998" t="str">
            <v>BOP</v>
          </cell>
          <cell r="D998" t="str">
            <v>AVELEZ</v>
          </cell>
          <cell r="E998" t="str">
            <v>ISA/JAR</v>
          </cell>
          <cell r="F998" t="str">
            <v>MONTAGEM</v>
          </cell>
          <cell r="G998" t="str">
            <v>MANOEL XAVIER MIRANDA</v>
          </cell>
          <cell r="H998" t="str">
            <v>ELETRICISTA MONTADOR</v>
          </cell>
          <cell r="I998" t="str">
            <v>PARGOS</v>
          </cell>
          <cell r="J998">
            <v>1</v>
          </cell>
        </row>
        <row r="999">
          <cell r="A999">
            <v>979</v>
          </cell>
          <cell r="B999" t="str">
            <v>ASA</v>
          </cell>
          <cell r="C999" t="str">
            <v>HRSG</v>
          </cell>
          <cell r="D999" t="str">
            <v>PEDRO</v>
          </cell>
          <cell r="E999" t="str">
            <v>GF</v>
          </cell>
          <cell r="F999" t="str">
            <v>ISOLAMENTO</v>
          </cell>
          <cell r="G999" t="str">
            <v>JOSE CARLOS DA SILVA PITA</v>
          </cell>
          <cell r="H999" t="str">
            <v>MECANICO MONTADOR</v>
          </cell>
          <cell r="I999" t="str">
            <v>PARGOS</v>
          </cell>
          <cell r="J999">
            <v>1</v>
          </cell>
        </row>
        <row r="1000">
          <cell r="A1000">
            <v>980</v>
          </cell>
          <cell r="B1000" t="str">
            <v>MML</v>
          </cell>
          <cell r="C1000" t="str">
            <v>BOP</v>
          </cell>
          <cell r="D1000" t="str">
            <v>CMM</v>
          </cell>
          <cell r="E1000" t="str">
            <v>EF</v>
          </cell>
          <cell r="F1000" t="str">
            <v>MONTAGEM</v>
          </cell>
          <cell r="G1000" t="str">
            <v>ROBSON VERISSIMO PEREIRA</v>
          </cell>
          <cell r="H1000" t="str">
            <v>ELETRICISTA MONTADOR</v>
          </cell>
          <cell r="I1000" t="str">
            <v>PARGOS</v>
          </cell>
          <cell r="J1000">
            <v>1</v>
          </cell>
        </row>
        <row r="1001">
          <cell r="A1001">
            <v>981</v>
          </cell>
          <cell r="B1001" t="str">
            <v>MML</v>
          </cell>
          <cell r="C1001" t="str">
            <v>BOP</v>
          </cell>
          <cell r="D1001" t="str">
            <v>CMM</v>
          </cell>
          <cell r="E1001" t="str">
            <v>EF</v>
          </cell>
          <cell r="F1001" t="str">
            <v>MONTAGEM</v>
          </cell>
          <cell r="G1001" t="str">
            <v>WILSON COTTA QUEIROZ</v>
          </cell>
          <cell r="H1001" t="str">
            <v>ELETRICISTA MONTADOR</v>
          </cell>
          <cell r="I1001" t="str">
            <v>PARGOS</v>
          </cell>
          <cell r="J1001">
            <v>1</v>
          </cell>
        </row>
        <row r="1002">
          <cell r="A1002">
            <v>982</v>
          </cell>
          <cell r="B1002" t="str">
            <v>DORG</v>
          </cell>
          <cell r="G1002" t="str">
            <v>ILDEMAR CALHEIRA DA COSTA</v>
          </cell>
          <cell r="H1002" t="str">
            <v>MEIO OFICIAL</v>
          </cell>
          <cell r="I1002" t="str">
            <v>PARGOS</v>
          </cell>
          <cell r="J1002">
            <v>1</v>
          </cell>
        </row>
        <row r="1003">
          <cell r="A1003">
            <v>983</v>
          </cell>
          <cell r="B1003" t="str">
            <v>ILDEM</v>
          </cell>
          <cell r="C1003" t="str">
            <v>HRSG</v>
          </cell>
          <cell r="D1003" t="str">
            <v>ALVIM</v>
          </cell>
          <cell r="E1003" t="str">
            <v>LCB</v>
          </cell>
          <cell r="F1003" t="str">
            <v>SOLDA</v>
          </cell>
          <cell r="G1003" t="str">
            <v>LUIZ CARLOS BORM</v>
          </cell>
          <cell r="H1003" t="str">
            <v>ENCARREGADO</v>
          </cell>
          <cell r="I1003" t="str">
            <v>PARGOS</v>
          </cell>
          <cell r="J1003">
            <v>1</v>
          </cell>
        </row>
        <row r="1004">
          <cell r="A1004">
            <v>984</v>
          </cell>
          <cell r="B1004" t="str">
            <v>ILDEM</v>
          </cell>
          <cell r="C1004" t="str">
            <v>HRSG</v>
          </cell>
          <cell r="D1004" t="str">
            <v>ALVIM</v>
          </cell>
          <cell r="E1004" t="str">
            <v>VRC</v>
          </cell>
          <cell r="F1004" t="str">
            <v>SOLDA</v>
          </cell>
          <cell r="G1004" t="str">
            <v>VERANILTON RAMOS DA CRUZ</v>
          </cell>
          <cell r="H1004" t="str">
            <v>ENCARREGADO</v>
          </cell>
          <cell r="I1004" t="str">
            <v>PARGOS</v>
          </cell>
          <cell r="J1004">
            <v>1</v>
          </cell>
        </row>
        <row r="1005">
          <cell r="A1005">
            <v>985</v>
          </cell>
          <cell r="B1005" t="str">
            <v>ILDEM</v>
          </cell>
          <cell r="C1005" t="str">
            <v>HRSG</v>
          </cell>
          <cell r="D1005" t="str">
            <v>NJ</v>
          </cell>
          <cell r="E1005" t="str">
            <v>PSV</v>
          </cell>
          <cell r="F1005" t="str">
            <v>SOLDA</v>
          </cell>
          <cell r="G1005" t="str">
            <v>GILVAN AZEVEDO DOS SANTOS</v>
          </cell>
          <cell r="H1005" t="str">
            <v>AJUDANTE</v>
          </cell>
          <cell r="J1005">
            <v>1</v>
          </cell>
        </row>
        <row r="1006">
          <cell r="A1006">
            <v>986</v>
          </cell>
          <cell r="B1006" t="str">
            <v>EDG</v>
          </cell>
          <cell r="C1006" t="str">
            <v>HRSG</v>
          </cell>
          <cell r="D1006" t="str">
            <v>DARIO</v>
          </cell>
          <cell r="E1006" t="str">
            <v>FC</v>
          </cell>
          <cell r="F1006" t="str">
            <v>ANDAIME</v>
          </cell>
          <cell r="G1006" t="str">
            <v>DORVAL DE ALMEIDA</v>
          </cell>
          <cell r="H1006" t="str">
            <v>MONTADOR ANDAIME</v>
          </cell>
          <cell r="J1006">
            <v>1</v>
          </cell>
        </row>
        <row r="1007">
          <cell r="A1007">
            <v>987</v>
          </cell>
          <cell r="B1007" t="str">
            <v>ILDEM</v>
          </cell>
          <cell r="C1007" t="str">
            <v>HRSG</v>
          </cell>
          <cell r="D1007" t="str">
            <v>ALVIM</v>
          </cell>
          <cell r="E1007" t="str">
            <v>LCB</v>
          </cell>
          <cell r="F1007" t="str">
            <v>SOLDA</v>
          </cell>
          <cell r="G1007" t="str">
            <v>ERISNALDO DOS SANTOS</v>
          </cell>
          <cell r="H1007" t="str">
            <v>SOLDADOR RX</v>
          </cell>
          <cell r="J1007">
            <v>1</v>
          </cell>
        </row>
        <row r="1008">
          <cell r="A1008">
            <v>988</v>
          </cell>
          <cell r="B1008" t="str">
            <v>AFC</v>
          </cell>
          <cell r="C1008" t="str">
            <v>ST</v>
          </cell>
          <cell r="D1008" t="str">
            <v>NJ</v>
          </cell>
          <cell r="E1008" t="str">
            <v>PSV</v>
          </cell>
          <cell r="F1008" t="str">
            <v>S O L D A</v>
          </cell>
          <cell r="G1008" t="str">
            <v>JOSÉ MAURICIO LUSTOSA ARAÚJO</v>
          </cell>
          <cell r="H1008" t="str">
            <v>SOLDADOR RX</v>
          </cell>
          <cell r="I1008" t="str">
            <v>RIO DAS OSTRAS</v>
          </cell>
          <cell r="J1008">
            <v>1</v>
          </cell>
        </row>
        <row r="1009">
          <cell r="A1009">
            <v>989</v>
          </cell>
          <cell r="B1009" t="str">
            <v>MOD</v>
          </cell>
          <cell r="D1009" t="str">
            <v>NJ</v>
          </cell>
          <cell r="F1009" t="str">
            <v>SOLDA</v>
          </cell>
          <cell r="G1009" t="str">
            <v>JOÃO FRANCISCO DA SILVA JUNIOR</v>
          </cell>
          <cell r="H1009" t="str">
            <v>SOLDADOR RX</v>
          </cell>
          <cell r="J1009">
            <v>1</v>
          </cell>
        </row>
        <row r="1010">
          <cell r="A1010">
            <v>990</v>
          </cell>
          <cell r="B1010" t="str">
            <v>MML</v>
          </cell>
          <cell r="C1010" t="str">
            <v>BOP</v>
          </cell>
          <cell r="D1010" t="str">
            <v>CMM</v>
          </cell>
          <cell r="E1010" t="str">
            <v>EF</v>
          </cell>
          <cell r="F1010" t="str">
            <v>MONTAGEM</v>
          </cell>
          <cell r="G1010" t="str">
            <v>ALEXANDRE DIAS PEREIRA DA COSTA</v>
          </cell>
          <cell r="H1010" t="str">
            <v>ELETRICISTA MONTADOR</v>
          </cell>
          <cell r="I1010" t="str">
            <v>PARGOS</v>
          </cell>
          <cell r="J1010">
            <v>1</v>
          </cell>
        </row>
        <row r="1011">
          <cell r="A1011">
            <v>991</v>
          </cell>
          <cell r="B1011" t="str">
            <v>DORG</v>
          </cell>
          <cell r="G1011" t="str">
            <v>ODAIR ROGÉRIO DE ASSIS</v>
          </cell>
          <cell r="H1011" t="str">
            <v>ELETRICISTA MONTADOR</v>
          </cell>
          <cell r="J1011">
            <v>1</v>
          </cell>
        </row>
        <row r="1012">
          <cell r="A1012">
            <v>992</v>
          </cell>
          <cell r="B1012" t="str">
            <v>EDR</v>
          </cell>
          <cell r="C1012" t="str">
            <v>HRSG</v>
          </cell>
          <cell r="D1012" t="str">
            <v>VENDOL.</v>
          </cell>
          <cell r="E1012" t="str">
            <v>AFA</v>
          </cell>
          <cell r="F1012" t="str">
            <v>MONTAGEM</v>
          </cell>
          <cell r="G1012" t="str">
            <v>ANTÔNIO FERNANDES FERREIRA</v>
          </cell>
          <cell r="H1012" t="str">
            <v>MECANICO MONTADOR</v>
          </cell>
          <cell r="J1012">
            <v>1</v>
          </cell>
        </row>
        <row r="1013">
          <cell r="A1013">
            <v>993</v>
          </cell>
          <cell r="B1013" t="str">
            <v>ILDEM</v>
          </cell>
          <cell r="C1013" t="str">
            <v>HRSG</v>
          </cell>
          <cell r="D1013" t="str">
            <v>ALVIM</v>
          </cell>
          <cell r="E1013" t="str">
            <v>VRC</v>
          </cell>
          <cell r="F1013" t="str">
            <v>SOLDA</v>
          </cell>
          <cell r="G1013" t="str">
            <v>JOSÉ IVAN OLIVEIRA SANTOS</v>
          </cell>
          <cell r="H1013" t="str">
            <v>AJUDANTE</v>
          </cell>
          <cell r="J1013">
            <v>1</v>
          </cell>
        </row>
        <row r="1014">
          <cell r="A1014">
            <v>994</v>
          </cell>
          <cell r="B1014" t="str">
            <v>ILDEM</v>
          </cell>
          <cell r="C1014" t="str">
            <v>HRSG</v>
          </cell>
          <cell r="D1014" t="str">
            <v>ALVIM</v>
          </cell>
          <cell r="E1014" t="str">
            <v>LCB</v>
          </cell>
          <cell r="F1014" t="str">
            <v>SOLDA</v>
          </cell>
          <cell r="G1014" t="str">
            <v>RICARDO LUIZ RAMOS MARTINS</v>
          </cell>
          <cell r="H1014" t="str">
            <v>AJUDANTE</v>
          </cell>
          <cell r="J1014">
            <v>1</v>
          </cell>
        </row>
        <row r="1015">
          <cell r="A1015">
            <v>995</v>
          </cell>
          <cell r="B1015" t="str">
            <v>ILDEM</v>
          </cell>
          <cell r="C1015" t="str">
            <v>HRSG</v>
          </cell>
          <cell r="D1015" t="str">
            <v>ALVIM</v>
          </cell>
          <cell r="E1015" t="str">
            <v>LCB</v>
          </cell>
          <cell r="F1015" t="str">
            <v>SOLDA</v>
          </cell>
          <cell r="G1015" t="str">
            <v>EDINALDO DOS SANTOS OLIVEIRA</v>
          </cell>
          <cell r="H1015" t="str">
            <v>AJUDANTE</v>
          </cell>
          <cell r="J1015">
            <v>1</v>
          </cell>
        </row>
        <row r="1016">
          <cell r="A1016">
            <v>996</v>
          </cell>
          <cell r="B1016" t="str">
            <v>MOI</v>
          </cell>
          <cell r="C1016" t="str">
            <v>-</v>
          </cell>
          <cell r="G1016" t="str">
            <v>ANTÔNIO GERMANO DIAS</v>
          </cell>
          <cell r="H1016" t="str">
            <v>PROJETISTA</v>
          </cell>
          <cell r="J1016">
            <v>1</v>
          </cell>
        </row>
        <row r="1017">
          <cell r="A1017">
            <v>997</v>
          </cell>
          <cell r="B1017" t="str">
            <v>ILDEM</v>
          </cell>
          <cell r="C1017" t="str">
            <v>HRSG</v>
          </cell>
          <cell r="D1017" t="str">
            <v>ALVIM</v>
          </cell>
          <cell r="E1017" t="str">
            <v>VRC</v>
          </cell>
          <cell r="F1017" t="str">
            <v>SOLDA</v>
          </cell>
          <cell r="G1017" t="str">
            <v>ANTÔNIO GOMES DE CARVALHO</v>
          </cell>
          <cell r="H1017" t="str">
            <v>SOLDADOR RX + AL</v>
          </cell>
          <cell r="I1017" t="str">
            <v>BRISA DA COSTA</v>
          </cell>
          <cell r="J1017">
            <v>1</v>
          </cell>
        </row>
        <row r="1018">
          <cell r="A1018">
            <v>998</v>
          </cell>
          <cell r="B1018" t="str">
            <v>ILDEM</v>
          </cell>
          <cell r="C1018" t="str">
            <v>HRSG</v>
          </cell>
          <cell r="D1018" t="str">
            <v>ALVIM</v>
          </cell>
          <cell r="E1018" t="str">
            <v>LCB</v>
          </cell>
          <cell r="F1018" t="str">
            <v>SOLDA</v>
          </cell>
          <cell r="G1018" t="str">
            <v>NIELSEN PEREIRA</v>
          </cell>
          <cell r="H1018" t="str">
            <v>SOLDADOR TIG</v>
          </cell>
          <cell r="I1018" t="str">
            <v>RIO DAS OSTRAS</v>
          </cell>
          <cell r="J1018">
            <v>1</v>
          </cell>
        </row>
        <row r="1019">
          <cell r="A1019">
            <v>999</v>
          </cell>
          <cell r="B1019" t="str">
            <v>AFC</v>
          </cell>
          <cell r="C1019" t="str">
            <v>ST</v>
          </cell>
          <cell r="D1019" t="str">
            <v>NJ</v>
          </cell>
          <cell r="E1019" t="str">
            <v>PSV</v>
          </cell>
          <cell r="F1019" t="str">
            <v>S O L D A</v>
          </cell>
          <cell r="G1019" t="str">
            <v>GLEDSON SENA DE ARAÚJO</v>
          </cell>
          <cell r="H1019" t="str">
            <v>AJUDANTE</v>
          </cell>
          <cell r="I1019" t="str">
            <v>BARRA</v>
          </cell>
          <cell r="J1019">
            <v>1</v>
          </cell>
        </row>
        <row r="1020">
          <cell r="A1020">
            <v>1000</v>
          </cell>
          <cell r="B1020" t="str">
            <v>AFC</v>
          </cell>
          <cell r="C1020" t="str">
            <v>ST</v>
          </cell>
          <cell r="D1020" t="str">
            <v>NJ</v>
          </cell>
          <cell r="E1020" t="str">
            <v>PSV</v>
          </cell>
          <cell r="F1020" t="str">
            <v>S O L D A</v>
          </cell>
          <cell r="G1020" t="str">
            <v>CRISTIANO GONÇALVES CASTOR</v>
          </cell>
          <cell r="H1020" t="str">
            <v>AJUDANTE</v>
          </cell>
          <cell r="I1020" t="str">
            <v>BARRA</v>
          </cell>
          <cell r="J1020">
            <v>1</v>
          </cell>
        </row>
        <row r="1021">
          <cell r="A1021">
            <v>1001</v>
          </cell>
          <cell r="B1021" t="str">
            <v>MOD</v>
          </cell>
          <cell r="G1021" t="str">
            <v>RIVALDO EVARISTO DE SOUSA FILHO</v>
          </cell>
          <cell r="H1021" t="str">
            <v>SOLDADOR TIG + ER</v>
          </cell>
          <cell r="J1021">
            <v>1</v>
          </cell>
        </row>
        <row r="1022">
          <cell r="A1022">
            <v>1002</v>
          </cell>
          <cell r="C1022" t="str">
            <v>DEM</v>
          </cell>
          <cell r="D1022" t="str">
            <v>DEM</v>
          </cell>
          <cell r="E1022" t="str">
            <v>DEM</v>
          </cell>
          <cell r="F1022" t="str">
            <v>DEM</v>
          </cell>
          <cell r="G1022" t="str">
            <v>NAIR CLEMENTE</v>
          </cell>
          <cell r="H1022" t="str">
            <v>PEDREIRO</v>
          </cell>
          <cell r="I1022" t="str">
            <v>PARGOS</v>
          </cell>
          <cell r="J1022">
            <v>1</v>
          </cell>
        </row>
        <row r="1023">
          <cell r="A1023">
            <v>1003</v>
          </cell>
          <cell r="B1023" t="str">
            <v>ILDEM</v>
          </cell>
          <cell r="C1023" t="str">
            <v>HRSG</v>
          </cell>
          <cell r="D1023" t="str">
            <v>NJ</v>
          </cell>
          <cell r="E1023" t="str">
            <v>PSV</v>
          </cell>
          <cell r="F1023" t="str">
            <v>SOLDA</v>
          </cell>
          <cell r="G1023" t="str">
            <v>EVALDO PEREIRA RAMOS</v>
          </cell>
          <cell r="H1023" t="str">
            <v>SOLDADOR RX</v>
          </cell>
          <cell r="I1023" t="str">
            <v>PARGOS</v>
          </cell>
          <cell r="J1023">
            <v>1</v>
          </cell>
        </row>
        <row r="1024">
          <cell r="A1024">
            <v>1004</v>
          </cell>
          <cell r="B1024" t="str">
            <v>MML</v>
          </cell>
          <cell r="C1024" t="str">
            <v>HRSG</v>
          </cell>
          <cell r="D1024" t="str">
            <v>DARIO</v>
          </cell>
          <cell r="E1024" t="str">
            <v>ACSC</v>
          </cell>
          <cell r="F1024" t="str">
            <v>ANDAIME</v>
          </cell>
          <cell r="G1024" t="str">
            <v>AGILSON LUIZ BRITO DOS SANTOS</v>
          </cell>
          <cell r="H1024" t="str">
            <v>MONTADOR ANDAIME</v>
          </cell>
          <cell r="I1024" t="str">
            <v>PARGOS</v>
          </cell>
          <cell r="J1024">
            <v>1</v>
          </cell>
        </row>
        <row r="1025">
          <cell r="A1025">
            <v>1005</v>
          </cell>
          <cell r="B1025" t="str">
            <v>MML</v>
          </cell>
          <cell r="C1025" t="str">
            <v>BOP</v>
          </cell>
          <cell r="D1025" t="str">
            <v>AVELEZ</v>
          </cell>
          <cell r="E1025" t="str">
            <v>DAPN</v>
          </cell>
          <cell r="F1025" t="str">
            <v>MONTAGEM</v>
          </cell>
          <cell r="G1025" t="str">
            <v>LÁZARO FRANCISCO DOS SANTOS</v>
          </cell>
          <cell r="H1025" t="str">
            <v>SOLDADOR RX</v>
          </cell>
          <cell r="I1025" t="str">
            <v>BRISA DA COSTA</v>
          </cell>
          <cell r="J1025">
            <v>1</v>
          </cell>
        </row>
        <row r="1026">
          <cell r="A1026">
            <v>1006</v>
          </cell>
          <cell r="B1026" t="str">
            <v>DORG</v>
          </cell>
          <cell r="G1026" t="str">
            <v>SEBASTIÃO XAVIER DE SÁ NETO</v>
          </cell>
          <cell r="H1026" t="str">
            <v>INSPETOR DE SOLDA I</v>
          </cell>
          <cell r="J1026">
            <v>1</v>
          </cell>
        </row>
        <row r="1027">
          <cell r="A1027">
            <v>1007</v>
          </cell>
          <cell r="B1027" t="str">
            <v>ILDEM</v>
          </cell>
          <cell r="C1027" t="str">
            <v>HRSG</v>
          </cell>
          <cell r="D1027" t="str">
            <v>NJ</v>
          </cell>
          <cell r="E1027" t="str">
            <v>PSV</v>
          </cell>
          <cell r="F1027" t="str">
            <v>SOLDA</v>
          </cell>
          <cell r="G1027" t="str">
            <v>REGINALDO MOREIRA DE SOUZA</v>
          </cell>
          <cell r="H1027" t="str">
            <v>SOLDADOR TIG + ER+AI</v>
          </cell>
          <cell r="I1027" t="str">
            <v>PARGOS</v>
          </cell>
          <cell r="J1027">
            <v>1</v>
          </cell>
        </row>
        <row r="1028">
          <cell r="A1028">
            <v>1008</v>
          </cell>
          <cell r="B1028" t="str">
            <v>MML</v>
          </cell>
          <cell r="C1028" t="str">
            <v>HRSG</v>
          </cell>
          <cell r="D1028" t="str">
            <v>DARIO</v>
          </cell>
          <cell r="E1028" t="str">
            <v>ACSC</v>
          </cell>
          <cell r="F1028" t="str">
            <v>ANDAIME</v>
          </cell>
          <cell r="G1028" t="str">
            <v>JOSÉ ALFREDO RIBEIRO</v>
          </cell>
          <cell r="H1028" t="str">
            <v>MONTADOR ANDAIME</v>
          </cell>
          <cell r="I1028" t="str">
            <v>PARGOS</v>
          </cell>
          <cell r="J1028">
            <v>1</v>
          </cell>
        </row>
        <row r="1029">
          <cell r="A1029">
            <v>1009</v>
          </cell>
          <cell r="B1029" t="str">
            <v>EDR</v>
          </cell>
          <cell r="C1029" t="str">
            <v>HRSG</v>
          </cell>
          <cell r="D1029" t="str">
            <v>VENDOL.</v>
          </cell>
          <cell r="E1029" t="str">
            <v>J APAR</v>
          </cell>
          <cell r="F1029" t="str">
            <v>MONTAGEM</v>
          </cell>
          <cell r="G1029" t="str">
            <v>GILSON APARECIDO DOS SANTOS</v>
          </cell>
          <cell r="H1029" t="str">
            <v>AJUDANTE</v>
          </cell>
          <cell r="J1029">
            <v>1</v>
          </cell>
        </row>
        <row r="1030">
          <cell r="A1030">
            <v>1010</v>
          </cell>
          <cell r="B1030" t="str">
            <v>ILDEM</v>
          </cell>
          <cell r="C1030" t="str">
            <v>HRSG</v>
          </cell>
          <cell r="D1030" t="str">
            <v>ALVIM</v>
          </cell>
          <cell r="E1030" t="str">
            <v>LCB</v>
          </cell>
          <cell r="F1030" t="str">
            <v>SOLDA</v>
          </cell>
          <cell r="G1030" t="str">
            <v>ANTÔNIO RAIMUNDO CRUZ DA HORA</v>
          </cell>
          <cell r="H1030" t="str">
            <v>SOLDADOR RX</v>
          </cell>
          <cell r="J1030">
            <v>1</v>
          </cell>
        </row>
        <row r="1031">
          <cell r="A1031">
            <v>1011</v>
          </cell>
          <cell r="B1031" t="str">
            <v>EDR</v>
          </cell>
          <cell r="C1031" t="str">
            <v>HRSG</v>
          </cell>
          <cell r="D1031" t="str">
            <v>VENDOL.</v>
          </cell>
          <cell r="E1031" t="str">
            <v>J APAR</v>
          </cell>
          <cell r="F1031" t="str">
            <v>MONTAGEM</v>
          </cell>
          <cell r="G1031" t="str">
            <v>ANDERSON ANDRADE</v>
          </cell>
          <cell r="H1031" t="str">
            <v>MECANICO MONTADOR</v>
          </cell>
          <cell r="I1031" t="str">
            <v>PARGOS</v>
          </cell>
          <cell r="J1031">
            <v>1</v>
          </cell>
        </row>
        <row r="1032">
          <cell r="A1032">
            <v>1012</v>
          </cell>
          <cell r="B1032" t="str">
            <v>DORG</v>
          </cell>
          <cell r="C1032" t="str">
            <v>BOP</v>
          </cell>
          <cell r="D1032" t="str">
            <v>NJ</v>
          </cell>
          <cell r="E1032" t="str">
            <v>PSV</v>
          </cell>
          <cell r="F1032" t="str">
            <v>SOLDA</v>
          </cell>
          <cell r="G1032" t="str">
            <v>MARCOS PLÍNIO GONÇALVES FARIAS</v>
          </cell>
          <cell r="H1032" t="str">
            <v>SOLDADOR RX</v>
          </cell>
          <cell r="I1032" t="str">
            <v>PARGOS</v>
          </cell>
          <cell r="J1032">
            <v>1</v>
          </cell>
        </row>
        <row r="1033">
          <cell r="A1033">
            <v>1013</v>
          </cell>
          <cell r="B1033" t="str">
            <v>ILDEM</v>
          </cell>
          <cell r="C1033" t="str">
            <v>HRSG</v>
          </cell>
          <cell r="D1033" t="str">
            <v>NJ</v>
          </cell>
          <cell r="E1033" t="str">
            <v>PSV</v>
          </cell>
          <cell r="F1033" t="str">
            <v>SOLDA</v>
          </cell>
          <cell r="G1033" t="str">
            <v>VALDINEI GARRIDO BACELAR</v>
          </cell>
          <cell r="H1033" t="str">
            <v>SOLDADOR RX</v>
          </cell>
          <cell r="I1033" t="str">
            <v>PARGOS</v>
          </cell>
          <cell r="J1033">
            <v>1</v>
          </cell>
        </row>
        <row r="1034">
          <cell r="A1034">
            <v>1014</v>
          </cell>
          <cell r="G1034" t="str">
            <v>JORGE LUIZ DUARTE DA SILVA</v>
          </cell>
          <cell r="H1034" t="str">
            <v>MECANICO MONTADOR</v>
          </cell>
          <cell r="J1034">
            <v>1</v>
          </cell>
        </row>
        <row r="1035">
          <cell r="A1035">
            <v>1015</v>
          </cell>
          <cell r="B1035" t="str">
            <v>EDG</v>
          </cell>
          <cell r="C1035" t="str">
            <v>HRSG</v>
          </cell>
          <cell r="D1035" t="str">
            <v>VENDOL.</v>
          </cell>
          <cell r="E1035" t="str">
            <v>RNVS</v>
          </cell>
          <cell r="F1035" t="str">
            <v>MONTAGEM</v>
          </cell>
          <cell r="G1035" t="str">
            <v>DAGOBERTO DE SOUSA LOURA</v>
          </cell>
          <cell r="H1035" t="str">
            <v>MONTADOR</v>
          </cell>
          <cell r="J1035">
            <v>1</v>
          </cell>
        </row>
        <row r="1036">
          <cell r="A1036">
            <v>1016</v>
          </cell>
          <cell r="C1036" t="str">
            <v>DEM</v>
          </cell>
          <cell r="D1036" t="str">
            <v>DEM</v>
          </cell>
          <cell r="E1036" t="str">
            <v>DEM</v>
          </cell>
          <cell r="F1036" t="str">
            <v>DEM</v>
          </cell>
          <cell r="G1036" t="str">
            <v>EDSON PEREIRA FERNANDES</v>
          </cell>
          <cell r="H1036" t="str">
            <v>ELETRICISTA MONTADOR</v>
          </cell>
          <cell r="I1036" t="str">
            <v>PARGOS</v>
          </cell>
          <cell r="J1036">
            <v>1</v>
          </cell>
        </row>
        <row r="1037">
          <cell r="A1037">
            <v>1017</v>
          </cell>
          <cell r="B1037" t="str">
            <v>ILDEM</v>
          </cell>
          <cell r="C1037" t="str">
            <v>HRSG</v>
          </cell>
          <cell r="D1037" t="str">
            <v>ALVIM</v>
          </cell>
          <cell r="E1037" t="str">
            <v>LCB</v>
          </cell>
          <cell r="F1037" t="str">
            <v>SOLDA</v>
          </cell>
          <cell r="G1037" t="str">
            <v>CLEVERTON FRANCISCO SANTOS</v>
          </cell>
          <cell r="H1037" t="str">
            <v>AJUDANTE</v>
          </cell>
          <cell r="J1037">
            <v>1</v>
          </cell>
        </row>
        <row r="1038">
          <cell r="A1038">
            <v>1018</v>
          </cell>
          <cell r="B1038" t="str">
            <v>ILDEM</v>
          </cell>
          <cell r="C1038" t="str">
            <v>HRSG</v>
          </cell>
          <cell r="D1038" t="str">
            <v>ALVIM</v>
          </cell>
          <cell r="E1038" t="str">
            <v>LCB</v>
          </cell>
          <cell r="F1038" t="str">
            <v>SOLDA</v>
          </cell>
          <cell r="G1038" t="str">
            <v>GENIVALDO BARBOZA DOS SANTOS</v>
          </cell>
          <cell r="H1038" t="str">
            <v>AJUDANTE</v>
          </cell>
          <cell r="J1038">
            <v>1</v>
          </cell>
        </row>
        <row r="1039">
          <cell r="A1039">
            <v>1019</v>
          </cell>
          <cell r="B1039" t="str">
            <v>ILDEM</v>
          </cell>
          <cell r="C1039" t="str">
            <v>HRSG</v>
          </cell>
          <cell r="D1039" t="str">
            <v>ALVIM</v>
          </cell>
          <cell r="E1039" t="str">
            <v>VRC</v>
          </cell>
          <cell r="F1039" t="str">
            <v>SOLDA</v>
          </cell>
          <cell r="G1039" t="str">
            <v>JOSÉ ALENCAR RODRIGUES</v>
          </cell>
          <cell r="H1039" t="str">
            <v>SOLDADOR RX</v>
          </cell>
          <cell r="I1039" t="str">
            <v>NOVA ONDA</v>
          </cell>
          <cell r="J1039">
            <v>1</v>
          </cell>
        </row>
        <row r="1040">
          <cell r="A1040">
            <v>1020</v>
          </cell>
          <cell r="B1040" t="str">
            <v>EDG</v>
          </cell>
          <cell r="C1040" t="str">
            <v>HRSG</v>
          </cell>
          <cell r="D1040" t="str">
            <v>VENDOL.</v>
          </cell>
          <cell r="E1040" t="str">
            <v>RNVS</v>
          </cell>
          <cell r="F1040" t="str">
            <v>MONTAGEM</v>
          </cell>
          <cell r="G1040" t="str">
            <v>JURACI DA SILVA BRANDÃO</v>
          </cell>
          <cell r="H1040" t="str">
            <v>MECANICO MONTADOR</v>
          </cell>
          <cell r="I1040" t="str">
            <v>NOVA ONDA</v>
          </cell>
          <cell r="J1040">
            <v>1</v>
          </cell>
        </row>
        <row r="1041">
          <cell r="A1041">
            <v>1021</v>
          </cell>
          <cell r="G1041" t="str">
            <v>MARCELO JOSÉ FERNANDES DOS SANTOS</v>
          </cell>
          <cell r="H1041" t="str">
            <v>SOLDADOR TIG + ER</v>
          </cell>
          <cell r="I1041" t="str">
            <v>NOVA ONDA</v>
          </cell>
          <cell r="J1041">
            <v>1</v>
          </cell>
        </row>
        <row r="1042">
          <cell r="A1042">
            <v>1022</v>
          </cell>
          <cell r="G1042" t="str">
            <v>MARCOS FERNANDES DOS SANTOS</v>
          </cell>
          <cell r="H1042" t="str">
            <v>SOLDADOR TIG + ER</v>
          </cell>
          <cell r="I1042" t="str">
            <v>NOVA ONDA</v>
          </cell>
          <cell r="J1042">
            <v>1</v>
          </cell>
        </row>
        <row r="1043">
          <cell r="A1043">
            <v>1023</v>
          </cell>
          <cell r="G1043" t="str">
            <v>JAILTON SANTIAGO DOS SANTOS</v>
          </cell>
          <cell r="H1043" t="str">
            <v>SOLDADOR TIG + ER</v>
          </cell>
          <cell r="I1043" t="str">
            <v>NOVA ONDA</v>
          </cell>
          <cell r="J1043">
            <v>1</v>
          </cell>
        </row>
        <row r="1044">
          <cell r="A1044">
            <v>1024</v>
          </cell>
          <cell r="G1044" t="str">
            <v>ALEX SANTOS RAMOS</v>
          </cell>
          <cell r="H1044" t="str">
            <v>SOLDADOR TIG + ER</v>
          </cell>
          <cell r="I1044" t="str">
            <v>NOVA ONDA</v>
          </cell>
          <cell r="J1044">
            <v>1</v>
          </cell>
        </row>
        <row r="1045">
          <cell r="A1045">
            <v>1025</v>
          </cell>
          <cell r="B1045" t="str">
            <v>AFC</v>
          </cell>
          <cell r="C1045" t="str">
            <v>HRSG</v>
          </cell>
          <cell r="D1045" t="str">
            <v>CMM</v>
          </cell>
          <cell r="E1045" t="str">
            <v>ON</v>
          </cell>
          <cell r="F1045" t="str">
            <v>INSTRUMENT.</v>
          </cell>
          <cell r="G1045" t="str">
            <v>ONÉSIO NASCIMENTO</v>
          </cell>
          <cell r="H1045" t="str">
            <v>ENCARREGADO</v>
          </cell>
          <cell r="I1045" t="str">
            <v>NOVA ONDA</v>
          </cell>
          <cell r="J1045">
            <v>1</v>
          </cell>
        </row>
        <row r="1046">
          <cell r="A1046">
            <v>1026</v>
          </cell>
          <cell r="B1046" t="str">
            <v>ILDEM</v>
          </cell>
          <cell r="C1046" t="str">
            <v>HRSG</v>
          </cell>
          <cell r="D1046" t="str">
            <v>ALVIM</v>
          </cell>
          <cell r="E1046" t="str">
            <v>VRC</v>
          </cell>
          <cell r="F1046" t="str">
            <v>SOLDA</v>
          </cell>
          <cell r="G1046" t="str">
            <v>EPAMINONDAS MACÁRIO MARTINS</v>
          </cell>
          <cell r="H1046" t="str">
            <v>SOLDADOR RX</v>
          </cell>
          <cell r="I1046" t="str">
            <v>NOVA ONDA</v>
          </cell>
          <cell r="J1046">
            <v>1</v>
          </cell>
        </row>
        <row r="1047">
          <cell r="A1047">
            <v>1027</v>
          </cell>
          <cell r="B1047" t="str">
            <v>MOD</v>
          </cell>
          <cell r="G1047" t="str">
            <v>JOSÉ ADEMIR DE OLIVEIRA</v>
          </cell>
          <cell r="H1047" t="str">
            <v>SOLDADOR RX</v>
          </cell>
          <cell r="I1047" t="str">
            <v>NOVA ONDA</v>
          </cell>
          <cell r="J1047">
            <v>1</v>
          </cell>
        </row>
        <row r="1048">
          <cell r="A1048">
            <v>1028</v>
          </cell>
          <cell r="B1048" t="str">
            <v>ASA</v>
          </cell>
          <cell r="C1048" t="str">
            <v>HRSG</v>
          </cell>
          <cell r="D1048" t="str">
            <v>PEDRO</v>
          </cell>
          <cell r="E1048" t="str">
            <v>GF</v>
          </cell>
          <cell r="F1048" t="str">
            <v>ISOLAMENTO</v>
          </cell>
          <cell r="G1048" t="str">
            <v>DORIVAL SILVESTRE CRUZ</v>
          </cell>
          <cell r="H1048" t="str">
            <v>MECANICO MONTADOR</v>
          </cell>
          <cell r="I1048" t="str">
            <v>NOVA ONDA</v>
          </cell>
          <cell r="J1048">
            <v>1</v>
          </cell>
        </row>
        <row r="1049">
          <cell r="A1049">
            <v>1029</v>
          </cell>
          <cell r="B1049" t="str">
            <v>MML</v>
          </cell>
          <cell r="C1049" t="str">
            <v>BOP</v>
          </cell>
          <cell r="D1049" t="str">
            <v>AVELEZ</v>
          </cell>
          <cell r="E1049" t="str">
            <v>ISA/JAR</v>
          </cell>
          <cell r="F1049" t="str">
            <v>MONTAGEM</v>
          </cell>
          <cell r="G1049" t="str">
            <v>FABIO DO CARMO SANTOS</v>
          </cell>
          <cell r="H1049" t="str">
            <v>SOLDADOR DE CHAPARIA</v>
          </cell>
          <cell r="I1049" t="str">
            <v>NOVA ONDA</v>
          </cell>
          <cell r="J1049">
            <v>1</v>
          </cell>
        </row>
        <row r="1050">
          <cell r="A1050">
            <v>1030</v>
          </cell>
          <cell r="B1050" t="str">
            <v>DORG</v>
          </cell>
          <cell r="G1050" t="str">
            <v>JOSÉ DE JESUS SOUZA AGUIAR</v>
          </cell>
          <cell r="H1050" t="str">
            <v>AJUDANTE</v>
          </cell>
          <cell r="J1050">
            <v>1</v>
          </cell>
        </row>
        <row r="1051">
          <cell r="A1051">
            <v>1031</v>
          </cell>
          <cell r="G1051" t="str">
            <v>FRANCISCO JUNIOR COSTA SOUZA</v>
          </cell>
          <cell r="H1051" t="str">
            <v>AJUDANTE</v>
          </cell>
          <cell r="J1051">
            <v>1</v>
          </cell>
        </row>
        <row r="1052">
          <cell r="A1052">
            <v>1032</v>
          </cell>
          <cell r="G1052" t="str">
            <v>FRANCISCO DAS CHAGAS NASCIMENTO FERREIRA</v>
          </cell>
          <cell r="H1052" t="str">
            <v>AJUDANTE</v>
          </cell>
          <cell r="J1052">
            <v>1</v>
          </cell>
        </row>
        <row r="1053">
          <cell r="A1053">
            <v>1033</v>
          </cell>
          <cell r="G1053" t="str">
            <v>HERINALDO VIEIRA</v>
          </cell>
          <cell r="H1053" t="str">
            <v>AJUDANTE</v>
          </cell>
          <cell r="J1053">
            <v>1</v>
          </cell>
        </row>
        <row r="1054">
          <cell r="A1054">
            <v>1034</v>
          </cell>
          <cell r="B1054" t="str">
            <v>EDG</v>
          </cell>
          <cell r="C1054" t="str">
            <v>HRSG</v>
          </cell>
          <cell r="D1054" t="str">
            <v>VENDOL.</v>
          </cell>
          <cell r="E1054" t="str">
            <v>RNVS</v>
          </cell>
          <cell r="F1054" t="str">
            <v>MONTAGEM</v>
          </cell>
          <cell r="G1054" t="str">
            <v>RAIMUNDO NONATO VIEIRA DA SILVA</v>
          </cell>
          <cell r="H1054" t="str">
            <v>ENCARREGADO MONTAGEM</v>
          </cell>
          <cell r="I1054" t="str">
            <v>NOVA ONDA</v>
          </cell>
          <cell r="J1054">
            <v>1</v>
          </cell>
        </row>
        <row r="1055">
          <cell r="A1055">
            <v>1035</v>
          </cell>
          <cell r="B1055" t="str">
            <v>AFC</v>
          </cell>
          <cell r="C1055" t="str">
            <v>ST</v>
          </cell>
          <cell r="D1055" t="str">
            <v>NJ</v>
          </cell>
          <cell r="E1055" t="str">
            <v>PSV</v>
          </cell>
          <cell r="F1055" t="str">
            <v>S O L D A</v>
          </cell>
          <cell r="G1055" t="str">
            <v>GINALDO AZEVEDO SANTOS</v>
          </cell>
          <cell r="H1055" t="str">
            <v>AJUDANTE</v>
          </cell>
          <cell r="I1055" t="str">
            <v>BARRA</v>
          </cell>
          <cell r="J1055">
            <v>1</v>
          </cell>
        </row>
        <row r="1056">
          <cell r="A1056">
            <v>1036</v>
          </cell>
          <cell r="B1056" t="str">
            <v>EDG</v>
          </cell>
          <cell r="C1056" t="str">
            <v>HRSG</v>
          </cell>
          <cell r="D1056" t="str">
            <v>VENDOL.</v>
          </cell>
          <cell r="E1056" t="str">
            <v>WMS</v>
          </cell>
          <cell r="F1056" t="str">
            <v>MONTAGEM</v>
          </cell>
          <cell r="G1056" t="str">
            <v>FABRICIO MATIAS DOS SANTOS</v>
          </cell>
          <cell r="H1056" t="str">
            <v>AJUDANTE</v>
          </cell>
          <cell r="J1056">
            <v>1</v>
          </cell>
        </row>
        <row r="1057">
          <cell r="A1057">
            <v>1037</v>
          </cell>
          <cell r="B1057" t="str">
            <v>ILDEM</v>
          </cell>
          <cell r="C1057" t="str">
            <v>HRSG</v>
          </cell>
          <cell r="D1057" t="str">
            <v>NJ</v>
          </cell>
          <cell r="E1057" t="str">
            <v>PSV</v>
          </cell>
          <cell r="F1057" t="str">
            <v>SOLDA</v>
          </cell>
          <cell r="G1057" t="str">
            <v>ANTÔNIO AMÂNCIO TELES</v>
          </cell>
          <cell r="H1057" t="str">
            <v>SOLDADOR RX</v>
          </cell>
          <cell r="I1057" t="str">
            <v>NOVA ONDA</v>
          </cell>
          <cell r="J1057">
            <v>1</v>
          </cell>
        </row>
        <row r="1058">
          <cell r="A1058">
            <v>1038</v>
          </cell>
          <cell r="B1058" t="str">
            <v>ILDEM</v>
          </cell>
          <cell r="C1058" t="str">
            <v>HRSG</v>
          </cell>
          <cell r="D1058" t="str">
            <v>ALVIM</v>
          </cell>
          <cell r="E1058" t="str">
            <v>VRC</v>
          </cell>
          <cell r="F1058" t="str">
            <v>SOLDA</v>
          </cell>
          <cell r="G1058" t="str">
            <v>JOÃO BATISTA QUEIROZ SANTOS</v>
          </cell>
          <cell r="H1058" t="str">
            <v>SOLDADOR RX</v>
          </cell>
          <cell r="I1058" t="str">
            <v>NOVA ONDA</v>
          </cell>
          <cell r="J1058">
            <v>1</v>
          </cell>
        </row>
        <row r="1059">
          <cell r="A1059">
            <v>1039</v>
          </cell>
          <cell r="B1059" t="str">
            <v>ILDEM</v>
          </cell>
          <cell r="C1059" t="str">
            <v>HRSG</v>
          </cell>
          <cell r="D1059" t="str">
            <v>ALVIM</v>
          </cell>
          <cell r="E1059" t="str">
            <v>VRC</v>
          </cell>
          <cell r="F1059" t="str">
            <v>SOLDA</v>
          </cell>
          <cell r="G1059" t="str">
            <v>AILTON FERREIRA DE LIMA</v>
          </cell>
          <cell r="H1059" t="str">
            <v>SOLDADOR RX</v>
          </cell>
          <cell r="I1059" t="str">
            <v>NOVA ONDA</v>
          </cell>
          <cell r="J1059">
            <v>1</v>
          </cell>
        </row>
        <row r="1060">
          <cell r="A1060">
            <v>1040</v>
          </cell>
          <cell r="C1060" t="str">
            <v>HRSG</v>
          </cell>
          <cell r="D1060" t="str">
            <v>NJ</v>
          </cell>
          <cell r="E1060" t="str">
            <v>PSV</v>
          </cell>
          <cell r="F1060" t="str">
            <v>SOLDA</v>
          </cell>
          <cell r="G1060" t="str">
            <v>JAILSON BARBOSA DOS SANTOS</v>
          </cell>
          <cell r="H1060" t="str">
            <v>SOLDADOR TIG</v>
          </cell>
          <cell r="I1060" t="str">
            <v>RIO DAS OSTRAS</v>
          </cell>
          <cell r="J1060">
            <v>1</v>
          </cell>
        </row>
        <row r="1061">
          <cell r="A1061">
            <v>1041</v>
          </cell>
          <cell r="B1061" t="str">
            <v>ILDEM</v>
          </cell>
          <cell r="C1061" t="str">
            <v>HRSG</v>
          </cell>
          <cell r="D1061" t="str">
            <v>ALVIM</v>
          </cell>
          <cell r="E1061" t="str">
            <v>VRC</v>
          </cell>
          <cell r="F1061" t="str">
            <v>SOLDA</v>
          </cell>
          <cell r="G1061" t="str">
            <v>JARDER BENEDITO LIMA</v>
          </cell>
          <cell r="H1061" t="str">
            <v>SOLDADOR MIG</v>
          </cell>
          <cell r="I1061" t="str">
            <v>NOVA ONDA</v>
          </cell>
          <cell r="J1061">
            <v>1</v>
          </cell>
        </row>
        <row r="1062">
          <cell r="A1062">
            <v>1042</v>
          </cell>
          <cell r="B1062" t="str">
            <v>MML</v>
          </cell>
          <cell r="C1062" t="str">
            <v>BOP</v>
          </cell>
          <cell r="D1062" t="str">
            <v>AVELEZ</v>
          </cell>
          <cell r="E1062" t="str">
            <v>DAPN</v>
          </cell>
          <cell r="F1062" t="str">
            <v>MONTAGEM</v>
          </cell>
          <cell r="G1062" t="str">
            <v>ADAUTO PINTO DE ASSIS</v>
          </cell>
          <cell r="H1062" t="str">
            <v>ELETRICISTA MONTADOR</v>
          </cell>
          <cell r="I1062" t="str">
            <v>NOVA ONDA</v>
          </cell>
          <cell r="J1062">
            <v>1</v>
          </cell>
        </row>
        <row r="1063">
          <cell r="A1063">
            <v>1043</v>
          </cell>
          <cell r="B1063" t="str">
            <v>ILDEM</v>
          </cell>
          <cell r="C1063" t="str">
            <v>HRSG</v>
          </cell>
          <cell r="D1063" t="str">
            <v>NJ</v>
          </cell>
          <cell r="E1063" t="str">
            <v>PSV</v>
          </cell>
          <cell r="F1063" t="str">
            <v>SOLDA</v>
          </cell>
          <cell r="G1063" t="str">
            <v>PAULO SÉRGIO OLIVEIRA SILVA</v>
          </cell>
          <cell r="H1063" t="str">
            <v>SOLDADOR RX</v>
          </cell>
          <cell r="I1063" t="str">
            <v>BRISA DA COSTA</v>
          </cell>
          <cell r="J1063">
            <v>1</v>
          </cell>
        </row>
        <row r="1064">
          <cell r="A1064">
            <v>1044</v>
          </cell>
          <cell r="B1064" t="str">
            <v>ILDEM</v>
          </cell>
          <cell r="C1064" t="str">
            <v>HRSG</v>
          </cell>
          <cell r="D1064" t="str">
            <v>ALVIM</v>
          </cell>
          <cell r="E1064" t="str">
            <v>VRC</v>
          </cell>
          <cell r="F1064" t="str">
            <v>SOLDA</v>
          </cell>
          <cell r="G1064" t="str">
            <v>DOMINGOS CONCEIÇÃO ROSA</v>
          </cell>
          <cell r="H1064" t="str">
            <v>SOLDADOR RX</v>
          </cell>
          <cell r="I1064" t="str">
            <v>BRISA DA COSTA</v>
          </cell>
          <cell r="J1064">
            <v>1</v>
          </cell>
        </row>
        <row r="1065">
          <cell r="A1065">
            <v>1045</v>
          </cell>
          <cell r="B1065" t="str">
            <v>EDG</v>
          </cell>
          <cell r="C1065" t="str">
            <v>HRSG</v>
          </cell>
          <cell r="D1065" t="str">
            <v>VENDOL.</v>
          </cell>
          <cell r="E1065" t="str">
            <v>RNVS</v>
          </cell>
          <cell r="F1065" t="str">
            <v>MONTAGEM</v>
          </cell>
          <cell r="G1065" t="str">
            <v>RAIMUNDO NONATO PEREIRA DE CARVALHO</v>
          </cell>
          <cell r="H1065" t="str">
            <v>MECANICO MONTADOR</v>
          </cell>
          <cell r="I1065" t="str">
            <v>NOVA ONDA</v>
          </cell>
          <cell r="J1065">
            <v>1</v>
          </cell>
        </row>
        <row r="1066">
          <cell r="A1066">
            <v>1046</v>
          </cell>
          <cell r="B1066" t="str">
            <v>AFC</v>
          </cell>
          <cell r="C1066" t="str">
            <v>GERAL</v>
          </cell>
          <cell r="D1066" t="str">
            <v>VT</v>
          </cell>
          <cell r="E1066" t="str">
            <v>AAM</v>
          </cell>
          <cell r="F1066" t="str">
            <v>MANUTENÇÃO</v>
          </cell>
          <cell r="G1066" t="str">
            <v>ALEX BORM</v>
          </cell>
          <cell r="H1066" t="str">
            <v>ELETRICISTA DE MANUTENÇÃO</v>
          </cell>
          <cell r="I1066" t="str">
            <v>PARGOS</v>
          </cell>
          <cell r="J1066">
            <v>1</v>
          </cell>
        </row>
        <row r="1067">
          <cell r="A1067">
            <v>1047</v>
          </cell>
          <cell r="B1067" t="str">
            <v>ILDEM</v>
          </cell>
          <cell r="C1067" t="str">
            <v>HRSG</v>
          </cell>
          <cell r="D1067" t="str">
            <v>ALVIM</v>
          </cell>
          <cell r="E1067" t="str">
            <v>VRC</v>
          </cell>
          <cell r="F1067" t="str">
            <v>SOLDA</v>
          </cell>
          <cell r="G1067" t="str">
            <v>GERALDO BARBOSA GOMES</v>
          </cell>
          <cell r="H1067" t="str">
            <v>SOLDADOR RX</v>
          </cell>
          <cell r="J1067">
            <v>1</v>
          </cell>
        </row>
        <row r="1068">
          <cell r="A1068">
            <v>1048</v>
          </cell>
          <cell r="B1068" t="str">
            <v>AFC</v>
          </cell>
          <cell r="C1068" t="str">
            <v>BOP</v>
          </cell>
          <cell r="D1068" t="str">
            <v>CMM</v>
          </cell>
          <cell r="E1068" t="str">
            <v>PCC</v>
          </cell>
          <cell r="F1068" t="str">
            <v>INSTRUMENT.</v>
          </cell>
          <cell r="G1068" t="str">
            <v>EMANUEL FRANCISCO TRINDADE DOS SANTOS</v>
          </cell>
          <cell r="H1068" t="str">
            <v>INSTRUMENTISTA</v>
          </cell>
          <cell r="I1068" t="str">
            <v>BRISA DA COSTA</v>
          </cell>
          <cell r="J1068">
            <v>1</v>
          </cell>
        </row>
        <row r="1069">
          <cell r="A1069">
            <v>1049</v>
          </cell>
          <cell r="B1069" t="str">
            <v>ASA</v>
          </cell>
          <cell r="C1069" t="str">
            <v>HRSG</v>
          </cell>
          <cell r="D1069" t="str">
            <v>ANT</v>
          </cell>
          <cell r="E1069" t="str">
            <v>JCS</v>
          </cell>
          <cell r="F1069" t="str">
            <v>TUBULAÇÃO</v>
          </cell>
          <cell r="G1069" t="str">
            <v>JOSÉ JORGE QUEIROZ SANTOS</v>
          </cell>
          <cell r="H1069" t="str">
            <v>ENCANADOR</v>
          </cell>
          <cell r="I1069" t="str">
            <v>PARGOS</v>
          </cell>
          <cell r="J1069">
            <v>1</v>
          </cell>
        </row>
        <row r="1070">
          <cell r="A1070">
            <v>1050</v>
          </cell>
          <cell r="B1070" t="str">
            <v>AFC</v>
          </cell>
          <cell r="C1070" t="str">
            <v>ST</v>
          </cell>
          <cell r="D1070" t="str">
            <v>PM</v>
          </cell>
          <cell r="E1070" t="str">
            <v>-</v>
          </cell>
          <cell r="F1070" t="str">
            <v>TUBULAÇÃO</v>
          </cell>
          <cell r="G1070" t="str">
            <v>MANOEL SIMÕES DOS SANTOS</v>
          </cell>
          <cell r="H1070" t="str">
            <v>ENCANADOR</v>
          </cell>
          <cell r="I1070" t="str">
            <v>PARGOS</v>
          </cell>
          <cell r="J1070">
            <v>1</v>
          </cell>
        </row>
        <row r="1071">
          <cell r="A1071">
            <v>1051</v>
          </cell>
          <cell r="B1071" t="str">
            <v>AFC</v>
          </cell>
          <cell r="C1071" t="str">
            <v>ST</v>
          </cell>
          <cell r="D1071" t="str">
            <v>JMC</v>
          </cell>
          <cell r="E1071" t="str">
            <v>AMA</v>
          </cell>
          <cell r="F1071" t="str">
            <v>TUBULAÇÃO</v>
          </cell>
          <cell r="G1071" t="str">
            <v>PETRONILIO PEREIRA DOS SANTOS</v>
          </cell>
          <cell r="H1071" t="str">
            <v>ENCANADOR</v>
          </cell>
          <cell r="I1071" t="str">
            <v>PARGOS</v>
          </cell>
          <cell r="J1071">
            <v>1</v>
          </cell>
        </row>
        <row r="1072">
          <cell r="A1072">
            <v>1052</v>
          </cell>
          <cell r="B1072" t="str">
            <v>AFC</v>
          </cell>
          <cell r="C1072" t="str">
            <v>ST</v>
          </cell>
          <cell r="D1072" t="str">
            <v>PM</v>
          </cell>
          <cell r="E1072" t="str">
            <v>-</v>
          </cell>
          <cell r="F1072" t="str">
            <v>TUBULAÇÃO</v>
          </cell>
          <cell r="G1072" t="str">
            <v>GILDIVAN LIMA PEREIRA</v>
          </cell>
          <cell r="H1072" t="str">
            <v>ENCANADOR</v>
          </cell>
          <cell r="I1072" t="str">
            <v>PARGOS</v>
          </cell>
          <cell r="J1072">
            <v>1</v>
          </cell>
        </row>
        <row r="1073">
          <cell r="A1073">
            <v>1053</v>
          </cell>
          <cell r="B1073" t="str">
            <v>AFC</v>
          </cell>
          <cell r="C1073" t="str">
            <v>ST</v>
          </cell>
          <cell r="D1073" t="str">
            <v>PM</v>
          </cell>
          <cell r="E1073" t="str">
            <v>-</v>
          </cell>
          <cell r="F1073" t="str">
            <v>TUBULAÇÃO</v>
          </cell>
          <cell r="G1073" t="str">
            <v>ANTÔNIO NUNES DA ANUNCIAÇÃO</v>
          </cell>
          <cell r="H1073" t="str">
            <v>ENCANADOR</v>
          </cell>
          <cell r="I1073" t="str">
            <v>PARGOS</v>
          </cell>
          <cell r="J1073">
            <v>1</v>
          </cell>
        </row>
        <row r="1074">
          <cell r="A1074">
            <v>1054</v>
          </cell>
          <cell r="C1074" t="str">
            <v>DEM</v>
          </cell>
          <cell r="D1074" t="str">
            <v>DEM</v>
          </cell>
          <cell r="E1074" t="str">
            <v>DEM</v>
          </cell>
          <cell r="F1074" t="str">
            <v>DEM</v>
          </cell>
          <cell r="G1074" t="str">
            <v>ANTÔNIO MALHEIRO COSTA</v>
          </cell>
          <cell r="H1074" t="str">
            <v>ENCANADOR</v>
          </cell>
          <cell r="I1074" t="str">
            <v>PARGOS</v>
          </cell>
          <cell r="J1074">
            <v>1</v>
          </cell>
        </row>
        <row r="1075">
          <cell r="A1075">
            <v>1055</v>
          </cell>
          <cell r="G1075" t="str">
            <v>JAIR JORGE ALMEIDA DE SOUZA</v>
          </cell>
          <cell r="H1075" t="str">
            <v>SOLDADOR RX</v>
          </cell>
          <cell r="I1075" t="str">
            <v>PARGOS</v>
          </cell>
          <cell r="J1075">
            <v>1</v>
          </cell>
        </row>
        <row r="1076">
          <cell r="A1076">
            <v>1056</v>
          </cell>
          <cell r="B1076" t="str">
            <v>ILDEM</v>
          </cell>
          <cell r="C1076" t="str">
            <v>HRSG</v>
          </cell>
          <cell r="D1076" t="str">
            <v>ALVIM</v>
          </cell>
          <cell r="E1076" t="str">
            <v>VRC</v>
          </cell>
          <cell r="F1076" t="str">
            <v>SOLDA</v>
          </cell>
          <cell r="G1076" t="str">
            <v>EDIMILSON DOS SANTOS OLIVEIRA</v>
          </cell>
          <cell r="H1076" t="str">
            <v>SOLDADOR RX</v>
          </cell>
          <cell r="I1076" t="str">
            <v>PARGOS</v>
          </cell>
          <cell r="J1076">
            <v>1</v>
          </cell>
        </row>
        <row r="1077">
          <cell r="A1077">
            <v>1057</v>
          </cell>
          <cell r="B1077" t="str">
            <v>ASA</v>
          </cell>
          <cell r="C1077" t="str">
            <v>HRSG</v>
          </cell>
          <cell r="D1077" t="str">
            <v>ANT</v>
          </cell>
          <cell r="E1077" t="str">
            <v>JCS</v>
          </cell>
          <cell r="F1077" t="str">
            <v>TUBULAÇÃO</v>
          </cell>
          <cell r="G1077" t="str">
            <v>MARCOS DE JESUS BISPO</v>
          </cell>
          <cell r="H1077" t="str">
            <v>ENCANADOR</v>
          </cell>
          <cell r="I1077" t="str">
            <v>PARGOS</v>
          </cell>
          <cell r="J1077">
            <v>1</v>
          </cell>
        </row>
        <row r="1078">
          <cell r="A1078">
            <v>1058</v>
          </cell>
          <cell r="B1078" t="str">
            <v>ASA</v>
          </cell>
          <cell r="C1078" t="str">
            <v>HRSG</v>
          </cell>
          <cell r="D1078" t="str">
            <v>ANT</v>
          </cell>
          <cell r="E1078" t="str">
            <v>JCS</v>
          </cell>
          <cell r="F1078" t="str">
            <v>TUBULAÇÃO</v>
          </cell>
          <cell r="G1078" t="str">
            <v>MARCELO DIOGENES COELHO</v>
          </cell>
          <cell r="H1078" t="str">
            <v>ENCANADOR</v>
          </cell>
          <cell r="I1078" t="str">
            <v>PARGOS</v>
          </cell>
          <cell r="J1078">
            <v>1</v>
          </cell>
        </row>
        <row r="1079">
          <cell r="A1079">
            <v>1059</v>
          </cell>
          <cell r="B1079" t="str">
            <v>ASA</v>
          </cell>
          <cell r="C1079" t="str">
            <v>HRSG</v>
          </cell>
          <cell r="D1079" t="str">
            <v>ANT</v>
          </cell>
          <cell r="E1079" t="str">
            <v>JCS</v>
          </cell>
          <cell r="F1079" t="str">
            <v>TUBULAÇÃO</v>
          </cell>
          <cell r="G1079" t="str">
            <v>JUVENAL CELESTINO DOS SANTOS</v>
          </cell>
          <cell r="H1079" t="str">
            <v>ENCARREGADO</v>
          </cell>
          <cell r="J1079">
            <v>1</v>
          </cell>
        </row>
        <row r="1080">
          <cell r="A1080">
            <v>1060</v>
          </cell>
          <cell r="B1080" t="str">
            <v>AFC</v>
          </cell>
          <cell r="C1080" t="str">
            <v>HRSG</v>
          </cell>
          <cell r="D1080" t="str">
            <v>CMM</v>
          </cell>
          <cell r="E1080" t="str">
            <v>ON</v>
          </cell>
          <cell r="F1080" t="str">
            <v>INSTRUMENT.</v>
          </cell>
          <cell r="G1080" t="str">
            <v>RODRIGO ALVES DO NASCIMENTO</v>
          </cell>
          <cell r="H1080" t="str">
            <v>INSTRUMENTISTA</v>
          </cell>
          <cell r="I1080" t="str">
            <v>PARGOS</v>
          </cell>
          <cell r="J1080">
            <v>1</v>
          </cell>
        </row>
        <row r="1081">
          <cell r="A1081">
            <v>1061</v>
          </cell>
          <cell r="B1081" t="str">
            <v>ILDEM</v>
          </cell>
          <cell r="C1081" t="str">
            <v>HRSG</v>
          </cell>
          <cell r="D1081" t="str">
            <v>ALVIM</v>
          </cell>
          <cell r="E1081" t="str">
            <v>LCB</v>
          </cell>
          <cell r="F1081" t="str">
            <v>SOLDA</v>
          </cell>
          <cell r="G1081" t="str">
            <v>JUAREZ DA ANUNCIAÇÃO</v>
          </cell>
          <cell r="H1081" t="str">
            <v>SOLDADOR RX</v>
          </cell>
          <cell r="I1081" t="str">
            <v>BRISA DA COSTA</v>
          </cell>
          <cell r="J1081">
            <v>1</v>
          </cell>
        </row>
        <row r="1082">
          <cell r="A1082">
            <v>1062</v>
          </cell>
          <cell r="B1082" t="str">
            <v>MML</v>
          </cell>
          <cell r="C1082" t="str">
            <v>BOP</v>
          </cell>
          <cell r="D1082" t="str">
            <v>GIL</v>
          </cell>
          <cell r="E1082" t="str">
            <v>JFL</v>
          </cell>
          <cell r="F1082" t="str">
            <v>LIG. DE CABOS</v>
          </cell>
          <cell r="G1082" t="str">
            <v>JOSÉ LUIZ COSME</v>
          </cell>
          <cell r="H1082" t="str">
            <v>ELETRICISTA F / C</v>
          </cell>
          <cell r="I1082" t="str">
            <v>PARGOS</v>
          </cell>
          <cell r="J1082">
            <v>1</v>
          </cell>
        </row>
        <row r="1083">
          <cell r="A1083">
            <v>1063</v>
          </cell>
          <cell r="B1083" t="str">
            <v>AFC</v>
          </cell>
          <cell r="C1083" t="str">
            <v>GERAL</v>
          </cell>
          <cell r="D1083" t="str">
            <v>VT</v>
          </cell>
          <cell r="E1083" t="str">
            <v>MS</v>
          </cell>
          <cell r="F1083" t="str">
            <v>COM ELET/INST</v>
          </cell>
          <cell r="G1083" t="str">
            <v>ALEXANDRE ENDRINGER</v>
          </cell>
          <cell r="H1083" t="str">
            <v>ELETRICISTA F / C</v>
          </cell>
          <cell r="I1083" t="str">
            <v>PARGOS</v>
          </cell>
          <cell r="J1083">
            <v>1</v>
          </cell>
        </row>
        <row r="1084">
          <cell r="A1084">
            <v>1064</v>
          </cell>
          <cell r="B1084" t="str">
            <v>MML</v>
          </cell>
          <cell r="C1084" t="str">
            <v>BOP</v>
          </cell>
          <cell r="D1084" t="str">
            <v>GIL</v>
          </cell>
          <cell r="E1084" t="str">
            <v>JSS</v>
          </cell>
          <cell r="F1084" t="str">
            <v>LIG. DE CABOS</v>
          </cell>
          <cell r="G1084" t="str">
            <v>EDMLSON PEREIRA MACIEL</v>
          </cell>
          <cell r="H1084" t="str">
            <v>ELETRICISTA F / C</v>
          </cell>
          <cell r="I1084" t="str">
            <v>PARGOS</v>
          </cell>
          <cell r="J1084">
            <v>1</v>
          </cell>
        </row>
        <row r="1085">
          <cell r="A1085">
            <v>1065</v>
          </cell>
          <cell r="B1085" t="str">
            <v>AFC</v>
          </cell>
          <cell r="C1085" t="str">
            <v>ST</v>
          </cell>
          <cell r="D1085" t="str">
            <v>JMC</v>
          </cell>
          <cell r="E1085" t="str">
            <v>AMA</v>
          </cell>
          <cell r="F1085" t="str">
            <v>TUBULAÇÃO</v>
          </cell>
          <cell r="G1085" t="str">
            <v>JOSÉ RICARDO DIAS DA SILVA</v>
          </cell>
          <cell r="H1085" t="str">
            <v>MECANICO MONTADOR</v>
          </cell>
          <cell r="I1085" t="str">
            <v>PARGOS</v>
          </cell>
          <cell r="J1085">
            <v>1</v>
          </cell>
        </row>
        <row r="1086">
          <cell r="A1086">
            <v>1066</v>
          </cell>
          <cell r="B1086" t="str">
            <v>EDG</v>
          </cell>
          <cell r="C1086" t="str">
            <v>HRSG</v>
          </cell>
          <cell r="D1086" t="str">
            <v>VENDOL.</v>
          </cell>
          <cell r="E1086" t="str">
            <v>WMS</v>
          </cell>
          <cell r="F1086" t="str">
            <v>MONTAGEM</v>
          </cell>
          <cell r="G1086" t="str">
            <v>FERNANDO MATIAS DE SOUZA</v>
          </cell>
          <cell r="H1086" t="str">
            <v>MECANICO MONTADOR</v>
          </cell>
          <cell r="I1086" t="str">
            <v>PARGOS</v>
          </cell>
          <cell r="J1086">
            <v>1</v>
          </cell>
        </row>
        <row r="1087">
          <cell r="A1087">
            <v>1067</v>
          </cell>
          <cell r="B1087" t="str">
            <v>ASA</v>
          </cell>
          <cell r="C1087" t="str">
            <v>HRSG</v>
          </cell>
          <cell r="D1087" t="str">
            <v>PEDRO</v>
          </cell>
          <cell r="E1087" t="str">
            <v>AAS</v>
          </cell>
          <cell r="F1087" t="str">
            <v>MONTAGEM</v>
          </cell>
          <cell r="G1087" t="str">
            <v>CLAUDIO MARCIO DE SOUZA</v>
          </cell>
          <cell r="H1087" t="str">
            <v>MEIO OFICIAL</v>
          </cell>
          <cell r="I1087" t="str">
            <v>PARGOS</v>
          </cell>
          <cell r="J1087">
            <v>1</v>
          </cell>
        </row>
        <row r="1088">
          <cell r="A1088">
            <v>1068</v>
          </cell>
          <cell r="G1088" t="str">
            <v>JOSÉ ANTÔNIO PEDROSA BARROS</v>
          </cell>
          <cell r="H1088" t="str">
            <v>SOLDADOR MIG</v>
          </cell>
          <cell r="I1088" t="str">
            <v>PARGOS</v>
          </cell>
          <cell r="J1088">
            <v>1</v>
          </cell>
        </row>
        <row r="1089">
          <cell r="A1089">
            <v>1069</v>
          </cell>
          <cell r="B1089" t="str">
            <v>EDG</v>
          </cell>
          <cell r="C1089" t="str">
            <v>HRSG</v>
          </cell>
          <cell r="D1089" t="str">
            <v>VENDOL.</v>
          </cell>
          <cell r="E1089" t="str">
            <v>WMS</v>
          </cell>
          <cell r="F1089" t="str">
            <v>MONTAGEM</v>
          </cell>
          <cell r="G1089" t="str">
            <v>RONEY DA SILVA FIDELIS</v>
          </cell>
          <cell r="H1089" t="str">
            <v>MECANICO MONTADOR</v>
          </cell>
          <cell r="I1089" t="str">
            <v>PARGOS</v>
          </cell>
          <cell r="J1089">
            <v>1</v>
          </cell>
        </row>
        <row r="1090">
          <cell r="A1090">
            <v>1070</v>
          </cell>
          <cell r="B1090" t="str">
            <v>AFC</v>
          </cell>
          <cell r="C1090" t="str">
            <v>GERAL</v>
          </cell>
          <cell r="D1090" t="str">
            <v>VT</v>
          </cell>
          <cell r="E1090" t="str">
            <v>AAM</v>
          </cell>
          <cell r="F1090" t="str">
            <v>MANUTENÇÃO</v>
          </cell>
          <cell r="G1090" t="str">
            <v>LUIZ CARLOS MATTIUZZI</v>
          </cell>
          <cell r="H1090" t="str">
            <v>ELETRICISTA DE MANUTENÇÃO</v>
          </cell>
          <cell r="I1090" t="str">
            <v>BRISA DA COSTA</v>
          </cell>
          <cell r="J1090">
            <v>1</v>
          </cell>
        </row>
        <row r="1091">
          <cell r="A1091">
            <v>1071</v>
          </cell>
          <cell r="B1091" t="str">
            <v>EDG</v>
          </cell>
          <cell r="C1091" t="str">
            <v>HRSG</v>
          </cell>
          <cell r="D1091" t="str">
            <v>VENDOL.</v>
          </cell>
          <cell r="E1091" t="str">
            <v>WMS</v>
          </cell>
          <cell r="F1091" t="str">
            <v>MONTAGEM</v>
          </cell>
          <cell r="G1091" t="str">
            <v>LUZIMAR GONÇALVES</v>
          </cell>
          <cell r="H1091" t="str">
            <v>MEIO OFICIAL</v>
          </cell>
          <cell r="I1091" t="str">
            <v>PARGOS</v>
          </cell>
          <cell r="J1091">
            <v>1</v>
          </cell>
        </row>
        <row r="1092">
          <cell r="A1092">
            <v>1072</v>
          </cell>
          <cell r="B1092" t="str">
            <v>ILDEM</v>
          </cell>
          <cell r="C1092" t="str">
            <v>HRSG</v>
          </cell>
          <cell r="D1092" t="str">
            <v>ALVIM</v>
          </cell>
          <cell r="E1092" t="str">
            <v>LCB</v>
          </cell>
          <cell r="F1092" t="str">
            <v>SOLDA</v>
          </cell>
          <cell r="G1092" t="str">
            <v>MARCIO RICARDO DE ARAUJO SOUZA</v>
          </cell>
          <cell r="H1092" t="str">
            <v>AJUDANTE</v>
          </cell>
          <cell r="J1092">
            <v>1</v>
          </cell>
        </row>
        <row r="1093">
          <cell r="A1093">
            <v>1073</v>
          </cell>
          <cell r="B1093" t="str">
            <v>MML</v>
          </cell>
          <cell r="C1093" t="str">
            <v>BOP</v>
          </cell>
          <cell r="D1093" t="str">
            <v>GIL</v>
          </cell>
          <cell r="E1093" t="str">
            <v>JSS</v>
          </cell>
          <cell r="F1093" t="str">
            <v>LIG. DE CABOS</v>
          </cell>
          <cell r="G1093" t="str">
            <v>ANTÔNIO ROQUE DA SILVA</v>
          </cell>
          <cell r="H1093" t="str">
            <v>ELETRICISTA F / C</v>
          </cell>
          <cell r="I1093" t="str">
            <v>PARGOS</v>
          </cell>
          <cell r="J1093">
            <v>1</v>
          </cell>
        </row>
        <row r="1094">
          <cell r="A1094">
            <v>1074</v>
          </cell>
          <cell r="B1094" t="str">
            <v>ILDEM</v>
          </cell>
          <cell r="C1094" t="str">
            <v>HRSG</v>
          </cell>
          <cell r="D1094" t="str">
            <v>ALVIM</v>
          </cell>
          <cell r="E1094" t="str">
            <v>LCB</v>
          </cell>
          <cell r="F1094" t="str">
            <v>SOLDA</v>
          </cell>
          <cell r="G1094" t="str">
            <v>SHARLES MAGNO DE ASSIS</v>
          </cell>
          <cell r="H1094" t="str">
            <v>SOLDADOR MIG</v>
          </cell>
          <cell r="I1094" t="str">
            <v>PARGOS</v>
          </cell>
          <cell r="J1094">
            <v>1</v>
          </cell>
        </row>
        <row r="1095">
          <cell r="A1095">
            <v>1075</v>
          </cell>
          <cell r="B1095" t="str">
            <v>ILDEM</v>
          </cell>
          <cell r="C1095" t="str">
            <v>HRSG</v>
          </cell>
          <cell r="D1095" t="str">
            <v>ALVIM</v>
          </cell>
          <cell r="E1095" t="str">
            <v>VRC</v>
          </cell>
          <cell r="F1095" t="str">
            <v>SOLDA</v>
          </cell>
          <cell r="G1095" t="str">
            <v>JOSÉ EDIVALDO DO NASCIMENTO</v>
          </cell>
          <cell r="H1095" t="str">
            <v>SOLDADOR RX</v>
          </cell>
          <cell r="I1095" t="str">
            <v>BRISA DA COSTA</v>
          </cell>
          <cell r="J1095">
            <v>1</v>
          </cell>
        </row>
        <row r="1096">
          <cell r="A1096">
            <v>1076</v>
          </cell>
          <cell r="B1096" t="str">
            <v>AFC</v>
          </cell>
          <cell r="C1096" t="str">
            <v>HRSG</v>
          </cell>
          <cell r="D1096" t="str">
            <v>VT</v>
          </cell>
          <cell r="E1096" t="str">
            <v>VAS</v>
          </cell>
          <cell r="F1096" t="str">
            <v>ELÉTRICA</v>
          </cell>
          <cell r="G1096" t="str">
            <v>JOSÉ HELENO DOS SANTOS</v>
          </cell>
          <cell r="H1096" t="str">
            <v>ELETRICISTA F / C</v>
          </cell>
          <cell r="I1096" t="str">
            <v>PARGOS</v>
          </cell>
          <cell r="J1096">
            <v>1</v>
          </cell>
        </row>
        <row r="1097">
          <cell r="A1097">
            <v>1081</v>
          </cell>
          <cell r="B1097" t="str">
            <v>AFC</v>
          </cell>
          <cell r="C1097" t="str">
            <v>BOP</v>
          </cell>
          <cell r="D1097" t="str">
            <v>CMM</v>
          </cell>
          <cell r="E1097" t="str">
            <v>PCC</v>
          </cell>
          <cell r="F1097" t="str">
            <v>INSTRUMENT.</v>
          </cell>
          <cell r="G1097" t="str">
            <v>JAEDSON BARBOSA DE OLIVEIRA</v>
          </cell>
          <cell r="H1097" t="str">
            <v>INSTRUMENTISTA</v>
          </cell>
          <cell r="I1097" t="str">
            <v>PARGOS</v>
          </cell>
          <cell r="J1097">
            <v>1</v>
          </cell>
        </row>
        <row r="1098">
          <cell r="A1098">
            <v>1082</v>
          </cell>
          <cell r="B1098" t="str">
            <v>ASA</v>
          </cell>
          <cell r="C1098" t="str">
            <v>HRSG</v>
          </cell>
          <cell r="D1098" t="str">
            <v>PEDRO</v>
          </cell>
          <cell r="E1098" t="str">
            <v>JP</v>
          </cell>
          <cell r="F1098" t="str">
            <v>TUBULAÇÃO</v>
          </cell>
          <cell r="G1098" t="str">
            <v>GILMAR GOMES DA SILVA</v>
          </cell>
          <cell r="H1098" t="str">
            <v>ENCANADOR</v>
          </cell>
          <cell r="I1098" t="str">
            <v>PARGOS</v>
          </cell>
          <cell r="J1098">
            <v>1</v>
          </cell>
        </row>
        <row r="1099">
          <cell r="A1099">
            <v>1083</v>
          </cell>
          <cell r="B1099" t="str">
            <v>ASA</v>
          </cell>
          <cell r="C1099" t="str">
            <v>HRSG</v>
          </cell>
          <cell r="D1099" t="str">
            <v>PEDRO</v>
          </cell>
          <cell r="E1099" t="str">
            <v>JP</v>
          </cell>
          <cell r="F1099" t="str">
            <v>TUBULAÇÃO</v>
          </cell>
          <cell r="G1099" t="str">
            <v>WALDENIR CORREA RIBEIRO</v>
          </cell>
          <cell r="H1099" t="str">
            <v>ENCANADOR</v>
          </cell>
          <cell r="I1099" t="str">
            <v>PARGOS</v>
          </cell>
          <cell r="J1099">
            <v>1</v>
          </cell>
        </row>
        <row r="1100">
          <cell r="A1100">
            <v>1084</v>
          </cell>
          <cell r="B1100" t="str">
            <v>ASA</v>
          </cell>
          <cell r="C1100" t="str">
            <v>HRSG</v>
          </cell>
          <cell r="D1100" t="str">
            <v>PEDRO</v>
          </cell>
          <cell r="E1100" t="str">
            <v>JP</v>
          </cell>
          <cell r="F1100" t="str">
            <v>TUBULAÇÃO</v>
          </cell>
          <cell r="G1100" t="str">
            <v>EDSON VANDES SANTOS RIBEIRO</v>
          </cell>
          <cell r="H1100" t="str">
            <v>ENCANADOR</v>
          </cell>
          <cell r="I1100" t="str">
            <v>PARGOS</v>
          </cell>
          <cell r="J1100">
            <v>1</v>
          </cell>
        </row>
        <row r="1101">
          <cell r="A1101">
            <v>1085</v>
          </cell>
          <cell r="C1101" t="str">
            <v>DEM</v>
          </cell>
          <cell r="D1101" t="str">
            <v>DEM</v>
          </cell>
          <cell r="E1101" t="str">
            <v>DEM</v>
          </cell>
          <cell r="F1101" t="str">
            <v>DEM</v>
          </cell>
          <cell r="G1101" t="str">
            <v>GENILSON GOMES DA SILVA</v>
          </cell>
          <cell r="H1101" t="str">
            <v>ENCANADOR</v>
          </cell>
          <cell r="I1101" t="str">
            <v>PARGOS</v>
          </cell>
          <cell r="J1101">
            <v>1</v>
          </cell>
        </row>
        <row r="1102">
          <cell r="A1102">
            <v>1086</v>
          </cell>
          <cell r="B1102" t="str">
            <v>ASA</v>
          </cell>
          <cell r="C1102" t="str">
            <v>HRSG</v>
          </cell>
          <cell r="D1102" t="str">
            <v>PEDRO</v>
          </cell>
          <cell r="E1102" t="str">
            <v>JP</v>
          </cell>
          <cell r="F1102" t="str">
            <v>TUBULAÇÃO</v>
          </cell>
          <cell r="G1102" t="str">
            <v>HERCULANO LIMA DO NASCIMENTO</v>
          </cell>
          <cell r="H1102" t="str">
            <v>AJUDANTE</v>
          </cell>
          <cell r="J1102">
            <v>1</v>
          </cell>
        </row>
        <row r="1103">
          <cell r="A1103">
            <v>1087</v>
          </cell>
          <cell r="G1103" t="str">
            <v>CLÁUDIO SOUZA DE JESUS</v>
          </cell>
          <cell r="H1103" t="str">
            <v>INSTRUMENTISTA</v>
          </cell>
          <cell r="J1103">
            <v>1</v>
          </cell>
        </row>
        <row r="1104">
          <cell r="A1104">
            <v>1088</v>
          </cell>
          <cell r="B1104" t="str">
            <v>MOI</v>
          </cell>
          <cell r="C1104" t="str">
            <v>-</v>
          </cell>
          <cell r="D1104" t="str">
            <v>-</v>
          </cell>
          <cell r="E1104" t="str">
            <v>-</v>
          </cell>
          <cell r="F1104" t="str">
            <v>-</v>
          </cell>
          <cell r="G1104" t="str">
            <v>RENATO LOUREIRO JANOT PACHECO</v>
          </cell>
          <cell r="H1104" t="str">
            <v>MEDICO DO TRABALHO</v>
          </cell>
          <cell r="J1104">
            <v>1</v>
          </cell>
        </row>
        <row r="1105">
          <cell r="A1105">
            <v>1089</v>
          </cell>
          <cell r="C1105" t="str">
            <v>DEM</v>
          </cell>
          <cell r="D1105" t="str">
            <v>DEM</v>
          </cell>
          <cell r="E1105" t="str">
            <v>DEM</v>
          </cell>
          <cell r="F1105" t="str">
            <v>DEM</v>
          </cell>
          <cell r="G1105" t="str">
            <v>ANTÔNIO ARTUR ALVES</v>
          </cell>
          <cell r="H1105" t="str">
            <v>ELETRICISTA MONTADOR</v>
          </cell>
          <cell r="I1105" t="str">
            <v>PARGOS</v>
          </cell>
          <cell r="J1105">
            <v>1</v>
          </cell>
        </row>
        <row r="1106">
          <cell r="A1106">
            <v>1090</v>
          </cell>
          <cell r="B1106" t="str">
            <v>MML</v>
          </cell>
          <cell r="C1106" t="str">
            <v>BOP</v>
          </cell>
          <cell r="D1106" t="str">
            <v>GIL</v>
          </cell>
          <cell r="E1106" t="str">
            <v>JSS</v>
          </cell>
          <cell r="F1106" t="str">
            <v>LIG. DE CABOS</v>
          </cell>
          <cell r="G1106" t="str">
            <v>LEANDRO GONÇALVES DE SOUZA</v>
          </cell>
          <cell r="H1106" t="str">
            <v>ELETRICISTA F / C</v>
          </cell>
          <cell r="I1106" t="str">
            <v>PARGOS</v>
          </cell>
          <cell r="J1106">
            <v>1</v>
          </cell>
        </row>
        <row r="1107">
          <cell r="A1107">
            <v>1091</v>
          </cell>
          <cell r="B1107" t="str">
            <v>MML</v>
          </cell>
          <cell r="C1107" t="str">
            <v>BOP</v>
          </cell>
          <cell r="D1107" t="str">
            <v>GIL</v>
          </cell>
          <cell r="E1107" t="str">
            <v>JSS</v>
          </cell>
          <cell r="F1107" t="str">
            <v>LIG. DE CABOS</v>
          </cell>
          <cell r="G1107" t="str">
            <v>ELIZEU TAVARES FILHO</v>
          </cell>
          <cell r="H1107" t="str">
            <v>ELETRICISTA F / C</v>
          </cell>
          <cell r="I1107" t="str">
            <v>PARGOS</v>
          </cell>
          <cell r="J1107">
            <v>1</v>
          </cell>
        </row>
        <row r="1108">
          <cell r="A1108">
            <v>1092</v>
          </cell>
          <cell r="B1108" t="str">
            <v>AFC</v>
          </cell>
          <cell r="C1108" t="str">
            <v>BOP</v>
          </cell>
          <cell r="D1108" t="str">
            <v>CMM</v>
          </cell>
          <cell r="E1108" t="str">
            <v>PCC</v>
          </cell>
          <cell r="F1108" t="str">
            <v>INSTRUMENT.</v>
          </cell>
          <cell r="G1108" t="str">
            <v>JURANDIR SANTOS DE BRITTO</v>
          </cell>
          <cell r="H1108" t="str">
            <v>ELETRICISTA MONTADOR</v>
          </cell>
          <cell r="I1108" t="str">
            <v>PARGOS</v>
          </cell>
          <cell r="J1108">
            <v>1</v>
          </cell>
        </row>
        <row r="1109">
          <cell r="A1109">
            <v>1093</v>
          </cell>
          <cell r="B1109" t="str">
            <v>AFC</v>
          </cell>
          <cell r="C1109" t="str">
            <v>HRSG</v>
          </cell>
          <cell r="D1109" t="str">
            <v>CMM</v>
          </cell>
          <cell r="E1109" t="str">
            <v>ON</v>
          </cell>
          <cell r="F1109" t="str">
            <v>INSTRUMENT.</v>
          </cell>
          <cell r="G1109" t="str">
            <v>MAURICIO AUGUSTO MACHADO</v>
          </cell>
          <cell r="H1109" t="str">
            <v>ELETRICISTA MONTADOR</v>
          </cell>
          <cell r="I1109" t="str">
            <v>PARGOS</v>
          </cell>
          <cell r="J1109">
            <v>1</v>
          </cell>
        </row>
        <row r="1110">
          <cell r="A1110">
            <v>1094</v>
          </cell>
          <cell r="B1110" t="str">
            <v>MML</v>
          </cell>
          <cell r="C1110" t="str">
            <v>BOP</v>
          </cell>
          <cell r="D1110" t="str">
            <v>AVELEZ</v>
          </cell>
          <cell r="E1110" t="str">
            <v>OS</v>
          </cell>
          <cell r="F1110" t="str">
            <v>LANC. DE CABOS</v>
          </cell>
          <cell r="G1110" t="str">
            <v>OSMUNDO DE SANTANA</v>
          </cell>
          <cell r="H1110" t="str">
            <v>ENCARREGADO</v>
          </cell>
          <cell r="I1110" t="str">
            <v>BARRA</v>
          </cell>
          <cell r="J1110">
            <v>1</v>
          </cell>
        </row>
        <row r="1111">
          <cell r="A1111">
            <v>1095</v>
          </cell>
          <cell r="B1111" t="str">
            <v>MML</v>
          </cell>
          <cell r="C1111" t="str">
            <v>BOP</v>
          </cell>
          <cell r="D1111" t="str">
            <v>AVELEZ</v>
          </cell>
          <cell r="E1111" t="str">
            <v>CAM</v>
          </cell>
          <cell r="F1111" t="str">
            <v>LANC. DE CABOS</v>
          </cell>
          <cell r="G1111" t="str">
            <v>MANOEL TORRES DE LIRA</v>
          </cell>
          <cell r="H1111" t="str">
            <v>ELETRICISTA MONTADOR</v>
          </cell>
          <cell r="I1111" t="str">
            <v>PARGOS</v>
          </cell>
          <cell r="J1111">
            <v>1</v>
          </cell>
        </row>
        <row r="1112">
          <cell r="A1112">
            <v>1096</v>
          </cell>
          <cell r="B1112" t="str">
            <v>MML</v>
          </cell>
          <cell r="C1112" t="str">
            <v>BOP</v>
          </cell>
          <cell r="D1112" t="str">
            <v>AVELEZ</v>
          </cell>
          <cell r="E1112" t="str">
            <v>OS</v>
          </cell>
          <cell r="F1112" t="str">
            <v>LANC. DE CABOS</v>
          </cell>
          <cell r="G1112" t="str">
            <v>COSME GONÇALVES DA ROCHA</v>
          </cell>
          <cell r="H1112" t="str">
            <v>AJUDANTE</v>
          </cell>
          <cell r="I1112" t="str">
            <v>BARRA</v>
          </cell>
          <cell r="J1112">
            <v>1</v>
          </cell>
        </row>
        <row r="1113">
          <cell r="A1113">
            <v>1097</v>
          </cell>
          <cell r="B1113" t="str">
            <v>MML</v>
          </cell>
          <cell r="C1113" t="str">
            <v>BOP</v>
          </cell>
          <cell r="D1113" t="str">
            <v>AVELEZ</v>
          </cell>
          <cell r="E1113" t="str">
            <v>OS</v>
          </cell>
          <cell r="F1113" t="str">
            <v>LANC. DE CABOS</v>
          </cell>
          <cell r="G1113" t="str">
            <v>GILSON SILVA DE AZEVEDO</v>
          </cell>
          <cell r="H1113" t="str">
            <v>AJUDANTE</v>
          </cell>
          <cell r="I1113" t="str">
            <v>BARRA</v>
          </cell>
          <cell r="J1113">
            <v>1</v>
          </cell>
        </row>
        <row r="1114">
          <cell r="A1114">
            <v>1098</v>
          </cell>
          <cell r="B1114" t="str">
            <v>MML</v>
          </cell>
          <cell r="C1114" t="str">
            <v>BOP</v>
          </cell>
          <cell r="D1114" t="str">
            <v>AVELEZ</v>
          </cell>
          <cell r="E1114" t="str">
            <v>OS</v>
          </cell>
          <cell r="F1114" t="str">
            <v>LANC. DE CABOS</v>
          </cell>
          <cell r="G1114" t="str">
            <v>JULIO DOS SANTOS SILVA</v>
          </cell>
          <cell r="H1114" t="str">
            <v>AJUDANTE</v>
          </cell>
          <cell r="I1114" t="str">
            <v>BARRA</v>
          </cell>
          <cell r="J1114">
            <v>1</v>
          </cell>
        </row>
        <row r="1115">
          <cell r="A1115">
            <v>1099</v>
          </cell>
          <cell r="B1115" t="str">
            <v>MML</v>
          </cell>
          <cell r="C1115" t="str">
            <v>BOP</v>
          </cell>
          <cell r="D1115" t="str">
            <v>AVELEZ</v>
          </cell>
          <cell r="E1115" t="str">
            <v>OS</v>
          </cell>
          <cell r="F1115" t="str">
            <v>LANC. DE CABOS</v>
          </cell>
          <cell r="G1115" t="str">
            <v>ADRIANO SOUZA SILVA</v>
          </cell>
          <cell r="H1115" t="str">
            <v>AJUDANTE</v>
          </cell>
          <cell r="I1115" t="str">
            <v>BARRA</v>
          </cell>
          <cell r="J1115">
            <v>1</v>
          </cell>
        </row>
        <row r="1116">
          <cell r="A1116">
            <v>1100</v>
          </cell>
          <cell r="B1116" t="str">
            <v>MML</v>
          </cell>
          <cell r="C1116" t="str">
            <v>BOP</v>
          </cell>
          <cell r="D1116" t="str">
            <v>AVELEZ</v>
          </cell>
          <cell r="E1116" t="str">
            <v>OS</v>
          </cell>
          <cell r="F1116" t="str">
            <v>LANC. DE CABOS</v>
          </cell>
          <cell r="G1116" t="str">
            <v>LEONES SAMORA SOARES</v>
          </cell>
          <cell r="H1116" t="str">
            <v>AJUDANTE</v>
          </cell>
          <cell r="I1116" t="str">
            <v>BARRA</v>
          </cell>
          <cell r="J1116">
            <v>1</v>
          </cell>
        </row>
        <row r="1117">
          <cell r="A1117">
            <v>1101</v>
          </cell>
          <cell r="B1117" t="str">
            <v>MML</v>
          </cell>
          <cell r="C1117" t="str">
            <v>BOP</v>
          </cell>
          <cell r="D1117" t="str">
            <v>AVELEZ</v>
          </cell>
          <cell r="E1117" t="str">
            <v>OS</v>
          </cell>
          <cell r="F1117" t="str">
            <v>LANC. DE CABOS</v>
          </cell>
          <cell r="G1117" t="str">
            <v>CARLOS JOSÉ PALMEIRA MARIANO</v>
          </cell>
          <cell r="H1117" t="str">
            <v>AJUDANTE</v>
          </cell>
          <cell r="I1117" t="str">
            <v>BARRA</v>
          </cell>
          <cell r="J1117">
            <v>1</v>
          </cell>
        </row>
        <row r="1118">
          <cell r="A1118">
            <v>1102</v>
          </cell>
          <cell r="C1118" t="str">
            <v>DEM</v>
          </cell>
          <cell r="D1118" t="str">
            <v>DEM</v>
          </cell>
          <cell r="E1118" t="str">
            <v>DEM</v>
          </cell>
          <cell r="F1118" t="str">
            <v>DEM</v>
          </cell>
          <cell r="G1118" t="str">
            <v>ADAILTON CORREIA DA SILVA</v>
          </cell>
          <cell r="H1118" t="str">
            <v>AJUDANTE</v>
          </cell>
          <cell r="I1118" t="str">
            <v>BARRA</v>
          </cell>
          <cell r="J1118">
            <v>1</v>
          </cell>
        </row>
        <row r="1119">
          <cell r="A1119">
            <v>1103</v>
          </cell>
          <cell r="B1119" t="str">
            <v>MML</v>
          </cell>
          <cell r="C1119" t="str">
            <v>BOP</v>
          </cell>
          <cell r="D1119" t="str">
            <v>CMM</v>
          </cell>
          <cell r="E1119" t="str">
            <v>EF</v>
          </cell>
          <cell r="F1119" t="str">
            <v>MONTAGEM</v>
          </cell>
          <cell r="G1119" t="str">
            <v>ANTÔNIO CARLOS DOS SANTOS</v>
          </cell>
          <cell r="H1119" t="str">
            <v>AJUDANTE</v>
          </cell>
          <cell r="I1119" t="str">
            <v>BARRA</v>
          </cell>
          <cell r="J1119">
            <v>1</v>
          </cell>
        </row>
        <row r="1120">
          <cell r="A1120">
            <v>1104</v>
          </cell>
          <cell r="B1120" t="str">
            <v>MML</v>
          </cell>
          <cell r="C1120" t="str">
            <v>BOP</v>
          </cell>
          <cell r="D1120" t="str">
            <v>AVELEZ</v>
          </cell>
          <cell r="E1120" t="str">
            <v>OS</v>
          </cell>
          <cell r="F1120" t="str">
            <v>LANC. DE CABOS</v>
          </cell>
          <cell r="G1120" t="str">
            <v>CLAUDIO MENEZES SANTOS</v>
          </cell>
          <cell r="H1120" t="str">
            <v>AJUDANTE</v>
          </cell>
          <cell r="I1120" t="str">
            <v>AROEIRA</v>
          </cell>
          <cell r="J1120">
            <v>1</v>
          </cell>
        </row>
        <row r="1121">
          <cell r="A1121">
            <v>1105</v>
          </cell>
          <cell r="B1121" t="str">
            <v>EDR</v>
          </cell>
          <cell r="C1121" t="str">
            <v>HRSG</v>
          </cell>
          <cell r="D1121" t="str">
            <v>VENDOL.</v>
          </cell>
          <cell r="E1121" t="str">
            <v>AFA</v>
          </cell>
          <cell r="F1121" t="str">
            <v>MONTAGEM</v>
          </cell>
          <cell r="G1121" t="str">
            <v>UEDIO GOMES FERREIRA</v>
          </cell>
          <cell r="H1121" t="str">
            <v>AJUDANTE</v>
          </cell>
          <cell r="J1121">
            <v>1</v>
          </cell>
        </row>
        <row r="1122">
          <cell r="A1122">
            <v>1106</v>
          </cell>
          <cell r="B1122" t="str">
            <v>MML</v>
          </cell>
          <cell r="C1122" t="str">
            <v>BOP</v>
          </cell>
          <cell r="D1122" t="str">
            <v>AVELEZ</v>
          </cell>
          <cell r="E1122" t="str">
            <v>OS</v>
          </cell>
          <cell r="F1122" t="str">
            <v>LANC. DE CABOS</v>
          </cell>
          <cell r="G1122" t="str">
            <v>FABIO LEMOS MIRANDA</v>
          </cell>
          <cell r="H1122" t="str">
            <v>AJUDANTE</v>
          </cell>
          <cell r="I1122" t="str">
            <v>BARRA</v>
          </cell>
          <cell r="J1122">
            <v>1</v>
          </cell>
        </row>
        <row r="1123">
          <cell r="A1123">
            <v>1107</v>
          </cell>
          <cell r="B1123" t="str">
            <v>MML</v>
          </cell>
          <cell r="C1123" t="str">
            <v>BOP</v>
          </cell>
          <cell r="D1123" t="str">
            <v>AVELEZ</v>
          </cell>
          <cell r="E1123" t="str">
            <v>OS</v>
          </cell>
          <cell r="F1123" t="str">
            <v>LANC. DE CABOS</v>
          </cell>
          <cell r="G1123" t="str">
            <v>JOVANILDO PEREIRA OLIVEIRA</v>
          </cell>
          <cell r="H1123" t="str">
            <v>AJUDANTE</v>
          </cell>
          <cell r="I1123" t="str">
            <v>BARRA</v>
          </cell>
          <cell r="J1123">
            <v>1</v>
          </cell>
        </row>
        <row r="1124">
          <cell r="A1124">
            <v>1108</v>
          </cell>
          <cell r="G1124" t="str">
            <v>FRANCISCO DA CHAGAS GOMES COSTA</v>
          </cell>
          <cell r="H1124" t="str">
            <v>AJUDANTE</v>
          </cell>
          <cell r="I1124" t="str">
            <v>BARRA</v>
          </cell>
          <cell r="J1124">
            <v>1</v>
          </cell>
        </row>
        <row r="1125">
          <cell r="A1125">
            <v>1109</v>
          </cell>
          <cell r="B1125" t="str">
            <v>EDG</v>
          </cell>
          <cell r="C1125" t="str">
            <v>HRSG</v>
          </cell>
          <cell r="D1125" t="str">
            <v>VENDOL.</v>
          </cell>
          <cell r="E1125" t="str">
            <v>WMS</v>
          </cell>
          <cell r="F1125" t="str">
            <v>MONTAGEM</v>
          </cell>
          <cell r="G1125" t="str">
            <v>ALEX LEONARDO SANTOS SILVA</v>
          </cell>
          <cell r="H1125" t="str">
            <v>MECANICO MONTADOR</v>
          </cell>
          <cell r="I1125" t="str">
            <v>PARGOS</v>
          </cell>
          <cell r="J1125">
            <v>1</v>
          </cell>
        </row>
        <row r="1126">
          <cell r="A1126">
            <v>1110</v>
          </cell>
          <cell r="C1126" t="str">
            <v>DEM</v>
          </cell>
          <cell r="D1126" t="str">
            <v>DEM</v>
          </cell>
          <cell r="E1126" t="str">
            <v>DEM</v>
          </cell>
          <cell r="F1126" t="str">
            <v>DEM</v>
          </cell>
          <cell r="G1126" t="str">
            <v>MAURO CELSO DOS REIS</v>
          </cell>
          <cell r="H1126" t="str">
            <v>ELETRICISTA MONTADOR</v>
          </cell>
          <cell r="J1126">
            <v>1</v>
          </cell>
        </row>
        <row r="1127">
          <cell r="A1127">
            <v>1111</v>
          </cell>
          <cell r="B1127" t="str">
            <v>MML</v>
          </cell>
          <cell r="C1127" t="str">
            <v>BOP</v>
          </cell>
          <cell r="D1127" t="str">
            <v>AVELEZ</v>
          </cell>
          <cell r="E1127" t="str">
            <v>OS</v>
          </cell>
          <cell r="F1127" t="str">
            <v>LANC. DE CABOS</v>
          </cell>
          <cell r="G1127" t="str">
            <v>MOISÉS FEIJOLI DOS SANTOS</v>
          </cell>
          <cell r="H1127" t="str">
            <v>AJUDANTE</v>
          </cell>
          <cell r="I1127" t="str">
            <v>BARRA</v>
          </cell>
          <cell r="J1127">
            <v>1</v>
          </cell>
        </row>
        <row r="1128">
          <cell r="A1128">
            <v>1112</v>
          </cell>
          <cell r="B1128" t="str">
            <v>DORG</v>
          </cell>
          <cell r="G1128" t="str">
            <v>RENATO PEREIRA DA SILVA</v>
          </cell>
          <cell r="H1128" t="str">
            <v>AUXILIAR TÉCNICO DE PRODUÇÃO</v>
          </cell>
          <cell r="I1128" t="str">
            <v>PARGOS</v>
          </cell>
          <cell r="J1128">
            <v>1</v>
          </cell>
        </row>
        <row r="1129">
          <cell r="A1129">
            <v>1113</v>
          </cell>
          <cell r="B1129" t="str">
            <v>ASA</v>
          </cell>
          <cell r="C1129" t="str">
            <v>HRSG</v>
          </cell>
          <cell r="D1129" t="str">
            <v>PEDRO</v>
          </cell>
          <cell r="E1129" t="str">
            <v>GF</v>
          </cell>
          <cell r="F1129" t="str">
            <v>ISOLAMENTO</v>
          </cell>
          <cell r="G1129" t="str">
            <v>EDSON DIEGO GUERRA</v>
          </cell>
          <cell r="H1129" t="str">
            <v>MEIO OFICIAL</v>
          </cell>
          <cell r="J1129">
            <v>1</v>
          </cell>
        </row>
        <row r="1130">
          <cell r="A1130">
            <v>1114</v>
          </cell>
          <cell r="B1130" t="str">
            <v>ASA</v>
          </cell>
          <cell r="C1130" t="str">
            <v>HRSG</v>
          </cell>
          <cell r="D1130" t="str">
            <v>PEDRO</v>
          </cell>
          <cell r="E1130" t="str">
            <v>JGA</v>
          </cell>
          <cell r="F1130" t="str">
            <v>MONTAGEM</v>
          </cell>
          <cell r="G1130" t="str">
            <v>JAQUISAN TEIXEIRA SILVA</v>
          </cell>
          <cell r="H1130" t="str">
            <v>MECANICO MONTADOR</v>
          </cell>
          <cell r="I1130" t="str">
            <v>PARGOS</v>
          </cell>
          <cell r="J1130">
            <v>1</v>
          </cell>
        </row>
        <row r="1131">
          <cell r="A1131">
            <v>1115</v>
          </cell>
          <cell r="B1131" t="str">
            <v>ASA</v>
          </cell>
          <cell r="C1131" t="str">
            <v>HRSG</v>
          </cell>
          <cell r="D1131" t="str">
            <v>PEDRO</v>
          </cell>
          <cell r="E1131" t="str">
            <v>JP</v>
          </cell>
          <cell r="F1131" t="str">
            <v>TUBULAÇÃO</v>
          </cell>
          <cell r="G1131" t="str">
            <v>LUIZ CARLOS FRANCISCO DA SILVA</v>
          </cell>
          <cell r="H1131" t="str">
            <v>ENCANADOR</v>
          </cell>
          <cell r="I1131" t="str">
            <v>BRISA DA COSTA</v>
          </cell>
          <cell r="J1131">
            <v>1</v>
          </cell>
        </row>
        <row r="1132">
          <cell r="A1132">
            <v>1116</v>
          </cell>
          <cell r="G1132" t="str">
            <v>BRAULIO GOMES DA SILVA</v>
          </cell>
          <cell r="H1132" t="str">
            <v>AJUDANTE</v>
          </cell>
          <cell r="J1132">
            <v>1</v>
          </cell>
        </row>
        <row r="1133">
          <cell r="A1133">
            <v>1117</v>
          </cell>
          <cell r="G1133" t="str">
            <v>WILIAN MONTEIRO DE SOUZA</v>
          </cell>
          <cell r="H1133" t="str">
            <v>AJUDANTE</v>
          </cell>
          <cell r="J1133">
            <v>1</v>
          </cell>
        </row>
        <row r="1134">
          <cell r="A1134">
            <v>1118</v>
          </cell>
          <cell r="G1134" t="str">
            <v>LEANDRO MONTEIRO DO CARMO</v>
          </cell>
          <cell r="H1134" t="str">
            <v>AJUDANTE</v>
          </cell>
          <cell r="J1134">
            <v>1</v>
          </cell>
        </row>
        <row r="1135">
          <cell r="A1135">
            <v>1119</v>
          </cell>
          <cell r="G1135" t="str">
            <v>GERALDO ARAÚJO DE ALMEIDA</v>
          </cell>
          <cell r="H1135" t="str">
            <v>ENCARREGADO MATERIAIS</v>
          </cell>
          <cell r="I1135" t="str">
            <v>PARGOS</v>
          </cell>
          <cell r="J1135">
            <v>1</v>
          </cell>
        </row>
        <row r="1136">
          <cell r="A1136">
            <v>1120</v>
          </cell>
          <cell r="C1136" t="str">
            <v>HRSG</v>
          </cell>
          <cell r="D1136" t="str">
            <v>?</v>
          </cell>
          <cell r="G1136" t="str">
            <v>LUIZ GUSTAVO PAZ SANTOS</v>
          </cell>
          <cell r="H1136" t="str">
            <v>AJUDANTE</v>
          </cell>
          <cell r="I1136" t="str">
            <v>BARRA</v>
          </cell>
          <cell r="J1136">
            <v>1</v>
          </cell>
        </row>
        <row r="1137">
          <cell r="A1137">
            <v>1121</v>
          </cell>
          <cell r="G1137" t="str">
            <v>CARLOS VINÍCIUS FERREIRA DE SOUZA</v>
          </cell>
          <cell r="H1137" t="str">
            <v>AJUDANTE</v>
          </cell>
          <cell r="J1137">
            <v>1</v>
          </cell>
        </row>
        <row r="1138">
          <cell r="A1138">
            <v>1122</v>
          </cell>
          <cell r="B1138" t="str">
            <v>EDR</v>
          </cell>
          <cell r="C1138" t="str">
            <v>HRSG</v>
          </cell>
          <cell r="D1138" t="str">
            <v>VENDOL.</v>
          </cell>
          <cell r="E1138" t="str">
            <v>AFA</v>
          </cell>
          <cell r="F1138" t="str">
            <v>MONTAGEM</v>
          </cell>
          <cell r="G1138" t="str">
            <v>GUTEMBERG TELES DE JESUS</v>
          </cell>
          <cell r="H1138" t="str">
            <v>ENCANADOR</v>
          </cell>
          <cell r="I1138" t="str">
            <v>PARGOS</v>
          </cell>
          <cell r="J1138">
            <v>1</v>
          </cell>
        </row>
        <row r="1139">
          <cell r="A1139">
            <v>1123</v>
          </cell>
          <cell r="B1139" t="str">
            <v>EDR</v>
          </cell>
          <cell r="C1139" t="str">
            <v>HRSG</v>
          </cell>
          <cell r="D1139" t="str">
            <v>VENDOL.</v>
          </cell>
          <cell r="E1139" t="str">
            <v>AFA</v>
          </cell>
          <cell r="F1139" t="str">
            <v>MONTAGEM</v>
          </cell>
          <cell r="G1139" t="str">
            <v>WALDIR SOUZA NONATO BISPO</v>
          </cell>
          <cell r="H1139" t="str">
            <v>ENCANADOR</v>
          </cell>
          <cell r="J1139">
            <v>1</v>
          </cell>
        </row>
        <row r="1140">
          <cell r="A1140">
            <v>1124</v>
          </cell>
          <cell r="B1140" t="str">
            <v>AFC</v>
          </cell>
          <cell r="C1140" t="str">
            <v>BOP</v>
          </cell>
          <cell r="D1140" t="str">
            <v>CMM</v>
          </cell>
          <cell r="E1140" t="str">
            <v>PCC</v>
          </cell>
          <cell r="F1140" t="str">
            <v>INSTRUMENT.</v>
          </cell>
          <cell r="G1140" t="str">
            <v>ELINALDO CONCEIÇÃO</v>
          </cell>
          <cell r="H1140" t="str">
            <v>AJUDANTE</v>
          </cell>
          <cell r="I1140" t="str">
            <v>BARRA</v>
          </cell>
          <cell r="J1140">
            <v>1</v>
          </cell>
        </row>
        <row r="1141">
          <cell r="A1141">
            <v>1125</v>
          </cell>
          <cell r="B1141" t="str">
            <v>ILDEM</v>
          </cell>
          <cell r="C1141" t="str">
            <v>HRSG</v>
          </cell>
          <cell r="D1141" t="str">
            <v>ALVIM</v>
          </cell>
          <cell r="E1141" t="str">
            <v>LCB</v>
          </cell>
          <cell r="F1141" t="str">
            <v>SOLDA</v>
          </cell>
          <cell r="G1141" t="str">
            <v>IVAN SOUZA NASCIMENTO</v>
          </cell>
          <cell r="H1141" t="str">
            <v>SOLDADOR TIG</v>
          </cell>
          <cell r="J1141">
            <v>1</v>
          </cell>
        </row>
        <row r="1142">
          <cell r="A1142">
            <v>1126</v>
          </cell>
          <cell r="B1142" t="str">
            <v>MML</v>
          </cell>
          <cell r="C1142" t="str">
            <v>BOP</v>
          </cell>
          <cell r="D1142" t="str">
            <v>GIL</v>
          </cell>
          <cell r="E1142" t="str">
            <v>JSS</v>
          </cell>
          <cell r="F1142" t="str">
            <v>LIG. DE CABOS</v>
          </cell>
          <cell r="G1142" t="str">
            <v>AELITON SOUZA DE SANTANA</v>
          </cell>
          <cell r="H1142" t="str">
            <v>AJUDANTE</v>
          </cell>
          <cell r="I1142" t="str">
            <v>BARRA</v>
          </cell>
          <cell r="J1142">
            <v>1</v>
          </cell>
        </row>
        <row r="1143">
          <cell r="A1143">
            <v>1127</v>
          </cell>
          <cell r="B1143" t="str">
            <v>AFC</v>
          </cell>
          <cell r="C1143" t="str">
            <v>BOP</v>
          </cell>
          <cell r="D1143" t="str">
            <v>CMM</v>
          </cell>
          <cell r="E1143" t="str">
            <v>PCC</v>
          </cell>
          <cell r="F1143" t="str">
            <v>INSTRUMENT.</v>
          </cell>
          <cell r="G1143" t="str">
            <v>MOISÉS DA SILVA BARBOSA</v>
          </cell>
          <cell r="H1143" t="str">
            <v>AJUDANTE</v>
          </cell>
          <cell r="I1143" t="str">
            <v>BARRA</v>
          </cell>
          <cell r="J1143">
            <v>1</v>
          </cell>
        </row>
        <row r="1144">
          <cell r="A1144">
            <v>1128</v>
          </cell>
          <cell r="B1144" t="str">
            <v>AFC</v>
          </cell>
          <cell r="C1144" t="str">
            <v>HRSG</v>
          </cell>
          <cell r="D1144" t="str">
            <v>CMM</v>
          </cell>
          <cell r="E1144" t="str">
            <v>ON</v>
          </cell>
          <cell r="F1144" t="str">
            <v>INSTRUMENT.</v>
          </cell>
          <cell r="G1144" t="str">
            <v>DELMARES FERREIRA RAMOS</v>
          </cell>
          <cell r="H1144" t="str">
            <v>AJUDANTE</v>
          </cell>
          <cell r="I1144" t="str">
            <v>BARRA</v>
          </cell>
          <cell r="J1144">
            <v>1</v>
          </cell>
        </row>
        <row r="1145">
          <cell r="A1145">
            <v>1129</v>
          </cell>
          <cell r="B1145" t="str">
            <v>AFC</v>
          </cell>
          <cell r="C1145" t="str">
            <v>BOP</v>
          </cell>
          <cell r="D1145" t="str">
            <v>CMM</v>
          </cell>
          <cell r="E1145" t="str">
            <v>PCC</v>
          </cell>
          <cell r="F1145" t="str">
            <v>INSTRUMENT.</v>
          </cell>
          <cell r="G1145" t="str">
            <v>JOSÉ JORGE DE SOUZA MATTOS</v>
          </cell>
          <cell r="H1145" t="str">
            <v>AJUDANTE</v>
          </cell>
          <cell r="I1145" t="str">
            <v>BARRA</v>
          </cell>
          <cell r="J1145">
            <v>1</v>
          </cell>
        </row>
        <row r="1146">
          <cell r="A1146">
            <v>1130</v>
          </cell>
          <cell r="B1146" t="str">
            <v>ASA</v>
          </cell>
          <cell r="C1146" t="str">
            <v>HRSG</v>
          </cell>
          <cell r="D1146" t="str">
            <v>ANT</v>
          </cell>
          <cell r="E1146" t="str">
            <v>JRG</v>
          </cell>
          <cell r="F1146" t="str">
            <v>TUBULAÇÃO</v>
          </cell>
          <cell r="G1146" t="str">
            <v>JOSENILSON BISPO DOS SANTOS</v>
          </cell>
          <cell r="H1146" t="str">
            <v>ENCANADOR</v>
          </cell>
          <cell r="J1146">
            <v>1</v>
          </cell>
        </row>
        <row r="1147">
          <cell r="A1147">
            <v>1131</v>
          </cell>
          <cell r="B1147" t="str">
            <v>AFC</v>
          </cell>
          <cell r="C1147" t="str">
            <v>HRSG</v>
          </cell>
          <cell r="D1147" t="str">
            <v>PAO</v>
          </cell>
          <cell r="E1147" t="str">
            <v>-</v>
          </cell>
          <cell r="F1147" t="str">
            <v>FABRICAÇÃO</v>
          </cell>
          <cell r="G1147" t="str">
            <v>JOSIMAR ALVES MOREIRA</v>
          </cell>
          <cell r="H1147" t="str">
            <v>AJUDANTE</v>
          </cell>
          <cell r="I1147" t="str">
            <v>BARRA</v>
          </cell>
          <cell r="J1147">
            <v>1</v>
          </cell>
        </row>
        <row r="1148">
          <cell r="A1148">
            <v>1132</v>
          </cell>
          <cell r="B1148" t="str">
            <v>ASA</v>
          </cell>
          <cell r="C1148" t="str">
            <v>HRSG</v>
          </cell>
          <cell r="D1148" t="str">
            <v>PEDRO</v>
          </cell>
          <cell r="E1148" t="str">
            <v>GF</v>
          </cell>
          <cell r="F1148" t="str">
            <v>ISOLAMENTO</v>
          </cell>
          <cell r="G1148" t="str">
            <v>MARCELO FERREIRA DA SILVA</v>
          </cell>
          <cell r="H1148" t="str">
            <v>MECANICO MONTADOR</v>
          </cell>
          <cell r="J1148">
            <v>1</v>
          </cell>
        </row>
        <row r="1149">
          <cell r="A1149">
            <v>1133</v>
          </cell>
          <cell r="B1149" t="str">
            <v>AFC</v>
          </cell>
          <cell r="C1149" t="str">
            <v>BOP</v>
          </cell>
          <cell r="D1149" t="str">
            <v>CMM</v>
          </cell>
          <cell r="E1149" t="str">
            <v>PCC</v>
          </cell>
          <cell r="F1149" t="str">
            <v>INSTRUMENT.</v>
          </cell>
          <cell r="G1149" t="str">
            <v>RONALDO DA SILVA BARBOSA</v>
          </cell>
          <cell r="H1149" t="str">
            <v>AJUDANTE</v>
          </cell>
          <cell r="I1149" t="str">
            <v>BARRA</v>
          </cell>
          <cell r="J1149">
            <v>1</v>
          </cell>
        </row>
        <row r="1150">
          <cell r="A1150">
            <v>1134</v>
          </cell>
          <cell r="B1150" t="str">
            <v>ASA</v>
          </cell>
          <cell r="C1150" t="str">
            <v>HRSG</v>
          </cell>
          <cell r="D1150" t="str">
            <v>ANT</v>
          </cell>
          <cell r="E1150" t="str">
            <v>JRG</v>
          </cell>
          <cell r="F1150" t="str">
            <v>TUBULAÇÃO</v>
          </cell>
          <cell r="G1150" t="str">
            <v>MARCELINO DA SILVA</v>
          </cell>
          <cell r="H1150" t="str">
            <v>ENCANADOR</v>
          </cell>
          <cell r="I1150" t="str">
            <v>PARGOS</v>
          </cell>
          <cell r="J1150">
            <v>1</v>
          </cell>
        </row>
        <row r="1151">
          <cell r="A1151">
            <v>1135</v>
          </cell>
          <cell r="C1151" t="str">
            <v>DEM</v>
          </cell>
          <cell r="D1151" t="str">
            <v>DEM</v>
          </cell>
          <cell r="E1151" t="str">
            <v>DEM</v>
          </cell>
          <cell r="F1151" t="str">
            <v>DEM</v>
          </cell>
          <cell r="G1151" t="str">
            <v>MANOEL DIAS BARROSO FILHO</v>
          </cell>
          <cell r="H1151" t="str">
            <v>AJUDANTE</v>
          </cell>
          <cell r="I1151" t="str">
            <v>AEROPORTO</v>
          </cell>
          <cell r="J1151">
            <v>1</v>
          </cell>
        </row>
        <row r="1152">
          <cell r="A1152">
            <v>1136</v>
          </cell>
          <cell r="C1152" t="str">
            <v>DEM</v>
          </cell>
          <cell r="D1152" t="str">
            <v>DEM</v>
          </cell>
          <cell r="E1152" t="str">
            <v>DEM</v>
          </cell>
          <cell r="F1152" t="str">
            <v>DEM</v>
          </cell>
          <cell r="G1152" t="str">
            <v>LINO PIMENTA</v>
          </cell>
          <cell r="H1152" t="str">
            <v>INSTRUMENTISTA</v>
          </cell>
          <cell r="I1152" t="str">
            <v>PARGOS</v>
          </cell>
          <cell r="J1152">
            <v>1</v>
          </cell>
        </row>
        <row r="1153">
          <cell r="A1153">
            <v>1137</v>
          </cell>
          <cell r="B1153" t="str">
            <v>DORG</v>
          </cell>
          <cell r="G1153" t="str">
            <v>ELVIO DE SOUZA PAIVA</v>
          </cell>
          <cell r="H1153" t="str">
            <v>ELETRICISTA MONTADOR</v>
          </cell>
          <cell r="J1153">
            <v>1</v>
          </cell>
        </row>
        <row r="1154">
          <cell r="A1154">
            <v>1138</v>
          </cell>
          <cell r="B1154" t="str">
            <v>MML</v>
          </cell>
          <cell r="C1154" t="str">
            <v>BOP</v>
          </cell>
          <cell r="D1154" t="str">
            <v>AVELEZ</v>
          </cell>
          <cell r="E1154" t="str">
            <v>CAM</v>
          </cell>
          <cell r="F1154" t="str">
            <v>LANC. DE CABOS</v>
          </cell>
          <cell r="G1154" t="str">
            <v>GEOVANI SAMORA SOARES</v>
          </cell>
          <cell r="H1154" t="str">
            <v>AJUDANTE</v>
          </cell>
          <cell r="I1154" t="str">
            <v>AROEIRA</v>
          </cell>
          <cell r="J1154">
            <v>1</v>
          </cell>
        </row>
        <row r="1155">
          <cell r="A1155">
            <v>1139</v>
          </cell>
          <cell r="C1155" t="str">
            <v>HRSG</v>
          </cell>
          <cell r="D1155" t="str">
            <v>?</v>
          </cell>
          <cell r="G1155" t="str">
            <v>PAULO CEZAR DA CUNHA SILVA</v>
          </cell>
          <cell r="H1155" t="str">
            <v>AJUDANTE</v>
          </cell>
          <cell r="I1155" t="str">
            <v>BARRA</v>
          </cell>
          <cell r="J1155">
            <v>1</v>
          </cell>
        </row>
        <row r="1156">
          <cell r="A1156">
            <v>1140</v>
          </cell>
          <cell r="B1156" t="str">
            <v>MML</v>
          </cell>
          <cell r="C1156" t="str">
            <v>BOP</v>
          </cell>
          <cell r="D1156" t="str">
            <v>AVELEZ</v>
          </cell>
          <cell r="E1156" t="str">
            <v>CAM</v>
          </cell>
          <cell r="F1156" t="str">
            <v>LANC. DE CABOS</v>
          </cell>
          <cell r="G1156" t="str">
            <v>JOÃO LEITE DOS SANTOS</v>
          </cell>
          <cell r="H1156" t="str">
            <v>AJUDANTE</v>
          </cell>
          <cell r="I1156" t="str">
            <v>AROEIRA</v>
          </cell>
          <cell r="J1156">
            <v>1</v>
          </cell>
        </row>
        <row r="1157">
          <cell r="A1157">
            <v>1141</v>
          </cell>
          <cell r="C1157" t="str">
            <v>DEM</v>
          </cell>
          <cell r="D1157" t="str">
            <v>DEM</v>
          </cell>
          <cell r="E1157" t="str">
            <v>DEM</v>
          </cell>
          <cell r="F1157" t="str">
            <v>DEM</v>
          </cell>
          <cell r="G1157" t="str">
            <v>CARLOS ALBERTO GONÇALVES</v>
          </cell>
          <cell r="H1157" t="str">
            <v>INSTRUMENTISTA</v>
          </cell>
          <cell r="I1157" t="str">
            <v>RIO DAS OSTRAS</v>
          </cell>
          <cell r="J1157">
            <v>1</v>
          </cell>
        </row>
        <row r="1158">
          <cell r="A1158">
            <v>1142</v>
          </cell>
          <cell r="B1158" t="str">
            <v>ASA</v>
          </cell>
          <cell r="C1158" t="str">
            <v>HRSG</v>
          </cell>
          <cell r="D1158" t="str">
            <v>PEDRO</v>
          </cell>
          <cell r="E1158" t="str">
            <v>GF</v>
          </cell>
          <cell r="F1158" t="str">
            <v>ISOLAMENTO</v>
          </cell>
          <cell r="G1158" t="str">
            <v>HELISSON SILVA DOS SANTOS</v>
          </cell>
          <cell r="H1158" t="str">
            <v>AJUDANTE</v>
          </cell>
          <cell r="J1158">
            <v>1</v>
          </cell>
        </row>
        <row r="1159">
          <cell r="A1159">
            <v>1143</v>
          </cell>
          <cell r="G1159" t="str">
            <v>PEDRO ALVES DE ASSIS</v>
          </cell>
          <cell r="H1159" t="str">
            <v>SUPERVISOR DE TUBULAÇÃO</v>
          </cell>
          <cell r="J1159">
            <v>1</v>
          </cell>
        </row>
        <row r="1160">
          <cell r="A1160">
            <v>1144</v>
          </cell>
          <cell r="B1160" t="str">
            <v>ASA</v>
          </cell>
          <cell r="C1160" t="str">
            <v>HRSG</v>
          </cell>
          <cell r="D1160" t="str">
            <v>ANT</v>
          </cell>
          <cell r="E1160" t="str">
            <v>CS</v>
          </cell>
          <cell r="F1160" t="str">
            <v>TUBULAÇÃO</v>
          </cell>
          <cell r="G1160" t="str">
            <v>MÁRCIO GLEIBISSON SILVA PASSOS</v>
          </cell>
          <cell r="H1160" t="str">
            <v>ENCANADOR</v>
          </cell>
          <cell r="I1160" t="str">
            <v>BRISA DA COSTA</v>
          </cell>
          <cell r="J1160">
            <v>1</v>
          </cell>
        </row>
        <row r="1161">
          <cell r="A1161">
            <v>1145</v>
          </cell>
          <cell r="B1161" t="str">
            <v>EDR</v>
          </cell>
          <cell r="C1161" t="str">
            <v>HRSG</v>
          </cell>
          <cell r="D1161" t="str">
            <v>VENDOL.</v>
          </cell>
          <cell r="E1161" t="str">
            <v>J APAR</v>
          </cell>
          <cell r="F1161" t="str">
            <v>MONTAGEM</v>
          </cell>
          <cell r="G1161" t="str">
            <v>MARCIO DA SILVA BONDADE</v>
          </cell>
          <cell r="H1161" t="str">
            <v>MECANICO MONTADOR</v>
          </cell>
          <cell r="I1161" t="str">
            <v>BRISA DA COSTA</v>
          </cell>
          <cell r="J1161">
            <v>1</v>
          </cell>
        </row>
        <row r="1162">
          <cell r="A1162">
            <v>1146</v>
          </cell>
          <cell r="G1162" t="str">
            <v>LUCIANO ORNELA LUCIO DA SILVA</v>
          </cell>
          <cell r="H1162" t="str">
            <v>AJUDANTE</v>
          </cell>
          <cell r="I1162" t="str">
            <v>-</v>
          </cell>
          <cell r="J1162">
            <v>1</v>
          </cell>
        </row>
        <row r="1163">
          <cell r="A1163">
            <v>1147</v>
          </cell>
          <cell r="G1163" t="str">
            <v>ANTÔNIO ALVES DOS SANTOS</v>
          </cell>
          <cell r="H1163" t="str">
            <v>AJUDANTE</v>
          </cell>
          <cell r="I1163" t="str">
            <v>-</v>
          </cell>
          <cell r="J1163">
            <v>1</v>
          </cell>
        </row>
        <row r="1164">
          <cell r="A1164">
            <v>1148</v>
          </cell>
          <cell r="G1164" t="str">
            <v>THIAGO VIEIRA DA SILVA</v>
          </cell>
          <cell r="H1164" t="str">
            <v>AJUDANTE</v>
          </cell>
          <cell r="I1164" t="str">
            <v>-</v>
          </cell>
          <cell r="J1164">
            <v>1</v>
          </cell>
        </row>
        <row r="1165">
          <cell r="A1165">
            <v>1149</v>
          </cell>
          <cell r="G1165" t="str">
            <v>GILBERTO DE PAIVA JUNIOR</v>
          </cell>
          <cell r="H1165" t="str">
            <v>AJUDANTE</v>
          </cell>
          <cell r="I1165" t="str">
            <v>-</v>
          </cell>
          <cell r="J1165">
            <v>1</v>
          </cell>
        </row>
        <row r="1166">
          <cell r="A1166">
            <v>1150</v>
          </cell>
          <cell r="G1166" t="str">
            <v>SEBASTIÃO CORDEIRO DA SILVA</v>
          </cell>
          <cell r="H1166" t="str">
            <v>ENCANADOR</v>
          </cell>
          <cell r="I1166" t="str">
            <v>BRISA DA COSTA</v>
          </cell>
          <cell r="J1166">
            <v>1</v>
          </cell>
        </row>
        <row r="1167">
          <cell r="A1167">
            <v>1151</v>
          </cell>
          <cell r="B1167" t="str">
            <v>MML</v>
          </cell>
          <cell r="C1167" t="str">
            <v>BOP</v>
          </cell>
          <cell r="D1167" t="str">
            <v>AVELEZ</v>
          </cell>
          <cell r="E1167" t="str">
            <v>CAM</v>
          </cell>
          <cell r="F1167" t="str">
            <v>LANC. DE CABOS</v>
          </cell>
          <cell r="G1167" t="str">
            <v>ANTÔNIO DE JESUS MOREIRA RODRIGUES</v>
          </cell>
          <cell r="H1167" t="str">
            <v>AJUDANTE</v>
          </cell>
          <cell r="I1167" t="str">
            <v>BARRA</v>
          </cell>
          <cell r="J1167">
            <v>1</v>
          </cell>
        </row>
        <row r="1168">
          <cell r="A1168">
            <v>1152</v>
          </cell>
          <cell r="G1168" t="str">
            <v>LUIZ PAULO DA CRUZ</v>
          </cell>
          <cell r="H1168" t="str">
            <v>AUXILIAR DE C.Q. 1</v>
          </cell>
          <cell r="I1168" t="str">
            <v>-</v>
          </cell>
          <cell r="J1168">
            <v>1</v>
          </cell>
        </row>
        <row r="1169">
          <cell r="A1169">
            <v>1153</v>
          </cell>
          <cell r="B1169" t="str">
            <v>AFC</v>
          </cell>
          <cell r="C1169" t="str">
            <v>HRSG</v>
          </cell>
          <cell r="D1169" t="str">
            <v>VT</v>
          </cell>
          <cell r="E1169" t="str">
            <v>VAS</v>
          </cell>
          <cell r="F1169" t="str">
            <v>ELÉTRICA</v>
          </cell>
          <cell r="G1169" t="str">
            <v>ANDRE BISPO DOS ANJOS</v>
          </cell>
          <cell r="H1169" t="str">
            <v>AJUDANTE</v>
          </cell>
          <cell r="I1169" t="str">
            <v>NOVA HOLANDA</v>
          </cell>
          <cell r="J1169">
            <v>1</v>
          </cell>
        </row>
        <row r="1170">
          <cell r="A1170">
            <v>1154</v>
          </cell>
          <cell r="B1170" t="str">
            <v>MML</v>
          </cell>
          <cell r="C1170" t="str">
            <v>BOP</v>
          </cell>
          <cell r="D1170" t="str">
            <v>AVELEZ</v>
          </cell>
          <cell r="E1170" t="str">
            <v>DAPN</v>
          </cell>
          <cell r="F1170" t="str">
            <v>MONTAGEM</v>
          </cell>
          <cell r="G1170" t="str">
            <v>ADEILSON MEDEIROS ALMEIDA</v>
          </cell>
          <cell r="H1170" t="str">
            <v>ELETRICISTA MONTADOR</v>
          </cell>
          <cell r="I1170" t="str">
            <v>BRISA DA COSTA</v>
          </cell>
          <cell r="J1170">
            <v>1</v>
          </cell>
        </row>
        <row r="1171">
          <cell r="A1171">
            <v>1155</v>
          </cell>
          <cell r="G1171" t="str">
            <v xml:space="preserve">VANDERLEI JOVENCIO DOS SANTOS </v>
          </cell>
          <cell r="H1171" t="str">
            <v>ENCANADOR</v>
          </cell>
          <cell r="I1171" t="str">
            <v>BRISA DA COSTA</v>
          </cell>
          <cell r="J1171">
            <v>1</v>
          </cell>
        </row>
        <row r="1172">
          <cell r="A1172">
            <v>1156</v>
          </cell>
          <cell r="G1172" t="str">
            <v>JOÃO VENCESLAU DOS SANTOS</v>
          </cell>
          <cell r="H1172" t="str">
            <v>ENCANADOR</v>
          </cell>
          <cell r="I1172" t="str">
            <v>BRISA DA COSTA</v>
          </cell>
          <cell r="J1172">
            <v>1</v>
          </cell>
        </row>
        <row r="1173">
          <cell r="A1173">
            <v>1157</v>
          </cell>
          <cell r="G1173" t="str">
            <v>JOSÉ ROQUE DOS SANTOS</v>
          </cell>
          <cell r="H1173" t="str">
            <v>ENCANADOR</v>
          </cell>
          <cell r="I1173" t="str">
            <v>BRISA DA COSTA</v>
          </cell>
          <cell r="J1173">
            <v>1</v>
          </cell>
        </row>
        <row r="1174">
          <cell r="A1174">
            <v>1158</v>
          </cell>
          <cell r="G1174" t="str">
            <v>MANOEL DOS ANJOS COSTA</v>
          </cell>
          <cell r="H1174" t="str">
            <v>ENCANADOR</v>
          </cell>
          <cell r="I1174" t="str">
            <v>BRISA DA COSTA</v>
          </cell>
          <cell r="J1174">
            <v>1</v>
          </cell>
        </row>
        <row r="1175">
          <cell r="A1175">
            <v>1159</v>
          </cell>
          <cell r="G1175" t="str">
            <v>ANTÔNIO FERNANDO DOS SANTOS</v>
          </cell>
          <cell r="H1175" t="str">
            <v>ENCANADOR</v>
          </cell>
          <cell r="I1175" t="str">
            <v>BRISA DA COSTA</v>
          </cell>
          <cell r="J1175">
            <v>1</v>
          </cell>
        </row>
        <row r="1176">
          <cell r="A1176">
            <v>1160</v>
          </cell>
          <cell r="G1176" t="str">
            <v>LOURIVAL JOSÉ DOS SANTOS</v>
          </cell>
          <cell r="H1176" t="str">
            <v>ENCANADOR</v>
          </cell>
          <cell r="I1176" t="str">
            <v>BRISA DA COSTA</v>
          </cell>
          <cell r="J1176">
            <v>1</v>
          </cell>
        </row>
        <row r="1177">
          <cell r="A1177">
            <v>1161</v>
          </cell>
          <cell r="G1177" t="str">
            <v>ELMO JOSÉ DA CRUZ</v>
          </cell>
          <cell r="H1177" t="str">
            <v>ENCARREGADO</v>
          </cell>
          <cell r="I1177" t="str">
            <v>BRISA DA COSTA</v>
          </cell>
          <cell r="J1177">
            <v>1</v>
          </cell>
        </row>
        <row r="1178">
          <cell r="A1178">
            <v>1162</v>
          </cell>
          <cell r="B1178" t="str">
            <v>MML</v>
          </cell>
          <cell r="C1178" t="str">
            <v>BOP</v>
          </cell>
          <cell r="D1178" t="str">
            <v>AVELEZ</v>
          </cell>
          <cell r="E1178" t="str">
            <v>ISA/JAR</v>
          </cell>
          <cell r="F1178" t="str">
            <v>MONTAGEM</v>
          </cell>
          <cell r="G1178" t="str">
            <v>JESUS MARTINS DE SOUZA</v>
          </cell>
          <cell r="H1178" t="str">
            <v>ELETRICISTA MONTADOR</v>
          </cell>
          <cell r="I1178" t="str">
            <v>BRISA DA COSTA</v>
          </cell>
          <cell r="J1178">
            <v>1</v>
          </cell>
        </row>
        <row r="1179">
          <cell r="A1179">
            <v>1163</v>
          </cell>
          <cell r="B1179" t="str">
            <v>MML</v>
          </cell>
          <cell r="C1179" t="str">
            <v>BOP</v>
          </cell>
          <cell r="D1179" t="str">
            <v>AVELEZ</v>
          </cell>
          <cell r="E1179" t="str">
            <v>ISA/JAR</v>
          </cell>
          <cell r="F1179" t="str">
            <v>MONTAGEM</v>
          </cell>
          <cell r="G1179" t="str">
            <v>EBER SILVA ALVES</v>
          </cell>
          <cell r="H1179" t="str">
            <v>ELETRICISTA MONTADOR</v>
          </cell>
          <cell r="I1179" t="str">
            <v>BRISA DA COSTA</v>
          </cell>
          <cell r="J1179">
            <v>1</v>
          </cell>
        </row>
        <row r="1180">
          <cell r="A1180">
            <v>1164</v>
          </cell>
          <cell r="B1180" t="str">
            <v>MML</v>
          </cell>
          <cell r="C1180" t="str">
            <v>BOP</v>
          </cell>
          <cell r="D1180" t="str">
            <v>AVELEZ</v>
          </cell>
          <cell r="E1180" t="str">
            <v>DAPN</v>
          </cell>
          <cell r="F1180" t="str">
            <v>MONTAGEM</v>
          </cell>
          <cell r="G1180" t="str">
            <v>ADEMAR ANTÔNIO DA SILVA</v>
          </cell>
          <cell r="H1180" t="str">
            <v>ELETRICISTA MONTADOR</v>
          </cell>
          <cell r="I1180" t="str">
            <v>BRISA DA COSTA</v>
          </cell>
          <cell r="J1180">
            <v>1</v>
          </cell>
        </row>
        <row r="1181">
          <cell r="A1181">
            <v>1165</v>
          </cell>
          <cell r="B1181" t="str">
            <v>MML</v>
          </cell>
          <cell r="C1181" t="str">
            <v>BOP</v>
          </cell>
          <cell r="D1181" t="str">
            <v>AVELEZ</v>
          </cell>
          <cell r="E1181" t="str">
            <v>ISA/JAR</v>
          </cell>
          <cell r="F1181" t="str">
            <v>MONTAGEM</v>
          </cell>
          <cell r="G1181" t="str">
            <v>MARCOS ROGÉRIO LOURENÇO ARAÚJO</v>
          </cell>
          <cell r="H1181" t="str">
            <v>ELETRICISTA MONTADOR</v>
          </cell>
          <cell r="I1181" t="str">
            <v>BRISA DA COSTA</v>
          </cell>
          <cell r="J1181">
            <v>1</v>
          </cell>
        </row>
        <row r="1182">
          <cell r="A1182">
            <v>1166</v>
          </cell>
          <cell r="B1182" t="str">
            <v>AFC</v>
          </cell>
          <cell r="C1182" t="str">
            <v>CT</v>
          </cell>
          <cell r="D1182" t="str">
            <v>MAURI</v>
          </cell>
          <cell r="E1182" t="str">
            <v>VBT</v>
          </cell>
          <cell r="F1182" t="str">
            <v>MONTAGEM</v>
          </cell>
          <cell r="G1182" t="str">
            <v>GILENO DA SILVA SANTOS</v>
          </cell>
          <cell r="H1182" t="str">
            <v>AJUDANTE</v>
          </cell>
          <cell r="I1182" t="str">
            <v>BARRA</v>
          </cell>
          <cell r="J1182">
            <v>1</v>
          </cell>
        </row>
        <row r="1183">
          <cell r="A1183">
            <v>1167</v>
          </cell>
          <cell r="B1183" t="str">
            <v>?</v>
          </cell>
          <cell r="C1183" t="str">
            <v>BOP</v>
          </cell>
          <cell r="D1183" t="str">
            <v>AVELEZ</v>
          </cell>
          <cell r="E1183" t="str">
            <v>CC</v>
          </cell>
          <cell r="F1183" t="str">
            <v>LANC. DE CABOS</v>
          </cell>
          <cell r="G1183" t="str">
            <v>GEILTON DANTAS DA SILVA</v>
          </cell>
          <cell r="H1183" t="str">
            <v>AJUDANTE</v>
          </cell>
          <cell r="I1183" t="str">
            <v>BARRA</v>
          </cell>
          <cell r="J1183">
            <v>1</v>
          </cell>
        </row>
        <row r="1184">
          <cell r="A1184">
            <v>1168</v>
          </cell>
          <cell r="B1184" t="str">
            <v>MML</v>
          </cell>
          <cell r="C1184" t="str">
            <v>BOP</v>
          </cell>
          <cell r="D1184" t="str">
            <v>GIL</v>
          </cell>
          <cell r="E1184" t="str">
            <v>JSS</v>
          </cell>
          <cell r="F1184" t="str">
            <v>LIG. DE CABOS</v>
          </cell>
          <cell r="G1184" t="str">
            <v>EDIRAN DOS SANTOS SOUZA</v>
          </cell>
          <cell r="H1184" t="str">
            <v>AJUDANTE</v>
          </cell>
          <cell r="I1184" t="str">
            <v>AEROPORTO</v>
          </cell>
          <cell r="J1184">
            <v>1</v>
          </cell>
        </row>
        <row r="1185">
          <cell r="A1185">
            <v>1169</v>
          </cell>
          <cell r="B1185" t="str">
            <v>MML</v>
          </cell>
          <cell r="C1185" t="str">
            <v>BOP</v>
          </cell>
          <cell r="D1185" t="str">
            <v>AVELEZ</v>
          </cell>
          <cell r="E1185" t="str">
            <v>OS</v>
          </cell>
          <cell r="F1185" t="str">
            <v>LANC. DE CABOS</v>
          </cell>
          <cell r="G1185" t="str">
            <v>VALDEMAR EVANGELISTA SOUZA</v>
          </cell>
          <cell r="H1185" t="str">
            <v>AJUDANTE</v>
          </cell>
          <cell r="I1185" t="str">
            <v>BARRA</v>
          </cell>
          <cell r="J1185">
            <v>1</v>
          </cell>
        </row>
        <row r="1186">
          <cell r="A1186">
            <v>1170</v>
          </cell>
          <cell r="B1186" t="str">
            <v>AFC</v>
          </cell>
          <cell r="C1186" t="str">
            <v>ST</v>
          </cell>
          <cell r="D1186" t="str">
            <v>PM</v>
          </cell>
          <cell r="E1186" t="str">
            <v>-</v>
          </cell>
          <cell r="F1186" t="str">
            <v>TUBULAÇÃO</v>
          </cell>
          <cell r="G1186" t="str">
            <v>MARCELO CERQUEIRA DOS SANTOS</v>
          </cell>
          <cell r="H1186" t="str">
            <v>AJUDANTE</v>
          </cell>
          <cell r="I1186" t="str">
            <v>BARRA</v>
          </cell>
          <cell r="J1186">
            <v>1</v>
          </cell>
        </row>
        <row r="1187">
          <cell r="A1187">
            <v>1171</v>
          </cell>
          <cell r="B1187" t="str">
            <v>?</v>
          </cell>
          <cell r="C1187" t="str">
            <v>BOP</v>
          </cell>
          <cell r="D1187" t="str">
            <v>AVELEZ</v>
          </cell>
          <cell r="E1187" t="str">
            <v>CC</v>
          </cell>
          <cell r="F1187" t="str">
            <v>LANC. DE CABOS</v>
          </cell>
          <cell r="G1187" t="str">
            <v>EVALDO SANTOS DE MUROS</v>
          </cell>
          <cell r="H1187" t="str">
            <v>AJUDANTE</v>
          </cell>
          <cell r="I1187" t="str">
            <v>AROEIRA</v>
          </cell>
          <cell r="J1187">
            <v>1</v>
          </cell>
        </row>
        <row r="1188">
          <cell r="A1188">
            <v>1172</v>
          </cell>
          <cell r="B1188" t="str">
            <v>MML</v>
          </cell>
          <cell r="C1188" t="str">
            <v>BOP</v>
          </cell>
          <cell r="D1188" t="str">
            <v>AVELEZ</v>
          </cell>
          <cell r="E1188" t="str">
            <v>OS</v>
          </cell>
          <cell r="F1188" t="str">
            <v>LANC. DE CABOS</v>
          </cell>
          <cell r="G1188" t="str">
            <v>HELTON EVANGELISTA SOUZA</v>
          </cell>
          <cell r="H1188" t="str">
            <v>AJUDANTE</v>
          </cell>
          <cell r="I1188" t="str">
            <v>BARRA</v>
          </cell>
          <cell r="J1188">
            <v>1</v>
          </cell>
        </row>
        <row r="1189">
          <cell r="A1189">
            <v>1173</v>
          </cell>
          <cell r="G1189" t="str">
            <v>PAULO SERGIO MAGNO DA COSTA</v>
          </cell>
          <cell r="H1189" t="str">
            <v>ENCANADOR</v>
          </cell>
          <cell r="I1189" t="str">
            <v>BRISA DA COSTA</v>
          </cell>
          <cell r="J1189">
            <v>1</v>
          </cell>
        </row>
        <row r="1190">
          <cell r="A1190">
            <v>1174</v>
          </cell>
          <cell r="G1190" t="str">
            <v>CELIO JOSÉ JAGIELLO</v>
          </cell>
          <cell r="H1190" t="str">
            <v>MECANICO MONTADOR</v>
          </cell>
          <cell r="I1190" t="str">
            <v>BRISA DA COSTA</v>
          </cell>
          <cell r="J1190">
            <v>1</v>
          </cell>
        </row>
        <row r="1191">
          <cell r="A1191">
            <v>1175</v>
          </cell>
          <cell r="G1191" t="str">
            <v>DEIVID MACHADO DA CRUZ</v>
          </cell>
          <cell r="H1191" t="str">
            <v>AJUDANTE</v>
          </cell>
          <cell r="I1191" t="str">
            <v>-</v>
          </cell>
          <cell r="J1191">
            <v>1</v>
          </cell>
        </row>
        <row r="1192">
          <cell r="A1192">
            <v>1176</v>
          </cell>
          <cell r="C1192" t="str">
            <v>DEM</v>
          </cell>
          <cell r="D1192" t="str">
            <v>DEM</v>
          </cell>
          <cell r="E1192" t="str">
            <v>DEM</v>
          </cell>
          <cell r="F1192" t="str">
            <v>DEM</v>
          </cell>
          <cell r="G1192" t="str">
            <v>CELSO BARBOSA MACHADO</v>
          </cell>
          <cell r="H1192" t="str">
            <v>ELETRICISTA F / C</v>
          </cell>
          <cell r="I1192" t="str">
            <v>BRISA DA COSTA</v>
          </cell>
          <cell r="J1192">
            <v>1</v>
          </cell>
        </row>
        <row r="1193">
          <cell r="A1193">
            <v>1177</v>
          </cell>
          <cell r="C1193" t="str">
            <v>HRSG</v>
          </cell>
          <cell r="D1193" t="str">
            <v>?</v>
          </cell>
          <cell r="G1193" t="str">
            <v>RENILSON BISPO DA SILVA</v>
          </cell>
          <cell r="H1193" t="str">
            <v>AJUDANTE</v>
          </cell>
          <cell r="I1193" t="str">
            <v>AEROPORTO</v>
          </cell>
          <cell r="J1193">
            <v>1</v>
          </cell>
        </row>
        <row r="1194">
          <cell r="A1194">
            <v>1178</v>
          </cell>
          <cell r="C1194" t="str">
            <v>DEM</v>
          </cell>
          <cell r="D1194" t="str">
            <v>DEM</v>
          </cell>
          <cell r="E1194" t="str">
            <v>DEM</v>
          </cell>
          <cell r="F1194" t="str">
            <v>DEM</v>
          </cell>
          <cell r="G1194" t="str">
            <v>PAULO CESAR DOS REIS</v>
          </cell>
          <cell r="H1194" t="str">
            <v>MECANICO MONTADOR</v>
          </cell>
          <cell r="I1194" t="str">
            <v>BRISA DA COSTA</v>
          </cell>
          <cell r="J1194">
            <v>1</v>
          </cell>
        </row>
        <row r="1195">
          <cell r="A1195">
            <v>1179</v>
          </cell>
          <cell r="G1195" t="str">
            <v>IVAN CARLOS MARTINS NICOLAU</v>
          </cell>
          <cell r="H1195" t="str">
            <v>SOLDADOR TIG + ER</v>
          </cell>
          <cell r="I1195" t="str">
            <v>PARGOS</v>
          </cell>
          <cell r="J1195">
            <v>1</v>
          </cell>
        </row>
        <row r="1196">
          <cell r="A1196">
            <v>1180</v>
          </cell>
          <cell r="B1196" t="str">
            <v>AFC</v>
          </cell>
          <cell r="C1196" t="str">
            <v>HRSG</v>
          </cell>
          <cell r="D1196" t="str">
            <v>CMM</v>
          </cell>
          <cell r="E1196" t="str">
            <v>ON</v>
          </cell>
          <cell r="F1196" t="str">
            <v>INSTRUMENT.</v>
          </cell>
          <cell r="G1196" t="str">
            <v>ANDRÉ DE ARAÚJO MATIAS</v>
          </cell>
          <cell r="H1196" t="str">
            <v>AJUDANTE</v>
          </cell>
          <cell r="I1196" t="str">
            <v>BARRA</v>
          </cell>
          <cell r="J1196">
            <v>1</v>
          </cell>
        </row>
        <row r="1197">
          <cell r="A1197">
            <v>1181</v>
          </cell>
          <cell r="B1197" t="str">
            <v>MML</v>
          </cell>
          <cell r="C1197" t="str">
            <v>BOP</v>
          </cell>
          <cell r="D1197" t="str">
            <v>AVELEZ</v>
          </cell>
          <cell r="E1197" t="str">
            <v>OS</v>
          </cell>
          <cell r="F1197" t="str">
            <v>LANC. DE CABOS</v>
          </cell>
          <cell r="G1197" t="str">
            <v>ANTÔNIO ANDRÉ SILVA DE LAVOR</v>
          </cell>
          <cell r="H1197" t="str">
            <v>AJUDANTE</v>
          </cell>
          <cell r="I1197" t="str">
            <v>BARRA</v>
          </cell>
          <cell r="J1197">
            <v>1</v>
          </cell>
        </row>
        <row r="1198">
          <cell r="A1198">
            <v>1182</v>
          </cell>
          <cell r="B1198" t="str">
            <v>MML</v>
          </cell>
          <cell r="C1198" t="str">
            <v>BOP</v>
          </cell>
          <cell r="D1198" t="str">
            <v>AVELEZ</v>
          </cell>
          <cell r="E1198" t="str">
            <v>ISA/JAR</v>
          </cell>
          <cell r="F1198" t="str">
            <v>MONTAGEM</v>
          </cell>
          <cell r="G1198" t="str">
            <v xml:space="preserve">LAILDO MANOEL DE LIMA </v>
          </cell>
          <cell r="H1198" t="str">
            <v>ELETRICISTA MONTADOR</v>
          </cell>
          <cell r="I1198" t="str">
            <v>BRISA DA COSTA</v>
          </cell>
          <cell r="J1198">
            <v>1</v>
          </cell>
        </row>
        <row r="1199">
          <cell r="A1199">
            <v>1183</v>
          </cell>
          <cell r="G1199" t="str">
            <v>LUIZ AUGUSTO BISPO DOS SANTOS</v>
          </cell>
          <cell r="H1199" t="str">
            <v>ENCANADOR</v>
          </cell>
          <cell r="I1199" t="str">
            <v>BRISA DA COSTA</v>
          </cell>
          <cell r="J1199">
            <v>1</v>
          </cell>
        </row>
        <row r="1200">
          <cell r="A1200">
            <v>1184</v>
          </cell>
          <cell r="B1200" t="str">
            <v>MML</v>
          </cell>
          <cell r="C1200" t="str">
            <v>BOP</v>
          </cell>
          <cell r="D1200" t="str">
            <v>AVELEZ</v>
          </cell>
          <cell r="E1200" t="str">
            <v>CAM</v>
          </cell>
          <cell r="F1200" t="str">
            <v>LANC. DE CABOS</v>
          </cell>
          <cell r="G1200" t="str">
            <v>VALTER TORRES DE LIRA</v>
          </cell>
          <cell r="H1200" t="str">
            <v>ELETRICISTA MONTADOR</v>
          </cell>
          <cell r="I1200" t="str">
            <v>BRISA DA COSTA</v>
          </cell>
          <cell r="J1200">
            <v>1</v>
          </cell>
        </row>
        <row r="1201">
          <cell r="A1201">
            <v>1185</v>
          </cell>
          <cell r="B1201" t="str">
            <v>MML</v>
          </cell>
          <cell r="C1201" t="str">
            <v>BOP</v>
          </cell>
          <cell r="D1201" t="str">
            <v>AVELEZ</v>
          </cell>
          <cell r="E1201" t="str">
            <v>DAPN</v>
          </cell>
          <cell r="F1201" t="str">
            <v>MONTAGEM</v>
          </cell>
          <cell r="G1201" t="str">
            <v>LAÉRCIO PEREIRA DOS SANTOS</v>
          </cell>
          <cell r="H1201" t="str">
            <v>ELETRICISTA MONTADOR</v>
          </cell>
          <cell r="I1201" t="str">
            <v>BRISA DA COSTA</v>
          </cell>
          <cell r="J1201">
            <v>1</v>
          </cell>
        </row>
        <row r="1202">
          <cell r="A1202">
            <v>1186</v>
          </cell>
          <cell r="G1202" t="str">
            <v>SILVIO DA CRUZ</v>
          </cell>
          <cell r="H1202" t="str">
            <v>AJUDANTE</v>
          </cell>
          <cell r="I1202" t="str">
            <v>-</v>
          </cell>
          <cell r="J1202">
            <v>1</v>
          </cell>
        </row>
        <row r="1203">
          <cell r="A1203">
            <v>1187</v>
          </cell>
          <cell r="B1203" t="str">
            <v>MML</v>
          </cell>
          <cell r="C1203" t="str">
            <v>BOP</v>
          </cell>
          <cell r="D1203" t="str">
            <v>AVELEZ</v>
          </cell>
          <cell r="E1203" t="str">
            <v>CAM</v>
          </cell>
          <cell r="F1203" t="str">
            <v>LANC. DE CABOS</v>
          </cell>
          <cell r="G1203" t="str">
            <v>ALESSANDRO FERREIRA DOS SANTOS</v>
          </cell>
          <cell r="H1203" t="str">
            <v>AJUDANTE</v>
          </cell>
          <cell r="I1203" t="str">
            <v>BARRA</v>
          </cell>
          <cell r="J1203">
            <v>1</v>
          </cell>
        </row>
        <row r="1204">
          <cell r="A1204">
            <v>1188</v>
          </cell>
          <cell r="B1204" t="str">
            <v>MML</v>
          </cell>
          <cell r="C1204" t="str">
            <v>BOP</v>
          </cell>
          <cell r="D1204" t="str">
            <v>AVELEZ</v>
          </cell>
          <cell r="E1204" t="str">
            <v>OS</v>
          </cell>
          <cell r="F1204" t="str">
            <v>LANC. DE CABOS</v>
          </cell>
          <cell r="G1204" t="str">
            <v>VALDIVINO EPIFANIO</v>
          </cell>
          <cell r="H1204" t="str">
            <v>AJUDANTE</v>
          </cell>
          <cell r="I1204" t="str">
            <v>AROEIRA</v>
          </cell>
          <cell r="J1204">
            <v>1</v>
          </cell>
        </row>
        <row r="1205">
          <cell r="A1205">
            <v>1189</v>
          </cell>
          <cell r="G1205" t="str">
            <v>FABIO IZIDIO DOS SANTOS</v>
          </cell>
          <cell r="H1205" t="str">
            <v>ENCANADOR</v>
          </cell>
          <cell r="I1205" t="str">
            <v>BRISA DA COSTA</v>
          </cell>
          <cell r="J1205">
            <v>1</v>
          </cell>
        </row>
        <row r="1206">
          <cell r="A1206">
            <v>1190</v>
          </cell>
          <cell r="G1206" t="str">
            <v>CAETANO REIS ANTONIO</v>
          </cell>
          <cell r="H1206" t="str">
            <v>ENCANADOR</v>
          </cell>
          <cell r="I1206" t="str">
            <v>BRISA DA COSTA</v>
          </cell>
          <cell r="J1206">
            <v>1</v>
          </cell>
        </row>
        <row r="1207">
          <cell r="A1207">
            <v>1191</v>
          </cell>
          <cell r="B1207" t="str">
            <v>AFC</v>
          </cell>
          <cell r="C1207" t="str">
            <v>GERAL</v>
          </cell>
          <cell r="D1207" t="str">
            <v>VT</v>
          </cell>
          <cell r="E1207" t="str">
            <v>MS</v>
          </cell>
          <cell r="F1207" t="str">
            <v>COM ELET/INST</v>
          </cell>
          <cell r="G1207" t="str">
            <v>JACKSON DA SILVA</v>
          </cell>
          <cell r="H1207" t="str">
            <v>AJUDANTE</v>
          </cell>
          <cell r="I1207" t="str">
            <v>BARRA</v>
          </cell>
          <cell r="J1207">
            <v>1</v>
          </cell>
        </row>
        <row r="1208">
          <cell r="A1208">
            <v>1192</v>
          </cell>
          <cell r="B1208" t="str">
            <v>MML</v>
          </cell>
          <cell r="C1208" t="str">
            <v>BOP</v>
          </cell>
          <cell r="D1208" t="str">
            <v>GIL</v>
          </cell>
          <cell r="E1208" t="str">
            <v>JSS</v>
          </cell>
          <cell r="F1208" t="str">
            <v>LIG. DE CABOS</v>
          </cell>
          <cell r="G1208" t="str">
            <v>ADILSON SALES DOS SANTOS</v>
          </cell>
          <cell r="H1208" t="str">
            <v>ELETRICISTA F / C</v>
          </cell>
          <cell r="I1208" t="str">
            <v>BRISA DA COSTA</v>
          </cell>
          <cell r="J1208">
            <v>1</v>
          </cell>
        </row>
        <row r="1209">
          <cell r="A1209">
            <v>1193</v>
          </cell>
          <cell r="B1209" t="str">
            <v>AFC</v>
          </cell>
          <cell r="C1209" t="str">
            <v>HRSG</v>
          </cell>
          <cell r="D1209" t="str">
            <v>CMM</v>
          </cell>
          <cell r="E1209" t="str">
            <v>ON</v>
          </cell>
          <cell r="F1209" t="str">
            <v>INSTRUMENT.</v>
          </cell>
          <cell r="G1209" t="str">
            <v>CARLOS ALBERTO ROQUE DE FARIA</v>
          </cell>
          <cell r="H1209" t="str">
            <v>ELETRICISTA MONTADOR</v>
          </cell>
          <cell r="I1209" t="str">
            <v>BRISA DA COSTA</v>
          </cell>
          <cell r="J1209">
            <v>1</v>
          </cell>
        </row>
        <row r="1210">
          <cell r="A1210">
            <v>1194</v>
          </cell>
          <cell r="B1210" t="str">
            <v>AFC</v>
          </cell>
          <cell r="C1210" t="str">
            <v>HRSG</v>
          </cell>
          <cell r="D1210" t="str">
            <v>CMM</v>
          </cell>
          <cell r="E1210" t="str">
            <v>ON</v>
          </cell>
          <cell r="F1210" t="str">
            <v>INSTRUMENT.</v>
          </cell>
          <cell r="G1210" t="str">
            <v>SILVALINO MOREIRA</v>
          </cell>
          <cell r="H1210" t="str">
            <v>INSTRUMENTISTA</v>
          </cell>
          <cell r="I1210" t="str">
            <v>BRISA DA COSTA</v>
          </cell>
          <cell r="J1210">
            <v>1</v>
          </cell>
        </row>
        <row r="1211">
          <cell r="A1211">
            <v>1195</v>
          </cell>
          <cell r="G1211" t="str">
            <v>MAURO SERGIO DOS SANTOS</v>
          </cell>
          <cell r="H1211" t="str">
            <v>ENCANADOR</v>
          </cell>
          <cell r="I1211" t="str">
            <v>BRISA DA COSTA</v>
          </cell>
          <cell r="J1211">
            <v>1</v>
          </cell>
        </row>
        <row r="1212">
          <cell r="A1212">
            <v>1196</v>
          </cell>
          <cell r="B1212" t="str">
            <v>MML</v>
          </cell>
          <cell r="C1212" t="str">
            <v>BOP</v>
          </cell>
          <cell r="D1212" t="str">
            <v>AVELEZ</v>
          </cell>
          <cell r="E1212" t="str">
            <v>OS</v>
          </cell>
          <cell r="F1212" t="str">
            <v>LANC. DE CABOS</v>
          </cell>
          <cell r="G1212" t="str">
            <v>CLAUDEMIR JOSÉ SILVA DE LAVOR</v>
          </cell>
          <cell r="H1212" t="str">
            <v>AJUDANTE</v>
          </cell>
          <cell r="I1212" t="str">
            <v>AEROPORTO</v>
          </cell>
          <cell r="J1212">
            <v>1</v>
          </cell>
        </row>
        <row r="1213">
          <cell r="A1213">
            <v>1197</v>
          </cell>
          <cell r="B1213" t="str">
            <v>MML</v>
          </cell>
          <cell r="C1213" t="str">
            <v>BOP</v>
          </cell>
          <cell r="D1213" t="str">
            <v>AVELEZ</v>
          </cell>
          <cell r="E1213" t="str">
            <v>DAPN</v>
          </cell>
          <cell r="F1213" t="str">
            <v>MONTAGEM</v>
          </cell>
          <cell r="G1213" t="str">
            <v>MIGUEL JOSÉ DA SILVA</v>
          </cell>
          <cell r="H1213" t="str">
            <v>ELETRICISTA MONTADOR</v>
          </cell>
          <cell r="I1213" t="str">
            <v>BRISA DA COSTA</v>
          </cell>
          <cell r="J1213">
            <v>1</v>
          </cell>
        </row>
        <row r="1214">
          <cell r="A1214">
            <v>1198</v>
          </cell>
          <cell r="B1214" t="str">
            <v>MML</v>
          </cell>
          <cell r="C1214" t="str">
            <v>BOP</v>
          </cell>
          <cell r="D1214" t="str">
            <v>AVELEZ</v>
          </cell>
          <cell r="E1214" t="str">
            <v>CAM</v>
          </cell>
          <cell r="F1214" t="str">
            <v>LANC. DE CABOS</v>
          </cell>
          <cell r="G1214" t="str">
            <v>FRANCISCO PEREIRA NETO</v>
          </cell>
          <cell r="H1214" t="str">
            <v>AJUDANTE</v>
          </cell>
          <cell r="I1214" t="str">
            <v>AEROPORTO</v>
          </cell>
          <cell r="J1214">
            <v>1</v>
          </cell>
        </row>
        <row r="1215">
          <cell r="A1215">
            <v>1199</v>
          </cell>
          <cell r="G1215" t="str">
            <v>MÁRCIO MONTEIRO DE LIMA</v>
          </cell>
          <cell r="H1215" t="str">
            <v>AJUDANTE</v>
          </cell>
          <cell r="I1215" t="str">
            <v>-</v>
          </cell>
          <cell r="J1215">
            <v>1</v>
          </cell>
        </row>
        <row r="1216">
          <cell r="A1216">
            <v>1200</v>
          </cell>
          <cell r="C1216" t="str">
            <v>HRSG</v>
          </cell>
          <cell r="D1216" t="str">
            <v>?</v>
          </cell>
          <cell r="G1216" t="str">
            <v>CÍCERO FERREIRA DOS SANTOS</v>
          </cell>
          <cell r="H1216" t="str">
            <v>AJUDANTE</v>
          </cell>
          <cell r="I1216" t="str">
            <v>CENTRO</v>
          </cell>
          <cell r="J1216">
            <v>1</v>
          </cell>
        </row>
        <row r="1217">
          <cell r="A1217">
            <v>1201</v>
          </cell>
          <cell r="B1217" t="str">
            <v>AFC</v>
          </cell>
          <cell r="C1217" t="str">
            <v>ST</v>
          </cell>
          <cell r="D1217" t="str">
            <v>CMM</v>
          </cell>
          <cell r="E1217" t="str">
            <v>JWC</v>
          </cell>
          <cell r="F1217" t="str">
            <v>INSTRUMENT.</v>
          </cell>
          <cell r="G1217" t="str">
            <v>ALEXANDRE DIAS DA SILVA</v>
          </cell>
          <cell r="H1217" t="str">
            <v>ELETRICISTA MONTADOR</v>
          </cell>
          <cell r="I1217" t="str">
            <v>BRISA DA COSTA</v>
          </cell>
          <cell r="J1217">
            <v>1</v>
          </cell>
        </row>
        <row r="1218">
          <cell r="A1218">
            <v>1202</v>
          </cell>
          <cell r="B1218" t="str">
            <v>AFC</v>
          </cell>
          <cell r="C1218" t="str">
            <v>HRSG</v>
          </cell>
          <cell r="D1218" t="str">
            <v>CMM</v>
          </cell>
          <cell r="E1218" t="str">
            <v>ON</v>
          </cell>
          <cell r="F1218" t="str">
            <v>INSTRUMENT.</v>
          </cell>
          <cell r="G1218" t="str">
            <v>SEBASTIÃO ALVARENGA</v>
          </cell>
          <cell r="H1218" t="str">
            <v>INSTRUMENTISTA</v>
          </cell>
          <cell r="I1218" t="str">
            <v>BRISA DA COSTA</v>
          </cell>
          <cell r="J1218">
            <v>1</v>
          </cell>
        </row>
        <row r="1219">
          <cell r="A1219">
            <v>1203</v>
          </cell>
          <cell r="G1219" t="str">
            <v>LOURIVAL MELO DOS SANTOS</v>
          </cell>
          <cell r="H1219" t="str">
            <v>ENCANADOR</v>
          </cell>
          <cell r="I1219" t="str">
            <v>BRISA DA COSTA</v>
          </cell>
          <cell r="J1219">
            <v>1</v>
          </cell>
        </row>
        <row r="1220">
          <cell r="A1220">
            <v>1204</v>
          </cell>
          <cell r="B1220" t="str">
            <v>AFC</v>
          </cell>
          <cell r="C1220" t="str">
            <v>BOP</v>
          </cell>
          <cell r="D1220" t="str">
            <v>VT</v>
          </cell>
          <cell r="E1220" t="str">
            <v>IFS</v>
          </cell>
          <cell r="F1220" t="str">
            <v>TESTE/PRESERV.</v>
          </cell>
          <cell r="G1220" t="str">
            <v>VERONICIO EVANGELISTA SOUZA</v>
          </cell>
          <cell r="H1220" t="str">
            <v>ELETRICISTA F / C</v>
          </cell>
          <cell r="I1220" t="str">
            <v>BRISA DA COSTA</v>
          </cell>
          <cell r="J1220">
            <v>1</v>
          </cell>
        </row>
        <row r="1221">
          <cell r="A1221">
            <v>1205</v>
          </cell>
          <cell r="B1221" t="str">
            <v>MML</v>
          </cell>
          <cell r="C1221" t="str">
            <v>BOP</v>
          </cell>
          <cell r="D1221" t="str">
            <v>AVELEZ</v>
          </cell>
          <cell r="E1221" t="str">
            <v>ISA/JAR</v>
          </cell>
          <cell r="F1221" t="str">
            <v>MONTAGEM</v>
          </cell>
          <cell r="G1221" t="str">
            <v>JUAN SANTOS SANTANA</v>
          </cell>
          <cell r="H1221" t="str">
            <v>AJUDANTE</v>
          </cell>
          <cell r="I1221" t="str">
            <v>CENTRO</v>
          </cell>
          <cell r="J1221">
            <v>1</v>
          </cell>
        </row>
        <row r="1222">
          <cell r="A1222">
            <v>1206</v>
          </cell>
          <cell r="B1222" t="str">
            <v>AFC</v>
          </cell>
          <cell r="C1222" t="str">
            <v>HRSG</v>
          </cell>
          <cell r="D1222" t="str">
            <v>CMM</v>
          </cell>
          <cell r="E1222" t="str">
            <v>ON</v>
          </cell>
          <cell r="F1222" t="str">
            <v>INSTRUMENT.</v>
          </cell>
          <cell r="G1222" t="str">
            <v>ANDRÉ LUIZ SANTOS DE SOUZA</v>
          </cell>
          <cell r="H1222" t="str">
            <v>AJUDANTE</v>
          </cell>
          <cell r="I1222" t="str">
            <v>-</v>
          </cell>
          <cell r="J1222">
            <v>1</v>
          </cell>
        </row>
        <row r="1223">
          <cell r="A1223">
            <v>1207</v>
          </cell>
          <cell r="B1223" t="str">
            <v>MML</v>
          </cell>
          <cell r="C1223" t="str">
            <v>BOP</v>
          </cell>
          <cell r="D1223" t="str">
            <v>AVELEZ</v>
          </cell>
          <cell r="E1223" t="str">
            <v>OS</v>
          </cell>
          <cell r="F1223" t="str">
            <v>LANC. DE CABOS</v>
          </cell>
          <cell r="G1223" t="str">
            <v>FRANCISCO FERREIRA DO CARMO</v>
          </cell>
          <cell r="H1223" t="str">
            <v>AJUDANTE</v>
          </cell>
          <cell r="I1223" t="str">
            <v>BARRA</v>
          </cell>
          <cell r="J1223">
            <v>1</v>
          </cell>
        </row>
        <row r="1224">
          <cell r="A1224">
            <v>1208</v>
          </cell>
          <cell r="B1224" t="str">
            <v>MML</v>
          </cell>
          <cell r="C1224" t="str">
            <v>BOP</v>
          </cell>
          <cell r="D1224" t="str">
            <v>AVELEZ</v>
          </cell>
          <cell r="F1224" t="str">
            <v>LANC. DE CABOS</v>
          </cell>
          <cell r="G1224" t="str">
            <v>PEDRO ALVES CABRAL NETO</v>
          </cell>
          <cell r="H1224" t="str">
            <v>ELETRICISTA MONTADOR</v>
          </cell>
          <cell r="I1224" t="str">
            <v>BRISA DA COSTA</v>
          </cell>
          <cell r="J1224">
            <v>1</v>
          </cell>
        </row>
        <row r="1225">
          <cell r="A1225">
            <v>1209</v>
          </cell>
          <cell r="B1225" t="str">
            <v>AFC</v>
          </cell>
          <cell r="C1225" t="str">
            <v>ST</v>
          </cell>
          <cell r="D1225" t="str">
            <v>PM</v>
          </cell>
          <cell r="E1225" t="str">
            <v>-</v>
          </cell>
          <cell r="F1225" t="str">
            <v>TUBULAÇÃO</v>
          </cell>
          <cell r="G1225" t="str">
            <v>ERISVALDO DA SILVA LUZ</v>
          </cell>
          <cell r="H1225" t="str">
            <v>AJUDANTE</v>
          </cell>
          <cell r="I1225" t="str">
            <v>BARRA</v>
          </cell>
          <cell r="J1225">
            <v>1</v>
          </cell>
        </row>
        <row r="1226">
          <cell r="A1226">
            <v>1210</v>
          </cell>
          <cell r="B1226" t="str">
            <v>AFC</v>
          </cell>
          <cell r="C1226" t="str">
            <v>ST</v>
          </cell>
          <cell r="D1226" t="str">
            <v>PAO</v>
          </cell>
          <cell r="E1226" t="str">
            <v>-</v>
          </cell>
          <cell r="F1226" t="str">
            <v>TUBULAÇÃO</v>
          </cell>
          <cell r="G1226" t="str">
            <v>JOSÉ JUNIOR PINTO PEREIRA</v>
          </cell>
          <cell r="H1226" t="str">
            <v>AJUDANTE</v>
          </cell>
          <cell r="I1226" t="str">
            <v>BARRA</v>
          </cell>
          <cell r="J1226">
            <v>1</v>
          </cell>
        </row>
        <row r="1227">
          <cell r="A1227">
            <v>1211</v>
          </cell>
          <cell r="B1227" t="str">
            <v>AFC</v>
          </cell>
          <cell r="C1227" t="str">
            <v>HRSG</v>
          </cell>
          <cell r="D1227" t="str">
            <v>CMM</v>
          </cell>
          <cell r="E1227" t="str">
            <v>JK</v>
          </cell>
          <cell r="F1227" t="str">
            <v>INSTRUMENT.</v>
          </cell>
          <cell r="G1227" t="str">
            <v>PAULO CESAR LUCAS</v>
          </cell>
          <cell r="H1227" t="str">
            <v>ELETRICISTA MONTADOR</v>
          </cell>
          <cell r="I1227" t="str">
            <v>BRISA DA COSTA</v>
          </cell>
          <cell r="J1227">
            <v>1</v>
          </cell>
        </row>
        <row r="1228">
          <cell r="A1228">
            <v>1212</v>
          </cell>
          <cell r="G1228" t="str">
            <v>ISRAEL RODRIGUES DA COSTA</v>
          </cell>
          <cell r="H1228" t="str">
            <v>AJUDANTE</v>
          </cell>
          <cell r="I1228" t="str">
            <v>-</v>
          </cell>
          <cell r="J1228">
            <v>1</v>
          </cell>
        </row>
        <row r="1229">
          <cell r="A1229">
            <v>1213</v>
          </cell>
          <cell r="B1229" t="str">
            <v>MML</v>
          </cell>
          <cell r="C1229" t="str">
            <v>BOP</v>
          </cell>
          <cell r="D1229" t="str">
            <v>AVELEZ</v>
          </cell>
          <cell r="E1229" t="str">
            <v>CAM</v>
          </cell>
          <cell r="F1229" t="str">
            <v>LANC. DE CABOS</v>
          </cell>
          <cell r="G1229" t="str">
            <v>NILSON DE JESUS SANTOS</v>
          </cell>
          <cell r="H1229" t="str">
            <v>AJUDANTE</v>
          </cell>
          <cell r="I1229" t="str">
            <v>AEROPORTO</v>
          </cell>
          <cell r="J1229">
            <v>1</v>
          </cell>
        </row>
        <row r="1230">
          <cell r="A1230">
            <v>1214</v>
          </cell>
          <cell r="B1230" t="str">
            <v>MML</v>
          </cell>
          <cell r="C1230" t="str">
            <v>BOP</v>
          </cell>
          <cell r="D1230" t="str">
            <v>AVELEZ</v>
          </cell>
          <cell r="E1230" t="str">
            <v>ISA/JAR</v>
          </cell>
          <cell r="F1230" t="str">
            <v>MONTAGEM</v>
          </cell>
          <cell r="G1230" t="str">
            <v>CARLOS JOSÉ DE ASSIS SOUZA</v>
          </cell>
          <cell r="H1230" t="str">
            <v>ELETRICISTA F / C</v>
          </cell>
          <cell r="I1230" t="str">
            <v>BRISA DA COSTA</v>
          </cell>
          <cell r="J1230">
            <v>1</v>
          </cell>
        </row>
        <row r="1231">
          <cell r="A1231">
            <v>1215</v>
          </cell>
          <cell r="B1231" t="str">
            <v>MML</v>
          </cell>
          <cell r="C1231" t="str">
            <v>BOP</v>
          </cell>
          <cell r="D1231" t="str">
            <v>AVELEZ</v>
          </cell>
          <cell r="E1231" t="str">
            <v>ISA/JAR</v>
          </cell>
          <cell r="F1231" t="str">
            <v>MONTAGEM</v>
          </cell>
          <cell r="G1231" t="str">
            <v>JOSÉ ASSIS RIBEIRO DA SILVA</v>
          </cell>
          <cell r="H1231" t="str">
            <v>ENCARREGADO</v>
          </cell>
          <cell r="I1231" t="str">
            <v>BRISA DA COSTA</v>
          </cell>
          <cell r="J1231">
            <v>1</v>
          </cell>
        </row>
        <row r="1232">
          <cell r="A1232">
            <v>1216</v>
          </cell>
          <cell r="G1232" t="str">
            <v>DORIVAL BATISTA DE ALCANTARA</v>
          </cell>
          <cell r="H1232" t="str">
            <v>SUPERVISOR DE TUBULAÇÃO 1</v>
          </cell>
          <cell r="I1232" t="str">
            <v>-</v>
          </cell>
          <cell r="J1232">
            <v>1</v>
          </cell>
        </row>
        <row r="1233">
          <cell r="A1233">
            <v>1217</v>
          </cell>
          <cell r="B1233" t="str">
            <v>MML</v>
          </cell>
          <cell r="C1233" t="str">
            <v>BOP</v>
          </cell>
          <cell r="D1233" t="str">
            <v>AVELEZ</v>
          </cell>
          <cell r="E1233" t="str">
            <v>DAPN</v>
          </cell>
          <cell r="F1233" t="str">
            <v>MONTAGEM</v>
          </cell>
          <cell r="G1233" t="str">
            <v>FÁBIO AMARO DA SILVA</v>
          </cell>
          <cell r="H1233" t="str">
            <v>AJUDANTE</v>
          </cell>
          <cell r="I1233" t="str">
            <v>-</v>
          </cell>
          <cell r="J1233">
            <v>1</v>
          </cell>
        </row>
        <row r="1234">
          <cell r="A1234">
            <v>1218</v>
          </cell>
          <cell r="C1234" t="str">
            <v>HRSG</v>
          </cell>
          <cell r="D1234" t="str">
            <v>?</v>
          </cell>
          <cell r="G1234" t="str">
            <v>ANDERSON RODRIGO CUNHA NUNES</v>
          </cell>
          <cell r="H1234" t="str">
            <v>AJUDANTE</v>
          </cell>
          <cell r="I1234" t="str">
            <v>BARRA</v>
          </cell>
          <cell r="J1234">
            <v>1</v>
          </cell>
        </row>
        <row r="1235">
          <cell r="A1235">
            <v>1219</v>
          </cell>
          <cell r="B1235" t="str">
            <v>ASA</v>
          </cell>
          <cell r="C1235" t="str">
            <v>HRSG</v>
          </cell>
          <cell r="D1235" t="str">
            <v>DARIO</v>
          </cell>
          <cell r="F1235" t="str">
            <v>ANDAIME</v>
          </cell>
          <cell r="G1235" t="str">
            <v>ANDERSON PORTO DOS SANTOS</v>
          </cell>
          <cell r="H1235" t="str">
            <v>MONTADOR ANDAIME</v>
          </cell>
          <cell r="I1235" t="str">
            <v>RIO DAS OSTRAS</v>
          </cell>
          <cell r="J1235">
            <v>1</v>
          </cell>
        </row>
        <row r="1236">
          <cell r="A1236">
            <v>1220</v>
          </cell>
          <cell r="B1236" t="str">
            <v>AFC</v>
          </cell>
          <cell r="C1236" t="str">
            <v>BOP</v>
          </cell>
          <cell r="D1236" t="str">
            <v>AVELEZ</v>
          </cell>
          <cell r="F1236" t="str">
            <v>LANC. DE CABOS</v>
          </cell>
          <cell r="G1236" t="str">
            <v>JACKSON SILVA GOMES</v>
          </cell>
          <cell r="H1236" t="str">
            <v>AJUDANTE</v>
          </cell>
          <cell r="I1236" t="str">
            <v>BARRA</v>
          </cell>
          <cell r="J1236">
            <v>1</v>
          </cell>
        </row>
        <row r="1237">
          <cell r="A1237">
            <v>1221</v>
          </cell>
          <cell r="B1237" t="str">
            <v>AFC</v>
          </cell>
          <cell r="C1237" t="str">
            <v>HRSG</v>
          </cell>
          <cell r="D1237" t="str">
            <v>CMM</v>
          </cell>
          <cell r="E1237" t="str">
            <v>JK</v>
          </cell>
          <cell r="F1237" t="str">
            <v>INSTRUMENT.</v>
          </cell>
          <cell r="G1237" t="str">
            <v>JOSÉ KUSTER</v>
          </cell>
          <cell r="H1237" t="str">
            <v>ENCARREGADO</v>
          </cell>
          <cell r="I1237" t="str">
            <v>BRISA DA COSTA</v>
          </cell>
          <cell r="J1237">
            <v>1</v>
          </cell>
        </row>
        <row r="1238">
          <cell r="A1238">
            <v>1222</v>
          </cell>
          <cell r="B1238" t="str">
            <v>AFC</v>
          </cell>
          <cell r="C1238" t="str">
            <v>HRSG</v>
          </cell>
          <cell r="D1238" t="str">
            <v>VT</v>
          </cell>
          <cell r="E1238" t="str">
            <v>JAS</v>
          </cell>
          <cell r="F1238" t="str">
            <v>ELÉTRICA</v>
          </cell>
          <cell r="G1238" t="str">
            <v>RUBENS CÉSAR FERREIRA ALVES</v>
          </cell>
          <cell r="H1238" t="str">
            <v>ELETRICISTA MONTADOR</v>
          </cell>
          <cell r="I1238" t="str">
            <v>BRISA DA COSTA</v>
          </cell>
          <cell r="J1238">
            <v>1</v>
          </cell>
        </row>
        <row r="1239">
          <cell r="A1239">
            <v>1223</v>
          </cell>
          <cell r="B1239" t="str">
            <v>MML</v>
          </cell>
          <cell r="C1239" t="str">
            <v>BOP</v>
          </cell>
          <cell r="D1239" t="str">
            <v>AVELEZ</v>
          </cell>
          <cell r="E1239" t="str">
            <v>CAM</v>
          </cell>
          <cell r="F1239" t="str">
            <v>LANC. DE CABOS</v>
          </cell>
          <cell r="G1239" t="str">
            <v>LUIZ SANTOS DE SANTANA</v>
          </cell>
          <cell r="H1239" t="str">
            <v>AJUDANTE</v>
          </cell>
          <cell r="I1239" t="str">
            <v>BARRA</v>
          </cell>
          <cell r="J1239">
            <v>1</v>
          </cell>
        </row>
        <row r="1240">
          <cell r="A1240">
            <v>1224</v>
          </cell>
          <cell r="B1240" t="str">
            <v>MML</v>
          </cell>
          <cell r="C1240" t="str">
            <v>BOP</v>
          </cell>
          <cell r="D1240" t="str">
            <v>DARIO</v>
          </cell>
          <cell r="E1240" t="str">
            <v>ACSC</v>
          </cell>
          <cell r="F1240" t="str">
            <v>ANDAIME</v>
          </cell>
          <cell r="G1240" t="str">
            <v>VALDIRLEI FERREIRA DA SILVA</v>
          </cell>
          <cell r="H1240" t="str">
            <v>MONTADOR ANDAIME</v>
          </cell>
          <cell r="I1240" t="str">
            <v>BRISA DA COSTA</v>
          </cell>
          <cell r="J1240">
            <v>1</v>
          </cell>
        </row>
        <row r="1241">
          <cell r="A1241">
            <v>1225</v>
          </cell>
          <cell r="B1241" t="str">
            <v>MML</v>
          </cell>
          <cell r="C1241" t="str">
            <v>BOP</v>
          </cell>
          <cell r="D1241" t="str">
            <v>AVELEZ</v>
          </cell>
          <cell r="E1241" t="str">
            <v>ISA/JAR</v>
          </cell>
          <cell r="F1241" t="str">
            <v>MONTAGEM</v>
          </cell>
          <cell r="G1241" t="str">
            <v>CLAYTON VIEIRA DO CARMO</v>
          </cell>
          <cell r="H1241" t="str">
            <v>AJUDANTE</v>
          </cell>
          <cell r="I1241" t="str">
            <v>BARRA</v>
          </cell>
          <cell r="J1241">
            <v>1</v>
          </cell>
        </row>
        <row r="1242">
          <cell r="A1242">
            <v>1226</v>
          </cell>
          <cell r="B1242" t="str">
            <v>MML</v>
          </cell>
          <cell r="C1242" t="str">
            <v>BOP</v>
          </cell>
          <cell r="D1242" t="str">
            <v>AVELEZ</v>
          </cell>
          <cell r="E1242" t="str">
            <v>CAM</v>
          </cell>
          <cell r="F1242" t="str">
            <v>LANC. DE CABOS</v>
          </cell>
          <cell r="G1242" t="str">
            <v>JOSÉ CANDIDO NETO</v>
          </cell>
          <cell r="H1242" t="str">
            <v>ELETRICISTA MONTADOR</v>
          </cell>
          <cell r="I1242" t="str">
            <v>BRISA DA COSTA</v>
          </cell>
          <cell r="J1242">
            <v>1</v>
          </cell>
        </row>
        <row r="1243">
          <cell r="A1243">
            <v>1227</v>
          </cell>
          <cell r="B1243" t="str">
            <v>MML</v>
          </cell>
          <cell r="C1243" t="str">
            <v>BOP</v>
          </cell>
          <cell r="D1243" t="str">
            <v>CMM</v>
          </cell>
          <cell r="E1243" t="str">
            <v>EF</v>
          </cell>
          <cell r="F1243" t="str">
            <v>MONTAGEM</v>
          </cell>
          <cell r="G1243" t="str">
            <v>EVANDRO JOSÉ DOS SANTOS</v>
          </cell>
          <cell r="H1243" t="str">
            <v>ELETRICISTA MONTADOR</v>
          </cell>
          <cell r="I1243" t="str">
            <v>-</v>
          </cell>
          <cell r="J1243">
            <v>1</v>
          </cell>
        </row>
        <row r="1244">
          <cell r="A1244">
            <v>1228</v>
          </cell>
          <cell r="G1244" t="str">
            <v>GILVAN SILVA SANTOS</v>
          </cell>
          <cell r="H1244" t="str">
            <v>ENCANADOR</v>
          </cell>
          <cell r="I1244" t="str">
            <v>BRISA DA COSTA</v>
          </cell>
          <cell r="J1244">
            <v>1</v>
          </cell>
        </row>
        <row r="1245">
          <cell r="A1245">
            <v>1229</v>
          </cell>
          <cell r="G1245" t="str">
            <v>EDINALDO FERREIRA DOS SANTOS</v>
          </cell>
          <cell r="H1245" t="str">
            <v>ENCANADOR</v>
          </cell>
          <cell r="I1245" t="str">
            <v>-</v>
          </cell>
          <cell r="J1245">
            <v>1</v>
          </cell>
        </row>
        <row r="1246">
          <cell r="A1246">
            <v>1230</v>
          </cell>
          <cell r="G1246" t="str">
            <v>JOSÉ ALEX MENEZES MONTEIRO</v>
          </cell>
          <cell r="H1246" t="str">
            <v>ENCANADOR</v>
          </cell>
          <cell r="I1246" t="str">
            <v>-</v>
          </cell>
          <cell r="J1246">
            <v>1</v>
          </cell>
        </row>
        <row r="1247">
          <cell r="A1247">
            <v>1231</v>
          </cell>
          <cell r="G1247" t="str">
            <v>EVERALDO SANTOS RAMOS</v>
          </cell>
          <cell r="H1247" t="str">
            <v>ENCANADOR</v>
          </cell>
          <cell r="I1247" t="str">
            <v>-</v>
          </cell>
          <cell r="J1247">
            <v>1</v>
          </cell>
        </row>
        <row r="1248">
          <cell r="A1248">
            <v>1232</v>
          </cell>
          <cell r="B1248" t="str">
            <v>MML</v>
          </cell>
          <cell r="C1248" t="str">
            <v>BOP</v>
          </cell>
          <cell r="D1248" t="str">
            <v>AVELEZ</v>
          </cell>
          <cell r="E1248" t="str">
            <v>ISA/JAR</v>
          </cell>
          <cell r="F1248" t="str">
            <v>MONTAGEM</v>
          </cell>
          <cell r="G1248" t="str">
            <v>EDINALDO DOS SANTOS RODRIGUES</v>
          </cell>
          <cell r="H1248" t="str">
            <v>AJUDANTE</v>
          </cell>
          <cell r="I1248" t="str">
            <v>-</v>
          </cell>
          <cell r="J1248">
            <v>1</v>
          </cell>
        </row>
        <row r="1249">
          <cell r="A1249">
            <v>1233</v>
          </cell>
          <cell r="G1249" t="str">
            <v>JOSMAR SOARES</v>
          </cell>
          <cell r="H1249" t="str">
            <v>PROJETISTA</v>
          </cell>
          <cell r="I1249" t="str">
            <v>-</v>
          </cell>
          <cell r="J1249">
            <v>1</v>
          </cell>
        </row>
        <row r="1250">
          <cell r="A1250">
            <v>1234</v>
          </cell>
          <cell r="B1250" t="str">
            <v>AFC</v>
          </cell>
          <cell r="C1250" t="str">
            <v>HRSG</v>
          </cell>
          <cell r="D1250" t="str">
            <v>CMM</v>
          </cell>
          <cell r="E1250" t="str">
            <v>JK</v>
          </cell>
          <cell r="F1250" t="str">
            <v>INSTRUMENT.</v>
          </cell>
          <cell r="G1250" t="str">
            <v>ANDRÉ LUIZ PEREIRA DE ARAUJO</v>
          </cell>
          <cell r="H1250" t="str">
            <v>AJUDANTE</v>
          </cell>
          <cell r="I1250" t="str">
            <v>BRISA DA COSTA</v>
          </cell>
          <cell r="J1250">
            <v>1</v>
          </cell>
        </row>
        <row r="1251">
          <cell r="A1251">
            <v>1235</v>
          </cell>
          <cell r="B1251" t="str">
            <v>MML</v>
          </cell>
          <cell r="C1251" t="str">
            <v>BOP</v>
          </cell>
          <cell r="D1251" t="str">
            <v>GIL</v>
          </cell>
          <cell r="E1251" t="str">
            <v>JFL</v>
          </cell>
          <cell r="F1251" t="str">
            <v>LIG. DE CABOS</v>
          </cell>
          <cell r="G1251" t="str">
            <v>PEDRO DA SILVA DIAS</v>
          </cell>
          <cell r="H1251" t="str">
            <v>ELETRICISTA F / C</v>
          </cell>
          <cell r="I1251" t="str">
            <v>BRISA DA COSTA</v>
          </cell>
          <cell r="J1251">
            <v>1</v>
          </cell>
        </row>
        <row r="1252">
          <cell r="A1252">
            <v>1236</v>
          </cell>
          <cell r="B1252" t="str">
            <v>AFC</v>
          </cell>
          <cell r="C1252" t="str">
            <v>HRSG</v>
          </cell>
          <cell r="D1252" t="str">
            <v>CMM</v>
          </cell>
          <cell r="E1252" t="str">
            <v>ON</v>
          </cell>
          <cell r="F1252" t="str">
            <v>INSTRUMENT.</v>
          </cell>
          <cell r="G1252" t="str">
            <v>RENATO ALEXANDRE DE ALMEIDA</v>
          </cell>
          <cell r="H1252" t="str">
            <v>ELETRICISTA MONTADOR</v>
          </cell>
          <cell r="I1252" t="str">
            <v>BRISA DA COSTA</v>
          </cell>
          <cell r="J1252">
            <v>1</v>
          </cell>
        </row>
        <row r="1253">
          <cell r="A1253">
            <v>1237</v>
          </cell>
          <cell r="G1253" t="str">
            <v>AVEILDO AQUINO DA CRUZ</v>
          </cell>
          <cell r="H1253" t="str">
            <v>SOLDADOR RX</v>
          </cell>
          <cell r="I1253" t="str">
            <v>BRISA DA COSTA</v>
          </cell>
          <cell r="J1253">
            <v>1</v>
          </cell>
        </row>
        <row r="1254">
          <cell r="A1254">
            <v>1238</v>
          </cell>
          <cell r="G1254" t="str">
            <v>SIDNEY VIEIRA CIPRIANO</v>
          </cell>
          <cell r="H1254" t="str">
            <v>AJUDANTE</v>
          </cell>
          <cell r="I1254" t="str">
            <v>-</v>
          </cell>
          <cell r="J1254">
            <v>1</v>
          </cell>
        </row>
        <row r="1255">
          <cell r="A1255">
            <v>1239</v>
          </cell>
          <cell r="G1255" t="str">
            <v>JORGE EDUARDO MELO BRITO</v>
          </cell>
          <cell r="H1255" t="str">
            <v xml:space="preserve">1/2 OFICIAL </v>
          </cell>
          <cell r="I1255" t="str">
            <v>-</v>
          </cell>
          <cell r="J1255">
            <v>1</v>
          </cell>
        </row>
        <row r="1256">
          <cell r="A1256">
            <v>1240</v>
          </cell>
          <cell r="G1256" t="str">
            <v>EMILIO JOSÉ BARRETO SILVA</v>
          </cell>
          <cell r="H1256" t="str">
            <v xml:space="preserve">1/2 OFICIAL </v>
          </cell>
          <cell r="I1256" t="str">
            <v>-</v>
          </cell>
          <cell r="J1256">
            <v>1</v>
          </cell>
        </row>
        <row r="1257">
          <cell r="A1257">
            <v>1241</v>
          </cell>
          <cell r="G1257" t="str">
            <v>RESERVADO GIVALDO</v>
          </cell>
          <cell r="I1257" t="str">
            <v>-</v>
          </cell>
          <cell r="J1257">
            <v>1</v>
          </cell>
        </row>
        <row r="1258">
          <cell r="A1258">
            <v>1242</v>
          </cell>
          <cell r="B1258" t="str">
            <v>AFC</v>
          </cell>
          <cell r="C1258" t="str">
            <v>HRSG</v>
          </cell>
          <cell r="D1258" t="str">
            <v>VT</v>
          </cell>
          <cell r="E1258" t="str">
            <v>VAS</v>
          </cell>
          <cell r="F1258" t="str">
            <v>ELÉTRICA</v>
          </cell>
          <cell r="G1258" t="str">
            <v>MANOEL LOPES DA PAIXÃO</v>
          </cell>
          <cell r="H1258" t="str">
            <v>ELETRICISTA MONTADOR</v>
          </cell>
          <cell r="I1258" t="str">
            <v>BRISA DA COSTA</v>
          </cell>
          <cell r="J1258">
            <v>1</v>
          </cell>
        </row>
        <row r="1259">
          <cell r="A1259">
            <v>1243</v>
          </cell>
          <cell r="B1259" t="str">
            <v>AFC</v>
          </cell>
          <cell r="C1259" t="str">
            <v>HRSG</v>
          </cell>
          <cell r="D1259" t="str">
            <v>VT</v>
          </cell>
          <cell r="E1259" t="str">
            <v>VAS</v>
          </cell>
          <cell r="F1259" t="str">
            <v>ELÉTRICA</v>
          </cell>
          <cell r="G1259" t="str">
            <v>PATRICIO CHAVES FERREIRA</v>
          </cell>
          <cell r="H1259" t="str">
            <v>ELETRICISTA MONTADOR</v>
          </cell>
          <cell r="I1259" t="str">
            <v>BRISA DA COSTA</v>
          </cell>
          <cell r="J1259">
            <v>1</v>
          </cell>
        </row>
        <row r="1260">
          <cell r="A1260">
            <v>1244</v>
          </cell>
          <cell r="G1260" t="str">
            <v>CLAUDINO DE SOUSA LOURA</v>
          </cell>
          <cell r="H1260" t="str">
            <v>SOLDADOR TIG</v>
          </cell>
          <cell r="I1260" t="str">
            <v>BRISA DA COSTA</v>
          </cell>
          <cell r="J1260">
            <v>1</v>
          </cell>
        </row>
        <row r="1261">
          <cell r="A1261">
            <v>1245</v>
          </cell>
          <cell r="B1261" t="str">
            <v>AFC</v>
          </cell>
          <cell r="C1261" t="str">
            <v>HRSG</v>
          </cell>
          <cell r="D1261" t="str">
            <v>CMM</v>
          </cell>
          <cell r="E1261" t="str">
            <v>ON</v>
          </cell>
          <cell r="F1261" t="str">
            <v>INSTRUMENT.</v>
          </cell>
          <cell r="G1261" t="str">
            <v>OSVALDO ALVES BARBOSA</v>
          </cell>
          <cell r="H1261" t="str">
            <v>MESTRE</v>
          </cell>
          <cell r="I1261" t="str">
            <v>BRISA DA COSTA</v>
          </cell>
          <cell r="J1261">
            <v>1</v>
          </cell>
        </row>
        <row r="1262">
          <cell r="A1262">
            <v>1246</v>
          </cell>
          <cell r="G1262" t="str">
            <v>DAVID CAMPOS DE AQUINO</v>
          </cell>
          <cell r="H1262" t="str">
            <v>ENCANADOR</v>
          </cell>
          <cell r="I1262" t="str">
            <v>BRISA DA COSTA</v>
          </cell>
          <cell r="J1262">
            <v>1</v>
          </cell>
        </row>
        <row r="1263">
          <cell r="A1263">
            <v>1247</v>
          </cell>
          <cell r="B1263" t="str">
            <v>AFC</v>
          </cell>
          <cell r="E1263" t="str">
            <v>PSV</v>
          </cell>
          <cell r="G1263" t="str">
            <v>JAILSON SILVA DE GOIS</v>
          </cell>
          <cell r="H1263" t="str">
            <v>SOLDADOR RX</v>
          </cell>
          <cell r="I1263" t="str">
            <v>BRISA DA COSTA</v>
          </cell>
          <cell r="J1263">
            <v>1</v>
          </cell>
        </row>
        <row r="1264">
          <cell r="A1264">
            <v>1248</v>
          </cell>
          <cell r="G1264" t="str">
            <v>ROBERTO DOS SANTOS</v>
          </cell>
          <cell r="H1264" t="str">
            <v>AJUDANTE</v>
          </cell>
          <cell r="I1264" t="str">
            <v>-</v>
          </cell>
          <cell r="J1264">
            <v>1</v>
          </cell>
        </row>
        <row r="1265">
          <cell r="A1265">
            <v>1249</v>
          </cell>
          <cell r="G1265" t="str">
            <v>ALBERTO CESAR NASCIMENTO</v>
          </cell>
          <cell r="H1265" t="str">
            <v>PROJETISTA</v>
          </cell>
          <cell r="I1265" t="str">
            <v>-</v>
          </cell>
          <cell r="J1265">
            <v>1</v>
          </cell>
        </row>
        <row r="1266">
          <cell r="A1266">
            <v>1250</v>
          </cell>
          <cell r="G1266" t="str">
            <v>EVANDRO FERREIRA DOS SANTOS</v>
          </cell>
          <cell r="H1266" t="str">
            <v>ENCANADOR</v>
          </cell>
          <cell r="I1266" t="str">
            <v>BRISA DA COSTA</v>
          </cell>
          <cell r="J1266">
            <v>1</v>
          </cell>
        </row>
        <row r="1267">
          <cell r="A1267">
            <v>1251</v>
          </cell>
          <cell r="G1267" t="str">
            <v>JOSÉ GONZAGA ALVES SILVA</v>
          </cell>
          <cell r="H1267" t="str">
            <v>ENCANADOR</v>
          </cell>
          <cell r="I1267" t="str">
            <v>BRISA DA COSTA</v>
          </cell>
          <cell r="J1267">
            <v>1</v>
          </cell>
        </row>
        <row r="1268">
          <cell r="A1268">
            <v>1252</v>
          </cell>
          <cell r="G1268" t="str">
            <v>INALDO GALDINO DA SILVA</v>
          </cell>
          <cell r="H1268" t="str">
            <v>MONTADOR</v>
          </cell>
          <cell r="I1268" t="str">
            <v>BRISA DA COSTA</v>
          </cell>
          <cell r="J1268">
            <v>1</v>
          </cell>
        </row>
        <row r="1269">
          <cell r="A1269">
            <v>1253</v>
          </cell>
          <cell r="B1269" t="str">
            <v>MML</v>
          </cell>
          <cell r="C1269" t="str">
            <v>BOP</v>
          </cell>
          <cell r="D1269" t="str">
            <v>DARIO</v>
          </cell>
          <cell r="E1269" t="str">
            <v>ACSC</v>
          </cell>
          <cell r="F1269" t="str">
            <v>ANDAIME</v>
          </cell>
          <cell r="G1269" t="str">
            <v>PAULO LIMA VENTURA</v>
          </cell>
          <cell r="H1269" t="str">
            <v>AJUDANTE</v>
          </cell>
          <cell r="I1269" t="str">
            <v>-</v>
          </cell>
          <cell r="J1269">
            <v>1</v>
          </cell>
        </row>
        <row r="1270">
          <cell r="A1270">
            <v>1254</v>
          </cell>
          <cell r="G1270" t="str">
            <v>ELISEU DA COSTA OLIVEIRA</v>
          </cell>
          <cell r="H1270" t="str">
            <v>ENCANADOR</v>
          </cell>
          <cell r="I1270" t="str">
            <v>BRISA DA COSTA</v>
          </cell>
          <cell r="J1270">
            <v>1</v>
          </cell>
        </row>
        <row r="1271">
          <cell r="A1271">
            <v>1255</v>
          </cell>
          <cell r="G1271" t="str">
            <v>JOÃO GOMES PAULINO</v>
          </cell>
          <cell r="H1271" t="str">
            <v>MONTADOR ANDAIME</v>
          </cell>
          <cell r="I1271" t="str">
            <v>BRISA DA COSTA</v>
          </cell>
          <cell r="J1271">
            <v>1</v>
          </cell>
        </row>
        <row r="1272">
          <cell r="A1272">
            <v>1256</v>
          </cell>
          <cell r="B1272" t="str">
            <v>AFC</v>
          </cell>
          <cell r="E1272" t="str">
            <v>PSV</v>
          </cell>
          <cell r="G1272" t="str">
            <v>CLAUDIONOR GOMES SILVA</v>
          </cell>
          <cell r="H1272" t="str">
            <v>AJUDANTE</v>
          </cell>
          <cell r="I1272" t="str">
            <v>-</v>
          </cell>
          <cell r="J1272">
            <v>1</v>
          </cell>
        </row>
        <row r="1273">
          <cell r="A1273">
            <v>1257</v>
          </cell>
          <cell r="G1273" t="str">
            <v>MANOEL LUCIO DA SILVA BONDADE</v>
          </cell>
          <cell r="H1273" t="str">
            <v>AJUDANTE</v>
          </cell>
          <cell r="I1273" t="str">
            <v>-</v>
          </cell>
          <cell r="J1273">
            <v>1</v>
          </cell>
        </row>
        <row r="1274">
          <cell r="A1274">
            <v>1258</v>
          </cell>
          <cell r="G1274" t="str">
            <v>UIGUINEI MARTINS SILVA</v>
          </cell>
          <cell r="H1274" t="str">
            <v>AJUDANTE</v>
          </cell>
          <cell r="I1274" t="str">
            <v>-</v>
          </cell>
          <cell r="J1274">
            <v>1</v>
          </cell>
        </row>
        <row r="1275">
          <cell r="A1275">
            <v>1259</v>
          </cell>
          <cell r="G1275" t="str">
            <v>PEDRO GOMES LIMA</v>
          </cell>
          <cell r="H1275" t="str">
            <v>MONTADOR ANDAIME</v>
          </cell>
          <cell r="I1275" t="str">
            <v>BRISA DA COSTA</v>
          </cell>
          <cell r="J1275">
            <v>1</v>
          </cell>
        </row>
        <row r="1276">
          <cell r="A1276">
            <v>1260</v>
          </cell>
          <cell r="G1276" t="str">
            <v>WELDER DE JESUS SANTOS</v>
          </cell>
          <cell r="H1276" t="str">
            <v>ENCANADOR</v>
          </cell>
          <cell r="I1276" t="str">
            <v>BRISA DA COSTA</v>
          </cell>
          <cell r="J1276">
            <v>1</v>
          </cell>
        </row>
        <row r="1277">
          <cell r="A1277">
            <v>1261</v>
          </cell>
          <cell r="G1277" t="str">
            <v>VERONILDO RAFAEL DA SILVA</v>
          </cell>
          <cell r="H1277" t="str">
            <v>ENCANADOR</v>
          </cell>
          <cell r="I1277" t="str">
            <v>BRISA DA COSTA</v>
          </cell>
          <cell r="J1277">
            <v>1</v>
          </cell>
        </row>
        <row r="1278">
          <cell r="A1278">
            <v>1262</v>
          </cell>
          <cell r="G1278" t="str">
            <v>DAMIÃO RUFINO DUARTE</v>
          </cell>
          <cell r="H1278" t="str">
            <v>ENCARREGADO MONTAGEM</v>
          </cell>
          <cell r="I1278" t="str">
            <v>BRISA DA COSTA</v>
          </cell>
          <cell r="J1278">
            <v>1</v>
          </cell>
        </row>
        <row r="1279">
          <cell r="A1279">
            <v>1263</v>
          </cell>
          <cell r="B1279" t="str">
            <v>AFC</v>
          </cell>
          <cell r="E1279" t="str">
            <v>PSV</v>
          </cell>
          <cell r="G1279" t="str">
            <v>HENRIQUE VIEIRA GONÇALVES</v>
          </cell>
          <cell r="H1279" t="str">
            <v>SOLDADOR DE CHAPARIA</v>
          </cell>
          <cell r="I1279" t="str">
            <v>BRISA DA COSTA</v>
          </cell>
          <cell r="J1279">
            <v>1</v>
          </cell>
        </row>
        <row r="1280">
          <cell r="A1280">
            <v>1264</v>
          </cell>
          <cell r="G1280" t="str">
            <v>ROMANO DE OLIVEIRA XAVIER</v>
          </cell>
          <cell r="H1280" t="str">
            <v>MONTADOR ANDAIME</v>
          </cell>
          <cell r="I1280" t="str">
            <v>BRISA DA COSTA</v>
          </cell>
          <cell r="J1280">
            <v>1</v>
          </cell>
        </row>
        <row r="1281">
          <cell r="A1281">
            <v>1265</v>
          </cell>
          <cell r="G1281" t="str">
            <v>HAMILTON MENESES DE SOUSA</v>
          </cell>
          <cell r="H1281" t="str">
            <v>ENCANADOR</v>
          </cell>
          <cell r="I1281" t="str">
            <v>BRISA DA COSTA</v>
          </cell>
          <cell r="J1281">
            <v>1</v>
          </cell>
        </row>
        <row r="1282">
          <cell r="A1282">
            <v>1266</v>
          </cell>
          <cell r="G1282" t="str">
            <v>ELIAS DA SILVA AMARO</v>
          </cell>
          <cell r="H1282" t="str">
            <v>AJUDANTE</v>
          </cell>
          <cell r="I1282" t="str">
            <v>-</v>
          </cell>
          <cell r="J1282">
            <v>1</v>
          </cell>
        </row>
        <row r="1283">
          <cell r="A1283">
            <v>1267</v>
          </cell>
          <cell r="G1283" t="str">
            <v>ADAILSON DA SILVA RAMOS</v>
          </cell>
          <cell r="H1283" t="str">
            <v>AJUDANTE</v>
          </cell>
          <cell r="I1283" t="str">
            <v>-</v>
          </cell>
          <cell r="J1283">
            <v>1</v>
          </cell>
        </row>
        <row r="1284">
          <cell r="A1284">
            <v>1268</v>
          </cell>
          <cell r="B1284" t="str">
            <v>AFC</v>
          </cell>
          <cell r="C1284" t="str">
            <v>GERAL</v>
          </cell>
          <cell r="D1284" t="str">
            <v>VT</v>
          </cell>
          <cell r="E1284" t="str">
            <v>AAM</v>
          </cell>
          <cell r="F1284" t="str">
            <v>MANUTENÇÃO</v>
          </cell>
          <cell r="G1284" t="str">
            <v>MARCELO PEPE LUSTOZA</v>
          </cell>
          <cell r="H1284" t="str">
            <v>ELETRICISTA DE MANUTENÇÃO</v>
          </cell>
          <cell r="I1284" t="str">
            <v>PARGOS</v>
          </cell>
          <cell r="J1284">
            <v>1</v>
          </cell>
        </row>
        <row r="1285">
          <cell r="A1285">
            <v>1269</v>
          </cell>
          <cell r="G1285" t="str">
            <v>HERNANDES LIMA DO NASCIMENTO</v>
          </cell>
          <cell r="H1285" t="str">
            <v>MONTADOR ANDAIME</v>
          </cell>
          <cell r="I1285" t="str">
            <v>BRISA DA COSTA</v>
          </cell>
          <cell r="J1285">
            <v>1</v>
          </cell>
        </row>
        <row r="1286">
          <cell r="A1286">
            <v>1270</v>
          </cell>
          <cell r="G1286" t="str">
            <v>VANGELO FAGUNDES ROCHA</v>
          </cell>
          <cell r="H1286" t="str">
            <v>ENCANADOR</v>
          </cell>
          <cell r="I1286" t="str">
            <v>BRISA DA COSTA</v>
          </cell>
          <cell r="J1286">
            <v>1</v>
          </cell>
        </row>
        <row r="1287">
          <cell r="A1287">
            <v>1271</v>
          </cell>
          <cell r="G1287" t="str">
            <v>EDSON IZIDIO DOS SANTOS</v>
          </cell>
          <cell r="H1287" t="str">
            <v>ENCANADOR</v>
          </cell>
          <cell r="I1287" t="str">
            <v>BRISA DA COSTA</v>
          </cell>
          <cell r="J1287">
            <v>1</v>
          </cell>
        </row>
        <row r="1288">
          <cell r="A1288">
            <v>1272</v>
          </cell>
          <cell r="G1288" t="str">
            <v>CARLOS DE FREITAS CAMPOS</v>
          </cell>
          <cell r="H1288" t="str">
            <v>ENCANADOR</v>
          </cell>
          <cell r="I1288" t="str">
            <v>BRISA DA COSTA</v>
          </cell>
          <cell r="J1288">
            <v>1</v>
          </cell>
        </row>
        <row r="1289">
          <cell r="A1289">
            <v>1273</v>
          </cell>
          <cell r="B1289" t="str">
            <v>AFC</v>
          </cell>
          <cell r="C1289" t="str">
            <v>HRSG</v>
          </cell>
          <cell r="D1289" t="str">
            <v>VT</v>
          </cell>
          <cell r="E1289" t="str">
            <v>VAS</v>
          </cell>
          <cell r="F1289" t="str">
            <v>ELÉTRICA</v>
          </cell>
          <cell r="G1289" t="str">
            <v>RONALDO DE JESUS SANTOS</v>
          </cell>
          <cell r="H1289" t="str">
            <v>AJUDANTE</v>
          </cell>
          <cell r="I1289" t="str">
            <v>AEROPORTO</v>
          </cell>
          <cell r="J1289">
            <v>1</v>
          </cell>
        </row>
        <row r="1290">
          <cell r="A1290">
            <v>1274</v>
          </cell>
          <cell r="G1290" t="str">
            <v>JOÃO DOS SANTOS PEREIRA</v>
          </cell>
          <cell r="H1290" t="str">
            <v>AJUDANTE</v>
          </cell>
          <cell r="I1290" t="str">
            <v>-</v>
          </cell>
          <cell r="J1290">
            <v>1</v>
          </cell>
        </row>
        <row r="1291">
          <cell r="A1291">
            <v>1275</v>
          </cell>
          <cell r="G1291" t="str">
            <v>SANDRO ARAUJO REIS</v>
          </cell>
          <cell r="H1291" t="str">
            <v>ENCARREGADO</v>
          </cell>
          <cell r="I1291" t="str">
            <v>-</v>
          </cell>
          <cell r="J1291">
            <v>1</v>
          </cell>
        </row>
        <row r="1292">
          <cell r="A1292">
            <v>1276</v>
          </cell>
          <cell r="G1292" t="str">
            <v>RICARDO DE SIQUEIRA PENEDO</v>
          </cell>
          <cell r="H1292" t="str">
            <v>AUXILIAR DE ESCRITÓRIO</v>
          </cell>
          <cell r="I1292" t="str">
            <v>-</v>
          </cell>
          <cell r="J1292">
            <v>1</v>
          </cell>
        </row>
        <row r="1293">
          <cell r="A1293">
            <v>1277</v>
          </cell>
          <cell r="G1293" t="str">
            <v>ROSENILDO GONÇALVES DE OLIVEIRA</v>
          </cell>
          <cell r="H1293" t="str">
            <v>ENCANADOR</v>
          </cell>
          <cell r="I1293" t="str">
            <v>BRISA DA COSTA</v>
          </cell>
          <cell r="J1293">
            <v>1</v>
          </cell>
        </row>
        <row r="1294">
          <cell r="A1294">
            <v>1278</v>
          </cell>
          <cell r="G1294" t="str">
            <v>SEBASTIÃO CLOVES MOTA</v>
          </cell>
          <cell r="H1294" t="str">
            <v>ENCANADOR</v>
          </cell>
          <cell r="I1294" t="str">
            <v>BRISA DA COSTA</v>
          </cell>
          <cell r="J1294">
            <v>1</v>
          </cell>
        </row>
        <row r="1295">
          <cell r="A1295">
            <v>1279</v>
          </cell>
          <cell r="G1295" t="str">
            <v>JOSÉ AUGUSTO GOMES</v>
          </cell>
          <cell r="H1295" t="str">
            <v>AJUDANTE</v>
          </cell>
          <cell r="I1295" t="str">
            <v>-</v>
          </cell>
          <cell r="J1295">
            <v>1</v>
          </cell>
        </row>
        <row r="1296">
          <cell r="A1296">
            <v>1280</v>
          </cell>
          <cell r="B1296" t="str">
            <v>AFC</v>
          </cell>
          <cell r="C1296" t="str">
            <v>BOP</v>
          </cell>
          <cell r="D1296" t="str">
            <v>VT</v>
          </cell>
          <cell r="E1296" t="str">
            <v>IFS</v>
          </cell>
          <cell r="F1296" t="str">
            <v>TESTE/PRESERV.</v>
          </cell>
          <cell r="G1296" t="str">
            <v>IVANALDO FERREIRA DE SOUTO</v>
          </cell>
          <cell r="H1296" t="str">
            <v>ENCARREGADO ELETRICA</v>
          </cell>
          <cell r="I1296" t="str">
            <v>RIO DAS OSTRAS</v>
          </cell>
          <cell r="J1296">
            <v>1</v>
          </cell>
        </row>
        <row r="1297">
          <cell r="A1297">
            <v>1281</v>
          </cell>
          <cell r="G1297" t="str">
            <v>WAGNER DO CARMO MENDES</v>
          </cell>
          <cell r="H1297" t="str">
            <v>ENCANADOR</v>
          </cell>
          <cell r="I1297" t="str">
            <v>BRISA DA COSTA</v>
          </cell>
          <cell r="J1297">
            <v>1</v>
          </cell>
        </row>
        <row r="1298">
          <cell r="A1298">
            <v>1282</v>
          </cell>
          <cell r="C1298" t="str">
            <v>ST</v>
          </cell>
          <cell r="G1298" t="str">
            <v>CÍCERO LINO DO CARMO</v>
          </cell>
          <cell r="H1298" t="str">
            <v>AJUDANTE</v>
          </cell>
          <cell r="I1298" t="str">
            <v>-</v>
          </cell>
          <cell r="J1298">
            <v>1</v>
          </cell>
        </row>
        <row r="1299">
          <cell r="A1299">
            <v>1283</v>
          </cell>
          <cell r="G1299" t="str">
            <v>JOSÉ DO CARMO FELIPE</v>
          </cell>
          <cell r="H1299" t="str">
            <v>AJUDANTE</v>
          </cell>
          <cell r="I1299" t="str">
            <v>-</v>
          </cell>
          <cell r="J1299">
            <v>1</v>
          </cell>
        </row>
        <row r="1300">
          <cell r="A1300">
            <v>1284</v>
          </cell>
          <cell r="G1300" t="str">
            <v>GILSIVAN PEREIRA DA SILVA</v>
          </cell>
          <cell r="H1300" t="str">
            <v>MONTADOR ANDAIME</v>
          </cell>
          <cell r="I1300" t="str">
            <v>BRISA DA COSTA</v>
          </cell>
          <cell r="J1300">
            <v>1</v>
          </cell>
        </row>
        <row r="1301">
          <cell r="A1301">
            <v>1285</v>
          </cell>
          <cell r="G1301" t="str">
            <v>CELSO GONÇALVES SANTANA</v>
          </cell>
          <cell r="H1301" t="str">
            <v>ENCANADOR</v>
          </cell>
          <cell r="I1301" t="str">
            <v>BRISA DA COSTA</v>
          </cell>
          <cell r="J1301">
            <v>1</v>
          </cell>
        </row>
        <row r="1302">
          <cell r="A1302">
            <v>1286</v>
          </cell>
          <cell r="G1302" t="str">
            <v>RONALDO LINO DOS SANTOS</v>
          </cell>
          <cell r="H1302" t="str">
            <v>ENCARREGADO</v>
          </cell>
          <cell r="I1302" t="str">
            <v>BRISA DA COSTA</v>
          </cell>
          <cell r="J1302">
            <v>1</v>
          </cell>
        </row>
        <row r="1303">
          <cell r="A1303">
            <v>1287</v>
          </cell>
          <cell r="G1303" t="str">
            <v>SEBASTIÃO CARLOS KER</v>
          </cell>
          <cell r="H1303" t="str">
            <v>ENCANADOR</v>
          </cell>
          <cell r="I1303" t="str">
            <v>BRISA DA COSTA</v>
          </cell>
          <cell r="J1303">
            <v>1</v>
          </cell>
        </row>
        <row r="1304">
          <cell r="A1304">
            <v>1288</v>
          </cell>
          <cell r="G1304" t="str">
            <v>ROMILDO BATISTA</v>
          </cell>
          <cell r="H1304" t="str">
            <v>ENCANADOR</v>
          </cell>
          <cell r="I1304" t="str">
            <v>BRISA DA COSTA</v>
          </cell>
          <cell r="J1304">
            <v>1</v>
          </cell>
        </row>
        <row r="1305">
          <cell r="A1305">
            <v>1289</v>
          </cell>
          <cell r="G1305" t="str">
            <v>CARLOS ANTONIO DE OLIVEIRA</v>
          </cell>
          <cell r="H1305" t="str">
            <v>ENCANADOR</v>
          </cell>
          <cell r="I1305" t="str">
            <v>BRISA DA COSTA</v>
          </cell>
          <cell r="J1305">
            <v>1</v>
          </cell>
        </row>
        <row r="1306">
          <cell r="A1306">
            <v>1290</v>
          </cell>
          <cell r="G1306" t="str">
            <v>JÔ SANTOS DA SILVA</v>
          </cell>
          <cell r="H1306" t="str">
            <v>AJUDANTE</v>
          </cell>
          <cell r="I1306" t="str">
            <v>-</v>
          </cell>
          <cell r="J1306">
            <v>1</v>
          </cell>
        </row>
        <row r="1307">
          <cell r="A1307">
            <v>1291</v>
          </cell>
          <cell r="G1307" t="str">
            <v>EDNILSON PIRES SILVA</v>
          </cell>
          <cell r="H1307" t="str">
            <v>ENCANADOR</v>
          </cell>
          <cell r="I1307" t="str">
            <v>BRISA DA COSTA</v>
          </cell>
          <cell r="J1307">
            <v>1</v>
          </cell>
        </row>
        <row r="1308">
          <cell r="A1308">
            <v>1292</v>
          </cell>
          <cell r="G1308" t="str">
            <v>SERGIO MARCOS DA SOUZA</v>
          </cell>
          <cell r="H1308" t="str">
            <v>SOLDADOR RX</v>
          </cell>
          <cell r="I1308" t="str">
            <v>BRISA DA COSTA</v>
          </cell>
          <cell r="J1308">
            <v>1</v>
          </cell>
        </row>
        <row r="1309">
          <cell r="A1309">
            <v>1293</v>
          </cell>
          <cell r="B1309" t="str">
            <v>AFC</v>
          </cell>
          <cell r="C1309" t="str">
            <v>CT</v>
          </cell>
          <cell r="D1309" t="str">
            <v>VT</v>
          </cell>
          <cell r="E1309" t="str">
            <v>JTC</v>
          </cell>
          <cell r="F1309" t="str">
            <v>ELÉTRICA</v>
          </cell>
          <cell r="G1309" t="str">
            <v>AURINO DOS REIS SANTANA</v>
          </cell>
          <cell r="H1309" t="str">
            <v>ELETRICISTA MONTADOR</v>
          </cell>
          <cell r="I1309" t="str">
            <v>CAMPO D'OESTE</v>
          </cell>
          <cell r="J1309">
            <v>1</v>
          </cell>
        </row>
        <row r="1310">
          <cell r="A1310">
            <v>1294</v>
          </cell>
          <cell r="G1310" t="str">
            <v>JULIO CESAR GOMES DA SILVA</v>
          </cell>
          <cell r="H1310" t="str">
            <v>ENCANADOR</v>
          </cell>
          <cell r="I1310" t="str">
            <v>BRISA DA COSTA</v>
          </cell>
          <cell r="J1310">
            <v>1</v>
          </cell>
        </row>
        <row r="1311">
          <cell r="A1311">
            <v>1295</v>
          </cell>
          <cell r="G1311" t="str">
            <v>PAULO GOMES</v>
          </cell>
          <cell r="H1311" t="str">
            <v>AJUDANTE</v>
          </cell>
          <cell r="I1311" t="str">
            <v>-</v>
          </cell>
          <cell r="J1311">
            <v>1</v>
          </cell>
        </row>
        <row r="1312">
          <cell r="A1312">
            <v>1296</v>
          </cell>
          <cell r="G1312" t="str">
            <v>VALMIR DE SOUZA FERREIRA</v>
          </cell>
          <cell r="H1312" t="str">
            <v>ENCANADOR</v>
          </cell>
          <cell r="I1312" t="str">
            <v>BRISA DA COSTA</v>
          </cell>
          <cell r="J1312">
            <v>1</v>
          </cell>
        </row>
        <row r="1313">
          <cell r="A1313">
            <v>1297</v>
          </cell>
          <cell r="G1313" t="str">
            <v>CLEMERSON SANTOS GOMES</v>
          </cell>
          <cell r="H1313" t="str">
            <v>AJUDANTE</v>
          </cell>
          <cell r="I1313" t="str">
            <v>-</v>
          </cell>
          <cell r="J1313">
            <v>1</v>
          </cell>
        </row>
        <row r="1314">
          <cell r="A1314">
            <v>1298</v>
          </cell>
          <cell r="G1314" t="str">
            <v>ANTONIO APARECIDO VIEIRA</v>
          </cell>
          <cell r="H1314" t="str">
            <v>AJUDANTE</v>
          </cell>
          <cell r="I1314" t="str">
            <v>-</v>
          </cell>
          <cell r="J1314">
            <v>1</v>
          </cell>
        </row>
        <row r="1315">
          <cell r="A1315">
            <v>1299</v>
          </cell>
          <cell r="G1315" t="str">
            <v>JAILSON DAMASCENO VIEIRA</v>
          </cell>
          <cell r="H1315" t="str">
            <v>MONTADOR ANDAIME</v>
          </cell>
          <cell r="I1315" t="str">
            <v>-</v>
          </cell>
          <cell r="J1315">
            <v>1</v>
          </cell>
        </row>
        <row r="1316">
          <cell r="A1316">
            <v>1300</v>
          </cell>
          <cell r="G1316" t="str">
            <v>EDILSON SANTOS MACIEL</v>
          </cell>
          <cell r="H1316" t="str">
            <v>AJUDANTE</v>
          </cell>
          <cell r="I1316" t="str">
            <v>-</v>
          </cell>
          <cell r="J1316">
            <v>1</v>
          </cell>
        </row>
        <row r="1317">
          <cell r="A1317">
            <v>1301</v>
          </cell>
          <cell r="G1317" t="str">
            <v>PAULO ANDRE FERREIRA LEITE</v>
          </cell>
          <cell r="H1317" t="str">
            <v>AJUDANTE</v>
          </cell>
          <cell r="I1317" t="str">
            <v>-</v>
          </cell>
          <cell r="J1317">
            <v>1</v>
          </cell>
        </row>
        <row r="1318">
          <cell r="A1318">
            <v>1302</v>
          </cell>
          <cell r="G1318" t="str">
            <v>PEDRO DOS SANTOS</v>
          </cell>
          <cell r="H1318" t="str">
            <v>PINTOR</v>
          </cell>
          <cell r="I1318" t="str">
            <v>BRISA DA COSTA</v>
          </cell>
          <cell r="J1318">
            <v>1</v>
          </cell>
        </row>
        <row r="1319">
          <cell r="A1319">
            <v>1303</v>
          </cell>
          <cell r="G1319" t="str">
            <v>JOSÉ AUGUSTO FRANCISCO DOS SANTOS</v>
          </cell>
          <cell r="H1319" t="str">
            <v>AJUDANTE</v>
          </cell>
          <cell r="I1319" t="str">
            <v>-</v>
          </cell>
          <cell r="J1319">
            <v>1</v>
          </cell>
        </row>
        <row r="1320">
          <cell r="A1320">
            <v>1304</v>
          </cell>
          <cell r="G1320" t="str">
            <v>ANTÔNIO VALBER MUNIZ LIMA</v>
          </cell>
          <cell r="H1320" t="str">
            <v>AJUDANTE</v>
          </cell>
          <cell r="I1320" t="str">
            <v>-</v>
          </cell>
          <cell r="J1320">
            <v>1</v>
          </cell>
        </row>
        <row r="1321">
          <cell r="A1321">
            <v>1305</v>
          </cell>
          <cell r="G1321" t="str">
            <v>JEOMAR BEZERRA DA SILVA</v>
          </cell>
          <cell r="H1321" t="str">
            <v>MONTADOR ANDAIME</v>
          </cell>
          <cell r="I1321" t="str">
            <v>BRISA DA COSTA</v>
          </cell>
          <cell r="J1321">
            <v>1</v>
          </cell>
        </row>
        <row r="1322">
          <cell r="A1322">
            <v>1306</v>
          </cell>
          <cell r="G1322" t="str">
            <v>JOSÉ JACKSON NASCIMENTO SANTOS</v>
          </cell>
          <cell r="H1322" t="str">
            <v>AJUDANTE</v>
          </cell>
          <cell r="I1322" t="str">
            <v>-</v>
          </cell>
          <cell r="J1322">
            <v>1</v>
          </cell>
        </row>
        <row r="1323">
          <cell r="A1323">
            <v>1307</v>
          </cell>
          <cell r="G1323" t="str">
            <v>EDUARDO EINARD MACHADO</v>
          </cell>
          <cell r="H1323" t="str">
            <v>ENGENHEIRO</v>
          </cell>
          <cell r="I1323" t="str">
            <v>-</v>
          </cell>
          <cell r="J1323">
            <v>1</v>
          </cell>
        </row>
        <row r="1324">
          <cell r="A1324">
            <v>1308</v>
          </cell>
          <cell r="G1324" t="str">
            <v>ANTÔNIO CARLOS FERREIRA DOS SANTOS</v>
          </cell>
          <cell r="H1324" t="str">
            <v>ENCANADOR</v>
          </cell>
          <cell r="I1324" t="str">
            <v>BRISA DA COSTA</v>
          </cell>
          <cell r="J1324">
            <v>1</v>
          </cell>
        </row>
        <row r="1325">
          <cell r="A1325">
            <v>1309</v>
          </cell>
          <cell r="G1325" t="str">
            <v>JANER PEREIRA CIRIACO</v>
          </cell>
          <cell r="H1325" t="str">
            <v>ENCANADOR</v>
          </cell>
          <cell r="I1325" t="str">
            <v>BRISA DA COSTA</v>
          </cell>
          <cell r="J1325">
            <v>1</v>
          </cell>
        </row>
        <row r="1326">
          <cell r="A1326">
            <v>1310</v>
          </cell>
          <cell r="G1326" t="str">
            <v>MARCOS ANTÔNIO RODRIGUES DE OLIVEIRA</v>
          </cell>
          <cell r="H1326" t="str">
            <v>APROPRIADOR</v>
          </cell>
          <cell r="I1326" t="str">
            <v>BRISA DA COSTA</v>
          </cell>
          <cell r="J1326">
            <v>1</v>
          </cell>
        </row>
        <row r="1327">
          <cell r="A1327">
            <v>1311</v>
          </cell>
          <cell r="B1327" t="str">
            <v>AFC</v>
          </cell>
          <cell r="C1327" t="str">
            <v>HRSG</v>
          </cell>
          <cell r="D1327" t="str">
            <v>CMM</v>
          </cell>
          <cell r="E1327" t="str">
            <v>JK</v>
          </cell>
          <cell r="F1327" t="str">
            <v>INSTRUMENT.</v>
          </cell>
          <cell r="G1327" t="str">
            <v>ALAN CLEYTON SANTOS</v>
          </cell>
          <cell r="H1327" t="str">
            <v>INSTRUMENTISTA</v>
          </cell>
          <cell r="I1327" t="str">
            <v>BRISA DA COSTA</v>
          </cell>
          <cell r="J1327">
            <v>1</v>
          </cell>
        </row>
        <row r="1328">
          <cell r="A1328">
            <v>1312</v>
          </cell>
          <cell r="B1328" t="str">
            <v>AFC</v>
          </cell>
          <cell r="C1328" t="str">
            <v>HRSG</v>
          </cell>
          <cell r="D1328" t="str">
            <v>CMM</v>
          </cell>
          <cell r="E1328" t="str">
            <v>JK</v>
          </cell>
          <cell r="F1328" t="str">
            <v>INSTRUMENT.</v>
          </cell>
          <cell r="G1328" t="str">
            <v>AILTON GOMES DE OLIVEIRA</v>
          </cell>
          <cell r="H1328" t="str">
            <v>INSTRUMENTISTA</v>
          </cell>
          <cell r="I1328" t="str">
            <v>BRISA DA COSTA</v>
          </cell>
          <cell r="J1328">
            <v>1</v>
          </cell>
        </row>
        <row r="1329">
          <cell r="A1329">
            <v>1313</v>
          </cell>
          <cell r="B1329" t="str">
            <v>AFC</v>
          </cell>
          <cell r="C1329" t="str">
            <v>HRSG</v>
          </cell>
          <cell r="D1329" t="str">
            <v>CMM</v>
          </cell>
          <cell r="E1329" t="str">
            <v>JK</v>
          </cell>
          <cell r="F1329" t="str">
            <v>INSTRUMENT.</v>
          </cell>
          <cell r="G1329" t="str">
            <v>NILSON GOMES DE OLIVEIRA</v>
          </cell>
          <cell r="H1329" t="str">
            <v>INSTRUMENTISTA</v>
          </cell>
          <cell r="I1329" t="str">
            <v>BRISA DA COSTA</v>
          </cell>
          <cell r="J1329">
            <v>1</v>
          </cell>
        </row>
        <row r="1330">
          <cell r="A1330">
            <v>1314</v>
          </cell>
          <cell r="G1330" t="str">
            <v>VALDER DOS SANTOS</v>
          </cell>
          <cell r="H1330" t="str">
            <v>AJUDANTE</v>
          </cell>
          <cell r="I1330" t="str">
            <v>-</v>
          </cell>
          <cell r="J1330">
            <v>1</v>
          </cell>
        </row>
        <row r="1331">
          <cell r="A1331">
            <v>1315</v>
          </cell>
          <cell r="G1331" t="str">
            <v>CARLOS AUGUSTO BARRETO DA SILVA</v>
          </cell>
          <cell r="H1331" t="str">
            <v>MONTADOR ANDAIME</v>
          </cell>
          <cell r="I1331" t="str">
            <v>-</v>
          </cell>
          <cell r="J1331">
            <v>1</v>
          </cell>
        </row>
        <row r="1332">
          <cell r="A1332">
            <v>1316</v>
          </cell>
          <cell r="G1332" t="str">
            <v>ADEMILTON NASCIMENTO CARVALHO</v>
          </cell>
          <cell r="H1332" t="str">
            <v>ENCANADOR</v>
          </cell>
          <cell r="I1332" t="str">
            <v>BRISA DA COSTA</v>
          </cell>
          <cell r="J1332">
            <v>1</v>
          </cell>
        </row>
        <row r="1333">
          <cell r="A1333">
            <v>1317</v>
          </cell>
          <cell r="B1333" t="str">
            <v>AFC</v>
          </cell>
          <cell r="D1333" t="str">
            <v>NJ</v>
          </cell>
          <cell r="E1333" t="str">
            <v>PSV</v>
          </cell>
          <cell r="G1333" t="str">
            <v>JOSÉ ANDERSON DA SILVA</v>
          </cell>
          <cell r="H1333" t="str">
            <v>SOLDADOR RX</v>
          </cell>
          <cell r="I1333" t="str">
            <v>BRISA DA COSTA</v>
          </cell>
          <cell r="J1333">
            <v>1</v>
          </cell>
        </row>
        <row r="1334">
          <cell r="A1334">
            <v>1318</v>
          </cell>
          <cell r="G1334" t="str">
            <v>ISAC FERREIRA NASCIMENTO</v>
          </cell>
          <cell r="H1334" t="str">
            <v>SOLDADOR RX</v>
          </cell>
          <cell r="I1334" t="str">
            <v>BRISA DA COSTA</v>
          </cell>
          <cell r="J1334">
            <v>1</v>
          </cell>
        </row>
        <row r="1335">
          <cell r="A1335">
            <v>1319</v>
          </cell>
          <cell r="G1335" t="str">
            <v>SIDNEY SANTOS CRUZ</v>
          </cell>
          <cell r="H1335" t="str">
            <v>AJUDANTE</v>
          </cell>
          <cell r="I1335" t="str">
            <v>-</v>
          </cell>
          <cell r="J1335">
            <v>1</v>
          </cell>
        </row>
        <row r="1336">
          <cell r="A1336">
            <v>1320</v>
          </cell>
          <cell r="G1336" t="str">
            <v>ALEX WILLIAN DA CONCEIÇÃO TEIXEIRA</v>
          </cell>
          <cell r="H1336" t="str">
            <v>AJUDANTE</v>
          </cell>
          <cell r="I1336" t="str">
            <v>-</v>
          </cell>
          <cell r="J1336">
            <v>1</v>
          </cell>
        </row>
        <row r="1337">
          <cell r="A1337">
            <v>1321</v>
          </cell>
          <cell r="G1337" t="str">
            <v>GENECI BORGES DA SILVA</v>
          </cell>
          <cell r="H1337" t="str">
            <v>SOLDADOR TIG + ER</v>
          </cell>
          <cell r="I1337" t="str">
            <v>-</v>
          </cell>
          <cell r="J1337">
            <v>1</v>
          </cell>
        </row>
        <row r="1338">
          <cell r="A1338">
            <v>1322</v>
          </cell>
          <cell r="G1338" t="str">
            <v>EDIMILSON FRANCISCO DOS SANTOS</v>
          </cell>
          <cell r="H1338" t="str">
            <v>SOLDADOR TIG</v>
          </cell>
          <cell r="I1338" t="str">
            <v>BRISA DA COSTA</v>
          </cell>
          <cell r="J1338">
            <v>1</v>
          </cell>
        </row>
        <row r="1339">
          <cell r="A1339">
            <v>1323</v>
          </cell>
          <cell r="G1339" t="str">
            <v>DEOGENES DE LIMA</v>
          </cell>
          <cell r="H1339" t="str">
            <v>SOLDADOR TIG</v>
          </cell>
          <cell r="I1339" t="str">
            <v>BRISA DA COSTA</v>
          </cell>
          <cell r="J1339">
            <v>1</v>
          </cell>
        </row>
        <row r="1340">
          <cell r="A1340">
            <v>1324</v>
          </cell>
          <cell r="G1340" t="str">
            <v>AGENARIO VITORINO SANTOS</v>
          </cell>
          <cell r="H1340" t="str">
            <v>SOLDADOR TIG + ER</v>
          </cell>
          <cell r="I1340" t="str">
            <v>BRISA DA COSTA</v>
          </cell>
          <cell r="J1340">
            <v>1</v>
          </cell>
        </row>
        <row r="1341">
          <cell r="A1341">
            <v>1325</v>
          </cell>
          <cell r="G1341" t="str">
            <v>FABIO BERTOLINI DA SILVA</v>
          </cell>
          <cell r="H1341" t="str">
            <v>SOLDADOR TIG + ER</v>
          </cell>
          <cell r="I1341" t="str">
            <v>BRISA DA COSTA</v>
          </cell>
          <cell r="J1341">
            <v>1</v>
          </cell>
        </row>
        <row r="1342">
          <cell r="A1342">
            <v>1326</v>
          </cell>
          <cell r="G1342" t="str">
            <v>ALEXANDRE MESQUITA SANT'ANA DA ROCHA</v>
          </cell>
          <cell r="H1342" t="str">
            <v>SOLDADOR TIG + ER</v>
          </cell>
          <cell r="I1342" t="str">
            <v>BRISA DA COSTA</v>
          </cell>
          <cell r="J1342">
            <v>1</v>
          </cell>
        </row>
        <row r="1343">
          <cell r="A1343">
            <v>1327</v>
          </cell>
          <cell r="G1343" t="str">
            <v>ELÇO LIMA DA ROCHA</v>
          </cell>
          <cell r="H1343" t="str">
            <v>SOLDADOR TIG + ER</v>
          </cell>
          <cell r="I1343" t="str">
            <v>BRISA DA COSTA</v>
          </cell>
          <cell r="J1343">
            <v>1</v>
          </cell>
        </row>
        <row r="1344">
          <cell r="A1344">
            <v>1328</v>
          </cell>
          <cell r="G1344" t="str">
            <v>HELIOMAR ROCHA VIEIRA</v>
          </cell>
          <cell r="H1344" t="str">
            <v>SOLDADOR TIG</v>
          </cell>
          <cell r="I1344" t="str">
            <v>BRISA DA COSTA</v>
          </cell>
          <cell r="J1344">
            <v>1</v>
          </cell>
        </row>
        <row r="1345">
          <cell r="A1345">
            <v>1329</v>
          </cell>
          <cell r="B1345" t="str">
            <v>AFC</v>
          </cell>
          <cell r="C1345" t="str">
            <v>HRSG</v>
          </cell>
          <cell r="D1345" t="str">
            <v>CMM</v>
          </cell>
          <cell r="E1345" t="str">
            <v>JK</v>
          </cell>
          <cell r="F1345" t="str">
            <v>INSTRUMENT.</v>
          </cell>
          <cell r="G1345" t="str">
            <v>JOÃO PEDRO CONCEIÇÃO SANTOS</v>
          </cell>
          <cell r="H1345" t="str">
            <v>INSTRUMENTISTA</v>
          </cell>
          <cell r="I1345" t="str">
            <v>BRISA DA COSTA</v>
          </cell>
          <cell r="J1345">
            <v>1</v>
          </cell>
        </row>
        <row r="1346">
          <cell r="A1346">
            <v>1330</v>
          </cell>
          <cell r="G1346" t="str">
            <v>OSCAR DE JESUS DA SILVA</v>
          </cell>
          <cell r="H1346" t="str">
            <v>AJUDANTE</v>
          </cell>
          <cell r="I1346" t="str">
            <v>-</v>
          </cell>
          <cell r="J1346">
            <v>1</v>
          </cell>
        </row>
        <row r="1347">
          <cell r="A1347">
            <v>1331</v>
          </cell>
          <cell r="G1347" t="str">
            <v>SALES MOREIRA COSTA</v>
          </cell>
          <cell r="H1347" t="str">
            <v>SOLDADOR RX</v>
          </cell>
          <cell r="I1347" t="str">
            <v>BRISA DA COSTA</v>
          </cell>
          <cell r="J1347">
            <v>1</v>
          </cell>
        </row>
        <row r="1348">
          <cell r="A1348">
            <v>1332</v>
          </cell>
          <cell r="G1348" t="str">
            <v>BRAZ CONCEIÇÃO PAIXÃO</v>
          </cell>
          <cell r="H1348" t="str">
            <v>MONTADOR ANDAIME</v>
          </cell>
          <cell r="I1348" t="str">
            <v>BRISA DA COSTA</v>
          </cell>
          <cell r="J1348">
            <v>1</v>
          </cell>
        </row>
        <row r="1349">
          <cell r="A1349">
            <v>1333</v>
          </cell>
          <cell r="B1349" t="str">
            <v>AFC</v>
          </cell>
          <cell r="C1349" t="str">
            <v>HRSG</v>
          </cell>
          <cell r="D1349" t="str">
            <v>CMM</v>
          </cell>
          <cell r="E1349" t="str">
            <v>JK</v>
          </cell>
          <cell r="F1349" t="str">
            <v>INSTRUMENT.</v>
          </cell>
          <cell r="G1349" t="str">
            <v>ANTÔNIO PEREIRA</v>
          </cell>
          <cell r="H1349" t="str">
            <v>MESTRE</v>
          </cell>
          <cell r="I1349" t="str">
            <v>BRISA DA COSTA</v>
          </cell>
          <cell r="J1349">
            <v>1</v>
          </cell>
        </row>
        <row r="1350">
          <cell r="A1350">
            <v>1334</v>
          </cell>
          <cell r="G1350" t="str">
            <v>FRANCISCO PASCOALINO</v>
          </cell>
          <cell r="H1350" t="str">
            <v>MONTADOR ANDAIME</v>
          </cell>
          <cell r="I1350" t="str">
            <v>-</v>
          </cell>
          <cell r="J1350">
            <v>1</v>
          </cell>
        </row>
        <row r="1351">
          <cell r="A1351">
            <v>1335</v>
          </cell>
          <cell r="G1351" t="str">
            <v>PALMERINDO DA CONCEIÇÃO PAZ</v>
          </cell>
          <cell r="H1351" t="str">
            <v>AJUDANTE</v>
          </cell>
          <cell r="I1351" t="str">
            <v>-</v>
          </cell>
          <cell r="J1351">
            <v>1</v>
          </cell>
        </row>
        <row r="1352">
          <cell r="A1352">
            <v>1336</v>
          </cell>
          <cell r="G1352" t="str">
            <v>RAFAEL EUDES SILVA DE CARVALHO</v>
          </cell>
          <cell r="H1352" t="str">
            <v>MONTADOR ANDAIME</v>
          </cell>
          <cell r="I1352" t="str">
            <v>BRISA DA COSTA</v>
          </cell>
          <cell r="J1352">
            <v>1</v>
          </cell>
        </row>
        <row r="1353">
          <cell r="A1353">
            <v>1337</v>
          </cell>
          <cell r="G1353" t="str">
            <v>JOSÉ EDIVALDO DOS SANTOS</v>
          </cell>
          <cell r="H1353" t="str">
            <v>MONTADOR ANDAIME</v>
          </cell>
          <cell r="I1353" t="str">
            <v>PARGOS</v>
          </cell>
          <cell r="J1353">
            <v>1</v>
          </cell>
        </row>
        <row r="1354">
          <cell r="A1354">
            <v>1338</v>
          </cell>
          <cell r="G1354" t="str">
            <v>RAIMUNDO ADRIANO DE SOUZA</v>
          </cell>
          <cell r="H1354" t="str">
            <v>SOLDADOR RX</v>
          </cell>
          <cell r="I1354" t="str">
            <v>BRISA DA COSTA</v>
          </cell>
          <cell r="J1354">
            <v>1</v>
          </cell>
        </row>
        <row r="1355">
          <cell r="A1355">
            <v>1339</v>
          </cell>
          <cell r="G1355" t="str">
            <v>ANTÔNIO DA SILVA SANTOS</v>
          </cell>
          <cell r="H1355" t="str">
            <v>SOLDADOR RX</v>
          </cell>
          <cell r="I1355" t="str">
            <v>-</v>
          </cell>
          <cell r="J1355">
            <v>1</v>
          </cell>
        </row>
        <row r="1356">
          <cell r="A1356">
            <v>1340</v>
          </cell>
          <cell r="G1356" t="str">
            <v>MAICON DOS SANTOS SILVA</v>
          </cell>
          <cell r="H1356" t="str">
            <v>SOLDADOR RX</v>
          </cell>
          <cell r="I1356" t="str">
            <v>-</v>
          </cell>
          <cell r="J1356">
            <v>1</v>
          </cell>
        </row>
        <row r="1357">
          <cell r="A1357">
            <v>1341</v>
          </cell>
          <cell r="G1357" t="str">
            <v>MANOEL DOS SANTOS LEITE</v>
          </cell>
          <cell r="H1357" t="str">
            <v>MONTADOR ANDAIME</v>
          </cell>
          <cell r="I1357" t="str">
            <v>PARGOS</v>
          </cell>
          <cell r="J1357">
            <v>1</v>
          </cell>
        </row>
        <row r="1358">
          <cell r="A1358">
            <v>1342</v>
          </cell>
          <cell r="G1358" t="str">
            <v>JOSÉ PEREIRA DE FREITAS</v>
          </cell>
          <cell r="H1358" t="str">
            <v>INSTRUMENTISTA</v>
          </cell>
          <cell r="I1358" t="str">
            <v>PARGOS</v>
          </cell>
          <cell r="J1358">
            <v>1</v>
          </cell>
        </row>
        <row r="1359">
          <cell r="A1359">
            <v>1343</v>
          </cell>
          <cell r="G1359" t="str">
            <v>ADILSON BATISTA DE SOUZA</v>
          </cell>
          <cell r="H1359" t="str">
            <v>INSPETOR DE SOLDA II</v>
          </cell>
          <cell r="I1359" t="str">
            <v>-</v>
          </cell>
          <cell r="J1359">
            <v>1</v>
          </cell>
        </row>
        <row r="1360">
          <cell r="A1360">
            <v>1344</v>
          </cell>
          <cell r="G1360" t="str">
            <v>ARNALDO VIRGILIO DE MORAES</v>
          </cell>
          <cell r="H1360" t="str">
            <v>INSTRUMENTISTA</v>
          </cell>
          <cell r="I1360" t="str">
            <v>PARGOS</v>
          </cell>
          <cell r="J1360">
            <v>1</v>
          </cell>
        </row>
        <row r="1361">
          <cell r="A1361">
            <v>1345</v>
          </cell>
          <cell r="G1361" t="str">
            <v>JOCINEY SANTOS SILVA</v>
          </cell>
          <cell r="H1361" t="str">
            <v>MONTADOR ANDAIME</v>
          </cell>
          <cell r="I1361" t="str">
            <v>PARGOS</v>
          </cell>
          <cell r="J1361">
            <v>1</v>
          </cell>
        </row>
        <row r="1362">
          <cell r="A1362">
            <v>1346</v>
          </cell>
          <cell r="B1362" t="str">
            <v>MML</v>
          </cell>
          <cell r="C1362" t="str">
            <v>BOP</v>
          </cell>
          <cell r="D1362" t="str">
            <v>DARIO</v>
          </cell>
          <cell r="E1362" t="str">
            <v>ACSC</v>
          </cell>
          <cell r="F1362" t="str">
            <v>ANDAIME</v>
          </cell>
          <cell r="G1362" t="str">
            <v>EGRIMALDO CRISPIM DOS SANTOS JUNIOR</v>
          </cell>
          <cell r="H1362" t="str">
            <v>MONTADOR ANDAIME</v>
          </cell>
          <cell r="I1362" t="str">
            <v>PARGOS</v>
          </cell>
          <cell r="J1362">
            <v>1</v>
          </cell>
        </row>
        <row r="1363">
          <cell r="A1363">
            <v>1347</v>
          </cell>
          <cell r="G1363" t="str">
            <v>ONOFRE OSCAR MARTINS</v>
          </cell>
          <cell r="H1363" t="str">
            <v>MECANICO MONTADOR</v>
          </cell>
          <cell r="I1363" t="str">
            <v>PARGOS</v>
          </cell>
          <cell r="J1363">
            <v>1</v>
          </cell>
        </row>
        <row r="1364">
          <cell r="A1364">
            <v>1348</v>
          </cell>
          <cell r="E1364" t="str">
            <v>psv</v>
          </cell>
          <cell r="G1364" t="str">
            <v>DJALMA SANTANA DOS SANTOS</v>
          </cell>
          <cell r="H1364" t="str">
            <v>SOLDADOR TIG + ER</v>
          </cell>
          <cell r="I1364" t="str">
            <v>PARGOS</v>
          </cell>
          <cell r="J1364">
            <v>1</v>
          </cell>
        </row>
        <row r="1365">
          <cell r="A1365">
            <v>1349</v>
          </cell>
          <cell r="E1365" t="str">
            <v>psv</v>
          </cell>
          <cell r="G1365" t="str">
            <v>GILMAR DA ANUNCIAÇÃO SANTOS</v>
          </cell>
          <cell r="H1365" t="str">
            <v>SOLDADOR RX</v>
          </cell>
          <cell r="I1365" t="str">
            <v>PARGOS</v>
          </cell>
          <cell r="J1365">
            <v>1</v>
          </cell>
        </row>
        <row r="1366">
          <cell r="A1366">
            <v>1350</v>
          </cell>
          <cell r="G1366" t="str">
            <v>WESLEY SANTOS VITORIANO</v>
          </cell>
          <cell r="H1366" t="str">
            <v>SOLDADOR TIG + ER</v>
          </cell>
          <cell r="I1366" t="str">
            <v>BRISA DA COSTA</v>
          </cell>
          <cell r="J1366">
            <v>1</v>
          </cell>
        </row>
        <row r="1367">
          <cell r="A1367">
            <v>1351</v>
          </cell>
          <cell r="B1367" t="str">
            <v>AFC</v>
          </cell>
          <cell r="C1367" t="str">
            <v>ST</v>
          </cell>
          <cell r="D1367" t="str">
            <v>PM</v>
          </cell>
          <cell r="E1367" t="str">
            <v>-</v>
          </cell>
          <cell r="F1367" t="str">
            <v>TUBULAÇÃO</v>
          </cell>
          <cell r="G1367" t="str">
            <v>JOSÉ GERALDO SILVA DAMASCENO</v>
          </cell>
          <cell r="H1367" t="str">
            <v>ENCANADOR</v>
          </cell>
          <cell r="I1367" t="str">
            <v>-</v>
          </cell>
          <cell r="J1367">
            <v>1</v>
          </cell>
        </row>
        <row r="1368">
          <cell r="A1368">
            <v>1352</v>
          </cell>
          <cell r="B1368" t="str">
            <v>AFC</v>
          </cell>
          <cell r="C1368" t="str">
            <v>ST</v>
          </cell>
          <cell r="D1368" t="str">
            <v>PM</v>
          </cell>
          <cell r="E1368" t="str">
            <v>-</v>
          </cell>
          <cell r="F1368" t="str">
            <v>TUBULAÇÃO</v>
          </cell>
          <cell r="G1368" t="str">
            <v>PEDRO MIRANDA</v>
          </cell>
          <cell r="H1368" t="str">
            <v>SUPERVISOR DE TUBULAÇÃO II</v>
          </cell>
          <cell r="I1368" t="str">
            <v>-</v>
          </cell>
          <cell r="J1368">
            <v>1</v>
          </cell>
        </row>
        <row r="1369">
          <cell r="A1369">
            <v>1353</v>
          </cell>
          <cell r="G1369" t="str">
            <v>LEOMAR APARECIDO DO NASCIMENTO</v>
          </cell>
          <cell r="H1369" t="str">
            <v>ENCANADOR</v>
          </cell>
          <cell r="I1369" t="str">
            <v>BRISA DA COSTA</v>
          </cell>
          <cell r="J1369">
            <v>1</v>
          </cell>
        </row>
        <row r="1370">
          <cell r="A1370">
            <v>1354</v>
          </cell>
          <cell r="G1370" t="str">
            <v>CARLOS ROBERTO DOS REIS</v>
          </cell>
          <cell r="H1370" t="str">
            <v>ENCANADOR</v>
          </cell>
          <cell r="I1370" t="str">
            <v>BRISA DA COSTA</v>
          </cell>
          <cell r="J1370">
            <v>1</v>
          </cell>
        </row>
        <row r="1371">
          <cell r="A1371">
            <v>1355</v>
          </cell>
          <cell r="G1371" t="str">
            <v>LUCINEI MARCELO DA SILVA</v>
          </cell>
          <cell r="H1371" t="str">
            <v>SOLDADOR TIG + ER</v>
          </cell>
          <cell r="I1371" t="str">
            <v>BRISA DA COSTA</v>
          </cell>
          <cell r="J1371">
            <v>1</v>
          </cell>
        </row>
        <row r="1372">
          <cell r="A1372">
            <v>1356</v>
          </cell>
          <cell r="G1372" t="str">
            <v>JOCELINO ROBERTO SANTOS</v>
          </cell>
          <cell r="H1372" t="str">
            <v>SOLDADOR RX</v>
          </cell>
          <cell r="I1372" t="str">
            <v>BRISA DA COSTA</v>
          </cell>
          <cell r="J1372">
            <v>1</v>
          </cell>
        </row>
        <row r="1373">
          <cell r="A1373">
            <v>1357</v>
          </cell>
          <cell r="E1373" t="str">
            <v>psv</v>
          </cell>
          <cell r="G1373" t="str">
            <v>VALDECIR SINCERO DA SILVA</v>
          </cell>
          <cell r="H1373" t="str">
            <v>SOLDADOR TIG</v>
          </cell>
          <cell r="I1373" t="str">
            <v>BRISA DA COSTA</v>
          </cell>
          <cell r="J1373">
            <v>1</v>
          </cell>
        </row>
        <row r="1374">
          <cell r="A1374">
            <v>1358</v>
          </cell>
          <cell r="G1374" t="str">
            <v>JOÃO BATISTA DE ARAUJO ALMEIDA</v>
          </cell>
          <cell r="H1374" t="str">
            <v>ESTUFEIRO</v>
          </cell>
          <cell r="I1374" t="str">
            <v>-</v>
          </cell>
          <cell r="J1374">
            <v>1</v>
          </cell>
        </row>
        <row r="1375">
          <cell r="A1375">
            <v>1359</v>
          </cell>
          <cell r="G1375" t="str">
            <v>EDNEY XAVIER BAPTISTA DAMAZIO</v>
          </cell>
          <cell r="H1375" t="str">
            <v>APONTADOR</v>
          </cell>
          <cell r="I1375" t="str">
            <v>PARGOS</v>
          </cell>
          <cell r="J1375">
            <v>1</v>
          </cell>
        </row>
        <row r="1376">
          <cell r="A1376">
            <v>1360</v>
          </cell>
          <cell r="G1376" t="str">
            <v>MANOEL JORGE DOS SANTOS</v>
          </cell>
          <cell r="H1376" t="str">
            <v>ENCARREGADO</v>
          </cell>
          <cell r="I1376" t="str">
            <v>-</v>
          </cell>
          <cell r="J1376">
            <v>1</v>
          </cell>
        </row>
        <row r="1377">
          <cell r="A1377">
            <v>1361</v>
          </cell>
          <cell r="G1377" t="str">
            <v>JOEL DOS SANTOS ALVES</v>
          </cell>
          <cell r="H1377" t="str">
            <v>ENCANADOR</v>
          </cell>
          <cell r="I1377" t="str">
            <v>-</v>
          </cell>
          <cell r="J1377">
            <v>1</v>
          </cell>
        </row>
        <row r="1378">
          <cell r="A1378">
            <v>1362</v>
          </cell>
          <cell r="G1378" t="str">
            <v>LUCIANO BISPO DE GOES</v>
          </cell>
          <cell r="H1378" t="str">
            <v>ENCANADOR</v>
          </cell>
          <cell r="I1378" t="str">
            <v>-</v>
          </cell>
          <cell r="J1378">
            <v>1</v>
          </cell>
        </row>
        <row r="1379">
          <cell r="A1379">
            <v>1363</v>
          </cell>
          <cell r="G1379" t="str">
            <v>ERNANDES DE SOUZA MEDEIROS</v>
          </cell>
          <cell r="H1379" t="str">
            <v>ENCANADOR</v>
          </cell>
          <cell r="I1379" t="str">
            <v>-</v>
          </cell>
          <cell r="J1379">
            <v>1</v>
          </cell>
        </row>
        <row r="1380">
          <cell r="A1380">
            <v>1364</v>
          </cell>
          <cell r="G1380" t="str">
            <v>GILDÁZIO JESUS PEREIRA</v>
          </cell>
          <cell r="H1380" t="str">
            <v>ENCANADOR</v>
          </cell>
          <cell r="I1380" t="str">
            <v>-</v>
          </cell>
          <cell r="J1380">
            <v>1</v>
          </cell>
        </row>
        <row r="1381">
          <cell r="A1381">
            <v>1365</v>
          </cell>
          <cell r="G1381" t="str">
            <v>JOSÉ ROGÉRIO DOS SANTOS</v>
          </cell>
          <cell r="H1381" t="str">
            <v>ENCANADOR</v>
          </cell>
          <cell r="I1381" t="str">
            <v>-</v>
          </cell>
          <cell r="J1381">
            <v>1</v>
          </cell>
        </row>
        <row r="1382">
          <cell r="A1382">
            <v>1366</v>
          </cell>
          <cell r="G1382" t="str">
            <v>JONIEKSON NUNES DA SILVA</v>
          </cell>
          <cell r="H1382" t="str">
            <v>ENCANADOR</v>
          </cell>
          <cell r="I1382" t="str">
            <v>-</v>
          </cell>
          <cell r="J1382">
            <v>1</v>
          </cell>
        </row>
        <row r="1383">
          <cell r="A1383">
            <v>1367</v>
          </cell>
          <cell r="G1383" t="str">
            <v>SILVIO DOS SANTOS</v>
          </cell>
          <cell r="H1383" t="str">
            <v>ENCANADOR</v>
          </cell>
          <cell r="I1383" t="str">
            <v>-</v>
          </cell>
          <cell r="J1383">
            <v>1</v>
          </cell>
        </row>
        <row r="1384">
          <cell r="A1384">
            <v>1368</v>
          </cell>
          <cell r="G1384" t="str">
            <v>R E S E R V A D O    CHICO PARGOS</v>
          </cell>
          <cell r="H1384" t="str">
            <v>ENCANADOR</v>
          </cell>
          <cell r="I1384" t="str">
            <v>-</v>
          </cell>
          <cell r="J1384">
            <v>1</v>
          </cell>
        </row>
        <row r="1385">
          <cell r="A1385">
            <v>1369</v>
          </cell>
          <cell r="G1385" t="str">
            <v>GERCY JOSÉ CARLOS</v>
          </cell>
          <cell r="H1385" t="str">
            <v>AJUDANTE</v>
          </cell>
          <cell r="I1385" t="str">
            <v>-</v>
          </cell>
          <cell r="J1385">
            <v>1</v>
          </cell>
        </row>
        <row r="1386">
          <cell r="A1386">
            <v>1370</v>
          </cell>
          <cell r="G1386" t="str">
            <v>MANOEL MESSIAS DOS SANTOS</v>
          </cell>
          <cell r="H1386" t="str">
            <v>SOLDADOR TIG + ER</v>
          </cell>
          <cell r="I1386" t="str">
            <v>BRISA DA COSTA</v>
          </cell>
          <cell r="J1386">
            <v>1</v>
          </cell>
        </row>
        <row r="1387">
          <cell r="A1387">
            <v>1371</v>
          </cell>
          <cell r="G1387" t="str">
            <v>EDUARDO JOSÉ GOMES</v>
          </cell>
          <cell r="H1387" t="str">
            <v>ENCANADOR</v>
          </cell>
          <cell r="I1387" t="str">
            <v>PARGOS</v>
          </cell>
          <cell r="J1387">
            <v>1</v>
          </cell>
        </row>
        <row r="1388">
          <cell r="A1388">
            <v>1372</v>
          </cell>
          <cell r="G1388" t="str">
            <v>PAULINO FERREIRA DE MORAIS</v>
          </cell>
          <cell r="H1388" t="str">
            <v>ENCANADOR</v>
          </cell>
          <cell r="I1388" t="str">
            <v>PARGOS</v>
          </cell>
          <cell r="J1388">
            <v>1</v>
          </cell>
        </row>
        <row r="1389">
          <cell r="A1389">
            <v>1373</v>
          </cell>
          <cell r="G1389" t="str">
            <v>DAVI DOS SANTOS</v>
          </cell>
          <cell r="H1389" t="str">
            <v>SOLDADOR TIG + ER</v>
          </cell>
          <cell r="I1389" t="str">
            <v>PARGOS</v>
          </cell>
          <cell r="J1389">
            <v>1</v>
          </cell>
        </row>
        <row r="1390">
          <cell r="A1390" t="str">
            <v>E-003</v>
          </cell>
          <cell r="B1390" t="str">
            <v>AFC</v>
          </cell>
          <cell r="C1390" t="str">
            <v>CT</v>
          </cell>
          <cell r="D1390" t="str">
            <v>VT</v>
          </cell>
          <cell r="E1390" t="str">
            <v>IFS</v>
          </cell>
          <cell r="F1390" t="str">
            <v>TESTE/PRESERV.</v>
          </cell>
          <cell r="G1390" t="str">
            <v>JORGE GOIS</v>
          </cell>
          <cell r="H1390" t="str">
            <v>PROJETISTA</v>
          </cell>
          <cell r="I1390" t="str">
            <v>-</v>
          </cell>
          <cell r="J1390">
            <v>1</v>
          </cell>
        </row>
        <row r="1391">
          <cell r="A1391">
            <v>1375</v>
          </cell>
          <cell r="G1391" t="str">
            <v>JOÃO ALVES DOS SANTOS</v>
          </cell>
          <cell r="H1391" t="str">
            <v>ENCANADOR</v>
          </cell>
          <cell r="I1391" t="str">
            <v>BRISA DA COSTA</v>
          </cell>
          <cell r="J1391">
            <v>1</v>
          </cell>
        </row>
        <row r="1392">
          <cell r="A1392">
            <v>1376</v>
          </cell>
          <cell r="G1392" t="str">
            <v>CRISTIANO SANTOS LOBO</v>
          </cell>
          <cell r="H1392" t="str">
            <v>ENCANADOR</v>
          </cell>
          <cell r="I1392" t="str">
            <v>BRISA DA COSTA</v>
          </cell>
          <cell r="J1392">
            <v>1</v>
          </cell>
        </row>
        <row r="1393">
          <cell r="A1393">
            <v>1377</v>
          </cell>
          <cell r="G1393" t="str">
            <v>JOSÉ ANTÔNIO GUERRA DA SILVA</v>
          </cell>
          <cell r="H1393" t="str">
            <v>SOLDADOR TIG + ER</v>
          </cell>
          <cell r="I1393" t="str">
            <v>-</v>
          </cell>
          <cell r="J1393">
            <v>1</v>
          </cell>
        </row>
        <row r="1394">
          <cell r="A1394">
            <v>1378</v>
          </cell>
          <cell r="G1394" t="str">
            <v>SILVANEI FRANÇA GUEDES</v>
          </cell>
          <cell r="H1394" t="str">
            <v>ENCANADOR</v>
          </cell>
          <cell r="I1394" t="str">
            <v>-</v>
          </cell>
          <cell r="J1394">
            <v>1</v>
          </cell>
        </row>
        <row r="1395">
          <cell r="A1395">
            <v>1379</v>
          </cell>
          <cell r="G1395" t="str">
            <v>ANTÔNIO CARLOS DOS SANTOS</v>
          </cell>
          <cell r="H1395" t="str">
            <v>TOTAL===&gt;</v>
          </cell>
          <cell r="I1395" t="str">
            <v>-</v>
          </cell>
          <cell r="J1395">
            <v>1380</v>
          </cell>
        </row>
        <row r="1396">
          <cell r="A1396">
            <v>1380</v>
          </cell>
          <cell r="G1396" t="str">
            <v>JOÃO MARCOS LODONHO</v>
          </cell>
          <cell r="H1396" t="str">
            <v>ENCARREGADO</v>
          </cell>
          <cell r="I1396" t="str">
            <v>-</v>
          </cell>
          <cell r="J1396">
            <v>1</v>
          </cell>
        </row>
        <row r="1397">
          <cell r="A1397">
            <v>1381</v>
          </cell>
          <cell r="G1397" t="str">
            <v>PEDRO VIEIRA DE SOUZA</v>
          </cell>
          <cell r="H1397" t="str">
            <v>SOLDADOR RX</v>
          </cell>
          <cell r="I1397" t="str">
            <v>BRISA DA COSTA</v>
          </cell>
          <cell r="J1397">
            <v>1</v>
          </cell>
        </row>
        <row r="1398">
          <cell r="A1398">
            <v>1382</v>
          </cell>
          <cell r="G1398" t="str">
            <v>DEUZIMAR PERES PEREIRA</v>
          </cell>
          <cell r="H1398" t="str">
            <v>ENCANADOR</v>
          </cell>
          <cell r="I1398" t="str">
            <v>BRISA DA COSTA</v>
          </cell>
          <cell r="J1398">
            <v>1</v>
          </cell>
        </row>
        <row r="1399">
          <cell r="A1399">
            <v>1383</v>
          </cell>
          <cell r="G1399" t="str">
            <v>FABRÍCIO MONTEIRO PEREIRA DA SILVA</v>
          </cell>
          <cell r="H1399" t="str">
            <v>ENCANADOR</v>
          </cell>
          <cell r="I1399" t="str">
            <v>BRISA DA COSTA</v>
          </cell>
          <cell r="J1399">
            <v>1</v>
          </cell>
        </row>
        <row r="1400">
          <cell r="A1400">
            <v>1384</v>
          </cell>
          <cell r="G1400" t="str">
            <v>LENALDO DOS SANTOS</v>
          </cell>
          <cell r="H1400" t="str">
            <v>SOLDADOR RX</v>
          </cell>
          <cell r="I1400" t="str">
            <v>BRISA DA COSTA</v>
          </cell>
          <cell r="J1400">
            <v>1</v>
          </cell>
        </row>
        <row r="1401">
          <cell r="A1401">
            <v>1385</v>
          </cell>
          <cell r="G1401" t="str">
            <v>JOSÉ BRITO FILHO</v>
          </cell>
          <cell r="H1401" t="str">
            <v>SOLDADOR RX</v>
          </cell>
          <cell r="I1401" t="str">
            <v>PARGOS</v>
          </cell>
          <cell r="J1401">
            <v>1</v>
          </cell>
        </row>
        <row r="1402">
          <cell r="A1402">
            <v>1386</v>
          </cell>
          <cell r="G1402" t="str">
            <v>ANTÔNIO BATISTA DOS SANTOS</v>
          </cell>
          <cell r="H1402" t="str">
            <v>MONTADOR ANDAIME</v>
          </cell>
          <cell r="I1402" t="str">
            <v>-</v>
          </cell>
          <cell r="J1402">
            <v>1</v>
          </cell>
        </row>
        <row r="1403">
          <cell r="A1403">
            <v>1387</v>
          </cell>
          <cell r="G1403" t="str">
            <v>JOSÉ PAULO CORREA DOS SANTOS</v>
          </cell>
          <cell r="H1403" t="str">
            <v>SOLDADOR RX</v>
          </cell>
          <cell r="I1403" t="str">
            <v>PARGOS</v>
          </cell>
          <cell r="J1403">
            <v>1</v>
          </cell>
        </row>
        <row r="1404">
          <cell r="A1404">
            <v>1388</v>
          </cell>
          <cell r="G1404" t="str">
            <v>EDINEI SALES DE SOUZA</v>
          </cell>
          <cell r="H1404" t="str">
            <v>AJUDANTE</v>
          </cell>
          <cell r="I1404" t="str">
            <v>-</v>
          </cell>
          <cell r="J1404">
            <v>1</v>
          </cell>
        </row>
        <row r="1405">
          <cell r="A1405">
            <v>1389</v>
          </cell>
          <cell r="G1405" t="str">
            <v>ANDRÉ CRUZ DIONISIO</v>
          </cell>
          <cell r="H1405" t="str">
            <v>SOLDADOR RX</v>
          </cell>
          <cell r="I1405" t="str">
            <v>PARGOS</v>
          </cell>
          <cell r="J1405">
            <v>1</v>
          </cell>
        </row>
        <row r="1406">
          <cell r="A1406">
            <v>1390</v>
          </cell>
          <cell r="G1406" t="str">
            <v>MARCOS DOS SANTOS DA ANUNCIAÇÃO</v>
          </cell>
          <cell r="H1406" t="str">
            <v>AJUDANTE</v>
          </cell>
          <cell r="I1406" t="str">
            <v>-</v>
          </cell>
          <cell r="J1406">
            <v>1</v>
          </cell>
        </row>
        <row r="1420">
          <cell r="A1420" t="str">
            <v>E-003</v>
          </cell>
          <cell r="B1420" t="str">
            <v>AFC</v>
          </cell>
          <cell r="C1420" t="str">
            <v>CT</v>
          </cell>
          <cell r="D1420" t="str">
            <v>VT</v>
          </cell>
          <cell r="E1420" t="str">
            <v>IFS</v>
          </cell>
          <cell r="F1420" t="str">
            <v>TESTE/PRESERV.</v>
          </cell>
          <cell r="G1420" t="str">
            <v>ALAN JONES</v>
          </cell>
          <cell r="H1420" t="str">
            <v>ESTAGIÁRIO</v>
          </cell>
          <cell r="I1420" t="str">
            <v>RIO DAS OSTRAS</v>
          </cell>
          <cell r="J1420">
            <v>1</v>
          </cell>
        </row>
        <row r="1425">
          <cell r="H1425" t="str">
            <v>TOTAL===&gt;</v>
          </cell>
          <cell r="J1425">
            <v>1401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Dados"/>
      <sheetName val="Gráficos"/>
      <sheetName val="Tabela Dinâmica"/>
      <sheetName val="Lista Suspensa"/>
      <sheetName val="Planilha1"/>
      <sheetName val="FOLLOW-UP 2021"/>
    </sheetNames>
    <sheetDataSet>
      <sheetData sheetId="0"/>
      <sheetData sheetId="1"/>
      <sheetData sheetId="2"/>
      <sheetData sheetId="3"/>
      <sheetData sheetId="4"/>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INSTRUÇÕES PREENCHIMENTO"/>
      <sheetName val="INÍCIO"/>
      <sheetName val="GERENCIA EPI'S"/>
      <sheetName val="CADASTRO EPIs"/>
      <sheetName val="EPI X FUNÇÃO"/>
      <sheetName val="FICHA AVALIAÇÃO EPI'S"/>
      <sheetName val="CATÁLOGO CORPORATIVO DE EPI'S"/>
      <sheetName val="GERENCIA TREIN"/>
      <sheetName val="CADASTRO TREINAMENTO"/>
      <sheetName val="TRE. X FUNÇÃO"/>
      <sheetName val="Planilha1"/>
    </sheetNames>
    <sheetDataSet>
      <sheetData sheetId="0" refreshError="1"/>
      <sheetData sheetId="1"/>
      <sheetData sheetId="2" refreshError="1"/>
      <sheetData sheetId="3">
        <row r="1">
          <cell r="A1" t="str">
            <v>TEMPO TROCA
CADASTRO EPIs</v>
          </cell>
        </row>
        <row r="2">
          <cell r="A2" t="str">
            <v>TIPOS DE EPI</v>
          </cell>
        </row>
        <row r="3">
          <cell r="A3" t="str">
            <v>AVENTAL DE RASPA</v>
          </cell>
        </row>
        <row r="4">
          <cell r="A4" t="str">
            <v>AVENTAL IMPERMEÁVEL (PVC)</v>
          </cell>
        </row>
        <row r="5">
          <cell r="A5" t="str">
            <v>BLUSÃO RASPA</v>
          </cell>
        </row>
        <row r="6">
          <cell r="A6" t="str">
            <v>BOTA DE BORRACHA (PVC)</v>
          </cell>
        </row>
        <row r="7">
          <cell r="A7" t="str">
            <v>BOTINA COM BIQUEIRA DE AÇO</v>
          </cell>
        </row>
        <row r="8">
          <cell r="A8" t="str">
            <v>BOTINA SEM BIQUEIRA DE AÇO</v>
          </cell>
        </row>
        <row r="9">
          <cell r="A9" t="str">
            <v>BOTINA COM BIQUEIRA DE PVC</v>
          </cell>
        </row>
        <row r="10">
          <cell r="A10" t="str">
            <v xml:space="preserve">CALÇA </v>
          </cell>
        </row>
        <row r="11">
          <cell r="A11" t="str">
            <v>CAMISA</v>
          </cell>
        </row>
        <row r="12">
          <cell r="A12" t="str">
            <v>CAPA PARA CHUVA</v>
          </cell>
        </row>
        <row r="13">
          <cell r="A13" t="str">
            <v>CAPACETE SEGURANÇA</v>
          </cell>
        </row>
        <row r="14">
          <cell r="A14" t="str">
            <v>CARNEIRA CAPACETE SEGURANÇA</v>
          </cell>
        </row>
        <row r="15">
          <cell r="A15" t="str">
            <v>CINTO SEGURANÇA TIPO PARA-QUEDISTA</v>
          </cell>
        </row>
        <row r="16">
          <cell r="A16" t="str">
            <v>CINTA ERGONOMICA</v>
          </cell>
        </row>
        <row r="17">
          <cell r="A17" t="str">
            <v>COLETE REFLETIVO</v>
          </cell>
        </row>
        <row r="18">
          <cell r="A18" t="str">
            <v>CONJUNTO IMPERMEÁVEL (PVC)</v>
          </cell>
        </row>
        <row r="19">
          <cell r="A19" t="str">
            <v>CREME DE PROTEÇÃO PARA PELE (GERAL)</v>
          </cell>
        </row>
        <row r="20">
          <cell r="A20" t="str">
            <v>CREME DE PROTEÇÃO PARA PELE (MANUTENÇÃO)</v>
          </cell>
        </row>
        <row r="21">
          <cell r="A21" t="str">
            <v>LUVA DE RASPA</v>
          </cell>
        </row>
        <row r="22">
          <cell r="A22" t="str">
            <v>LUVA DE VAQUETA</v>
          </cell>
        </row>
        <row r="23">
          <cell r="A23" t="str">
            <v>LUVA NITRILICA</v>
          </cell>
        </row>
        <row r="24">
          <cell r="A24" t="str">
            <v>LUVA TÉRMICA</v>
          </cell>
        </row>
        <row r="25">
          <cell r="A25" t="str">
            <v>LUVA NR 10</v>
          </cell>
        </row>
        <row r="26">
          <cell r="A26" t="str">
            <v>LUVAS ANTICORTE</v>
          </cell>
        </row>
        <row r="27">
          <cell r="A27" t="str">
            <v>MACACAO TYVEK (POEIRA)</v>
          </cell>
        </row>
        <row r="28">
          <cell r="A28" t="str">
            <v>MANGOTE DE RASPA</v>
          </cell>
        </row>
        <row r="29">
          <cell r="A29" t="str">
            <v>MASCARA PARA SOLDADOR</v>
          </cell>
        </row>
        <row r="30">
          <cell r="A30" t="str">
            <v>ÓCULOS AMPLA VISÃO</v>
          </cell>
        </row>
        <row r="31">
          <cell r="A31" t="str">
            <v>ÓCULOS DE MAÇARIQUEIRO</v>
          </cell>
        </row>
        <row r="32">
          <cell r="A32" t="str">
            <v>ÓCULOS DE PROTEÇÃO ESCURO</v>
          </cell>
        </row>
        <row r="33">
          <cell r="A33" t="str">
            <v>ÓCULOS DE PROTEÇÃO DE SOBREPOR</v>
          </cell>
        </row>
        <row r="34">
          <cell r="A34" t="str">
            <v>ÓCULOS DE PROTEÇÃO INCOLOR</v>
          </cell>
        </row>
        <row r="35">
          <cell r="A35" t="str">
            <v>PERNEIRA DE RASPA</v>
          </cell>
        </row>
        <row r="36">
          <cell r="A36" t="str">
            <v>PROTETOR FACIAL ACRILICO</v>
          </cell>
        </row>
        <row r="37">
          <cell r="A37" t="str">
            <v>PROTETOR AURICULAR TIPO CONCHA(HASTE)</v>
          </cell>
        </row>
        <row r="38">
          <cell r="A38" t="str">
            <v>PROTETOR AURICULAR TIPO CONCHA (KIT ESPUMA E ALMOFADA)</v>
          </cell>
        </row>
        <row r="39">
          <cell r="A39" t="str">
            <v>PROTETOR AURICULAR TIPO PLUG</v>
          </cell>
        </row>
        <row r="40">
          <cell r="A40" t="str">
            <v>PROTETOR SOLAR</v>
          </cell>
        </row>
        <row r="41">
          <cell r="A41" t="str">
            <v>RESPIRADOR DESCARTAVEL PFF1 COM VALVULA</v>
          </cell>
        </row>
        <row r="42">
          <cell r="A42" t="str">
            <v>RESPIRADOR DESCARTAVEL PFF2 COM VALVULA</v>
          </cell>
        </row>
        <row r="43">
          <cell r="A43" t="str">
            <v>RESPIRADOR PARA CARTUCHO QUIMICO (MÁSCARA)</v>
          </cell>
        </row>
        <row r="44">
          <cell r="A44" t="str">
            <v>RESPIRADOR PARA CARTUCHO QUIMICO (CARTUCHO)</v>
          </cell>
        </row>
        <row r="45">
          <cell r="A45" t="str">
            <v>RESPIRADOR PARA CARTUCHO QUIMICO (PRÉ FILTRO)</v>
          </cell>
        </row>
        <row r="46">
          <cell r="A46" t="str">
            <v>RESPIRADOR PARA CARTUCHO QUIMICO (SELO DE VEDAÇÃO)</v>
          </cell>
        </row>
        <row r="47">
          <cell r="A47" t="str">
            <v>ROUPA - CALÇA E CAMISA NR 10</v>
          </cell>
        </row>
        <row r="48">
          <cell r="A48" t="str">
            <v>TOUCA ÁRABE</v>
          </cell>
        </row>
        <row r="49">
          <cell r="A49">
            <v>0</v>
          </cell>
        </row>
        <row r="50">
          <cell r="A50" t="str">
            <v xml:space="preserve">NÃO SE APLICA </v>
          </cell>
        </row>
        <row r="52">
          <cell r="A52" t="str">
            <v xml:space="preserve">ATUALIZADO EM </v>
          </cell>
        </row>
        <row r="53">
          <cell r="A53" t="str">
            <v xml:space="preserve">Responsáveis </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ENTES"/>
      <sheetName val="PRODUTOS"/>
      <sheetName val="VENDAS"/>
      <sheetName val="PAGAMENTOS"/>
      <sheetName val="GRÁFICO"/>
      <sheetName val="INÍCIO"/>
      <sheetName val="SOBRE"/>
      <sheetName val="CONTROLE DE VENDAS E RECEBIMENT"/>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1"/>
      <sheetName val="Plano de Ação"/>
      <sheetName val="overviewSP"/>
      <sheetName val="overviewMS"/>
      <sheetName val="DIASACAF"/>
      <sheetName val="DADOS"/>
      <sheetName val="AUX "/>
      <sheetName val="RESUMO"/>
    </sheetNames>
    <sheetDataSet>
      <sheetData sheetId="0"/>
      <sheetData sheetId="1"/>
      <sheetData sheetId="2"/>
      <sheetData sheetId="3"/>
      <sheetData sheetId="4"/>
      <sheetData sheetId="5"/>
      <sheetData sheetId="6"/>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1"/>
      <sheetName val="Planilha3"/>
      <sheetName val="Planilha6"/>
      <sheetName val="Banco_de_Dados"/>
      <sheetName val="Plano de Ação"/>
      <sheetName val="Painel Indicadores - Plan Ação"/>
      <sheetName val="Plano de Ação (2)"/>
      <sheetName val="Graf. Dinâmica"/>
      <sheetName val="Planilha5"/>
      <sheetName val="Planilha2"/>
      <sheetName val="Base_Inserção_SP"/>
      <sheetName val="Relatório_SP"/>
      <sheetName val="Base_Inserção_MS"/>
      <sheetName val="Relatório_MS"/>
      <sheetName val="Tab_Dinâmica"/>
      <sheetName val="Lista_Susp_"/>
      <sheetName val="over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co_de_Dados"/>
      <sheetName val="Lista_Susp_"/>
      <sheetName val="001.DBControleEventos - 21.08"/>
    </sheetNames>
    <definedNames>
      <definedName name="PRAZO" refersTo="='Lista_Susp_'!$L$2:$M$6" sheetId="1"/>
    </definedNames>
    <sheetDataSet>
      <sheetData sheetId="0"/>
      <sheetData sheetId="1">
        <row r="2">
          <cell r="L2" t="str">
            <v>RIV</v>
          </cell>
        </row>
      </sheetData>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1"/>
      <sheetName val="ASAF CR OU SR"/>
      <sheetName val="Planilha7"/>
      <sheetName val="Banco_de_Dados"/>
      <sheetName val="Estátística semanal - julho"/>
      <sheetName val="Planilha2"/>
      <sheetName val="Planilha3"/>
      <sheetName val="Extratificação RIV"/>
      <sheetName val="Planilha5"/>
      <sheetName val="Planilha6"/>
      <sheetName val="Lista_Susp_"/>
      <sheetName val="Planilha4"/>
      <sheetName val="Comparativo 2023-2024"/>
      <sheetName val="2023"/>
      <sheetName val="001.DBControleEventos"/>
    </sheetNames>
    <definedNames>
      <definedName name="PRAZO" refersTo="='Lista_Susp_'!$L$2:$M$6" sheetId="10"/>
    </defined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a_Susp_"/>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a_Susp_"/>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1"/>
      <sheetName val="Planilha7"/>
      <sheetName val="Planilha2"/>
      <sheetName val="Planilha8"/>
      <sheetName val="Planilha3"/>
      <sheetName val="Extratificação RIV"/>
      <sheetName val="Banco_de_Dados"/>
      <sheetName val="Planilha5"/>
      <sheetName val="Planilha6"/>
      <sheetName val="Lista_Susp_"/>
      <sheetName val="Planilha4"/>
      <sheetName val="Comparativo 2023-2024"/>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1"/>
      <sheetName val="Planilha7"/>
      <sheetName val="Planilha2"/>
      <sheetName val="Planilha8"/>
      <sheetName val="Planilha3"/>
      <sheetName val="Extratificação RIV"/>
      <sheetName val="Banco_de_Dados"/>
      <sheetName val="Planilha5"/>
      <sheetName val="Planilha6"/>
      <sheetName val="Lista_Susp_"/>
      <sheetName val="Planilha4"/>
      <sheetName val="Comparativo 2023-2024"/>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Gest&#227;o%20ST%20Outbound/8.%20Superados/FLORESTAL/A%20REFER&#202;NCIA/05.%20INDICADORES/001.Databases/01%20-%20Anos%20Anteriores/2023/001.DBControleEventos%20-%20Ger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odrigues Sousa" refreshedDate="45452.729540046297" createdVersion="6" refreshedVersion="6" minRefreshableVersion="3" recordCount="1389" xr:uid="{9F38CFDF-B674-4A1E-9D86-D486B31BF769}">
  <cacheSource type="worksheet">
    <worksheetSource name="Tabela1" r:id="rId2"/>
  </cacheSource>
  <cacheFields count="27">
    <cacheField name="Nº" numFmtId="0">
      <sharedItems containsSemiMixedTypes="0" containsString="0" containsNumber="1" containsInteger="1" minValue="1" maxValue="1392"/>
    </cacheField>
    <cacheField name="REGIONAL" numFmtId="0">
      <sharedItems count="2">
        <s v="SÃO PAULO"/>
        <s v="MATO GROSSO DO SUL"/>
      </sharedItems>
    </cacheField>
    <cacheField name="DATA" numFmtId="14">
      <sharedItems containsDate="1" containsMixedTypes="1" minDate="2023-01-01T00:00:00" maxDate="2023-12-31T00:00:00"/>
    </cacheField>
    <cacheField name="MÊS" numFmtId="14">
      <sharedItems count="12">
        <s v="janeiro"/>
        <s v="fevereiro"/>
        <s v="março"/>
        <s v="junho"/>
        <s v="abril"/>
        <s v="maio"/>
        <s v="julho"/>
        <s v="agosto"/>
        <s v="setembro"/>
        <s v="outubro"/>
        <s v="novembro"/>
        <s v="dezembro"/>
      </sharedItems>
    </cacheField>
    <cacheField name="HORA" numFmtId="0">
      <sharedItems containsNonDate="0" containsDate="1" containsString="0" containsBlank="1" minDate="1899-12-30T00:00:00" maxDate="1899-12-30T23:56:00"/>
    </cacheField>
    <cacheField name="LOCAL" numFmtId="0">
      <sharedItems containsBlank="1"/>
    </cacheField>
    <cacheField name="CLASSIFICAÇÃO" numFmtId="0">
      <sharedItems count="9">
        <s v="ACAF"/>
        <s v="RIV"/>
        <s v="SAA"/>
        <s v="ASAF"/>
        <s v="SAA - AP"/>
        <s v="INCIDENTE"/>
        <s v="TRAJETO"/>
        <s v="ACAF - AP"/>
        <s v="SEM/C"/>
      </sharedItems>
    </cacheField>
    <cacheField name="PSIF" numFmtId="0">
      <sharedItems containsBlank="1" count="3">
        <s v="SIM"/>
        <s v="NÃO"/>
        <m/>
      </sharedItems>
    </cacheField>
    <cacheField name="DESCRIÇÃO" numFmtId="0">
      <sharedItems longText="1"/>
    </cacheField>
    <cacheField name="EMPRESA" numFmtId="0">
      <sharedItems/>
    </cacheField>
    <cacheField name="GERÊNCIA" numFmtId="0">
      <sharedItems count="28">
        <s v="TRANSPORTE MADEIRA"/>
        <s v="PÁTIO DE MADEIRA"/>
        <s v="SILVICULTURA"/>
        <s v="Manut. Estradas Logíst Terceiro"/>
        <s v="Manut. Automotiva "/>
        <s v="COLHEITA"/>
        <s v="CARREGAMENTO DE MADEIRA"/>
        <s v="VIVEIRO"/>
        <s v="Planej. E Controle"/>
        <s v="MANUT. ESTRADAS FLORESTAL"/>
        <s v="SEGURANÇA DO TRABALHO"/>
        <s v="RECURSOS HUMANOS"/>
        <s v="MEIO AMBIENTE"/>
        <s v="MANUT. CAMPO"/>
        <s v="QUALIDADE FLORESTAL"/>
        <s v="INVENTÁRIO FLORESTAL "/>
        <s v="P&amp;D"/>
        <s v="TRANSPORTE DE CELULOSE"/>
        <s v="SAÚDE"/>
        <s v="ENGENHARIA DE PROJETOS"/>
        <s v="DESENV. OPER"/>
        <s v="ADM LOGISTICA"/>
        <s v="Relacionamento com Comunidade"/>
        <s v="Facilities"/>
        <s v="Manut. Carregamento"/>
        <s v="Manut. Estradas Logíst Próprio"/>
        <s v="Prevenção de Incêndio"/>
        <s v="Célula de Combustível "/>
      </sharedItems>
    </cacheField>
    <cacheField name="MÓDULO/ FRENTE DE TRABALHO" numFmtId="0">
      <sharedItems containsBlank="1"/>
    </cacheField>
    <cacheField name="COLABORADOR" numFmtId="0">
      <sharedItems containsBlank="1"/>
    </cacheField>
    <cacheField name="FUNÇÃO" numFmtId="0">
      <sharedItems containsBlank="1"/>
    </cacheField>
    <cacheField name="GESTOR IMEDIATO BRACELL" numFmtId="0">
      <sharedItems containsBlank="1"/>
    </cacheField>
    <cacheField name="COORDENADOR BRACELL" numFmtId="0">
      <sharedItems containsBlank="1"/>
    </cacheField>
    <cacheField name="SUPERVISOR BRACELL" numFmtId="0">
      <sharedItems containsBlank="1"/>
    </cacheField>
    <cacheField name="AÇÕES IMEDIATAS" numFmtId="0">
      <sharedItems containsBlank="1" longText="1"/>
    </cacheField>
    <cacheField name="INFORMADO POR" numFmtId="0">
      <sharedItems containsBlank="1"/>
    </cacheField>
    <cacheField name="TST" numFmtId="0">
      <sharedItems containsBlank="1" count="26">
        <m/>
        <s v="JOSE ANTONIO DOS SANTOS"/>
        <s v="RODOLFO DE SOUZA RODRIGUES"/>
        <s v="RODRIGO MORENO DOS SANTOS SILVA"/>
        <s v="GLAUCIA APARECIDA COVRE"/>
        <s v="MAICON BRAGA RODRIGUES"/>
        <s v="LUIZ HENRIQUE DAMASCENO"/>
        <s v="AMANDA CRISTINA PATRICIO DE LIMA"/>
        <s v="EMERSON MOURA"/>
        <s v="KARINE ANTONIA MORAES RIBEIRO"/>
        <s v="ALESSANDRO BERNARDINO BORGES"/>
        <s v="LYNIKER HENRIQUE NOGUEIRA DE OLIVEIRA"/>
        <s v="MARCEL PRADO DE LUCENA"/>
        <s v="MARCELO JOSE DE SOUZA"/>
        <s v="ANISON CLAUDIO DA SILVA MARIMOTO"/>
        <s v="JOSIMAR VICENTE DE OLIVEIRA"/>
        <s v="MARCO ANTONIO DINIZ"/>
        <s v="LUIS ANDRE AREVALO DE OLIVEIRA"/>
        <s v="ALESSANDRA MARTINS RIBEIRO"/>
        <s v="JOSE LEONARDO RIGHETO"/>
        <s v="LUIZ HENRIQUE DAMASCENO BERNABE"/>
        <s v="EMERSON MOURA TEIXEIRA"/>
        <s v="Gustavo Henrique"/>
        <s v="GUILHERME CHAMARELLI"/>
        <s v="ALEXANDRE OLIVEIRA"/>
        <s v="TÁSSIA PRADO"/>
      </sharedItems>
    </cacheField>
    <cacheField name="SEVERIDADE" numFmtId="0">
      <sharedItems containsBlank="1" count="6">
        <m/>
        <s v="INSIGNIFICANTE"/>
        <s v="LEVE"/>
        <s v="GRAVE"/>
        <s v="MODERADO"/>
        <s v="CRÍTICO"/>
      </sharedItems>
    </cacheField>
    <cacheField name="PROBABILIDADE" numFmtId="0">
      <sharedItems containsBlank="1" count="6">
        <m/>
        <s v="MUITO BAIXA"/>
        <s v="BAIXA"/>
        <s v="MÉDIA"/>
        <s v="MUITO ALTA"/>
        <s v="ALTA"/>
      </sharedItems>
    </cacheField>
    <cacheField name="R.A.E" numFmtId="0">
      <sharedItems containsBlank="1" count="3">
        <m/>
        <s v="NÃO"/>
        <s v="SIM"/>
      </sharedItems>
    </cacheField>
    <cacheField name="PRAZO ABERTURA R.A.E" numFmtId="14">
      <sharedItems containsDate="1" containsBlank="1" containsMixedTypes="1" minDate="2023-07-09T00:00:00" maxDate="2024-01-03T00:00:00" longText="1"/>
    </cacheField>
    <cacheField name="STATUS" numFmtId="0">
      <sharedItems containsBlank="1" count="4">
        <m/>
        <b v="0"/>
        <s v="CONCLUÍDO"/>
        <s v="ATRASADO"/>
      </sharedItems>
    </cacheField>
    <cacheField name="DIAS ATRASADO" numFmtId="0">
      <sharedItems containsBlank="1" containsMixedTypes="1" containsNumber="1" containsInteger="1" minValue="159" maxValue="167" count="5">
        <s v=""/>
        <m/>
        <n v="167"/>
        <n v="159"/>
        <n v="160"/>
      </sharedItems>
    </cacheField>
    <cacheField name="R.A.E ASSINADA" numFmtId="0">
      <sharedItems containsBlank="1" count="2">
        <m/>
        <s v="OK"/>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odrigues Sousa" refreshedDate="45540.478983564812" createdVersion="6" refreshedVersion="6" minRefreshableVersion="3" recordCount="1280" xr:uid="{00000000-000A-0000-FFFF-FFFF00000000}">
  <cacheSource type="worksheet">
    <worksheetSource name="Tabela1"/>
  </cacheSource>
  <cacheFields count="32">
    <cacheField name="Nº" numFmtId="0">
      <sharedItems containsSemiMixedTypes="0" containsString="0" containsNumber="1" containsInteger="1" minValue="1" maxValue="1280"/>
    </cacheField>
    <cacheField name="REGIONAL" numFmtId="0">
      <sharedItems containsBlank="1" count="3">
        <s v="SÃO PAULO"/>
        <s v="MATO GROSSO DO SUL"/>
        <m/>
      </sharedItems>
    </cacheField>
    <cacheField name="DATA" numFmtId="14">
      <sharedItems containsDate="1" containsBlank="1" containsMixedTypes="1" minDate="2024-01-01T00:00:00" maxDate="2024-09-05T00:00:00"/>
    </cacheField>
    <cacheField name="MÊS" numFmtId="14">
      <sharedItems containsBlank="1" count="14">
        <s v="janeiro"/>
        <s v="fevereiro"/>
        <s v="março"/>
        <s v="abril"/>
        <s v="maio"/>
        <s v="junho"/>
        <s v="julho"/>
        <m/>
        <s v="agosto"/>
        <s v="setembro"/>
        <s v="-" u="1"/>
        <s v="dezembro" u="1"/>
        <s v="outubro" u="1"/>
        <s v="novembro" u="1"/>
      </sharedItems>
    </cacheField>
    <cacheField name="HORA" numFmtId="0">
      <sharedItems containsNonDate="0" containsDate="1" containsString="0" containsBlank="1" minDate="1899-12-30T00:05:00" maxDate="1899-12-30T23:50:00"/>
    </cacheField>
    <cacheField name="LOCAL" numFmtId="0">
      <sharedItems containsBlank="1"/>
    </cacheField>
    <cacheField name="CLASSIFICAÇÃO" numFmtId="0">
      <sharedItems containsBlank="1" count="11">
        <s v="RIV"/>
        <s v="ASAF"/>
        <s v="SAA - AP"/>
        <s v="SAA"/>
        <s v="INCIDENTE"/>
        <s v="TRAJETO"/>
        <s v="ACAF - AP"/>
        <s v="SEM/C"/>
        <s v="ACAF"/>
        <m/>
        <s v="A/C" u="1"/>
      </sharedItems>
    </cacheField>
    <cacheField name="EVENTO RIV" numFmtId="0">
      <sharedItems containsBlank="1" count="5">
        <s v="Veículo Pesado"/>
        <m/>
        <s v="Veículo Leve"/>
        <s v="Caminhão Transporte de Madeira"/>
        <s v="Veículo Transporte de Pessoas"/>
      </sharedItems>
    </cacheField>
    <cacheField name="EVENTO ASAF (SR OU CR)" numFmtId="0">
      <sharedItems containsBlank="1" count="3">
        <m/>
        <s v="SR"/>
        <s v="CR"/>
      </sharedItems>
    </cacheField>
    <cacheField name="PSIF" numFmtId="0">
      <sharedItems containsBlank="1" count="3">
        <m/>
        <s v="SIM"/>
        <s v="NÃO"/>
      </sharedItems>
    </cacheField>
    <cacheField name="DESCRIÇÃO" numFmtId="0">
      <sharedItems containsBlank="1" longText="1"/>
    </cacheField>
    <cacheField name="EMPRESA" numFmtId="0">
      <sharedItems containsBlank="1" count="67">
        <s v="Bracell"/>
        <s v="Ms Florestal"/>
        <s v="Piracicabana"/>
        <s v="JSL"/>
        <s v="Emflora "/>
        <s v="Ambient"/>
        <s v="Teca Serviços Florestais"/>
        <s v="Ponsse"/>
        <s v="Model "/>
        <s v="Sollum"/>
        <s v="ASJ Florestal"/>
        <s v="Parcetec"/>
        <s v="Expresso Nepomuceno"/>
        <s v="Agro - Roque"/>
        <s v="Placidos"/>
        <s v="Macplan"/>
        <s v="Larsil I"/>
        <s v="Flora Brasil "/>
        <s v="VDA"/>
        <s v="Carpelo"/>
        <s v="Siltec"/>
        <s v="Planaterra"/>
        <s v="J.F.I"/>
        <s v="Mottasul"/>
        <s v="Terra Fertil"/>
        <s v="Inovesa"/>
        <s v="Geracao"/>
        <s v="Expresso Planalto"/>
        <s v="Alexandre Aparecido Cruz Froes "/>
        <s v="Transpes"/>
        <s v="Komatsu"/>
        <s v="G E R S "/>
        <s v="TransOlsen"/>
        <s v="Emflors"/>
        <s v="Garbuio"/>
        <s v="J.S Florestal"/>
        <s v="Método Biometria Inventário Florestal S/C"/>
        <s v="Equilibrio"/>
        <s v="vemflors"/>
        <s v="ALR Serviços Florestais "/>
        <s v="Senai"/>
        <s v="Lebatec"/>
        <s v="Ferraz Log"/>
        <s v="Líder Transporte"/>
        <s v="Rio do Sul"/>
        <s v="Piracicabana "/>
        <s v="AMADEO"/>
        <s v="Cargo Polo"/>
        <s v="DN Florestal"/>
        <s v="Amadeo "/>
        <s v="LB Florestal"/>
        <s v="GRSA"/>
        <s v="DM"/>
        <s v="JSF Empreendimentos "/>
        <s v="GN Empreendimentos"/>
        <s v="JEMA"/>
        <s v="Força do Campo "/>
        <s v="Marconato"/>
        <s v="Casa Grande"/>
        <s v="JV Serviços"/>
        <s v="Fort Agius"/>
        <m/>
        <s v="WRA Transportes "/>
        <s v="Migrar"/>
        <s v="Direta Aplicações Aéreas"/>
        <s v="R.A Florestal"/>
        <s v="Valtra Mercado Tratores"/>
      </sharedItems>
    </cacheField>
    <cacheField name="GERÊNCIA" numFmtId="0">
      <sharedItems containsBlank="1" count="29">
        <s v="Transporte Madeira"/>
        <s v="Carregamento De Madeira"/>
        <s v="Viveiro"/>
        <s v="Colheita"/>
        <s v="Silvicultura"/>
        <s v="Manut. Campo"/>
        <s v="Manut. Automotiva "/>
        <s v="Manut. Estradas Logíst Terceiro"/>
        <s v="P&amp;D"/>
        <s v="Planej. E Controle"/>
        <s v="Qualidade Florestal"/>
        <s v="Pátio de Madeira"/>
        <s v="Manut. Estradas Logíst Próprio"/>
        <s v="Desenv. Oper"/>
        <s v="Inventário Florestal "/>
        <s v="Prevenção de Incêndio"/>
        <s v="Meio Ambiente"/>
        <s v="Recursos Humanos"/>
        <m/>
        <s v="ADM LOGISTICA" u="1"/>
        <s v="ENGENHARIA DE PROJETOS" u="1"/>
        <s v="Manut. Estradas Florestal" u="1"/>
        <s v="SEGURANÇA DO TRABALHO" u="1"/>
        <s v="Relacionamento com Comunidade" u="1"/>
        <s v="Manut. Carregamento" u="1"/>
        <s v="Facilities" u="1"/>
        <s v="TRANSPORTE DE CELULOSE" u="1"/>
        <s v="SAÚDE" u="1"/>
        <s v="Ofic. Manut. Auto. L1/ L2" u="1"/>
      </sharedItems>
    </cacheField>
    <cacheField name="MÓDULO/ FRENTE DE TRABALHO" numFmtId="0">
      <sharedItems containsBlank="1"/>
    </cacheField>
    <cacheField name="COLABORADOR" numFmtId="0">
      <sharedItems containsBlank="1" containsMixedTypes="1" containsNumber="1" containsInteger="1" minValue="37018550" maxValue="37018550"/>
    </cacheField>
    <cacheField name="FUNÇÃO" numFmtId="0">
      <sharedItems containsBlank="1"/>
    </cacheField>
    <cacheField name="GESTOR IMEDIATO BRACELL" numFmtId="0">
      <sharedItems containsBlank="1"/>
    </cacheField>
    <cacheField name="COORDENADOR BRACELL" numFmtId="0">
      <sharedItems containsBlank="1"/>
    </cacheField>
    <cacheField name="SUPERVISOR BRACELL" numFmtId="0">
      <sharedItems containsBlank="1"/>
    </cacheField>
    <cacheField name="AÇÕES IMEDIATAS" numFmtId="0">
      <sharedItems containsBlank="1" longText="1"/>
    </cacheField>
    <cacheField name="INFORMADO POR" numFmtId="0">
      <sharedItems containsBlank="1"/>
    </cacheField>
    <cacheField name="TST" numFmtId="0">
      <sharedItems containsBlank="1"/>
    </cacheField>
    <cacheField name="SEVERIDADE" numFmtId="0">
      <sharedItems containsBlank="1"/>
    </cacheField>
    <cacheField name="PROBABILIDADE" numFmtId="0">
      <sharedItems containsBlank="1"/>
    </cacheField>
    <cacheField name="R.A.E" numFmtId="0">
      <sharedItems containsBlank="1"/>
    </cacheField>
    <cacheField name="PRAZO ABERTURA R.A.E" numFmtId="14">
      <sharedItems containsDate="1" containsBlank="1" containsMixedTypes="1" minDate="2024-01-08T00:00:00" maxDate="2024-09-12T00:00:00"/>
    </cacheField>
    <cacheField name="STATUS" numFmtId="0">
      <sharedItems containsBlank="1"/>
    </cacheField>
    <cacheField name="DIAS ATRASADO" numFmtId="0">
      <sharedItems containsDate="1" containsBlank="1" containsMixedTypes="1" minDate="1899-12-31T04:01:03" maxDate="1900-01-05T09:25:04"/>
    </cacheField>
    <cacheField name="R.A.E ASSINADA" numFmtId="0">
      <sharedItems containsDate="1" containsBlank="1" containsMixedTypes="1" minDate="2024-07-17T00:00:00" maxDate="2024-07-27T00:00:00"/>
    </cacheField>
    <cacheField name="DATA R.A.E ASSINADA" numFmtId="0">
      <sharedItems containsDate="1" containsBlank="1" containsMixedTypes="1" minDate="2024-01-05T00:00:00" maxDate="2024-08-29T00:00:00"/>
    </cacheField>
    <cacheField name="R.A.E FINALIZADA DENTRO DO PRAZO" numFmtId="0">
      <sharedItems containsBlank="1"/>
    </cacheField>
    <cacheField name="FOI COMUNICAD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9">
  <r>
    <n v="1"/>
    <x v="0"/>
    <d v="2023-01-02T00:00:00"/>
    <x v="0"/>
    <d v="1899-12-30T22:35:00"/>
    <s v="Pátio Linha 1"/>
    <x v="0"/>
    <x v="0"/>
    <s v="O colaborador ao subir na cabine do veículo no início de seu turno de trabalho, caminhão Tri Trem,  veio a escorregar e cair, bateu as costas e a cabeça ao solo e teve um corte na cabeça. O evento aconteceu na linha 1, próximo a balança, o colaborador se deslocou com veículo até a Linha 2 para fazer a descarga onde veio a passar mal e posteriormente foi atendido."/>
    <s v="BRACELL"/>
    <x v="0"/>
    <m/>
    <s v="Paulo Sergio Corrêa de Aquino"/>
    <s v="Motorista Florestal"/>
    <m/>
    <s v="EVERSON RIBAS GOMES"/>
    <s v="ANGELO ANTONIO MARTINS TAPARO"/>
    <m/>
    <m/>
    <x v="0"/>
    <x v="0"/>
    <x v="0"/>
    <x v="0"/>
    <s v=""/>
    <x v="0"/>
    <x v="0"/>
    <x v="0"/>
  </r>
  <r>
    <n v="2"/>
    <x v="0"/>
    <d v="2023-01-02T00:00:00"/>
    <x v="0"/>
    <d v="1899-12-30T18:40:00"/>
    <s v="Pátio Linha 2"/>
    <x v="1"/>
    <x v="1"/>
    <s v="Na atividade de descarga na pilha houve impacto da grua no paralamas e na catraca de acionamento da cinta de amarração de carga, impossibilitando a utilização da mesma."/>
    <s v="BRACELL"/>
    <x v="1"/>
    <m/>
    <s v="Caminhão"/>
    <s v="Motorista Florestal"/>
    <m/>
    <s v="EDER DA SILVA RAMOS"/>
    <s v="EDER DA SILVA RAMOS"/>
    <m/>
    <m/>
    <x v="0"/>
    <x v="0"/>
    <x v="0"/>
    <x v="0"/>
    <s v=""/>
    <x v="0"/>
    <x v="0"/>
    <x v="0"/>
  </r>
  <r>
    <n v="3"/>
    <x v="1"/>
    <d v="2023-01-03T00:00:00"/>
    <x v="0"/>
    <d v="1899-12-30T13:00:00"/>
    <s v="Talhão 75"/>
    <x v="1"/>
    <x v="1"/>
    <s v="O colaborador Alziro Jardim de Melo estava conduzindo o mecânico soldador para realizar manuteção em um implemento de adubação que estava estacionado no carreador do talhão 75, onde estava acontecendo atividade de adubação mecanizada e ao proximar do implemento uma outra máquina saiu do talhão à sua frente e no susto, sem tempo de parada, veio a colidir com o pneu da mesma. "/>
    <s v="EMFLORA "/>
    <x v="2"/>
    <m/>
    <s v="Alziro Melo Jardim"/>
    <s v="Encarregado Operacional"/>
    <m/>
    <s v="FELIPE NECKEL GOULART"/>
    <s v="ADEMAR GOMES JUNIOR"/>
    <m/>
    <m/>
    <x v="0"/>
    <x v="0"/>
    <x v="0"/>
    <x v="0"/>
    <s v=""/>
    <x v="0"/>
    <x v="0"/>
    <x v="0"/>
  </r>
  <r>
    <n v="4"/>
    <x v="0"/>
    <d v="2023-01-04T00:00:00"/>
    <x v="0"/>
    <d v="1899-12-30T16:00:00"/>
    <s v="Fazenda Marsitaca"/>
    <x v="2"/>
    <x v="1"/>
    <s v="Ao final da jornada de trabalho a colaboradora Amanda Jane comunicou a monitora de sua equipe Sandra de Oliveira que estava com dores no pé esquerdo. A monitora passou para o técnico de segurança da empresa e solicitou que a colaboradora fosse acompanhada até o pronto atendimento mais próximo para avaliação médica. Após exames de raio X não foi constatado lesão e fratura, apenas uma entorse. Acolaboradora estará sendo encaminhada ao médico do trabalho para avaliação melhor da ocorrência. "/>
    <s v="G E R S "/>
    <x v="2"/>
    <m/>
    <s v="Amanda Jane Da Silva Ribeiro"/>
    <s v="Trabalhador Agrícola"/>
    <m/>
    <s v="BRUNO ASSUNCAO NORONHA"/>
    <s v="WIGOR SOUZA FARIA"/>
    <m/>
    <m/>
    <x v="0"/>
    <x v="0"/>
    <x v="0"/>
    <x v="0"/>
    <s v=""/>
    <x v="0"/>
    <x v="0"/>
    <x v="0"/>
  </r>
  <r>
    <n v="5"/>
    <x v="0"/>
    <d v="2023-02-17T00:00:00"/>
    <x v="1"/>
    <d v="1899-12-30T13:30:00"/>
    <s v="Malha Viária "/>
    <x v="1"/>
    <x v="1"/>
    <s v="Ao dar ré para passagem do caminhão basculante que estava saindo do talhão 09, não foi percebido que tinha um veículo Chronus da marca Fiat estacionado na esquina do talhão, onde veio a colidir os veículos e de imediato houve contato com a supervisão responsável pelo módulo e com a Ponsse (Empresa que estava utilizando o veículo) não havia ninguém dentro do carro, só houve danos materiais. O responsável pelo carro acionou a locadora e se deslocou com o mesmo para realizar a substituição e posteriormente a manutenção, pois estava em perfeito funcionamento, onde os danos foram só estéticos. "/>
    <s v="BRACELL"/>
    <x v="3"/>
    <m/>
    <s v="Kayo Dutra Sanchez"/>
    <s v="Supervisor de Estradas"/>
    <m/>
    <s v="MARCOS SILVA DE MENEZES"/>
    <s v="KAYO DUTRA SANCHEZ"/>
    <m/>
    <m/>
    <x v="0"/>
    <x v="0"/>
    <x v="0"/>
    <x v="0"/>
    <s v=""/>
    <x v="0"/>
    <x v="0"/>
    <x v="0"/>
  </r>
  <r>
    <n v="6"/>
    <x v="0"/>
    <d v="2023-01-03T00:00:00"/>
    <x v="0"/>
    <d v="1899-12-30T09:00:00"/>
    <s v="Fazenda Marsitaca"/>
    <x v="1"/>
    <x v="1"/>
    <s v="As 09 horas da manha do dia 03 de janeiro de 2023, o operador Nelson da Silva estava em deslocamento na estrada pricipal na fazenda Marsitaca com o trator new holland frota 33, quando a dobradiça que mantem a estrutura do vidro traseiro presa ao trator veio a quebrar ocasionado a quebra do vidro."/>
    <s v="G E R S "/>
    <x v="2"/>
    <m/>
    <s v="Nelson da Silva "/>
    <s v="Operador de Trator"/>
    <m/>
    <s v="BRUNO ASSUNCAO NORONHA"/>
    <s v="WIGOR SOUZA FARIA"/>
    <m/>
    <m/>
    <x v="0"/>
    <x v="0"/>
    <x v="0"/>
    <x v="0"/>
    <s v=""/>
    <x v="0"/>
    <x v="0"/>
    <x v="0"/>
  </r>
  <r>
    <n v="7"/>
    <x v="0"/>
    <d v="2023-01-04T00:00:00"/>
    <x v="0"/>
    <d v="1899-12-30T10:35:00"/>
    <s v="Oficina automotiva "/>
    <x v="3"/>
    <x v="1"/>
    <s v="O colaborador estava reorganizando algumas peças vindas dos módulos operacionais, ao manusear uma proteção/tampa inferior da máquina base - Escavaeira CAT (tampa U), devido a mesma se encontrar amassada no momento em que foi acondiciona-la sobre outra tampa, a mesma fez um movimento em alavanca, vindo a prender seu 4º e 5º dedo da mão direita causando ferimentos corte contuso. Ficou evidenciado que o colaborador estava utilizando luvas de segurança no momento do evento "/>
    <s v="PONSSE"/>
    <x v="4"/>
    <s v="Manut. Oficina"/>
    <s v="Gustavo de Oliveira Souza"/>
    <s v="Supervisor de Apoio"/>
    <m/>
    <s v="ANTONIO CESAR COELHO MADEIRA"/>
    <s v="SAYMON LUZ SANTOS"/>
    <m/>
    <m/>
    <x v="0"/>
    <x v="0"/>
    <x v="0"/>
    <x v="0"/>
    <s v=""/>
    <x v="0"/>
    <x v="0"/>
    <x v="0"/>
  </r>
  <r>
    <n v="8"/>
    <x v="1"/>
    <d v="2023-01-01T00:00:00"/>
    <x v="0"/>
    <d v="1899-12-30T20:30:00"/>
    <s v="cidade de Agua Clara - MS"/>
    <x v="1"/>
    <x v="1"/>
    <s v="O veiculo de modelo STRADA (placa RUE-0A34), estava estacionado em frente a minha residencia na cidade de agua clara, onde o mesmo recebeu um sinistro, noqual a porta do motorista foi avariada, foi identificado que a porta não está abrindo impedindo assim o acesso ao veiculo pela porta do motorista. Foi realizado um boletim de ocorrencia on-line para fins de informação a locadora (UNDAS) não houvevítimas, apenas pequeno dano material."/>
    <s v="BRACELL"/>
    <x v="2"/>
    <m/>
    <s v="MaxMuller de Andrade Moura "/>
    <s v="Supervisor de viveiro"/>
    <m/>
    <s v="FELIPE NECKEL GOULART"/>
    <s v="MAXMULLER"/>
    <m/>
    <m/>
    <x v="0"/>
    <x v="0"/>
    <x v="0"/>
    <x v="0"/>
    <s v=""/>
    <x v="0"/>
    <x v="0"/>
    <x v="0"/>
  </r>
  <r>
    <n v="9"/>
    <x v="1"/>
    <d v="2023-01-04T00:00:00"/>
    <x v="0"/>
    <d v="1899-12-30T15:53:00"/>
    <s v="Estrada rural acesso à FAZ. Medalha"/>
    <x v="1"/>
    <x v="1"/>
    <s v="Conforme descrição do colaborador ao fazer a manobra de  retorno no acesso o ônibus deslizou e não obedeceu a seu comando e veio a atravessar na estrada batendo em um tronco de árvore e quebrando o parabrisa do lado direito."/>
    <s v="PIRACICABANA"/>
    <x v="2"/>
    <m/>
    <s v="Olivete Castro Junior"/>
    <s v="Motorista de onibus"/>
    <m/>
    <s v="JOSÉ JUNIOR"/>
    <s v="ANJICLEDIO SANTOS DE JESUS"/>
    <m/>
    <m/>
    <x v="0"/>
    <x v="0"/>
    <x v="0"/>
    <x v="0"/>
    <s v=""/>
    <x v="0"/>
    <x v="0"/>
    <x v="0"/>
  </r>
  <r>
    <n v="10"/>
    <x v="0"/>
    <d v="2023-02-16T00:00:00"/>
    <x v="1"/>
    <d v="1899-12-30T16:20:00"/>
    <s v="Fazenda Dona Lourdes"/>
    <x v="4"/>
    <x v="1"/>
    <s v="O colaborador estava realizando preventiva de cabeçote quando foi picado por um marimbondo, na parte superior da mão esquerda, o colaborador estava utilizando os epis na hora da atividade, a picada foi por cima da luva de segurança. "/>
    <s v="KOMATSU"/>
    <x v="5"/>
    <s v="MÓDULO 10"/>
    <s v="Gabriel Fernandes"/>
    <s v="Técnico de manutenção"/>
    <m/>
    <s v="RAFAEL ELI DE CAMARGO"/>
    <s v="FABIO OLIVEIRA BOZI"/>
    <m/>
    <m/>
    <x v="0"/>
    <x v="0"/>
    <x v="0"/>
    <x v="0"/>
    <s v=""/>
    <x v="0"/>
    <x v="0"/>
    <x v="0"/>
  </r>
  <r>
    <n v="11"/>
    <x v="0"/>
    <d v="2023-01-05T00:00:00"/>
    <x v="0"/>
    <d v="1899-12-30T17:00:00"/>
    <s v="Fazenda Suiça"/>
    <x v="5"/>
    <x v="0"/>
    <s v="O colaborador ao se deslocar pela fazenda, no talhão 33, sinalizou ao operador de Harvester, a sua necessidade de passagem pela estrada, próximo a área de corte, e o operador viu, parou a operação e baixou o cabeçote. O técnico seguiu seu caminho e o operador voltou a cortar a próxima árvore. Porém ao abater a próxima árvore, esta produziu um efeito dominó, derrubando outra árvore que estava seca, e um parte desta árvore seca veio a cair sobe o veículo.  "/>
    <s v="BRACELL"/>
    <x v="5"/>
    <s v="MÓDULO 8"/>
    <s v="Wagner Dias Mendez"/>
    <s v="Técnico de operações florestais II colheita"/>
    <m/>
    <s v="ANGELO TAPARO"/>
    <s v="EVANDRO WORELL SCHAFASCHECK"/>
    <m/>
    <m/>
    <x v="0"/>
    <x v="0"/>
    <x v="0"/>
    <x v="0"/>
    <s v=""/>
    <x v="0"/>
    <x v="0"/>
    <x v="0"/>
  </r>
  <r>
    <n v="12"/>
    <x v="0"/>
    <d v="2023-01-04T00:00:00"/>
    <x v="0"/>
    <d v="1899-12-30T15:30:00"/>
    <s v="Fazenda Rincão do Pinhal "/>
    <x v="1"/>
    <x v="1"/>
    <s v="Assistente foi trocar a rota de carregamento devido a queda de uma árvore e parou ao lado de um caminhão que aguardava a vez de carregar, o motorista desceu do caminhão e deixou a porta do veículo aberta. Quando voltou para o  carro o assistente não percebeu que a porta do caminhão estava aberta e no momento de fazer a monobra de ré  bateu com a lateral da caminhonete na porta aberta. Houve a quebra do vidro da porta traseira da lateral direita e amassamento da quina da porta "/>
    <s v="BRACELL"/>
    <x v="6"/>
    <m/>
    <s v="Marco Antônio de Oliveira Silva "/>
    <m/>
    <m/>
    <s v="MARCOS SILVA DE MENEZES"/>
    <s v="MARCIO APARECIDO CAVALHEIRO"/>
    <m/>
    <m/>
    <x v="0"/>
    <x v="0"/>
    <x v="0"/>
    <x v="0"/>
    <s v=""/>
    <x v="0"/>
    <x v="0"/>
    <x v="0"/>
  </r>
  <r>
    <n v="13"/>
    <x v="0"/>
    <d v="2023-01-04T00:00:00"/>
    <x v="0"/>
    <d v="1899-12-30T09:00:00"/>
    <s v="Viveiro / Próximo a casa de vegetação 2 no LPI"/>
    <x v="2"/>
    <x v="1"/>
    <s v="O colaborador foi realizar a curva quando o aro do pneu traseiro esquerdo se desprendeu. O guidão deu um solavanco, causando um mau jeito no cotovelo esquerdo do colaborador. "/>
    <s v="BRACELL"/>
    <x v="7"/>
    <m/>
    <s v="Bruno Pereira dos Santos"/>
    <s v="Auxiliar de Serviços Gerais"/>
    <m/>
    <s v="CLAUDILENE APARECIDA ALVES PENA"/>
    <s v="NATHANE ALVES DE MELO IMPERATORI"/>
    <m/>
    <m/>
    <x v="0"/>
    <x v="0"/>
    <x v="0"/>
    <x v="0"/>
    <s v=""/>
    <x v="0"/>
    <x v="0"/>
    <x v="0"/>
  </r>
  <r>
    <n v="14"/>
    <x v="0"/>
    <d v="2023-01-02T00:00:00"/>
    <x v="0"/>
    <d v="1899-12-30T06:00:00"/>
    <s v="Pátio Pranchas L1"/>
    <x v="2"/>
    <x v="1"/>
    <s v="Por volta das 06:00 no ínicio de turno no momento do desengate para mudança de prancha frota 53003 para engatar a prancha frota 53002 ao passar sobre a estrutura do chassis do caminhão caminhão para acessar as mangueiras de ar, escorregou sobre a estrutura, caindo de joelho sobre o tanque reservatório de ar. "/>
    <s v="BRACELL"/>
    <x v="0"/>
    <m/>
    <s v="Paulo Sergio da Silva "/>
    <s v="Motorista Florestal "/>
    <m/>
    <s v="EVERSON RIBAS GOMES"/>
    <s v="ADILSON RODRIGUES BASTO"/>
    <m/>
    <m/>
    <x v="0"/>
    <x v="0"/>
    <x v="0"/>
    <x v="0"/>
    <s v=""/>
    <x v="0"/>
    <x v="0"/>
    <x v="0"/>
  </r>
  <r>
    <n v="15"/>
    <x v="0"/>
    <d v="2023-01-05T00:00:00"/>
    <x v="0"/>
    <d v="1899-12-30T14:42:00"/>
    <s v="Fazenda Globo"/>
    <x v="2"/>
    <x v="1"/>
    <s v="O colaborador foi retirar pedaço da brota enroscada na foiçe por estar com a luva molhada escorregou e veio a bater a mão na ferramenta"/>
    <s v="SOLLUM"/>
    <x v="2"/>
    <m/>
    <s v="Roberto Ferreira"/>
    <s v="Trabalhador Florestal"/>
    <m/>
    <s v="ADRIANO DE PAULA MARQUES"/>
    <s v="JOSE SIDICLEI JESUS DO NASCIMENTO"/>
    <m/>
    <m/>
    <x v="0"/>
    <x v="0"/>
    <x v="0"/>
    <x v="0"/>
    <s v=""/>
    <x v="0"/>
    <x v="0"/>
    <x v="0"/>
  </r>
  <r>
    <n v="16"/>
    <x v="0"/>
    <d v="2023-01-02T00:00:00"/>
    <x v="0"/>
    <d v="1899-12-30T13:00:00"/>
    <s v="Fazenda Globo - T21"/>
    <x v="1"/>
    <x v="1"/>
    <s v="Segundo o relato do colaborador Maico de Souza Porfirio ao passar ao lado do veiculo para adentrar no talhão, no momento da manobra o rolo coveador veio a colidir com a parte superior dianteira esquerda do veiculo de placa RTA8J44 danificando a lataria do mesmo."/>
    <s v="BRACELL"/>
    <x v="2"/>
    <m/>
    <s v="Maico de Souza Porfirio "/>
    <s v="Operador de Máquinas I"/>
    <m/>
    <s v="MARCOS HENRIQUE PARENTI BRAZ"/>
    <s v="RICHARD ANDERSON VICENTE DOS SANTOS"/>
    <m/>
    <m/>
    <x v="0"/>
    <x v="0"/>
    <x v="0"/>
    <x v="0"/>
    <s v=""/>
    <x v="0"/>
    <x v="0"/>
    <x v="0"/>
  </r>
  <r>
    <n v="17"/>
    <x v="0"/>
    <d v="2023-01-04T00:00:00"/>
    <x v="0"/>
    <d v="1899-12-30T20:00:00"/>
    <s v="Fazenda Monte Libano I"/>
    <x v="5"/>
    <x v="0"/>
    <s v="Colaborador acionou a equipe de manutenção para efetuar a calibragem de comprimento no equipamento HV10013, após a manutenção o mecânico solicitou ao operador Vinicius Malaquias que realizasse o teste do equipamento, segundo o operador ao abater uma árvore bifurcada uma delas foi esbarrada pelo cabeçote e caiu sem direcionamento/sentido vindo a impactar-se contra o veículo no teto e na porta lado direito do veículo da manutenção de placa RMH-7F02."/>
    <s v="BRACELL"/>
    <x v="5"/>
    <s v="MÓDULO 5"/>
    <s v="Vinicius Malaquias  "/>
    <s v="Operador de maquinas I"/>
    <m/>
    <s v="GABRIEL DE SOUZA MATEUS"/>
    <s v="JOSE ADRIANO DOS SANTOS"/>
    <m/>
    <m/>
    <x v="0"/>
    <x v="0"/>
    <x v="0"/>
    <x v="0"/>
    <s v=""/>
    <x v="0"/>
    <x v="0"/>
    <x v="0"/>
  </r>
  <r>
    <n v="18"/>
    <x v="1"/>
    <d v="2023-01-03T00:00:00"/>
    <x v="0"/>
    <d v="1899-12-30T21:00:00"/>
    <s v="FAZ. Lagoa Da Anta"/>
    <x v="1"/>
    <x v="1"/>
    <s v="O colaborador Márcio Bispo, operador de maquina, relatou que estava sub solando no talhão 16 ao passar do lado da caixa seca,teve um pequenoimpacto no trator frota 3180, que veio a estourar o vidro trasero."/>
    <s v="J.Y"/>
    <x v="2"/>
    <m/>
    <s v="MÁRCIO BISPO"/>
    <s v="Operador de maquinas I"/>
    <m/>
    <s v="FELIPE NECKEL GOULART"/>
    <s v="RAFAEL DOMINGUES DE ALMEIDA"/>
    <m/>
    <m/>
    <x v="0"/>
    <x v="0"/>
    <x v="0"/>
    <x v="0"/>
    <s v=""/>
    <x v="0"/>
    <x v="0"/>
    <x v="0"/>
  </r>
  <r>
    <n v="19"/>
    <x v="0"/>
    <d v="2023-01-06T00:00:00"/>
    <x v="0"/>
    <d v="1899-12-30T13:30:00"/>
    <s v="Fazenda Santa Terezinha"/>
    <x v="3"/>
    <x v="1"/>
    <s v="Lesão no ombro direito ao ser atingido pela lavanca da cinta durante a amarração de carga."/>
    <s v="BRACELL"/>
    <x v="0"/>
    <m/>
    <s v="Eliseu Aparecido da Silva"/>
    <s v="Motorista"/>
    <m/>
    <s v="EVERSON RIBAS GOMES"/>
    <s v="ANGELO ANTONIO MARTINS TAPARO"/>
    <m/>
    <m/>
    <x v="0"/>
    <x v="0"/>
    <x v="0"/>
    <x v="0"/>
    <s v=""/>
    <x v="0"/>
    <x v="0"/>
    <x v="0"/>
  </r>
  <r>
    <n v="20"/>
    <x v="1"/>
    <d v="2023-01-07T00:00:00"/>
    <x v="0"/>
    <d v="1899-12-30T01:30:00"/>
    <s v="Fazenda Batistuta"/>
    <x v="5"/>
    <x v="0"/>
    <s v="Operador estava realizando operação com máqunas atividade de supressão da arvore e a mesma veio a quebrar parte de baixo,ocasionando a queda sobre a cabine da máquina"/>
    <s v="RIO DO SUL"/>
    <x v="2"/>
    <m/>
    <s v="Patrick dos Santos Lopes"/>
    <s v="Operador de Máquinas "/>
    <m/>
    <s v="JOSÉ JUNIOR"/>
    <s v="GABRIEL FERREIRA MONTEIRO CHAVES"/>
    <m/>
    <m/>
    <x v="0"/>
    <x v="0"/>
    <x v="0"/>
    <x v="0"/>
    <s v=""/>
    <x v="0"/>
    <x v="0"/>
    <x v="0"/>
  </r>
  <r>
    <n v="21"/>
    <x v="0"/>
    <d v="2023-01-05T00:00:00"/>
    <x v="0"/>
    <d v="1899-12-30T12:00:00"/>
    <s v="Viveiro  (MiniJardim)"/>
    <x v="4"/>
    <x v="1"/>
    <s v="A colabadora fazia plantio no minijardim quando foi picada por uma lacraia na mão direita."/>
    <s v="BRACELL"/>
    <x v="7"/>
    <m/>
    <s v="Graziele Cristina Esperandio"/>
    <s v="Auxiliar de Serviços Gerais"/>
    <m/>
    <s v="CLAUDILENE APARECIDA ALVES PENA"/>
    <s v="NATHANE ALVES DE MELO IMPERATORI"/>
    <m/>
    <m/>
    <x v="0"/>
    <x v="0"/>
    <x v="0"/>
    <x v="0"/>
    <s v=""/>
    <x v="0"/>
    <x v="0"/>
    <x v="0"/>
  </r>
  <r>
    <n v="22"/>
    <x v="1"/>
    <d v="2023-01-09T00:00:00"/>
    <x v="0"/>
    <d v="1899-12-30T14:00:00"/>
    <s v="Fazenda Bela Vista"/>
    <x v="1"/>
    <x v="1"/>
    <s v="No dia 09/01/2023 por volta das 14 horas, o motorista João Mário da empresa Rio do Sul se deslocava com o camihão comboio na fazenda Bela Vista próximo ao talhão 11 quando perdeu atenção saindo do curso do carreador ficando atolado na parte superior do segmento de terraço. O comboio foi removido com auxilio das máquinas que estavam por perto com a presença dos reponsáveis, devido contato do cabeçote da máquina na lateral do comboio tivemos danos na lateral do comboio. Não houve lesões nem vazamentos."/>
    <s v="RIO DO SUL"/>
    <x v="2"/>
    <m/>
    <s v="João Mário"/>
    <s v="Motorista de comboio"/>
    <m/>
    <s v="JOSÉ JUNIOR"/>
    <s v="GABRIEL FERREIRA MONTEIRO CHAVES"/>
    <m/>
    <m/>
    <x v="0"/>
    <x v="0"/>
    <x v="0"/>
    <x v="0"/>
    <s v=""/>
    <x v="0"/>
    <x v="0"/>
    <x v="0"/>
  </r>
  <r>
    <n v="23"/>
    <x v="0"/>
    <d v="2023-01-10T00:00:00"/>
    <x v="0"/>
    <d v="1899-12-30T08:30:00"/>
    <s v="Viveiro Lençois I"/>
    <x v="2"/>
    <x v="1"/>
    <s v="O colaborador estava realizando atividade de movimentação quando foi retirar a bandeja 100% do carrinho de mão, o carrinho tombou na perna direta do colaborador."/>
    <s v="BRACELL"/>
    <x v="7"/>
    <m/>
    <s v="Rodrigo Oliveira da Silva Gonçalves"/>
    <s v="Auxiliar de Serviços Gerais do Viveiro"/>
    <m/>
    <s v="CLAUDILENE APARECIDA ALVES PENA"/>
    <s v="NATHANE ALVES DE MELO IMPERATORI"/>
    <m/>
    <m/>
    <x v="0"/>
    <x v="0"/>
    <x v="0"/>
    <x v="0"/>
    <s v=""/>
    <x v="0"/>
    <x v="0"/>
    <x v="0"/>
  </r>
  <r>
    <n v="24"/>
    <x v="0"/>
    <d v="2023-01-10T00:00:00"/>
    <x v="0"/>
    <d v="1899-12-30T12:15:00"/>
    <s v="Talhão 30"/>
    <x v="1"/>
    <x v="1"/>
    <s v="O operador foi realizar a manobra de desvio de erosão e toco alto evitando tombamento de máquina e a porta da máquina bateu contra uma árvore que ocasionou a quebra do vidro da porta da lateral esquerda."/>
    <s v="SOLLUM"/>
    <x v="2"/>
    <m/>
    <s v="Bruno Jacinto de Chaves "/>
    <s v="Operador de Trator "/>
    <m/>
    <s v="ADRIANO DE PAULA MARQUES"/>
    <s v="DENIS CRISTIANO FERREIRA"/>
    <m/>
    <m/>
    <x v="0"/>
    <x v="0"/>
    <x v="0"/>
    <x v="0"/>
    <s v=""/>
    <x v="0"/>
    <x v="0"/>
    <x v="0"/>
  </r>
  <r>
    <n v="25"/>
    <x v="0"/>
    <d v="2023-01-10T00:00:00"/>
    <x v="0"/>
    <d v="1899-12-30T01:30:00"/>
    <s v="Fazenda Suiça"/>
    <x v="4"/>
    <x v="1"/>
    <s v="O colaborador estava realizando a troca do material de corte e foi picado por um inseto do lado direito de seu rosto. Apesar do incomodo inicial, continuou a troca do material e chamou o técnico de seu turno para solicitar ajuda. O técnico o levou até o módulo e abriu a bolsa de primeiros socorros para pegar o remédio antialérgico, porém este não identificou a prednisolona que estava presente no kit. Como a picada causou inchaço e desconforto para respirar, o colaborador foi encaminhado ao pronto socorro na cidade para ser atendido.  "/>
    <s v="BRACELL"/>
    <x v="5"/>
    <s v="MÓDULO 8"/>
    <s v="Willian Emanuel Santana Rodrigues"/>
    <s v="Operador de Máquinas "/>
    <m/>
    <s v="ANGELO TAPARO"/>
    <s v="EVANDRO WORELL SCHAFASCHECK"/>
    <m/>
    <m/>
    <x v="0"/>
    <x v="0"/>
    <x v="0"/>
    <x v="0"/>
    <s v=""/>
    <x v="0"/>
    <x v="0"/>
    <x v="0"/>
  </r>
  <r>
    <n v="26"/>
    <x v="1"/>
    <d v="2023-01-08T00:00:00"/>
    <x v="0"/>
    <d v="1899-12-30T15:00:00"/>
    <s v="Fazenda Barra da Lagoa"/>
    <x v="1"/>
    <x v="1"/>
    <s v="O colaborador relatou que estava dirigindo o onibus frota 5105, sentido fazenda barra da lagoa  à cidade de Água Clara, o mesmo escutou um estouro de vidro no interior do onibus, vindo a para, e, observou que estorou um vidro inferior, do lado esquerdo, com a trepidação da estrada, que tem muitos buracos."/>
    <s v="J.Y"/>
    <x v="2"/>
    <m/>
    <s v="jucelino aparecido de souza"/>
    <s v="Motorista de onibus"/>
    <m/>
    <s v="FELIPE NECKEL GOULART"/>
    <s v="HELIO ROCHA DOS SANTOS FILHO"/>
    <m/>
    <m/>
    <x v="0"/>
    <x v="0"/>
    <x v="0"/>
    <x v="0"/>
    <s v=""/>
    <x v="0"/>
    <x v="0"/>
    <x v="0"/>
  </r>
  <r>
    <n v="27"/>
    <x v="0"/>
    <d v="2023-01-11T00:00:00"/>
    <x v="0"/>
    <d v="1899-12-30T13:15:00"/>
    <s v="Fazenda São João (0074)"/>
    <x v="4"/>
    <x v="1"/>
    <s v="O Trabalhador Florestal veio a sentir uma picada na barriga e quando levantou a blusa, avistou um bicho pequeno mas não conseguiu identificar o inseto. "/>
    <s v="SOLLUM"/>
    <x v="2"/>
    <m/>
    <m/>
    <s v="Trabalhador Florestal"/>
    <m/>
    <s v="ADRIANO DE PAULA MARQUES"/>
    <s v="DENIS CRISTIANO FERREIRA"/>
    <m/>
    <m/>
    <x v="0"/>
    <x v="0"/>
    <x v="0"/>
    <x v="0"/>
    <s v=""/>
    <x v="0"/>
    <x v="0"/>
    <x v="0"/>
  </r>
  <r>
    <n v="28"/>
    <x v="0"/>
    <d v="2023-01-11T00:00:00"/>
    <x v="0"/>
    <d v="1899-12-30T14:30:00"/>
    <s v="Fazenda Morro de Ouro "/>
    <x v="1"/>
    <x v="1"/>
    <s v="Ao deslocar-se no talhão com trator BM 110 Frota 208, o pneu LD veio a passar por uma madeira, que projetou no vidro da porta vindo a quebrar. "/>
    <s v="J.F.I"/>
    <x v="2"/>
    <m/>
    <s v="Michael Antunes da Costa"/>
    <s v="Tratorista"/>
    <m/>
    <s v="GIL CANCELLA QUEIROGA"/>
    <s v="PAULO MIGUEL VIANA SILIO"/>
    <m/>
    <m/>
    <x v="0"/>
    <x v="0"/>
    <x v="0"/>
    <x v="0"/>
    <s v=""/>
    <x v="0"/>
    <x v="0"/>
    <x v="0"/>
  </r>
  <r>
    <n v="29"/>
    <x v="0"/>
    <d v="2023-01-12T00:00:00"/>
    <x v="0"/>
    <d v="1899-12-30T08:00:00"/>
    <s v="Viveiro LP2"/>
    <x v="2"/>
    <x v="1"/>
    <s v="A colaboradora estava empurrando bandejões vazios enquanto outros colaboradores estavam reagrupando o mesmo trilho. Durate a atividade, os colaboradores movimentaram bandejões com mudas de encontro com os bandejões vazios vindo a se chocar. Com o choque, a colaboradora sentiu forte dor no pulso direito."/>
    <s v="BRACELL"/>
    <x v="7"/>
    <m/>
    <s v="Maria Midian De Mello"/>
    <s v="Auxiliar de Serviços Gerais"/>
    <m/>
    <s v="CLAUDILENE APARECIDA ALVES PENA"/>
    <s v="NATHANE ALVES DE MELO IMPERATORI"/>
    <m/>
    <m/>
    <x v="0"/>
    <x v="0"/>
    <x v="0"/>
    <x v="0"/>
    <s v=""/>
    <x v="0"/>
    <x v="0"/>
    <x v="0"/>
  </r>
  <r>
    <n v="30"/>
    <x v="0"/>
    <d v="2023-01-11T00:00:00"/>
    <x v="0"/>
    <d v="1899-12-30T21:00:00"/>
    <s v="Fazenda Estância do Lago "/>
    <x v="1"/>
    <x v="1"/>
    <s v="O operador Edilson, empresa Macplan, crachá 6004009, ao manobrar a motoniveladora próximo de uma árvore, não observou a mesma atrás da máquina e veio a colidir derrubando a mesma no toldo do caminhão módulo (área de vivência placa GIO6H88). Segundo o operador o vidro da máquina estava embaçado e estava atrapalhando a visão em marcha ré. "/>
    <s v="MACPLAN"/>
    <x v="6"/>
    <m/>
    <s v="Edilson Domingues de Lima "/>
    <s v="Operador de Moto "/>
    <m/>
    <s v="MARCOS SILVA DE MENEZES"/>
    <s v="MARCIO APARECIDO CAVALHEIRO"/>
    <m/>
    <m/>
    <x v="0"/>
    <x v="0"/>
    <x v="0"/>
    <x v="0"/>
    <s v=""/>
    <x v="0"/>
    <x v="0"/>
    <x v="0"/>
  </r>
  <r>
    <n v="31"/>
    <x v="0"/>
    <d v="2023-01-11T00:00:00"/>
    <x v="0"/>
    <d v="1899-12-30T09:39:00"/>
    <s v="Micro de Colheita"/>
    <x v="1"/>
    <x v="1"/>
    <s v="Ao realizar uma rodada prévia em uma fazenda , ao qual na noite anterior ocorreu muita chuva na região, na tentativa de procurar melhor trajeto para deslocamento a caminhonete teve dificuldade de subir uma “rampa”, a mesma começou a patinar se deslocando lateralmente, consequentemente  acabou colidindo com um eucalipto que estava posicionado, ocorrendo um leve amassado na maçaneta da segunda porta traseira do lado direito do passageiro e na carroceria  do lado direito."/>
    <s v="BRACELL"/>
    <x v="8"/>
    <m/>
    <s v="S10 (Placa - RTB9E49)"/>
    <s v="-"/>
    <m/>
    <s v="ALYNE DE CASSIA RAMOS SEBASTIAO"/>
    <s v="MATHEUS BRUCKNER SOARES"/>
    <m/>
    <m/>
    <x v="0"/>
    <x v="0"/>
    <x v="0"/>
    <x v="0"/>
    <s v=""/>
    <x v="0"/>
    <x v="0"/>
    <x v="0"/>
  </r>
  <r>
    <n v="32"/>
    <x v="0"/>
    <d v="2023-02-17T00:00:00"/>
    <x v="1"/>
    <d v="1899-12-30T02:45:00"/>
    <s v="Oficina automotiva "/>
    <x v="2"/>
    <x v="1"/>
    <s v="O colaborador estava estava executando serviço de romoção da capa de rolamento do cubo da roda 24h no lado direito da 2º carreta frota 44107, quando por volta de 23:15 veio a atingir sua mão esquerda com a marreta"/>
    <s v="BRACELL"/>
    <x v="4"/>
    <m/>
    <s v="Tiago Xavier "/>
    <s v="Mecânico I"/>
    <m/>
    <s v="REGINALDO OLIVEIRA"/>
    <s v="ROGERIO APARECIDO DOS SANTOS"/>
    <m/>
    <m/>
    <x v="0"/>
    <x v="0"/>
    <x v="0"/>
    <x v="0"/>
    <s v=""/>
    <x v="0"/>
    <x v="0"/>
    <x v="0"/>
  </r>
  <r>
    <n v="33"/>
    <x v="0"/>
    <d v="2023-01-11T00:00:00"/>
    <x v="0"/>
    <d v="1899-12-30T11:15:00"/>
    <s v="Campo"/>
    <x v="1"/>
    <x v="1"/>
    <s v="Em uma rodada prévia de uma fazenda, devido a carreadores sujos enroscou um galho de árvore no chicote elétrico ocasionando a ruptura do mesmo."/>
    <s v="BRACELL"/>
    <x v="8"/>
    <m/>
    <s v="S10 (Placa – RNW3F94)"/>
    <s v="-"/>
    <m/>
    <s v="ALYNE DE CASSIA RAMOS SEBASTIAO"/>
    <s v="MATHEUS BRUCKNER SOARES"/>
    <m/>
    <m/>
    <x v="0"/>
    <x v="0"/>
    <x v="0"/>
    <x v="0"/>
    <s v=""/>
    <x v="0"/>
    <x v="0"/>
    <x v="0"/>
  </r>
  <r>
    <n v="34"/>
    <x v="0"/>
    <d v="2023-01-05T00:00:00"/>
    <x v="0"/>
    <d v="1899-12-30T08:00:00"/>
    <s v="Fazenda Suiça"/>
    <x v="1"/>
    <x v="1"/>
    <s v="O colaborador estava conduzindo a camionete de apoio L200 placas RUR3I06, quando em um dado momento veio e perder o controle de direção e atingir uma árvore de eucalipto localizada na bordadura da quadra, causando danos materiais no veículo."/>
    <s v="PONSSE"/>
    <x v="5"/>
    <s v="MÓDULO 8"/>
    <s v="L200"/>
    <s v="-"/>
    <m/>
    <s v="RAFAEL MARTELO DIAS"/>
    <s v="EVANDRO WORELL SCHAFASCHECK"/>
    <m/>
    <m/>
    <x v="0"/>
    <x v="0"/>
    <x v="0"/>
    <x v="0"/>
    <s v=""/>
    <x v="0"/>
    <x v="0"/>
    <x v="0"/>
  </r>
  <r>
    <n v="35"/>
    <x v="0"/>
    <d v="2023-01-14T00:00:00"/>
    <x v="0"/>
    <d v="1899-12-30T11:00:00"/>
    <s v="Fazenda Suiça"/>
    <x v="2"/>
    <x v="1"/>
    <s v="O Colaborador relata que ao realizar a troca da mangueira do motor da serra realizou a folga do capo, onde colocou a chave de boca no parafuso vindo a fazer o movimento de abaixar e puxar para folgar o parafuso, neste momento o dedo do colaborador ficou preso junto ao contato da chave com o parafuso, nisso vindo ocasionar a prensar do seu dedo direito junto a ponto fixo da máquina"/>
    <s v="PONSSE"/>
    <x v="5"/>
    <s v="MÓDULO 8"/>
    <s v="EDUARDO LOPES CAULYT"/>
    <s v="MECÂNICO SENIOR 3"/>
    <m/>
    <s v="RAFAEL MARTELO DIAS"/>
    <s v="EVANDRO WORELL SCHAFASCHECK"/>
    <m/>
    <m/>
    <x v="0"/>
    <x v="0"/>
    <x v="0"/>
    <x v="0"/>
    <s v=""/>
    <x v="0"/>
    <x v="0"/>
    <x v="0"/>
  </r>
  <r>
    <n v="36"/>
    <x v="0"/>
    <d v="2023-01-16T00:00:00"/>
    <x v="0"/>
    <d v="1899-12-30T20:00:00"/>
    <s v="Fazenda Suiça"/>
    <x v="1"/>
    <x v="1"/>
    <s v="ao se deslocar da fazenda para o hotel devido a estradas estarem com muita argila não compactada e muita chuva no mmento o veículo perdeu aderencia vindo a encostar na pilha de madeira. amassou um pouco o paralamas dianteiro direito. Veiculo precisou ser puxado por máquinas para evitarmais danos até área sem argilamento."/>
    <s v="BRACELL"/>
    <x v="5"/>
    <s v="MÓDULO 8"/>
    <s v="IVO BREY NETO"/>
    <s v="SUPERVISOR DE COLHEITA"/>
    <m/>
    <s v="ANGELO TAPARO"/>
    <s v="EVANDRO WORELL SCHAFASCHECK"/>
    <m/>
    <m/>
    <x v="0"/>
    <x v="0"/>
    <x v="0"/>
    <x v="0"/>
    <s v=""/>
    <x v="0"/>
    <x v="0"/>
    <x v="0"/>
  </r>
  <r>
    <n v="37"/>
    <x v="0"/>
    <d v="2023-01-12T00:00:00"/>
    <x v="0"/>
    <d v="1899-12-30T17:00:00"/>
    <s v="Colheita Mecanizada"/>
    <x v="1"/>
    <x v="1"/>
    <s v="Colaborador Edenilso Biscaia ao desloca-se para fazer o horário de refeição, ao passar por um carreador que devido as fortes chuvas estava escorregadio, acabou batendo a lateral do para-choque do carro em uma pilha de eucalipto que estava cortado."/>
    <s v="BRACELL"/>
    <x v="5"/>
    <s v="MÓDULO 4"/>
    <s v="EDENILSO BISCAIA"/>
    <s v="OPERADOR DE MAQUINA"/>
    <m/>
    <s v="GABRIEL DE SOUZA MATEUS"/>
    <s v="EVERTON LUIS STATI"/>
    <m/>
    <m/>
    <x v="0"/>
    <x v="0"/>
    <x v="0"/>
    <x v="0"/>
    <s v=""/>
    <x v="0"/>
    <x v="0"/>
    <x v="0"/>
  </r>
  <r>
    <n v="38"/>
    <x v="0"/>
    <d v="2023-01-12T00:00:00"/>
    <x v="0"/>
    <d v="1899-12-30T08:10:00"/>
    <s v="Fazenda São João 0074"/>
    <x v="4"/>
    <x v="1"/>
    <s v="Ambos trabalhadores estavam realizando sua atividade de roçada quando roçaram e a brota caiu. As abelhas estavam nas folhas da brota e ambos os trabalhadores Odair de Sousa Batista e Gabriel Felipe Rocha dos Santos foram ferroados."/>
    <s v="SOLLUM"/>
    <x v="2"/>
    <m/>
    <s v="Odair Souza"/>
    <s v="Trabalhador Florestal"/>
    <m/>
    <s v="ADRIANO DE PAULA MARQUES"/>
    <s v="DENIS CRISTIANO FERREIRA"/>
    <m/>
    <m/>
    <x v="0"/>
    <x v="0"/>
    <x v="0"/>
    <x v="0"/>
    <s v=""/>
    <x v="0"/>
    <x v="0"/>
    <x v="0"/>
  </r>
  <r>
    <n v="39"/>
    <x v="0"/>
    <d v="2023-01-12T00:00:00"/>
    <x v="0"/>
    <d v="1899-12-30T08:10:00"/>
    <s v="Fazenda São João 0074"/>
    <x v="4"/>
    <x v="1"/>
    <s v="Ambos trabalhadores estavam realizando sua atividade de roçada quando roçaram e a brota caiu. As abelhas estavam nas folhas da brota e ambos os trabalhadores Odair de Sousa Batista e Gabriel Felipe Rocha dos Santos foram ferroados."/>
    <s v="SOLLUM"/>
    <x v="2"/>
    <m/>
    <s v="Gabriel Felipe Rocha"/>
    <s v="Trabalhador Florestal"/>
    <m/>
    <s v="ADRIANO DE PAULA MARQUES"/>
    <s v="DENIS CRISTIANO FERREIRA"/>
    <m/>
    <m/>
    <x v="0"/>
    <x v="0"/>
    <x v="0"/>
    <x v="0"/>
    <s v=""/>
    <x v="0"/>
    <x v="0"/>
    <x v="0"/>
  </r>
  <r>
    <n v="40"/>
    <x v="0"/>
    <d v="2023-01-12T00:00:00"/>
    <x v="0"/>
    <d v="1899-12-30T10:40:00"/>
    <s v="Fazenda São João 0074"/>
    <x v="4"/>
    <x v="1"/>
    <s v="Os trabalhadores realizando a atividade de roçada e atingiu uma pequena colmeia. As abelhas ferroaram os 5 trabalhadores que estavam próximos."/>
    <s v="SOLLUM"/>
    <x v="2"/>
    <m/>
    <s v="Aparecido Donizete Nunes"/>
    <s v="Trabalhador Florestal"/>
    <m/>
    <s v="ADRIANO DE PAULA MARQUES"/>
    <s v="DENIS CRISTIANO FERREIRA"/>
    <m/>
    <m/>
    <x v="0"/>
    <x v="0"/>
    <x v="0"/>
    <x v="0"/>
    <s v=""/>
    <x v="0"/>
    <x v="0"/>
    <x v="0"/>
  </r>
  <r>
    <n v="41"/>
    <x v="0"/>
    <d v="2023-01-12T00:00:00"/>
    <x v="0"/>
    <d v="1899-12-30T10:40:00"/>
    <s v="Fazenda São João 0074"/>
    <x v="4"/>
    <x v="1"/>
    <s v="Os trabalhadores realizando a atividade de roçada e atingiu uma pequena colmeia. As abelhas ferroaram os 5 trabalhadores que estavam próximos."/>
    <s v="SOLLUM"/>
    <x v="2"/>
    <m/>
    <s v="Bruno Henrique Silva"/>
    <s v="Trabalhador Florestal"/>
    <m/>
    <s v="ADRIANO DE PAULA MARQUES"/>
    <s v="DENIS CRISTIANO FERREIRA"/>
    <m/>
    <m/>
    <x v="0"/>
    <x v="0"/>
    <x v="0"/>
    <x v="0"/>
    <s v=""/>
    <x v="0"/>
    <x v="0"/>
    <x v="0"/>
  </r>
  <r>
    <n v="42"/>
    <x v="0"/>
    <d v="2023-01-12T00:00:00"/>
    <x v="0"/>
    <d v="1899-12-30T10:40:00"/>
    <s v="Fazenda São João 0074"/>
    <x v="4"/>
    <x v="1"/>
    <s v="Os trabalhadores realizando a atividade de roçada e atingiu uma pequena colmeia. As abelhas ferroaram os 5 trabalhadores que estavam próximos."/>
    <s v="SOLLUM"/>
    <x v="2"/>
    <m/>
    <s v="Leonardo Marcelo B. Vieira"/>
    <s v="Trabalhador Florestal"/>
    <m/>
    <s v="ADRIANO DE PAULA MARQUES"/>
    <s v="DENIS CRISTIANO FERREIRA"/>
    <m/>
    <m/>
    <x v="0"/>
    <x v="0"/>
    <x v="0"/>
    <x v="0"/>
    <s v=""/>
    <x v="0"/>
    <x v="0"/>
    <x v="0"/>
  </r>
  <r>
    <n v="43"/>
    <x v="0"/>
    <d v="2023-01-12T00:00:00"/>
    <x v="0"/>
    <d v="1899-12-30T10:40:00"/>
    <s v="Fazenda São João 0074"/>
    <x v="4"/>
    <x v="1"/>
    <s v="Os trabalhadores realizando a atividade de roçada e atingiu uma pequena colmeia. As abelhas ferroaram os 5 trabalhadores que estavam próximos."/>
    <s v="SOLLUM"/>
    <x v="2"/>
    <m/>
    <s v="Vinicius de Medeiros"/>
    <s v="Trabalhador Florestal"/>
    <m/>
    <s v="ADRIANO DE PAULA MARQUES"/>
    <s v="DENIS CRISTIANO FERREIRA"/>
    <m/>
    <m/>
    <x v="0"/>
    <x v="0"/>
    <x v="0"/>
    <x v="0"/>
    <s v=""/>
    <x v="0"/>
    <x v="0"/>
    <x v="0"/>
  </r>
  <r>
    <n v="44"/>
    <x v="0"/>
    <d v="2023-01-12T00:00:00"/>
    <x v="0"/>
    <d v="1899-12-30T10:40:00"/>
    <s v="Fazenda São João 0074"/>
    <x v="4"/>
    <x v="1"/>
    <s v="Os trabalhadores realizando a atividade de roçada e atingiu uma pequena colmeia. As abelhas ferroaram os 5 trabalhadores que estavam próximos."/>
    <s v="SOLLUM"/>
    <x v="2"/>
    <m/>
    <s v="Paulo Rodrigues de Mello"/>
    <s v="Trabalhador Florestal"/>
    <m/>
    <s v="ADRIANO DE PAULA MARQUES"/>
    <s v="DENIS CRISTIANO FERREIRA"/>
    <m/>
    <m/>
    <x v="0"/>
    <x v="0"/>
    <x v="0"/>
    <x v="0"/>
    <s v=""/>
    <x v="0"/>
    <x v="0"/>
    <x v="0"/>
  </r>
  <r>
    <n v="45"/>
    <x v="0"/>
    <d v="2023-01-12T00:00:00"/>
    <x v="0"/>
    <d v="1899-12-30T00:50:00"/>
    <s v="Local destinado à retirada de cintas ( rua de acesso as mesas dos picadores) "/>
    <x v="3"/>
    <x v="1"/>
    <s v="Após descer do caminhão para realizar a retira das cintas de amarração da carga o motorista Jefferson Rogério Gomes veio a pisar em buraco no piso (asfalto), no acesso as mesa de picagem (local de retirada de cintas)  e teve um entorse no pé direito, o mesmo foi encaminhado ao ambulatório da Linha 2 da Bracell e posteriormente conduzido ao CMU."/>
    <s v="PLACIDOS"/>
    <x v="0"/>
    <m/>
    <s v="Jefferson Rogério Gomes"/>
    <s v="Trabalhador Florestal"/>
    <m/>
    <s v="EDER DA SILVA RAMOS"/>
    <s v="THIAGO AUGUSTO BATISTELA PIETRO SANCHES"/>
    <m/>
    <m/>
    <x v="0"/>
    <x v="0"/>
    <x v="0"/>
    <x v="0"/>
    <s v=""/>
    <x v="0"/>
    <x v="0"/>
    <x v="0"/>
  </r>
  <r>
    <n v="46"/>
    <x v="0"/>
    <d v="2023-01-12T00:00:00"/>
    <x v="0"/>
    <d v="1899-12-30T14:20:00"/>
    <s v="Fazenda Cabreuva"/>
    <x v="4"/>
    <x v="1"/>
    <s v="A equipe estava executando a atividade de roçado manual no talhão, quando a colaboradora Luana foi picada por um marimbondo na região da boca ocasionando inchaço na região."/>
    <s v="G E R S "/>
    <x v="2"/>
    <m/>
    <s v="Luana Cristina Emerenciano dos Santos"/>
    <s v="Trabalhador Agrícola"/>
    <m/>
    <s v="ADRIANO DE PAULA MARQUES"/>
    <s v="DENIS CRISTIANO FERREIRA"/>
    <m/>
    <m/>
    <x v="0"/>
    <x v="0"/>
    <x v="0"/>
    <x v="0"/>
    <s v=""/>
    <x v="0"/>
    <x v="0"/>
    <x v="0"/>
  </r>
  <r>
    <n v="47"/>
    <x v="0"/>
    <d v="2023-01-12T00:00:00"/>
    <x v="0"/>
    <d v="1899-12-30T14:00:00"/>
    <s v="Lençois Paulista"/>
    <x v="1"/>
    <x v="1"/>
    <s v="Ao transitar com a caminhonete em carreador com alta sujidade e dificuldade de visualização, não foi visto uma erosão no trajeto, ao qual a mesma acabou caindo."/>
    <s v="BRACELL"/>
    <x v="8"/>
    <m/>
    <s v="Toyota Hilux (Placa – RMK7J71)"/>
    <s v="-"/>
    <m/>
    <s v="ALYNE DE CASSIA RAMOS SEBASTIAO"/>
    <s v="MATHEUS BRUCKNER SOARES"/>
    <m/>
    <m/>
    <x v="0"/>
    <x v="0"/>
    <x v="0"/>
    <x v="0"/>
    <s v=""/>
    <x v="0"/>
    <x v="0"/>
    <x v="0"/>
  </r>
  <r>
    <n v="48"/>
    <x v="0"/>
    <d v="2023-01-10T00:00:00"/>
    <x v="0"/>
    <d v="1899-12-30T12:15:00"/>
    <s v="Fazenda Nova America"/>
    <x v="5"/>
    <x v="1"/>
    <s v="O Operador foi realizar a manobra de desvio de erosão e toco alto evitando tombamento da máquina e a porta da máquina bateu contra uma arvore que ocasionou a quebra do vidro da porta da lateral esquerda."/>
    <s v="SOLLUM"/>
    <x v="2"/>
    <m/>
    <s v="Bruno Jacinto de Chaves"/>
    <s v="Operador de Trator Florestal"/>
    <m/>
    <s v="ADRIANO DE PAULA MARQUES"/>
    <s v="DENIS CRISTIANO FERREIRA"/>
    <m/>
    <m/>
    <x v="0"/>
    <x v="0"/>
    <x v="0"/>
    <x v="0"/>
    <s v=""/>
    <x v="0"/>
    <x v="0"/>
    <x v="0"/>
  </r>
  <r>
    <n v="49"/>
    <x v="0"/>
    <d v="2023-01-13T00:00:00"/>
    <x v="0"/>
    <d v="1899-12-30T10:05:00"/>
    <s v="Fazenda Tapera Queimada"/>
    <x v="2"/>
    <x v="1"/>
    <s v="O trabalhador florestal  estava realizando a atividade de  Aplicação Manual de Herbicida, quando  tropeçou em resíduo no meio do talhão, vindo a cair sobre o braço, o mesmo procurou imediatamente o encarregado."/>
    <s v="SOLLUM"/>
    <x v="2"/>
    <m/>
    <s v="Ednilson Queiroz"/>
    <s v="Trabalhador Florestal"/>
    <m/>
    <s v="ADRIANO DE PAULA MARQUES"/>
    <s v="DENIS CRISTIANO FERREIRA"/>
    <m/>
    <m/>
    <x v="0"/>
    <x v="0"/>
    <x v="0"/>
    <x v="0"/>
    <s v=""/>
    <x v="0"/>
    <x v="0"/>
    <x v="0"/>
  </r>
  <r>
    <n v="50"/>
    <x v="1"/>
    <d v="2023-01-18T00:00:00"/>
    <x v="0"/>
    <d v="1899-12-30T08:30:00"/>
    <s v="Fazenda São Paulo II - Ribas do Rio Pardo"/>
    <x v="1"/>
    <x v="1"/>
    <s v="O operador da EH 26 realizava atividade de enterrar reservatório de agua, ao puxar os entulhos do reservatório veio a desprender um vergalhão atingindo o vidro inferior do para brisa causando danos materiais (trinca)."/>
    <s v="MACPLAN"/>
    <x v="9"/>
    <m/>
    <s v="Alexandro Pereira da Silva"/>
    <s v="Operador de Maquinas Pesadas III"/>
    <m/>
    <s v="JOSÉ JUNIOR"/>
    <s v="RENAN PEDRO DE AQUINO LEITE MARQUES"/>
    <m/>
    <m/>
    <x v="0"/>
    <x v="0"/>
    <x v="0"/>
    <x v="0"/>
    <s v=""/>
    <x v="0"/>
    <x v="0"/>
    <x v="0"/>
  </r>
  <r>
    <n v="51"/>
    <x v="1"/>
    <d v="2023-01-17T00:00:00"/>
    <x v="0"/>
    <d v="1899-12-30T09:40:00"/>
    <s v="fazenda Guaruja I"/>
    <x v="1"/>
    <x v="1"/>
    <s v="Condutor estava acompanhando a atividade de LINK na fazenda Guaruja I, devido a vegetação alta não vizualizou uma tora de árvore em meio a vegetação e passou por cima dela, ocasionando um amassado no parachoque. Ao finalizar suas atividades iniciou deslocamento para Ribas do Rio Pardo e ao passar por uma ponte sentiu que o volante estava puxando para o lado. Quando desceu percebeu que o pneu estava rasgado na lateral, provavelmente devido algum material pontiagudo da ponte."/>
    <s v="BRACELL"/>
    <x v="2"/>
    <m/>
    <s v="Strada RNS6A26"/>
    <m/>
    <m/>
    <s v="JOSÉ JUNIOR"/>
    <s v="GABRIEL FERREIRA MONTEIRO CHAVES"/>
    <m/>
    <m/>
    <x v="0"/>
    <x v="0"/>
    <x v="0"/>
    <x v="0"/>
    <s v=""/>
    <x v="0"/>
    <x v="0"/>
    <x v="0"/>
  </r>
  <r>
    <n v="52"/>
    <x v="0"/>
    <d v="2023-01-18T00:00:00"/>
    <x v="0"/>
    <d v="1899-12-30T09:20:00"/>
    <s v="Fazenda Cristo Rei  0174 Talhão 02"/>
    <x v="5"/>
    <x v="0"/>
    <s v="Segundo o relato do operador de maquinas Leonel Ventura Fernandes dos Santos enquanto fazia a operação normalmente na hora de fazer uma manobra para a retirada do resido o pneu dianteiro esquerdo veio a levantar uma madeira de resíduo atingindo o vidro dianteiro do trator vindo a danifica-lo."/>
    <s v="BRACELL"/>
    <x v="2"/>
    <m/>
    <s v="Leonel Ventura Fernandes dos Santos"/>
    <s v="Operador de Máquina e Equipamento"/>
    <m/>
    <s v="MARCOS HENRIQUE PARENTI BRAZ"/>
    <s v="RICHARD ANDERSON VICENTE DOS SANTOS"/>
    <m/>
    <m/>
    <x v="0"/>
    <x v="0"/>
    <x v="0"/>
    <x v="0"/>
    <s v=""/>
    <x v="0"/>
    <x v="0"/>
    <x v="0"/>
  </r>
  <r>
    <n v="53"/>
    <x v="0"/>
    <d v="2023-01-16T00:00:00"/>
    <x v="0"/>
    <d v="1899-12-30T13:30:00"/>
    <s v="Faz. Santa Rosa VII"/>
    <x v="1"/>
    <x v="1"/>
    <s v="O colaborador 37005699 MATEUS BUONA, informou realizar ao realizar o arraste o caminhão de Frota 44013 de Placa BKU9I81, modelo Scania XT, ocorreu colisão com pilha de madeira."/>
    <s v="BRACELL"/>
    <x v="0"/>
    <m/>
    <s v="Mateus Buona"/>
    <s v="Motorista"/>
    <m/>
    <s v="EVERSON RIBAS GOMES"/>
    <s v="ADILSON RODRIGUES BASTO"/>
    <m/>
    <m/>
    <x v="0"/>
    <x v="0"/>
    <x v="0"/>
    <x v="0"/>
    <s v=""/>
    <x v="0"/>
    <x v="0"/>
    <x v="0"/>
  </r>
  <r>
    <n v="54"/>
    <x v="1"/>
    <d v="2023-01-18T00:00:00"/>
    <x v="0"/>
    <d v="1899-12-30T08:30:00"/>
    <s v="Fazenda São Paulo II – Ribas do Rio Pardo"/>
    <x v="1"/>
    <x v="1"/>
    <s v="O operador da EH 26 (Escavadeira Hidráulica) realizava atividade de enterrar reservatório de água, ao puxar os entulhos do reservatório um vergalhão veio a desprender atingindo o vidro inferior do para brisa causando dano material (trinca)."/>
    <s v="MACPLAN"/>
    <x v="9"/>
    <m/>
    <s v="Escavadeira Hidráulica"/>
    <s v="Operador de Máquina e Equipamento"/>
    <m/>
    <s v="JOSÉ JUNIOR"/>
    <s v="GABRIEL FERREIRA MONTEIRO CHAVES"/>
    <m/>
    <m/>
    <x v="0"/>
    <x v="0"/>
    <x v="0"/>
    <x v="0"/>
    <s v=""/>
    <x v="0"/>
    <x v="0"/>
    <x v="0"/>
  </r>
  <r>
    <n v="55"/>
    <x v="0"/>
    <d v="2023-01-17T00:00:00"/>
    <x v="0"/>
    <d v="1899-12-30T13:30:00"/>
    <s v="Fazenda (Nome não especificado)"/>
    <x v="1"/>
    <x v="1"/>
    <s v="Ao dirigir em um carreador com alta sujidade e dificuldade de visualização, não foi visto um toco de árvore caído no trajeto, ao qual o mesmo acabou atingindo o farol dianteiro direito do carro."/>
    <s v="BRACELL"/>
    <x v="8"/>
    <m/>
    <s v="Fiat Uno Attractive (Placa - RMP5D73)"/>
    <s v="Técnico de Planejamento e Controle Florestal"/>
    <m/>
    <s v="ALYNE DE CASSIA RAMOS SEBASTIAO"/>
    <s v="MATHEUS BRUCKNER SOARES"/>
    <m/>
    <m/>
    <x v="0"/>
    <x v="0"/>
    <x v="0"/>
    <x v="0"/>
    <s v=""/>
    <x v="0"/>
    <x v="0"/>
    <x v="0"/>
  </r>
  <r>
    <n v="56"/>
    <x v="0"/>
    <d v="2023-01-19T00:00:00"/>
    <x v="0"/>
    <d v="1899-12-30T14:33:00"/>
    <s v="Fazenda Rio Verde"/>
    <x v="1"/>
    <x v="1"/>
    <s v="No Momento da manobra não visualizou o toco coberto de cascas e veio colidir o pneu no toco, vindo a lateralizar o implento..apenas danos materias.."/>
    <s v="BRACELL"/>
    <x v="2"/>
    <m/>
    <s v="Subsolador ECO 5039"/>
    <s v="Preparador de solo"/>
    <m/>
    <s v="MARCOS HENRIQUE PARENTI BRAZ"/>
    <s v="DENILSON JOSE FERNANDES"/>
    <m/>
    <m/>
    <x v="0"/>
    <x v="0"/>
    <x v="0"/>
    <x v="0"/>
    <s v=""/>
    <x v="0"/>
    <x v="0"/>
    <x v="0"/>
  </r>
  <r>
    <n v="57"/>
    <x v="0"/>
    <d v="2023-01-19T00:00:00"/>
    <x v="0"/>
    <d v="1899-12-30T15:00:00"/>
    <s v="Barracão de Estaqueamento"/>
    <x v="2"/>
    <x v="1"/>
    <s v="O colaborador estava realizando a descarga de bandejas, quando um conjunto de 5 bandejas deslizou da pilha e escorregou em seu braço esquerdo."/>
    <s v="BRACELL"/>
    <x v="7"/>
    <m/>
    <s v="Victor Lima Santos"/>
    <s v="Auxiliar de serviços Gerais "/>
    <m/>
    <s v="CLAUDILENE APARECIDA ALVES PENA"/>
    <s v="NATHANE ALVES DE MELO IMPERATORI"/>
    <m/>
    <m/>
    <x v="0"/>
    <x v="0"/>
    <x v="0"/>
    <x v="0"/>
    <s v=""/>
    <x v="0"/>
    <x v="0"/>
    <x v="0"/>
  </r>
  <r>
    <n v="58"/>
    <x v="0"/>
    <d v="2023-01-11T00:00:00"/>
    <x v="0"/>
    <d v="1899-12-30T17:29:00"/>
    <s v="Lagoa Rica"/>
    <x v="5"/>
    <x v="1"/>
    <s v="Danos no chicote e motor de partida (e alguns periféricos elétricos talvez). A causa provável foi: curto no motor de partida, o mesmo derreteu e caiu sobre o chicote principal e iniciou o fogo. O operador viu a fumaça, acionou a manutenção e quando desceu o Dafo acionou automático. Macânicos e operador concluiu o serviço apagando com 3 extintores grandes + 1 pequeno (pegou 1 extintor de outra máquina)"/>
    <s v="BRACELL"/>
    <x v="5"/>
    <s v="MÓDULO 4"/>
    <s v="João Marcos "/>
    <s v="Operador I"/>
    <m/>
    <s v="GABRIEL DE SOUZA MATEUS"/>
    <s v="EVERTON LUIS STATI"/>
    <m/>
    <m/>
    <x v="0"/>
    <x v="0"/>
    <x v="0"/>
    <x v="0"/>
    <s v=""/>
    <x v="0"/>
    <x v="0"/>
    <x v="0"/>
  </r>
  <r>
    <n v="59"/>
    <x v="0"/>
    <d v="2023-01-11T00:00:00"/>
    <x v="0"/>
    <d v="1899-12-30T13:05:00"/>
    <s v="Fazenda Santo Antônio do Lambari II"/>
    <x v="1"/>
    <x v="1"/>
    <s v="O líder florestal Daniel transitava pela fazenda sentido ao talhão 15, e em um dos corredores de acesso, em um ponto de subida, devido ao solo umido (barro) o veículo Pica UP Saveiro Robust não conseguiu prosseguir, tendo então  que retornar em marchão ré. O carreador possuía uma pequena valeta devido as àguas de chuva ao lado esquerdo, fazendo que o condutor do veículo fosse obrigado a conduzir o veículo mais próximo ao lado direito do carreador, lado do talhão plantado. Desta forma  ao retornar de ré, em um determinado ponto, a traseira do veículo veio a escorregar e enconstar e parar no pé do eucalipto. "/>
    <s v="VEMFLORS"/>
    <x v="2"/>
    <m/>
    <s v="Daniel Lucas "/>
    <s v="Líder Florestal"/>
    <m/>
    <s v="ADRIANO DE PAULA MARQUES"/>
    <s v="LUIZ FERNANDO PAES DE OLIVEIRA"/>
    <m/>
    <m/>
    <x v="0"/>
    <x v="0"/>
    <x v="0"/>
    <x v="0"/>
    <s v=""/>
    <x v="0"/>
    <x v="0"/>
    <x v="0"/>
  </r>
  <r>
    <n v="60"/>
    <x v="0"/>
    <d v="2023-01-13T00:00:00"/>
    <x v="0"/>
    <d v="1899-12-30T09:00:00"/>
    <s v="Viveiro LP1"/>
    <x v="2"/>
    <x v="1"/>
    <s v="O colaborador estava realizando manutenção na chula do canalete do jardim clonal utilizando a tesoura, quando a mesma deslizou e perfurou a mão direita do colaborador "/>
    <s v="BRACELL"/>
    <x v="7"/>
    <m/>
    <s v="Vinicius Seirador da Silva "/>
    <s v="Auxiliar de Serviços Gerais"/>
    <m/>
    <s v="CLAUDILENE APARECIDA ALVES PENA"/>
    <s v="NATHANE ALVES DE MELO IMPERATORI"/>
    <m/>
    <m/>
    <x v="0"/>
    <x v="0"/>
    <x v="0"/>
    <x v="0"/>
    <s v=""/>
    <x v="0"/>
    <x v="0"/>
    <x v="0"/>
  </r>
  <r>
    <n v="61"/>
    <x v="0"/>
    <d v="2023-01-15T00:00:00"/>
    <x v="0"/>
    <d v="1899-12-30T21:00:00"/>
    <s v="Fazenda casarão"/>
    <x v="1"/>
    <x v="1"/>
    <s v="Estava trabalhando em uma pilha que estava ruim o embaçamento da madeira e também trançada uma na outra, havendo a necessidade de ajeitar o feixe no chão para depois levar uma caixa de carga, quando em uma dessas manobras um dos toretes, veio a atingir a cabine do caminhão. "/>
    <s v="BRACELL"/>
    <x v="6"/>
    <m/>
    <s v="Wesley Amaral Camargo"/>
    <s v="Operador de máquina Grua "/>
    <m/>
    <s v="MARCOS SILVA DE MENEZES"/>
    <s v="MARCIO APARECIDO CAVALHEIRO"/>
    <m/>
    <m/>
    <x v="0"/>
    <x v="0"/>
    <x v="0"/>
    <x v="0"/>
    <s v=""/>
    <x v="0"/>
    <x v="0"/>
    <x v="0"/>
  </r>
  <r>
    <n v="62"/>
    <x v="0"/>
    <d v="2023-01-16T00:00:00"/>
    <x v="0"/>
    <d v="1899-12-30T20:40:00"/>
    <s v="Fazenda Casarão"/>
    <x v="3"/>
    <x v="1"/>
    <s v="Conforme informação in loco, o colaborador Samuel Policastro Tobias relata que estava na frente da Cabine do caminhão na lateral uns 10 metros, quando a Grua foi quebrar uma madeira, a mesma foi lançada em sua direção, vindo um pedaço de madeira acertar a sua lateral direita do capacete e vindo a cortar sua orelha direita. "/>
    <s v="EXPRESSO NEPOMUCENO"/>
    <x v="0"/>
    <m/>
    <s v="Samuel Policastro Tobias "/>
    <s v="Motorista"/>
    <m/>
    <s v="EVERSON RIBAS GOMES"/>
    <s v="HELLERSON APARECIDO SOARES"/>
    <m/>
    <m/>
    <x v="0"/>
    <x v="0"/>
    <x v="0"/>
    <x v="0"/>
    <s v=""/>
    <x v="0"/>
    <x v="0"/>
    <x v="0"/>
  </r>
  <r>
    <n v="63"/>
    <x v="0"/>
    <d v="2023-01-17T00:00:00"/>
    <x v="0"/>
    <d v="1899-12-30T04:15:00"/>
    <s v="Portaria da balança linha I"/>
    <x v="2"/>
    <x v="1"/>
    <s v="Colaborador estava entrando no turno e ao se deslocar para buscar a nota na portaria da balança na linha 1, o mesmo tropeçou em uma barra de ferro no portão lateral da portaria, vindo a esbarrar numa cantoneira de ferro lateral do portão. Com isso veio a ralar a canela na perna do lado esquerda precisando passar pelo ambulatório para fazer curativo e passar por análise. "/>
    <s v="BRACELL"/>
    <x v="0"/>
    <m/>
    <s v="Aparecido Clorivaldo Pereira"/>
    <s v="Motorista"/>
    <m/>
    <s v="EVERSON RIBAS GOMES"/>
    <s v="LUCIANO MOREIRA ARRAIS"/>
    <m/>
    <m/>
    <x v="0"/>
    <x v="0"/>
    <x v="0"/>
    <x v="0"/>
    <s v=""/>
    <x v="0"/>
    <x v="0"/>
    <x v="0"/>
  </r>
  <r>
    <n v="64"/>
    <x v="0"/>
    <d v="2023-01-17T00:00:00"/>
    <x v="0"/>
    <d v="1899-12-30T17:00:00"/>
    <s v="Morrinhos "/>
    <x v="4"/>
    <x v="1"/>
    <s v="O colaborador parou a máquina na bordadura e foi pela estrada principal até os mecânicos que estavam finalizando a preventiva, quando uma abelha picou na orelha. "/>
    <s v="BRACELL"/>
    <x v="5"/>
    <s v="MÓDULO 3"/>
    <s v="Elvis D.P Maia"/>
    <s v="Operador de Máquina e Equipamento"/>
    <m/>
    <s v="LUCAS PINTO RIBEIRO"/>
    <s v="RAFAEL DOMINGUES DE ALMEIDA"/>
    <m/>
    <m/>
    <x v="0"/>
    <x v="0"/>
    <x v="0"/>
    <x v="0"/>
    <s v=""/>
    <x v="0"/>
    <x v="0"/>
    <x v="0"/>
  </r>
  <r>
    <n v="65"/>
    <x v="0"/>
    <d v="2023-01-13T00:00:00"/>
    <x v="0"/>
    <d v="1899-12-30T01:00:00"/>
    <s v="Morrinhos "/>
    <x v="4"/>
    <x v="1"/>
    <s v="O colaborador não sabe onde estava essa abelha, pois ele estava em operação a mais de uma hora. "/>
    <s v="BRACELL"/>
    <x v="5"/>
    <s v="MÓDULO 3"/>
    <s v="João Luiz de Filho"/>
    <s v="Operador de Máquina e Equipamento"/>
    <m/>
    <s v="LUCAS PINTO RIBEIRO"/>
    <s v="RAFAEL DOMINGUES DE ALMEIDA"/>
    <m/>
    <m/>
    <x v="0"/>
    <x v="0"/>
    <x v="0"/>
    <x v="0"/>
    <s v=""/>
    <x v="0"/>
    <x v="0"/>
    <x v="0"/>
  </r>
  <r>
    <n v="66"/>
    <x v="0"/>
    <d v="2023-01-18T00:00:00"/>
    <x v="0"/>
    <d v="1899-12-30T14:33:00"/>
    <s v="Fazenda Rio Verde"/>
    <x v="5"/>
    <x v="1"/>
    <s v="Equipamento em operação de preparo de solo, quando ao fazer manobra nas margens do Talhão para inicar a subsolage de repente bateu em um toco coberto por resíduos vindo a lateralizar com o operador, não houve danos no equipamento subsolador. "/>
    <s v="BRACELL"/>
    <x v="2"/>
    <m/>
    <s v="Paulo Sergio de Oliveira"/>
    <s v="Operador de máquina florestal"/>
    <m/>
    <s v="MARCOS HENRIQUE PARENTI BRAZ"/>
    <s v="DENILSON JOSE FERNANDES"/>
    <m/>
    <m/>
    <x v="0"/>
    <x v="0"/>
    <x v="0"/>
    <x v="0"/>
    <s v=""/>
    <x v="0"/>
    <x v="0"/>
    <x v="0"/>
  </r>
  <r>
    <n v="67"/>
    <x v="0"/>
    <d v="2023-01-19T00:00:00"/>
    <x v="0"/>
    <d v="1899-12-30T16:30:00"/>
    <s v="Fazenda Nova America"/>
    <x v="2"/>
    <x v="1"/>
    <s v="O colaborador estava no meio do Talhão fazendo aplicação de Herbicida, quando veio a pisar em um resíduo com a bomba costal, vindo a cair no solo."/>
    <s v="J.F.I"/>
    <x v="2"/>
    <m/>
    <s v="Esiquiel Martins Cantanhede Neto"/>
    <s v="Servente Rural "/>
    <m/>
    <s v="ADRIANO DE PAULA MARQUES"/>
    <s v="LUIZ FERNANDO PAES DE OLIVEIRA"/>
    <m/>
    <m/>
    <x v="0"/>
    <x v="0"/>
    <x v="0"/>
    <x v="0"/>
    <s v=""/>
    <x v="0"/>
    <x v="0"/>
    <x v="0"/>
  </r>
  <r>
    <n v="68"/>
    <x v="0"/>
    <d v="2023-01-20T00:00:00"/>
    <x v="0"/>
    <d v="1899-12-30T13:17:00"/>
    <s v="Viveiro LP1"/>
    <x v="2"/>
    <x v="1"/>
    <s v="A colaborador foi movimentar as bandejas de cima do canteiro, quando deslizou para frente, batendo o queixo e a testa na bandeja de mudas. "/>
    <s v="BRACELL"/>
    <x v="7"/>
    <m/>
    <s v="Amanda Nicoly Francisco "/>
    <s v="Jovem Aprendiz"/>
    <m/>
    <s v="CLAUDILENE APARECIDA ALVES PENA"/>
    <s v="NATHANE ALVES DE MELO IMPERATORI"/>
    <m/>
    <m/>
    <x v="0"/>
    <x v="0"/>
    <x v="0"/>
    <x v="0"/>
    <s v=""/>
    <x v="0"/>
    <x v="0"/>
    <x v="0"/>
  </r>
  <r>
    <n v="69"/>
    <x v="1"/>
    <d v="2023-01-20T00:00:00"/>
    <x v="0"/>
    <d v="1899-12-30T12:15:00"/>
    <s v="Faz. Douradinha"/>
    <x v="1"/>
    <x v="1"/>
    <s v="Ao realizar deslocamento dentro da fazenda doradinha, durante o trajeto entrou um animal (anta), na frente do veiculo com pouca distancia, ao desviar o veiculo para não atropelar o animal deslocou-se para a cerca tendo avarias no veiculo (riscos e quebra do retrovisor)."/>
    <s v="BRACELL"/>
    <x v="2"/>
    <m/>
    <s v="Jefferson alves Dos Santos"/>
    <s v="Tecnico de sivilcultura"/>
    <m/>
    <s v="PAULO TEIXEIRA"/>
    <s v="GUILHERME INOUE NASCIMENTO"/>
    <m/>
    <m/>
    <x v="0"/>
    <x v="0"/>
    <x v="0"/>
    <x v="0"/>
    <s v=""/>
    <x v="0"/>
    <x v="0"/>
    <x v="0"/>
  </r>
  <r>
    <n v="70"/>
    <x v="0"/>
    <d v="2023-01-18T00:00:00"/>
    <x v="0"/>
    <d v="1899-12-30T00:15:00"/>
    <s v="Fazenda Suiça"/>
    <x v="5"/>
    <x v="1"/>
    <s v="O operador ao ligar a Maquina FW140026  no inicio do turno começou a pegar fogo por baixo da cabine, o operador rapidamente assionou o sistema dafo, pore os bicos do sistema não funcionaram, o operador ussou os dois extintores disponiveis na maquina, logo apos 2 operadores de Forwarder que estavam perto da maquina auxiliaram com ais 2 extintores para conter o fogo, foi passado o radio para o tecnico que logo pegou o mecanico para puxar o caminhão pipa para auxiliar no resfriamento geral na parte do motor e abaixo da cabine. no fial da contenção do fogo que o sitema DAFO veio a disparar por completo."/>
    <s v="BRACELL"/>
    <x v="5"/>
    <s v="MÓDULO 8"/>
    <s v="Maicon Lucas"/>
    <s v="Operador de Forwarder"/>
    <m/>
    <s v="ANGELO TAPARO"/>
    <s v="EVANDRO WORELL SCHAFASCHECK"/>
    <m/>
    <m/>
    <x v="0"/>
    <x v="0"/>
    <x v="0"/>
    <x v="0"/>
    <s v=""/>
    <x v="0"/>
    <x v="0"/>
    <x v="0"/>
  </r>
  <r>
    <n v="71"/>
    <x v="0"/>
    <d v="2023-01-17T00:00:00"/>
    <x v="0"/>
    <d v="1899-12-30T17:30:00"/>
    <s v="Rodovia SP 300 "/>
    <x v="1"/>
    <x v="1"/>
    <s v="Colaborador seguia na rodovia SP 300 , quando proximo ao KM 308 no sentido contrario da"/>
    <s v="BRACELL"/>
    <x v="0"/>
    <m/>
    <s v="FIAT - ARGO (RTS8F71)"/>
    <s v="-"/>
    <m/>
    <s v="EVERSON RIBAS GOMES"/>
    <s v="HELLERSON APARECIDO SOARES"/>
    <m/>
    <m/>
    <x v="0"/>
    <x v="0"/>
    <x v="0"/>
    <x v="0"/>
    <s v=""/>
    <x v="0"/>
    <x v="0"/>
    <x v="0"/>
  </r>
  <r>
    <n v="72"/>
    <x v="0"/>
    <d v="2023-01-20T00:00:00"/>
    <x v="0"/>
    <d v="1899-12-30T10:30:00"/>
    <s v="Fazenda Rio Verde"/>
    <x v="5"/>
    <x v="0"/>
    <s v="Equipamento em operação de preparo de solo ao passar sobre resíduos, o pneu dianteiro do trator projetou um toco sobre a proteção do para-brisa do trator, ocasionando a quebra do lexan frontal."/>
    <s v="BRACELL"/>
    <x v="2"/>
    <m/>
    <s v="Vitor Lopes"/>
    <s v="Operador de máquinas Florestal I"/>
    <m/>
    <s v="MARCOS HENRIQUE PARENTI BRAZ"/>
    <s v="DENILSON JOSE FERNANDES"/>
    <m/>
    <m/>
    <x v="0"/>
    <x v="0"/>
    <x v="0"/>
    <x v="0"/>
    <s v=""/>
    <x v="0"/>
    <x v="0"/>
    <x v="0"/>
  </r>
  <r>
    <n v="73"/>
    <x v="0"/>
    <d v="2023-01-20T00:00:00"/>
    <x v="0"/>
    <d v="1899-12-30T15:50:00"/>
    <s v="Fazenda Rio Verde"/>
    <x v="1"/>
    <x v="1"/>
    <s v="O motorista Sebastião Correia da Silva CP - 162 reazlizava captação de água onde já se encntrava o caminhão AGROROQUE Placa FEA7H12 motorista Gledson de Souza, captando água no momento que o motorista Macplan do CP 162 realizava a ré para sair do local o caminhão da AGROROQUE que já havia saído estava estacionado próximo a captação de água, o motorista Macplan não percebeu o caminhão estacionado e veio a colidir no para - choque causando avaria. "/>
    <s v="MACPLAN"/>
    <x v="3"/>
    <m/>
    <s v="Fernando Aparecido Lourenço "/>
    <s v="Motorista III"/>
    <m/>
    <s v="MARCOS SILVA DE MENEZES"/>
    <s v="ELIEL GOMES DE FREITAS"/>
    <m/>
    <m/>
    <x v="0"/>
    <x v="0"/>
    <x v="0"/>
    <x v="0"/>
    <s v=""/>
    <x v="0"/>
    <x v="0"/>
    <x v="0"/>
  </r>
  <r>
    <n v="74"/>
    <x v="0"/>
    <d v="2023-01-20T00:00:00"/>
    <x v="0"/>
    <d v="1899-12-30T08:00:00"/>
    <s v="Fazenda Rincão do Pinhal "/>
    <x v="5"/>
    <x v="0"/>
    <s v="O motorista relata que na descarga de calcário a carreta começou a levantar a caçamba para descarregar, quando a mesma tombou ao atingir uma determinada altura. "/>
    <s v="DOLOMITAMIX"/>
    <x v="2"/>
    <m/>
    <s v="Cesar Augusto dos Santos "/>
    <s v="Motorista III"/>
    <m/>
    <s v="GIL CANCELLA QUEIROGA"/>
    <s v="JOSE BORBA DA SILVA"/>
    <m/>
    <m/>
    <x v="0"/>
    <x v="0"/>
    <x v="0"/>
    <x v="0"/>
    <s v=""/>
    <x v="0"/>
    <x v="0"/>
    <x v="0"/>
  </r>
  <r>
    <n v="75"/>
    <x v="0"/>
    <d v="2023-01-21T00:00:00"/>
    <x v="0"/>
    <d v="1899-12-30T21:40:00"/>
    <s v="Pátio Interno L1"/>
    <x v="5"/>
    <x v="1"/>
    <s v="Relato do motorista: Abriu o gavião da quinta roda e a carreta se soltou do cavalo, vindo a cair no chão. Foi solicitado apoio a grua da fábrica para aclopar o cavalo na carreta, porém, danificou a tomada de força e a tomada do abs"/>
    <s v="BRACELL"/>
    <x v="0"/>
    <m/>
    <s v="Marcelo Xavier Duarte "/>
    <s v="Motorista"/>
    <m/>
    <s v="EVERSON RIBAS GOMES"/>
    <s v="ADILSON RODRIGUES BASTO"/>
    <m/>
    <m/>
    <x v="0"/>
    <x v="0"/>
    <x v="0"/>
    <x v="0"/>
    <s v=""/>
    <x v="0"/>
    <x v="0"/>
    <x v="0"/>
  </r>
  <r>
    <n v="76"/>
    <x v="0"/>
    <d v="2023-01-21T00:00:00"/>
    <x v="0"/>
    <d v="1899-12-30T09:30:00"/>
    <s v="Fazenda Monte Líbano I"/>
    <x v="1"/>
    <x v="1"/>
    <s v="Ao realizar operação de arraste a MN de Frota Nº26 Empresa AgroRoque realizou manobra de marcha ré e veio a colidir com CM, Volvo FMX de Frota 44102, Placa DSK6J93, frontal lado direito."/>
    <s v="AGRO - ROQUE"/>
    <x v="6"/>
    <m/>
    <s v="Uilson Avelino dos Santos "/>
    <s v="Motorista "/>
    <m/>
    <s v="EVERSON RIBAS GOMES"/>
    <s v="ADILSON RODRIGUES BASTO"/>
    <m/>
    <m/>
    <x v="0"/>
    <x v="0"/>
    <x v="0"/>
    <x v="0"/>
    <s v=""/>
    <x v="0"/>
    <x v="0"/>
    <x v="0"/>
  </r>
  <r>
    <n v="77"/>
    <x v="0"/>
    <d v="2023-01-22T00:00:00"/>
    <x v="0"/>
    <d v="1899-12-30T21:30:00"/>
    <s v="Fazenda Nova Floresta "/>
    <x v="5"/>
    <x v="0"/>
    <s v="Caminhão de Frota BRA15, placa BTZSH09, o mesmo fazendo seu ciclo na rota dos carregados Fazenda Nova Floresta tinha chovido bastante e o solo estava úmido e algumas partes escorregadio ´com água acumulada na estrada. Motorista desviou com receio de atolar o CM., não sabendo que do lado direito seu havia um desnivél de solo onde a carreta do caminhão começou a puxar para o lado do desnivél e veio tombar "/>
    <s v="BRACELL"/>
    <x v="0"/>
    <m/>
    <s v="Laércio da Silva Cardoso "/>
    <s v="Motorista"/>
    <m/>
    <s v="EVERSON RIBAS GOMES"/>
    <s v="LUCIANO MOREIRA ARRAIS"/>
    <m/>
    <m/>
    <x v="0"/>
    <x v="0"/>
    <x v="0"/>
    <x v="0"/>
    <s v=""/>
    <x v="0"/>
    <x v="0"/>
    <x v="0"/>
  </r>
  <r>
    <n v="78"/>
    <x v="0"/>
    <d v="2023-01-23T00:00:00"/>
    <x v="0"/>
    <d v="1899-12-30T11:00:00"/>
    <s v="Fazenda Cristo Rei"/>
    <x v="5"/>
    <x v="1"/>
    <s v="Equipamento em operação de preparo de solo, foi dar apoio a outro equipamento que estava atolado. Ao manobrar, o pneu caiu dentro do sulco vindo a tombar o implemento. Não houve nenhum dano ao equipamento e ao colaborador. De imediato, foi avisado o Supervisor e o equipameto foi desvirado. O ressalto do terreno da fazenda é nivelado"/>
    <s v="BRACELL"/>
    <x v="2"/>
    <m/>
    <s v="Marcelo Moreira de Castilho"/>
    <s v="Operador de máquina florestal"/>
    <m/>
    <s v="MARCOS HENRIQUE PARENTI BRAZ"/>
    <s v="RICHARD ANDERSON VICENTE DOS SANTOS"/>
    <m/>
    <m/>
    <x v="0"/>
    <x v="0"/>
    <x v="0"/>
    <x v="0"/>
    <s v=""/>
    <x v="0"/>
    <x v="0"/>
    <x v="0"/>
  </r>
  <r>
    <n v="79"/>
    <x v="0"/>
    <d v="2023-01-24T00:00:00"/>
    <x v="0"/>
    <d v="1899-12-30T13:00:00"/>
    <s v="Fazenda 0156-Jacutinga"/>
    <x v="1"/>
    <x v="1"/>
    <s v="O colaborador Rodrigo Rafael Vieira, chegando na estrada principal da fazenda 0156-Jacutinga,"/>
    <s v="BRACELL"/>
    <x v="8"/>
    <m/>
    <s v="Rodrigo Rafael Vieira"/>
    <s v="Operador de Drone "/>
    <m/>
    <s v="ALYNE DE CASSIA RAMOS SEBASTIAO"/>
    <s v="RICARDO SOUTO DE SOUZA"/>
    <m/>
    <m/>
    <x v="0"/>
    <x v="0"/>
    <x v="0"/>
    <x v="0"/>
    <s v=""/>
    <x v="0"/>
    <x v="0"/>
    <x v="0"/>
  </r>
  <r>
    <n v="80"/>
    <x v="0"/>
    <d v="2023-01-24T00:00:00"/>
    <x v="0"/>
    <d v="1899-12-30T11:40:00"/>
    <s v="Estrada vacinal em Jafa (caminho para fazenda Santa Inês)"/>
    <x v="5"/>
    <x v="1"/>
    <s v="Em transporte das máquinas da colheita, Baldeio (Forwarder), em uma estrada vacinal da Jafa, chegando na fazenda Santa Inês. Um fio de energia com altura fora do padrão, ocasionou um incidente em que a máquina transportada estourou o mesmo, estava energizado, porém sem vítimas. O proprietário do sítio em questão desligou a energia e retirou os fios e de emediato já providenciou a regularização, colocando um poste e fiação nova. "/>
    <s v="BRACELL"/>
    <x v="3"/>
    <m/>
    <s v="Paulo Sergio da Silva"/>
    <s v="Motorista de Transporte "/>
    <m/>
    <s v="EVERSON RIBAS GOMES"/>
    <s v="ADILSON RODRIGUES BASTO"/>
    <m/>
    <m/>
    <x v="0"/>
    <x v="0"/>
    <x v="0"/>
    <x v="0"/>
    <s v=""/>
    <x v="0"/>
    <x v="0"/>
    <x v="0"/>
  </r>
  <r>
    <n v="81"/>
    <x v="0"/>
    <d v="2023-01-25T00:00:00"/>
    <x v="0"/>
    <d v="1899-12-30T10:00:00"/>
    <s v="Fazenda Monte Líbano I"/>
    <x v="2"/>
    <x v="1"/>
    <s v="O colaborador Renato Baptista, relatou que ao baixar para serrar um toco, veio sentir uma fisgada em suas costas e ficou com dor no local. O mesmo foi encaminhado para UPA de Agudos para um melhor diagnóstico médico"/>
    <s v="BRACELL"/>
    <x v="5"/>
    <s v="MÓDULO 4"/>
    <s v="Renato Baptista "/>
    <s v="Auxiliar de Serviços Gerais "/>
    <m/>
    <s v="GABRIEL DE SOUZA MATEUS"/>
    <s v="EVERTON LUIS STATI"/>
    <m/>
    <m/>
    <x v="0"/>
    <x v="0"/>
    <x v="0"/>
    <x v="0"/>
    <s v=""/>
    <x v="0"/>
    <x v="0"/>
    <x v="0"/>
  </r>
  <r>
    <n v="82"/>
    <x v="0"/>
    <d v="2023-01-24T00:00:00"/>
    <x v="0"/>
    <d v="1899-12-30T15:30:00"/>
    <s v="Fazenda Santa Rita - Tahlão 05"/>
    <x v="2"/>
    <x v="1"/>
    <s v="Colaborador estava fazendo aplicação de herbicida no início do talhão quando escorregou e bateu seu quadril em resíduo. "/>
    <s v="J.F.I"/>
    <x v="2"/>
    <m/>
    <s v="Welinton Cardoso dos Santos"/>
    <s v="Servente Rural "/>
    <m/>
    <s v="GIL CANCELLA QUEIROGA"/>
    <s v="PAULO MIGUEL VIANA SILIO"/>
    <m/>
    <m/>
    <x v="0"/>
    <x v="0"/>
    <x v="0"/>
    <x v="0"/>
    <s v=""/>
    <x v="0"/>
    <x v="0"/>
    <x v="0"/>
  </r>
  <r>
    <n v="83"/>
    <x v="0"/>
    <d v="2023-01-25T00:00:00"/>
    <x v="0"/>
    <d v="1899-12-30T06:50:00"/>
    <s v="Fazenda N.S. Aparecida"/>
    <x v="2"/>
    <x v="1"/>
    <s v="Ao descer do onibus pisou de mal jeito levando a entorse da perna. acreditando não ser motivo de preocupação a funcionaraia só informou o ocorrido após as 14:00."/>
    <s v="BRACELL"/>
    <x v="7"/>
    <m/>
    <s v="luciana alencar pessoa"/>
    <s v="auxiliar de viveiro"/>
    <m/>
    <s v="VALERIANO C. CONCEIÇÃO"/>
    <s v="JOÃO AFONSO"/>
    <m/>
    <m/>
    <x v="0"/>
    <x v="0"/>
    <x v="0"/>
    <x v="0"/>
    <s v=""/>
    <x v="0"/>
    <x v="0"/>
    <x v="0"/>
  </r>
  <r>
    <n v="84"/>
    <x v="1"/>
    <d v="2023-01-25T00:00:00"/>
    <x v="0"/>
    <d v="1899-12-30T15:00:00"/>
    <s v="Estacionamento restaurante Mutum"/>
    <x v="1"/>
    <x v="1"/>
    <s v="pós o almoço, ao manobrar o veiculo de ré no estacionamentodo resstaurante Mutum o colaborador não observou que o palanque de madeira estava próximo do veiculo, colidindo na lateral dirita do veiculo placa RUA3J63."/>
    <s v="BRACELL"/>
    <x v="2"/>
    <m/>
    <s v="Gabriel Chaves"/>
    <s v="Supervisor de silvicultura"/>
    <m/>
    <s v="JOSÉ JUNIOR"/>
    <s v="GABRIEL FERREIRA MONTEIRO CHAVES"/>
    <m/>
    <m/>
    <x v="0"/>
    <x v="0"/>
    <x v="0"/>
    <x v="0"/>
    <s v=""/>
    <x v="0"/>
    <x v="0"/>
    <x v="0"/>
  </r>
  <r>
    <n v="85"/>
    <x v="0"/>
    <d v="2023-01-26T00:00:00"/>
    <x v="0"/>
    <d v="1899-12-30T10:10:00"/>
    <s v="Talhão 14"/>
    <x v="5"/>
    <x v="1"/>
    <s v="Operador Vicente Rodrigues dos Santos executava a atividade de aplicação de calcário na fazenda Marsitaca no talhão 14 com trator de marca New Holland frota 33. As 10:10 da manhã enquanto fazia sua atividade um galho de eucalipto que estava no meio da linha de operação teve contato com a roda dianteira e acabou levantando a ponta do galho batendo contra a proteção da porta. Mesmo com a proteção da porta, a ponta do galho passou e bateu no vidro, causando a quebra do mesmo. "/>
    <s v="G E R S "/>
    <x v="2"/>
    <m/>
    <s v="Vicente Rodrigues dos Santos"/>
    <s v="Operador de Máquina e Equipamento"/>
    <m/>
    <s v="BRUNO ASSUNCAO NORONHA"/>
    <s v="EDUARDO RODRIGUES MARQUES"/>
    <m/>
    <m/>
    <x v="0"/>
    <x v="0"/>
    <x v="0"/>
    <x v="0"/>
    <s v=""/>
    <x v="0"/>
    <x v="0"/>
    <x v="0"/>
  </r>
  <r>
    <n v="86"/>
    <x v="0"/>
    <d v="2023-01-26T00:00:00"/>
    <x v="0"/>
    <d v="1899-12-30T12:35:00"/>
    <s v="Vilarejo Quilombos "/>
    <x v="5"/>
    <x v="0"/>
    <s v="O motorista relata que estava se deslocando com uma pá carregadeira (PC90) onde por um desvio de altura a pá veio a colidir no fio de telefone que ligava o poste a uma residência, o poste sendo de madeira veio a quebrar e a área foi isolada pelo encarregado Sidney por se tratar de um viralejo, a companhia telefônica foi comunicada para efetuar o reparo, e a empresa que efetuará a substituição do poste acionada"/>
    <s v="MACPLAN"/>
    <x v="2"/>
    <m/>
    <s v="Michael Emanuel da Anunciação"/>
    <s v="Motorista III"/>
    <m/>
    <s v="MARCOS HENRIQUE PARENTI BRAZ"/>
    <s v="TIAGO ANTONIO ROCHA"/>
    <m/>
    <m/>
    <x v="0"/>
    <x v="0"/>
    <x v="0"/>
    <x v="0"/>
    <s v=""/>
    <x v="0"/>
    <x v="0"/>
    <x v="0"/>
  </r>
  <r>
    <n v="87"/>
    <x v="0"/>
    <d v="2023-01-26T00:00:00"/>
    <x v="0"/>
    <d v="1899-12-30T17:40:00"/>
    <s v="Fazenda Nova Floresta "/>
    <x v="0"/>
    <x v="0"/>
    <s v="Colaborador relatou que, ao efetuar a conferência da amarração da carga, percebeu que o gancho da corrente estava fora da posição de alinhametno. Ao movimenta-lo com as mãos no intuito de ajusta-lo (como o pistão estava acionado) sua mão foi puxada e seu dedo indicador preensado. Ao sentir o prensar de seu dedo no exato momento puxou a mão onde sua luva ficou enroscada."/>
    <s v="BRACELL"/>
    <x v="0"/>
    <m/>
    <s v="Wanderley dos Santos Silva"/>
    <s v="Motorista"/>
    <m/>
    <s v="EVERSON RIBAS GOMES"/>
    <s v="LUCIANO MOREIRA ARRAIS"/>
    <m/>
    <m/>
    <x v="0"/>
    <x v="0"/>
    <x v="0"/>
    <x v="0"/>
    <s v=""/>
    <x v="0"/>
    <x v="0"/>
    <x v="0"/>
  </r>
  <r>
    <n v="88"/>
    <x v="0"/>
    <d v="2023-01-26T00:00:00"/>
    <x v="0"/>
    <d v="1899-12-30T08:10:00"/>
    <s v="Fazenda Ribeirão Claro "/>
    <x v="2"/>
    <x v="1"/>
    <s v="O trabalhor Lorruami Alexandre Alves, acabou por resvalar o dedo no cabo do varal do viveiro de espera e veio a fazer um pequeno corte. O mesmo foi levado ao pronto atendimento e liberado para retornar as suas atividades normalmente "/>
    <s v="SOLLUM"/>
    <x v="2"/>
    <m/>
    <s v="Lorruami Alexandre Alves"/>
    <s v="Trabalhador Florestal "/>
    <m/>
    <s v="ADRIANO DE PAULA MARQUES"/>
    <s v="DENIS CRISTIANO FERREIRA"/>
    <m/>
    <m/>
    <x v="0"/>
    <x v="0"/>
    <x v="0"/>
    <x v="0"/>
    <s v=""/>
    <x v="0"/>
    <x v="0"/>
    <x v="0"/>
  </r>
  <r>
    <n v="89"/>
    <x v="0"/>
    <d v="2023-01-27T00:00:00"/>
    <x v="0"/>
    <d v="1899-12-30T11:30:00"/>
    <s v="Viveiro"/>
    <x v="4"/>
    <x v="1"/>
    <s v="A colaboradora estava realizando atividade de expedição quando foi surpreendida com algumas abelhas. A mesma foi ferroada em dois pontos: Nariz e Boca "/>
    <s v="BRACELL"/>
    <x v="7"/>
    <m/>
    <s v="Mirian de Rezende"/>
    <s v="Auxiliar de Serviços Gerais"/>
    <m/>
    <s v="CLAUDILENE APARECIDA ALVES PENA"/>
    <s v="NATHANE ALVES DE MELO IMPERATORI"/>
    <m/>
    <m/>
    <x v="0"/>
    <x v="0"/>
    <x v="0"/>
    <x v="0"/>
    <s v=""/>
    <x v="0"/>
    <x v="0"/>
    <x v="0"/>
  </r>
  <r>
    <n v="90"/>
    <x v="1"/>
    <d v="2023-01-27T00:00:00"/>
    <x v="0"/>
    <d v="1899-12-30T13:00:00"/>
    <s v="Fazenda Paraiso do monte belo"/>
    <x v="1"/>
    <x v="1"/>
    <s v="Colaborador henrique Fazaan (função mecanico) estacionou o veiculo atras do implemento subsolador para realizar manutenção, o tratorista não visualizou o veiculo e engatou a ré, vindo atingir e danificar o capô e o para-brisa do veiculo, não houve lesão e/ou vitimas."/>
    <s v="AMBIENT"/>
    <x v="2"/>
    <m/>
    <s v="Henrique Fazzan Assencio"/>
    <s v="Mecanico"/>
    <m/>
    <s v="JOSE RENATO DRAGO"/>
    <s v="JULIANO SALVADOR"/>
    <m/>
    <m/>
    <x v="0"/>
    <x v="0"/>
    <x v="0"/>
    <x v="0"/>
    <s v=""/>
    <x v="0"/>
    <x v="0"/>
    <x v="0"/>
  </r>
  <r>
    <n v="91"/>
    <x v="0"/>
    <d v="2023-01-28T00:00:00"/>
    <x v="0"/>
    <d v="1899-12-30T12:00:00"/>
    <s v="Fazenda Suiça"/>
    <x v="1"/>
    <x v="1"/>
    <s v="Colaborador relata que ao conduzir o caminhão comboio pelo corredor, passou proximo a uma galha de arvore nativa que se projetava para a estrada, ao se aproximar da galha, a mesma encostou no retrovisor, do lado direito, forçando e atingindo o retrovisor no vidro da porta ,do lado do carona, causando a quebra do vidro com o impacto."/>
    <s v="PONSSE"/>
    <x v="5"/>
    <s v="MÓDULO 8"/>
    <s v="Carlos André dos santos Melo"/>
    <s v="Motorista de comboio"/>
    <m/>
    <s v="RAFAEL MARTELO DIAS"/>
    <s v="EVANDRO WORELL SCHAFASCHECK"/>
    <m/>
    <m/>
    <x v="0"/>
    <x v="0"/>
    <x v="0"/>
    <x v="0"/>
    <s v=""/>
    <x v="0"/>
    <x v="0"/>
    <x v="0"/>
  </r>
  <r>
    <n v="92"/>
    <x v="1"/>
    <d v="2023-01-27T00:00:00"/>
    <x v="0"/>
    <d v="1899-12-30T10:00:00"/>
    <s v="fazenda douradinha"/>
    <x v="2"/>
    <x v="1"/>
    <s v="O colaborador na função de ajudante rural Fabiano Pereira da Silva , estava manuseando as caixas de mudas e sentiu um incomodo no punho direito, após  comunicou o engarregado sobre o ocorrido, noqual o encaminhou para o atendimento ambulatorial"/>
    <s v="EMFLORA "/>
    <x v="2"/>
    <m/>
    <s v="Fabiano Pereira Da silva"/>
    <s v="Ajudante rural"/>
    <m/>
    <s v="PAULO TEIXEIRA"/>
    <s v="GUILHERME INOUE NASCIMENTO"/>
    <m/>
    <m/>
    <x v="0"/>
    <x v="0"/>
    <x v="0"/>
    <x v="0"/>
    <s v=""/>
    <x v="0"/>
    <x v="0"/>
    <x v="0"/>
  </r>
  <r>
    <n v="93"/>
    <x v="1"/>
    <d v="2023-01-28T00:00:00"/>
    <x v="0"/>
    <d v="1899-12-30T07:04:00"/>
    <s v="Fazenda pontal (UP 10)"/>
    <x v="1"/>
    <x v="1"/>
    <s v="Colaborador ao tentar realizar a manobra de marcha ré e uma leve curva não se atentou a distancia entre o PJ e o veiculo, o qual ocasionou impacto de leve proporção na porta do lado do passageiro e na parte da carroceria. o veiculo se encontrava a uma distancia aproximadamente  de 9 metros da maquina. houve apenas danos materiais."/>
    <s v="JS EMPREENDIMENTOS FLORESTAIS"/>
    <x v="2"/>
    <m/>
    <s v="Victor De Brito Chavier Oliveira"/>
    <s v="Operador de Trator B"/>
    <m/>
    <s v="JOSE RENATO DRAGO"/>
    <s v="ALDEIR FIRMINO DE FARIA"/>
    <m/>
    <m/>
    <x v="0"/>
    <x v="0"/>
    <x v="0"/>
    <x v="0"/>
    <s v=""/>
    <x v="0"/>
    <x v="0"/>
    <x v="0"/>
  </r>
  <r>
    <n v="94"/>
    <x v="0"/>
    <d v="2023-01-25T00:00:00"/>
    <x v="0"/>
    <d v="1899-12-30T23:15:00"/>
    <s v="Fazenda Bolo de Ouro "/>
    <x v="5"/>
    <x v="0"/>
    <s v="Após o carregamento da frota 44071 com a Grua 15001, o motorista do transporte florestal saiu sentido a rota do carregado. Durante o percurso, por se tratar de um ponto de solo úmido e próximo a área de nativa o caminhão atolou.Foi solicitado a motoniveladora do apoio ao transporte que não conseguiu arrastar, mesmo com uma composição descarregada. O Assistente e Operador, sem permissão da gestão, utilizaram a CF junto a manilha para estar rebocando o mesmo.Durante o processo de reboque o motorista colocou a cinta no caminhão e o Assistente na CF, ao iniciar o arraste o pino colocado escapou sendo lançado no parabrisas do caminhão, quebrando o mesmo."/>
    <s v="BRACELL"/>
    <x v="6"/>
    <m/>
    <s v="Claudemiro Moreira"/>
    <s v="Operador de Máquina Florestal"/>
    <m/>
    <s v="MARCOS SILVA DE MENEZES"/>
    <s v="MARIO FRAIZ COELHO MAIA D ANDRADE"/>
    <m/>
    <m/>
    <x v="0"/>
    <x v="0"/>
    <x v="0"/>
    <x v="0"/>
    <s v=""/>
    <x v="0"/>
    <x v="0"/>
    <x v="0"/>
  </r>
  <r>
    <n v="95"/>
    <x v="0"/>
    <d v="2023-01-24T00:00:00"/>
    <x v="0"/>
    <d v="1899-12-30T17:00:00"/>
    <s v="Rodovia Juliano Lorenzetti"/>
    <x v="1"/>
    <x v="1"/>
    <s v="O colaborador sob número de matrícula: 37006575 Edinei Ricardo, Rodovia Juliano Lorenzetti.Por volta das 17:00, Em deslocamento para a fazenda com a Frota 44020, placa FAO8B95, (BTF-SP 03),  após a rotatória da LWART, havia um caminhão da empresa Ludvig placa RNX6D96, estacionado na faixa do acostamento e o caminhão de propriedade da Bracell em sua faixa da direita ao se aproximar entrou outro veículo da empresa Transpes de frota e placa não identificados ultrapassando diminuindo o campo de reação do mesmo e com isso vindo a colidir com o retrovisor do veículo parado no acostamento gerando danos aos dois veículos(Bracell retrovisor lado direito e Ludvig retrovisor lado esquerdo)."/>
    <s v="BRACELL"/>
    <x v="0"/>
    <m/>
    <s v="Edinei Ricardo"/>
    <s v="Motorista Florestal"/>
    <m/>
    <s v="EVERSON RIBAS GOMES"/>
    <s v="ADILSON RODRIGUES BASTO"/>
    <m/>
    <m/>
    <x v="0"/>
    <x v="0"/>
    <x v="0"/>
    <x v="0"/>
    <s v=""/>
    <x v="0"/>
    <x v="0"/>
    <x v="0"/>
  </r>
  <r>
    <n v="96"/>
    <x v="0"/>
    <d v="2023-01-13T00:00:00"/>
    <x v="0"/>
    <d v="1899-12-30T03:40:00"/>
    <s v="Módulo 5"/>
    <x v="5"/>
    <x v="1"/>
    <s v="Durante a manutenção no FW 14.022, ocorreu um esforço no motor de partida acima do projetado nas tentativas para ligar o motor da máquina e consequentemente, ocasionou o super aquecimento do equipamento gerando fumaça."/>
    <s v="PONSSE"/>
    <x v="5"/>
    <s v="MÓDULO 5"/>
    <s v="Ediney Gonçalves dos Santos "/>
    <s v="Mecânico PL II"/>
    <m/>
    <s v="ANTONIO CESAR COELHO MADEIRA"/>
    <s v="JOSE ADRIANO DOS SANTOS"/>
    <m/>
    <m/>
    <x v="0"/>
    <x v="0"/>
    <x v="0"/>
    <x v="0"/>
    <s v=""/>
    <x v="0"/>
    <x v="0"/>
    <x v="0"/>
  </r>
  <r>
    <n v="97"/>
    <x v="0"/>
    <d v="2023-01-12T00:00:00"/>
    <x v="0"/>
    <d v="1899-12-30T14:30:00"/>
    <s v="Fazenda São Luiz"/>
    <x v="1"/>
    <x v="1"/>
    <s v="Ao se deslocar na Fazenda São Luiz , passou sobre uma lombada cortada pela chuva vindo o veículo a bater o bico do parachoque e amassar."/>
    <s v="BRACELL"/>
    <x v="2"/>
    <m/>
    <s v="Veículo Fiat UNO. Placa: RMP 4E12"/>
    <s v="NA"/>
    <m/>
    <s v="MARCOS HENRIQUE PARENTI BRAZ"/>
    <s v="CLAUDEMIR ANGELO MEDEIROS"/>
    <m/>
    <m/>
    <x v="0"/>
    <x v="0"/>
    <x v="0"/>
    <x v="0"/>
    <s v=""/>
    <x v="0"/>
    <x v="0"/>
    <x v="0"/>
  </r>
  <r>
    <n v="98"/>
    <x v="0"/>
    <d v="2023-01-19T00:00:00"/>
    <x v="0"/>
    <d v="1899-12-30T08:30:00"/>
    <s v="Fazenda Santa Terezinha "/>
    <x v="1"/>
    <x v="1"/>
    <s v="Ao se deslocar na Fazenda Santa Terezinha , passou sobre uma lombada após chuva que afundou , vindo a enroscar o protetor de carter na terra e este veio a quebrar e dobrar-se de maneira a ter que ser removido para que pudesse andar com o veículo sem maiores danos."/>
    <s v="BRACELL"/>
    <x v="2"/>
    <m/>
    <s v="Fiat Strada: RTB 5I66 "/>
    <s v="NA"/>
    <m/>
    <s v="MARCOS HENRIQUE PARENTI BRAZ"/>
    <s v="CLAUDEMIR ANGELO MEDEIROS"/>
    <m/>
    <m/>
    <x v="0"/>
    <x v="0"/>
    <x v="0"/>
    <x v="0"/>
    <s v=""/>
    <x v="0"/>
    <x v="0"/>
    <x v="0"/>
  </r>
  <r>
    <n v="99"/>
    <x v="0"/>
    <d v="2023-01-25T00:00:00"/>
    <x v="0"/>
    <d v="1899-12-30T13:10:00"/>
    <s v="Fazenda Santa Inês"/>
    <x v="1"/>
    <x v="1"/>
    <s v="Em deslocamento a Fazenda Santa Inez em Jafa/SP com o veículo Frota RMR5142 Uno Fiat Attractive 1.0 Branco, na entrada da fazenda em uma descida, o veículo descrito teria colidido com um paralelepípedo que se encontrava encoberto por areia e não sendo perceptível, o que ocasionou a possível quebra do cambio e o acionamento dos dois air bags.Em contato imediato com o Gestor Bracell e com a locadora Movida, o carro foi guinchado até a oficina autorizada."/>
    <s v="BRACELL"/>
    <x v="10"/>
    <m/>
    <s v="Gláucia Aparecida Covre"/>
    <s v="Técnica de Segurança do Trabalho "/>
    <m/>
    <s v="JAIR SUCE JUNIOR"/>
    <s v="JAIR SUCE JUNIOR"/>
    <m/>
    <m/>
    <x v="0"/>
    <x v="0"/>
    <x v="0"/>
    <x v="0"/>
    <s v=""/>
    <x v="0"/>
    <x v="0"/>
    <x v="0"/>
  </r>
  <r>
    <n v="100"/>
    <x v="0"/>
    <d v="2023-01-28T00:00:00"/>
    <x v="0"/>
    <d v="1899-12-30T06:07:00"/>
    <s v="Faz. Conceição 4 | Módulo 6 "/>
    <x v="5"/>
    <x v="0"/>
    <s v="Segundo informações recebidas, o colaborador Milton Cesar Ferreira Santana, após realizar o reabastecimento dos compartimentos de graxa dos equipamentos HV 53 e 56, estava retornando para a base do módulo conduzindo o caminhão comboio placas JAX7J58, quando em um dado momento devido as condições da estrada, veio a encalhar o caminhão. Nesse momento solicitou apoio para o operador do HV 62 Willian, que estava mais próximo. Durante a retirada do caminhão do local, o pino que estava fixado no HV veio a se soltar e atingiu o para-brisa do caminhão, gerando dano parcial do mesmo.O evento gerou danos materiais.Os colaboradores envolvidos não sofreram ferimentos"/>
    <s v="PONSSE"/>
    <x v="5"/>
    <s v="MÓDULO 6"/>
    <s v="Milton Cesar Ferreira Santana"/>
    <s v="Mecânico SR III"/>
    <m/>
    <s v="GABRIEL DE SOUZA MATEUS"/>
    <s v="ARIOSMAR DAMACENO SOBRINHO"/>
    <m/>
    <m/>
    <x v="0"/>
    <x v="0"/>
    <x v="0"/>
    <x v="0"/>
    <s v=""/>
    <x v="0"/>
    <x v="0"/>
    <x v="0"/>
  </r>
  <r>
    <n v="101"/>
    <x v="0"/>
    <d v="2023-01-05T00:00:00"/>
    <x v="0"/>
    <d v="1899-12-30T02:25:00"/>
    <s v="Rodovia SP 300, KM 439"/>
    <x v="1"/>
    <x v="1"/>
    <s v="Declarou o condutor Ailton Isiara que ao conduzir o veículo pela faixa da direita (carregado) no KM 439 da SP-300, um outro veículo ultrapassou o caminhão e logo entrou na sua frente o assustando, com o susto perdeu o controle e foi para o acostamento e não foi possível impedir que entrasse na canaleta de escoamento de água na lateral direita do acostamento, conforme fotos. Não houve tombamento , para a remoção do caminhão com segurança um equipamento tipo CF (grua) foi chamado ao local, a carga de madeira foi descarregada na marginal da rodovia, o veículo saiu do local do incidente e foi reposicionado e novamente a carga foi recolocada. Às 19:00 outro condutor assumiu o veículo, a viagem foi concluída e a entrega foi realizada na fábrica. As imagens das câmeras estão em análise e até que se concluam o condutor encontra-se afastado de suas atividades.    Todos os trabalhos foram acompanhados pela Polícia Militar Rodoviária e pela concessionária Via Rondon, durante os trabalhos de descarga e recarga a faixa de rolagem da direita permaneceu interditada."/>
    <s v="BRACELL"/>
    <x v="0"/>
    <m/>
    <s v="Ailton Isiara "/>
    <s v="Motorista "/>
    <m/>
    <s v="EVERSON RIBAS GOMES"/>
    <s v="HELLERSON APARECIDO SOARES"/>
    <m/>
    <m/>
    <x v="0"/>
    <x v="0"/>
    <x v="0"/>
    <x v="0"/>
    <s v=""/>
    <x v="0"/>
    <x v="0"/>
    <x v="0"/>
  </r>
  <r>
    <n v="102"/>
    <x v="0"/>
    <d v="2023-01-25T00:00:00"/>
    <x v="0"/>
    <d v="1899-12-30T22:35:00"/>
    <s v="Rodovia Marechal Rondon"/>
    <x v="1"/>
    <x v="1"/>
    <s v="No dia 25/01/2023 as 22:35 em lençóis paulista o motorista Carlos Alberto de Souza conduzia o ônibus placa ECH-3G77 Frota 3730. O motorista ao coletar os operadores da Bracell acessou a Rodovia Marechal Rondon a caminho de Bauru em sua faixa da direita.  O motorista ao passar o pedágio de agudos cerca de 1,5km a frente do pedágio havia acontecido uma colisão entre dois caminhões de terceiros na rodovia, e havia escorregado a carga de fio de cobre de um dos caminhão, e a carga se encontrava no meio da rodovia sem qualquer tipo de sinalização por parte da concessionária, da Policia Rodoviária e nem do motorista do caminhão. O Sr. Carlos Alberto ao avistar a carga na rodovia foi o tempo do mesmo jogar o ônibus para a esquerda tendo que livrar de um carro que estava vindo também na faixa da esquerda, e acabou colidindo a carga que estava na rodovia, vindo atingir na lateral frontal direita do veiculo"/>
    <s v="JAUENSE"/>
    <x v="5"/>
    <m/>
    <s v="Carlos Alberto de Souza "/>
    <s v="Motorista "/>
    <m/>
    <s v="JOSE SERGIO"/>
    <s v="JOSE SERGIO"/>
    <m/>
    <m/>
    <x v="0"/>
    <x v="0"/>
    <x v="0"/>
    <x v="0"/>
    <s v=""/>
    <x v="0"/>
    <x v="0"/>
    <x v="0"/>
  </r>
  <r>
    <n v="103"/>
    <x v="0"/>
    <d v="2023-01-31T00:00:00"/>
    <x v="0"/>
    <d v="1899-12-30T01:28:00"/>
    <s v="Rodovia BR-158 (Sentido SP)"/>
    <x v="5"/>
    <x v="1"/>
    <s v="Na referidata e local, o caminão carregado após sair da fazenda suiça (selviria-ms) com destino castilho-sp e posteriormente lençois paulista, a composição do conjunto do cavalo (jbc1e50), foi indentificado  fogo na segunda composição lado direito. Caminhão foi estacionando no acostamento da rodovia."/>
    <s v="GARBUIO"/>
    <x v="0"/>
    <s v="MS"/>
    <s v="Samuel Farias Vieira"/>
    <s v="motorista de carreta"/>
    <m/>
    <s v="ANGELO TAPARO"/>
    <s v="EVANDRO WORELL SCHAFASCHECK"/>
    <m/>
    <m/>
    <x v="0"/>
    <x v="0"/>
    <x v="0"/>
    <x v="0"/>
    <s v=""/>
    <x v="0"/>
    <x v="0"/>
    <x v="0"/>
  </r>
  <r>
    <n v="104"/>
    <x v="0"/>
    <d v="2023-01-31T00:00:00"/>
    <x v="0"/>
    <d v="1899-12-30T16:00:00"/>
    <s v="SALA DO ADM. NO VIVEIRO NOSSA SENHORA APARECIDA"/>
    <x v="2"/>
    <x v="1"/>
    <s v="A colaboradora estava arrumando os EPI's na sala do adm. no viveiro, quando foi movimentar uma caixacom calças para contar e dar entrada no estoque e sentiu a lombar."/>
    <s v="BRACELL"/>
    <x v="7"/>
    <m/>
    <s v="Fernanda Paula"/>
    <s v="Auxiliar ADM. de Viveiro"/>
    <m/>
    <s v="VALERIANO C. CONCEIÇÃO"/>
    <s v="MAXMULLER"/>
    <m/>
    <m/>
    <x v="0"/>
    <x v="0"/>
    <x v="0"/>
    <x v="0"/>
    <s v=""/>
    <x v="0"/>
    <x v="0"/>
    <x v="0"/>
  </r>
  <r>
    <n v="105"/>
    <x v="1"/>
    <d v="2023-01-31T00:00:00"/>
    <x v="0"/>
    <d v="1899-12-30T15:30:00"/>
    <s v="Fazenda Douradinha"/>
    <x v="1"/>
    <x v="1"/>
    <s v="Conforme relato do colaborador Vander Rigolo Miranda, ao retornar da Fazenda Douradinha,sentido Santa Rita do Pardo, ao cruzar com um caminhão na Rodovia MS-338, houve a projeção involuntária de material granular sobre o para brisa do veículo Fiat Strada, placas RVF 4G42,resultando em uma trinca linear."/>
    <s v="BRACELL"/>
    <x v="9"/>
    <m/>
    <s v="Vander Rigolo Miranda"/>
    <m/>
    <m/>
    <s v="JOSÉ JUNIOR"/>
    <s v="Samuel Nogueira Pereira"/>
    <m/>
    <m/>
    <x v="0"/>
    <x v="0"/>
    <x v="0"/>
    <x v="0"/>
    <s v=""/>
    <x v="0"/>
    <x v="0"/>
    <x v="0"/>
  </r>
  <r>
    <n v="106"/>
    <x v="1"/>
    <d v="2023-01-14T00:00:00"/>
    <x v="0"/>
    <d v="1899-12-30T18:47:00"/>
    <s v="Fazenda Douradinha Gleba A"/>
    <x v="4"/>
    <x v="1"/>
    <s v="O colaborador realizava a atividade de subsolagem, quando precisou descer da máquina, para averiguar a saída de insumos, quando foi atingido por uma abelha no seu rosto, lado direito, Não ouve tempo de vestir o capuz, disponível com mesmo. Colaborador orientado a seguir para atendimento médico, porém se recusou em função de não haver sintomas de agravamento."/>
    <s v="BRACELL"/>
    <x v="2"/>
    <m/>
    <s v="Wagner Galvão Teixeira"/>
    <s v="Operador de máquinas"/>
    <m/>
    <s v="JOSÉ JUNIOR"/>
    <s v="Sérgio Pinheiro"/>
    <m/>
    <m/>
    <x v="0"/>
    <x v="0"/>
    <x v="0"/>
    <x v="0"/>
    <s v=""/>
    <x v="0"/>
    <x v="0"/>
    <x v="0"/>
  </r>
  <r>
    <n v="107"/>
    <x v="0"/>
    <d v="2023-01-28T00:00:00"/>
    <x v="0"/>
    <d v="1899-12-30T14:15:00"/>
    <s v="Rodovia Marechal Rondon, KM.309+800"/>
    <x v="1"/>
    <x v="1"/>
    <s v="Veículo Plácidos placa FQS.3B93, seguia na via rondom lado direito da via, em velocidade abaixo 70 KM/H, sentido Borebi (Fazenda Globo), quando na altura do KM.309+ 800mtrs, o veículo uno placa NQC.OH42, que tinha também pela faixa da direita, em alta velocidade e o motorista distraiu-se ao volante (celular ou rádio) e não percebendo a aproximação de seu veículo com a traseira do caminhão. Fato é que quando percebeu tentou desviar de ultimo momento o seu veículo e acabou atingindo a ponta (L.E) do parachoque traseiro, vindo a perder o controle de seu veículo que colidiu e subiu o canteiro da via. O mesmo foi projetado sofrendo traumas diversos e vindo a óbito."/>
    <s v="PLACIDOS"/>
    <x v="0"/>
    <m/>
    <s v="Marcelo Aparecido Montanholi"/>
    <s v="Motorista"/>
    <m/>
    <s v="EVERSON RIBAS GOMES"/>
    <s v="HELLERSON APARECIDO SOARES"/>
    <m/>
    <m/>
    <x v="0"/>
    <x v="0"/>
    <x v="0"/>
    <x v="0"/>
    <s v=""/>
    <x v="0"/>
    <x v="0"/>
    <x v="0"/>
  </r>
  <r>
    <n v="108"/>
    <x v="0"/>
    <d v="2023-01-28T00:00:00"/>
    <x v="0"/>
    <d v="1899-12-30T16:25:00"/>
    <s v="Avenida Principal - Recinto Melo de Moraes"/>
    <x v="1"/>
    <x v="1"/>
    <s v="O motorista Fernando Henrique Valverde estava conduzindo o ònibus Viação Piracicabana no sentido subindo a Avenida Principal - Recinto Melo de Moraes em Bauru - SP, em umcerto momento a condutora do Palio não respeitou o sinal de pare e veio a colidir com o ônibus que estava na sua preferencial. "/>
    <s v="PIRACICABANA"/>
    <x v="11"/>
    <m/>
    <s v="Fernando Henrique Valverde"/>
    <s v="Motorista"/>
    <m/>
    <s v="JOSE SERGIO"/>
    <s v="JOSE SERGIO"/>
    <m/>
    <m/>
    <x v="0"/>
    <x v="0"/>
    <x v="0"/>
    <x v="0"/>
    <s v=""/>
    <x v="0"/>
    <x v="0"/>
    <x v="0"/>
  </r>
  <r>
    <n v="109"/>
    <x v="0"/>
    <d v="2023-01-29T00:00:00"/>
    <x v="0"/>
    <d v="1899-12-30T18:30:00"/>
    <s v="Monte Líbana "/>
    <x v="1"/>
    <x v="1"/>
    <s v="Motorista Informa que foi parado por outro veículo, informando que uma motocicleta colidiu com o conjunto. "/>
    <s v="BRACELL"/>
    <x v="0"/>
    <m/>
    <s v="José Valdir Bigio "/>
    <s v="Motorista"/>
    <m/>
    <s v="EVERSON RIBAS GOMES"/>
    <s v="ADILSON RODRIGUES BASTO"/>
    <m/>
    <m/>
    <x v="0"/>
    <x v="0"/>
    <x v="0"/>
    <x v="0"/>
    <s v=""/>
    <x v="0"/>
    <x v="0"/>
    <x v="0"/>
  </r>
  <r>
    <n v="110"/>
    <x v="0"/>
    <d v="2023-02-20T00:00:00"/>
    <x v="1"/>
    <d v="1899-12-30T06:28:00"/>
    <s v="Rodovia Marechal Rondon KM 284"/>
    <x v="5"/>
    <x v="0"/>
    <s v="Motorista do veículo placa RWQ0F13 estava retornando carregado do projeto Morrinhos, quando veio a tombar na Rodovia Marechal Rondon, próximo a cidade de Areiópolos no KM 284. O motorista informou que cochilou e perdeu o controle do veículo. "/>
    <s v="VDA"/>
    <x v="0"/>
    <m/>
    <s v="Erenildo Correia de Almeida"/>
    <s v="Motorista de Carreta Tritrem"/>
    <m/>
    <s v="EVERSON RIBAS GOMES"/>
    <s v="HELLERSON APARECIDO SOARES"/>
    <m/>
    <m/>
    <x v="0"/>
    <x v="0"/>
    <x v="0"/>
    <x v="0"/>
    <s v=""/>
    <x v="0"/>
    <x v="0"/>
    <x v="0"/>
  </r>
  <r>
    <n v="111"/>
    <x v="0"/>
    <d v="2023-01-31T00:00:00"/>
    <x v="0"/>
    <d v="1899-12-30T08:00:00"/>
    <s v="Fazenda Querência IV"/>
    <x v="5"/>
    <x v="1"/>
    <s v="Por volta de 08:00 horas da manhã os mecânicos Tião e João estavam realizando a manutenção no equipamento 10004 quando visualizou uma fumaça no equipamento 10019, entrou em contato com o operador e se deslocou até o equipamento, chegando no equipamento constatou que o sistema dafor havia acionado automaticamente, mas para garantir usou mais 3 extintores."/>
    <s v="BRACELL"/>
    <x v="5"/>
    <s v="MÓDULO 5"/>
    <s v="Lucas Modesto Vagas "/>
    <s v="Operador de máquinas"/>
    <m/>
    <s v="GABRIEL DE SOUZA MATEUS"/>
    <s v="JOSE ADRIANO DOS SANTOS"/>
    <m/>
    <m/>
    <x v="0"/>
    <x v="0"/>
    <x v="0"/>
    <x v="0"/>
    <s v=""/>
    <x v="0"/>
    <x v="0"/>
    <x v="0"/>
  </r>
  <r>
    <n v="112"/>
    <x v="0"/>
    <d v="2023-01-31T00:00:00"/>
    <x v="0"/>
    <d v="1899-12-30T12:10:00"/>
    <s v="Preparo de Solo - LP1"/>
    <x v="5"/>
    <x v="1"/>
    <s v="Durante o período de almoço, os tratores Frotas 874 e 20000 foram estacionados na margem do talhão onde a operação estava acontecendo, sendo que a frota 20000 se encontrava em torno de 10 metros atrás do Frota 874. Ao retornar para o almoço, o operador do trator frota 874 foi manobrar o equipamento para retornar ao trabalho, vindo a colidir com o trator Frota 20000."/>
    <s v="BRACELL"/>
    <x v="2"/>
    <m/>
    <s v="Luciano Fernandes de Oliveira"/>
    <s v="Tratorista"/>
    <m/>
    <s v="MARCOS HENRIQUE PARENTI BRAZ"/>
    <s v="DAVID APARECIDO ACIELI"/>
    <m/>
    <m/>
    <x v="0"/>
    <x v="0"/>
    <x v="0"/>
    <x v="0"/>
    <s v=""/>
    <x v="0"/>
    <x v="0"/>
    <x v="0"/>
  </r>
  <r>
    <n v="113"/>
    <x v="0"/>
    <d v="2023-01-31T00:00:00"/>
    <x v="0"/>
    <d v="1899-12-30T10:43:00"/>
    <s v="Viveiro - LP1"/>
    <x v="3"/>
    <x v="1"/>
    <s v="Colaborador estava realizando conexões com solda exotérmica, a fagulha da solda caiu dentro da luva do colaborador, ocorrendo leve queimadura na mão esquerda. De imediato foi avisado o Supervisor e seguimos com procedimentos de primeiros socorros levando ao pronto atendimento e médico do trabalho. "/>
    <s v="MA CONEGLIAN"/>
    <x v="7"/>
    <m/>
    <s v="Eliezer Alexandre da Silva "/>
    <s v="Auxiliar Geral"/>
    <m/>
    <s v="RICARDO AMARAL"/>
    <s v="MATEUS FELIPE GARNICA"/>
    <m/>
    <m/>
    <x v="0"/>
    <x v="0"/>
    <x v="0"/>
    <x v="0"/>
    <s v=""/>
    <x v="0"/>
    <x v="0"/>
    <x v="0"/>
  </r>
  <r>
    <n v="114"/>
    <x v="0"/>
    <d v="2023-02-02T00:00:00"/>
    <x v="1"/>
    <d v="1899-12-30T13:30:00"/>
    <s v="Fazenda Nova America"/>
    <x v="3"/>
    <x v="1"/>
    <s v="O colaborador estava executando atividade de roçada manual quando a foice veio a escapar e atingir um outro colaborador que vinha a 3 metros atrás. "/>
    <s v="J.F.I"/>
    <x v="2"/>
    <m/>
    <s v="Genilson Alves Marcolino"/>
    <s v="Servente Rural "/>
    <m/>
    <s v="ADRIANO DE PAULA MARQUES"/>
    <s v="LUIZ FERNANDO PAES DE OLIVEIRA"/>
    <m/>
    <m/>
    <x v="0"/>
    <x v="0"/>
    <x v="0"/>
    <x v="0"/>
    <s v=""/>
    <x v="0"/>
    <x v="0"/>
    <x v="0"/>
  </r>
  <r>
    <n v="115"/>
    <x v="0"/>
    <d v="2023-02-02T00:00:00"/>
    <x v="1"/>
    <d v="1899-12-30T10:10:00"/>
    <s v="Pátio Interno L1"/>
    <x v="2"/>
    <x v="0"/>
    <s v="O colaborador Everton iria executar a atividade de limpeza em uma desempenadeira com o uso de uma lixadeira com escova de aço, ao realizar atividade, a alixadeira deu um coice e atingiu a barriga do mesmo, causando escoriação por contato direto com escova de aço ligada a lixadeira"/>
    <s v="BARBIERI"/>
    <x v="1"/>
    <m/>
    <s v="Everton Elias Lopes"/>
    <s v="Servente"/>
    <m/>
    <s v="HANS DONNER GOTTARDO"/>
    <s v="VINICIUS PASSOS"/>
    <m/>
    <m/>
    <x v="0"/>
    <x v="0"/>
    <x v="0"/>
    <x v="0"/>
    <s v=""/>
    <x v="0"/>
    <x v="0"/>
    <x v="0"/>
  </r>
  <r>
    <n v="116"/>
    <x v="0"/>
    <d v="2023-02-02T00:00:00"/>
    <x v="1"/>
    <d v="1899-12-30T19:00:00"/>
    <s v="Rondon Próximo a Dexco"/>
    <x v="1"/>
    <x v="1"/>
    <s v="Carro da troca de turno aquaplanou devido a forte chuva. Rodovia estava cheia de água, com lâmina d'água alta. O carro veio a bater a roda em uma pequena vala que se abriu pela chuva. "/>
    <s v="BRACELL"/>
    <x v="0"/>
    <m/>
    <s v="Sidnei Carmo Francisco Leite"/>
    <s v="Motorista"/>
    <m/>
    <s v="EVERSON RIBAS GOMES"/>
    <s v="ARTHUR MAGNINO SANTANA"/>
    <m/>
    <m/>
    <x v="0"/>
    <x v="0"/>
    <x v="0"/>
    <x v="0"/>
    <s v=""/>
    <x v="0"/>
    <x v="0"/>
    <x v="0"/>
  </r>
  <r>
    <n v="117"/>
    <x v="0"/>
    <d v="2023-02-02T00:00:00"/>
    <x v="1"/>
    <d v="1899-12-30T18:20:00"/>
    <s v="Lençois Paulista "/>
    <x v="1"/>
    <x v="1"/>
    <s v="Carro Fiat Fiorino ao tráfego pela rodovia em decorrência da chuva ocorreu aquaplanagem e sai da pista colidindo com caminhão EN na rodovia SP 295. Caminhão EN estava parada no acostamento. "/>
    <s v="EXPRESSO NEPOMUCENO"/>
    <x v="0"/>
    <m/>
    <s v="Elton Rogerio Brombini"/>
    <s v="Motorista Tritrem"/>
    <m/>
    <s v="EVERSON RIBAS GOMES"/>
    <s v="HELLERSON APARECIDO SOARES"/>
    <m/>
    <m/>
    <x v="0"/>
    <x v="0"/>
    <x v="0"/>
    <x v="0"/>
    <s v=""/>
    <x v="0"/>
    <x v="0"/>
    <x v="0"/>
  </r>
  <r>
    <n v="118"/>
    <x v="0"/>
    <d v="2023-02-02T00:00:00"/>
    <x v="1"/>
    <d v="1899-12-30T10:00:00"/>
    <s v="Fazenda Nova Floresta "/>
    <x v="5"/>
    <x v="1"/>
    <s v="Colaboradora escavou lado de cima para nivelar e estabilizar a máquina. Ao pegar um feixe com excesso de volume de madeira com a garra, a memso levou para cima da última carreta e a máquina começou a levantar a parte traseira vindo a deitar 45º com o braço e lança apoiados na ponta de 2 fueiros, evitando tombo completo da CF"/>
    <s v="BRACELL"/>
    <x v="6"/>
    <m/>
    <s v="Thamiris Borges da Silva "/>
    <s v="Operadora de Grua"/>
    <m/>
    <s v="MARCOS SILVA DE MENEZES"/>
    <s v="MARIO FRAIZ COELHO MAIA D ANDRADE"/>
    <m/>
    <m/>
    <x v="0"/>
    <x v="0"/>
    <x v="0"/>
    <x v="0"/>
    <s v=""/>
    <x v="0"/>
    <x v="0"/>
    <x v="0"/>
  </r>
  <r>
    <n v="119"/>
    <x v="0"/>
    <d v="2023-02-03T00:00:00"/>
    <x v="1"/>
    <d v="1899-12-30T07:50:00"/>
    <s v="Viveiro "/>
    <x v="2"/>
    <x v="1"/>
    <s v="O colaborador foi desengatar a carreta de mudas quando sem entender a comunicação do mesmo operador deu ré no quadriciclo prensando os dedos do colaborador. "/>
    <s v="BRACELL"/>
    <x v="7"/>
    <m/>
    <s v="Daniel Pinto Mesquita "/>
    <s v="Auxiliar de Serviços Gerais"/>
    <m/>
    <s v="CLAUDILENE APARECIDA ALVES PENA"/>
    <s v="ALEXANDRE PINTO MESQUITA"/>
    <m/>
    <m/>
    <x v="0"/>
    <x v="0"/>
    <x v="0"/>
    <x v="0"/>
    <s v=""/>
    <x v="0"/>
    <x v="0"/>
    <x v="0"/>
  </r>
  <r>
    <n v="120"/>
    <x v="0"/>
    <d v="2023-02-03T00:00:00"/>
    <x v="1"/>
    <d v="1899-12-30T10:00:00"/>
    <s v="Viveiro"/>
    <x v="2"/>
    <x v="1"/>
    <s v="O colaborador estava descarregando tubetes quando escorregou e bateu o dedo indicador da mão direita na lateral de ferro dentro do caminhão."/>
    <s v="BRACELL"/>
    <x v="7"/>
    <m/>
    <s v="Kaique Quinzote dos Santos "/>
    <s v="Auxiliar de Serviços Gerais"/>
    <m/>
    <s v="CLAUDILENE APARECIDA ALVES PENA"/>
    <s v="NATHANE ALVES DE MELO IMPERATORI"/>
    <m/>
    <m/>
    <x v="0"/>
    <x v="0"/>
    <x v="0"/>
    <x v="0"/>
    <s v=""/>
    <x v="0"/>
    <x v="0"/>
    <x v="0"/>
  </r>
  <r>
    <n v="121"/>
    <x v="0"/>
    <d v="2023-02-03T00:00:00"/>
    <x v="1"/>
    <d v="1899-12-30T20:15:00"/>
    <s v="Via entre Linha 1 e Linha 2"/>
    <x v="1"/>
    <x v="1"/>
    <s v="Veículo que realiza a troca de turno dos motoristas do transporte de madeira veio a cair a roda direita dianteira na drenagem de água na via abaixo do viaduto entre as linhas 1 e 2."/>
    <s v="BRACELL"/>
    <x v="0"/>
    <m/>
    <s v="Débora de Oliveira"/>
    <s v="Motorista"/>
    <m/>
    <s v="EDER DA SILVA RAMOS"/>
    <s v="FILIPE MARCEL DA ROSA VARGAS"/>
    <m/>
    <m/>
    <x v="0"/>
    <x v="0"/>
    <x v="0"/>
    <x v="0"/>
    <s v=""/>
    <x v="0"/>
    <x v="0"/>
    <x v="0"/>
  </r>
  <r>
    <n v="122"/>
    <x v="0"/>
    <d v="2023-02-05T00:00:00"/>
    <x v="1"/>
    <d v="1899-12-30T10:20:00"/>
    <s v="Faz suiça - BR MS 158"/>
    <x v="1"/>
    <x v="1"/>
    <s v="Colaborador relata que conduzia caminhonete HYLUX, PLACA: RTY OB09, pela RODOVIA BR 158 sentido TRÊS LAGOAS , quando próximo a rotatória, o veiculo  conduzido perdeu o freio, passou pelo quebra molas sem redução da velocidade , e o mesmo (veículo) perdeu os freio e consequentemente o condutor perdeu o controle do veículo, que atravessou a pista de rolamento, bateu com as rodas no meio fio , vindo a capotar e, consequentemente tombou as margens da rodovia. No veiculo havia 4 ocupantes no total. os ocupantes do veiculo, apresentando escoriações leves, foram encaminhados ao hospital de referencia na ciddae de tres lagoas  par atendimento médico."/>
    <s v="PONSSE"/>
    <x v="5"/>
    <s v="MÓDULO 8"/>
    <s v="Laerte Pereira Dos Santos/Pedro Henrique Salomão Ribeiro"/>
    <s v="mecanico de manutençao junior"/>
    <m/>
    <s v="RAFAEL MARTELO DIAS"/>
    <s v="EVANDRO WORELL SCHAFASCHECK"/>
    <m/>
    <m/>
    <x v="0"/>
    <x v="0"/>
    <x v="0"/>
    <x v="0"/>
    <s v=""/>
    <x v="0"/>
    <x v="0"/>
    <x v="0"/>
  </r>
  <r>
    <n v="123"/>
    <x v="1"/>
    <d v="2023-02-04T00:00:00"/>
    <x v="1"/>
    <d v="1899-12-30T22:20:00"/>
    <s v="FAZ. RIO FORMOSO"/>
    <x v="1"/>
    <x v="1"/>
    <s v="O trator em operação na atividade de preparo de solo, foi realizar uma manobra, e ao voltar de ré, o rolo coveador acabou em encostando no paralamas do caminhão comboio que estava parado."/>
    <s v="BRACELL"/>
    <x v="2"/>
    <m/>
    <s v="EDIVALDO PONTES"/>
    <s v="OPERADOR DE MAQUINA"/>
    <m/>
    <s v="JOSÉ JUNIOR"/>
    <s v="ANJICLEDIO SANTOS DE JESUS"/>
    <m/>
    <m/>
    <x v="0"/>
    <x v="0"/>
    <x v="0"/>
    <x v="0"/>
    <s v=""/>
    <x v="0"/>
    <x v="0"/>
    <x v="0"/>
  </r>
  <r>
    <n v="124"/>
    <x v="0"/>
    <d v="2023-02-05T00:00:00"/>
    <x v="1"/>
    <d v="1899-12-30T14:20:00"/>
    <s v="Fazenda Suiça"/>
    <x v="1"/>
    <x v="1"/>
    <s v="Conforme informação in loco com o motorista Sr. MARCOS FRANCISCO BARISTEL que conduzia o caminhão SCANIA placa - RVA8H68, onde o mesmo foi fazer uma passagem e pediu para o condutor do onibus, fazer a retirada do veículo, mas o mesmo o negou. o nosso colaborador avisou que poderia acontecer algo pior, e o condutor do onibus se debruçou no volante e novamente se negou a retirar o veículo, assimnosso motorista passou com a frota e só ficou sabendo do ocorrido qunando chegando no posto de combustiel. onde o colega o avisou depois de ouvir a tranmissão pelo rádio o ancontecimento. o motorista informou que não houve dano alhum em nossa frota expresso."/>
    <s v="EXPRESSO NEPOMUCENO"/>
    <x v="5"/>
    <s v="MÓDULO 8"/>
    <s v="MARCOS FRANCISCO BARISTEL"/>
    <s v="MOTORISTA TRITREM"/>
    <m/>
    <s v="EVERSON RIBAS GOMES"/>
    <s v="HELLERSON APARECIDO SOARES"/>
    <m/>
    <m/>
    <x v="0"/>
    <x v="0"/>
    <x v="0"/>
    <x v="0"/>
    <s v=""/>
    <x v="0"/>
    <x v="0"/>
    <x v="0"/>
  </r>
  <r>
    <n v="125"/>
    <x v="1"/>
    <d v="2023-02-06T00:00:00"/>
    <x v="1"/>
    <d v="1899-12-30T10:30:00"/>
    <s v="FAZENDA DOURADINHA"/>
    <x v="4"/>
    <x v="1"/>
    <s v="No dia seis de fevereiro de dois mil e vinte e três, por volta de dez e meio da manha, o colaborador na funçõ de ajudante rural Francisco Ribeiro da Silva, estava na atividade de irrigação quando aconteceu o acidente de piacada de abelhas, local das picadas: região de palpebrá do olho esquerdo, brço esquerdo e dedo da mão esquerda, no total foram 5 picadas, após foi avisado o encarregado de imediato , parou a atividade e foi administrado no campo a medicação VO de primeiros socorros 02 cp de predinisolona, foi encaminhado para atendimento hospitalar. após ser atendido, foi medicado com a medicação via IM prometazina e recebido alta apos precrição loratadina 01 cp por 3 dias"/>
    <s v="EMFLORA "/>
    <x v="2"/>
    <m/>
    <s v="FRANCISCO RIBEIRO DA SILVA"/>
    <s v="AJUDANTE RURAL"/>
    <m/>
    <s v="PAULO TEIXEIRA"/>
    <s v="GUILHERME INOUE NASCIMENTO"/>
    <m/>
    <m/>
    <x v="0"/>
    <x v="0"/>
    <x v="0"/>
    <x v="0"/>
    <s v=""/>
    <x v="0"/>
    <x v="0"/>
    <x v="0"/>
  </r>
  <r>
    <n v="126"/>
    <x v="1"/>
    <d v="2023-02-06T00:00:00"/>
    <x v="1"/>
    <d v="1899-12-30T10:30:00"/>
    <s v="Rodovia BR 262 (próx. Ribas do Rio Pardo)"/>
    <x v="1"/>
    <x v="1"/>
    <s v="Projeção de pedra na rodovia BR262 acertando o para brisa e trincando o mesmo."/>
    <s v="BRACELL"/>
    <x v="2"/>
    <m/>
    <s v="Leonardo Gomes Medeiros Ramos "/>
    <s v="supervisor de sivilcultura"/>
    <m/>
    <s v="ADRIANO DE OLIVEIRA FERREIRA"/>
    <s v="LEONARDO GOMES MEDEIROS RAMOS "/>
    <m/>
    <m/>
    <x v="0"/>
    <x v="0"/>
    <x v="0"/>
    <x v="0"/>
    <s v=""/>
    <x v="0"/>
    <x v="0"/>
    <x v="0"/>
  </r>
  <r>
    <n v="127"/>
    <x v="0"/>
    <d v="2023-01-27T00:00:00"/>
    <x v="0"/>
    <d v="1899-12-30T09:00:00"/>
    <s v="Faz. Nossa Senhora de Aparecida"/>
    <x v="4"/>
    <x v="1"/>
    <s v="A colaboradora, ao realizar a atividade de classificação de mudas foi picada por um inseto não identificado."/>
    <s v="BRACELL"/>
    <x v="7"/>
    <m/>
    <s v="Lelia Alcantara Ribeiro"/>
    <s v="Aux. Viveiro"/>
    <m/>
    <s v="VALERIANO C. CONCEIÇÃO"/>
    <s v="JOÃO AFONSO"/>
    <m/>
    <m/>
    <x v="0"/>
    <x v="0"/>
    <x v="0"/>
    <x v="0"/>
    <s v=""/>
    <x v="0"/>
    <x v="0"/>
    <x v="0"/>
  </r>
  <r>
    <n v="128"/>
    <x v="0"/>
    <d v="2023-01-30T00:00:00"/>
    <x v="0"/>
    <d v="1899-12-30T10:51:00"/>
    <s v="Faz. Nossa Senhora de Aparecida"/>
    <x v="2"/>
    <x v="1"/>
    <s v="A colaboradora, foi se aproximar do trator e bateu com a face na carretinha."/>
    <s v="BRACELL"/>
    <x v="7"/>
    <m/>
    <s v="Gilderlani Casandra Melo Dos Santos "/>
    <s v="Aux. Viveiro"/>
    <m/>
    <s v="VALERIANO C. CONCEIÇÃO"/>
    <s v="JOÃO AFONSO"/>
    <m/>
    <m/>
    <x v="0"/>
    <x v="0"/>
    <x v="0"/>
    <x v="0"/>
    <s v=""/>
    <x v="0"/>
    <x v="0"/>
    <x v="0"/>
  </r>
  <r>
    <n v="129"/>
    <x v="0"/>
    <d v="2023-01-31T00:00:00"/>
    <x v="0"/>
    <d v="1899-12-30T15:00:00"/>
    <s v="Faz. Nossa Senhora de Aparecida"/>
    <x v="2"/>
    <x v="1"/>
    <s v="Durante a descarga de um caminão uma das bandeijas escorregou e atingiu o cotovelo do colaborador. "/>
    <s v="BRACELL"/>
    <x v="7"/>
    <m/>
    <s v="Rosinaldo Dourado de souza "/>
    <s v="Aux. Viveiro"/>
    <m/>
    <s v="VALERIANO C. CONCEIÇÃO"/>
    <s v="JOÃO AFONSO"/>
    <m/>
    <m/>
    <x v="0"/>
    <x v="0"/>
    <x v="0"/>
    <x v="0"/>
    <s v=""/>
    <x v="0"/>
    <x v="0"/>
    <x v="0"/>
  </r>
  <r>
    <n v="130"/>
    <x v="0"/>
    <d v="2023-01-12T00:00:00"/>
    <x v="0"/>
    <d v="1899-12-30T10:30:00"/>
    <s v="Fazenda Santa Cruz II"/>
    <x v="1"/>
    <x v="1"/>
    <s v="Durante deslocamento para a Fazenda Santa Cruz II estava chovendo bastante, formando muitas poças pelas estradas de terra, em uma dessas poças o carro caiu dentro de um buraco que não era possível visualizar com antecedência, fazendo o para-choque travar e quebrar no momento do contato."/>
    <s v="BRACELL"/>
    <x v="2"/>
    <m/>
    <s v="Fiat UNO: RMP4E13"/>
    <s v="NA"/>
    <m/>
    <s v="GIL CANCELLA QUEIROGA"/>
    <s v="PAULO MIGUEL VIANA SILIO"/>
    <m/>
    <m/>
    <x v="0"/>
    <x v="0"/>
    <x v="0"/>
    <x v="0"/>
    <s v=""/>
    <x v="0"/>
    <x v="0"/>
    <x v="0"/>
  </r>
  <r>
    <n v="131"/>
    <x v="0"/>
    <d v="2023-02-03T00:00:00"/>
    <x v="1"/>
    <d v="1899-12-30T10:45:00"/>
    <s v="Fazenda Monte Líbano I - 0268."/>
    <x v="1"/>
    <x v="1"/>
    <s v="Ao trafegar pelo carreador não pavimentado, a parte inferior esquerda do carro colidiu com um buraco/erosão  presente na via (Foto 1.1), originando uma pequena avaria no parachoque dianteiro do veículo (Foto 1.2). "/>
    <s v="BRACELL"/>
    <x v="12"/>
    <m/>
    <s v="Fiat Mobi – RMN7H47"/>
    <s v="NA"/>
    <m/>
    <s v="MARCELA TRECENTI COPOANI"/>
    <s v="MARCELA TRECENTI COPOANI"/>
    <m/>
    <m/>
    <x v="0"/>
    <x v="0"/>
    <x v="0"/>
    <x v="0"/>
    <s v=""/>
    <x v="0"/>
    <x v="0"/>
    <x v="0"/>
  </r>
  <r>
    <n v="132"/>
    <x v="1"/>
    <d v="2023-02-07T00:00:00"/>
    <x v="1"/>
    <d v="1899-12-30T09:00:00"/>
    <s v="FAZENDA RIO FORMOSO"/>
    <x v="3"/>
    <x v="1"/>
    <s v="Conforme relado do encarregado Rafael Oliveira o mesmo estava realizando um pequeno reparo no implemento com uma ferramenta manual, quando por um leve descuido a mesma enganchou no equipamento, saindo pressionada e colidiu com a testa  do funcionario. "/>
    <s v="CARPELO"/>
    <x v="2"/>
    <m/>
    <s v="Diego Fernandes de Souza"/>
    <s v="Operador de Trator "/>
    <m/>
    <s v="FELIPE NECKEL GOULART"/>
    <s v="BRUNO RICARDO DE OLIVEIRA ARRUDA"/>
    <m/>
    <m/>
    <x v="0"/>
    <x v="0"/>
    <x v="0"/>
    <x v="0"/>
    <s v=""/>
    <x v="0"/>
    <x v="0"/>
    <x v="0"/>
  </r>
  <r>
    <n v="133"/>
    <x v="0"/>
    <d v="2023-02-05T00:00:00"/>
    <x v="1"/>
    <d v="1899-12-30T00:25:00"/>
    <s v="Rua 5 Linha 2"/>
    <x v="3"/>
    <x v="1"/>
    <s v="O motorista Fabio Amador, empresa “Garbuio”, após fazer a descarga de madeira do caminhão tritrem na mesa 3 da Linha II na Bracell, observou que ficou um pedaço de madeira de aproximadamente 1,5 metros de comprimento na última carreta, conduziu o veículo pela rua 5 entre as pilhas de madeira, para fazer a retirada da madeira no ponto de descarte. Chegando no local pegou a madeira e estava levando até a caixa de descarte, momento que escorregou no piso que estava molhado e com “poça” de água, caiu sobre a madeira e bateu braço direito (cotovelo) no solo."/>
    <s v="GARBUIO"/>
    <x v="0"/>
    <m/>
    <s v="Fabio Amador "/>
    <s v="Motorista de Carreta "/>
    <m/>
    <s v="EVERSON RIBAS GOMES"/>
    <s v="HELLERSON APARECIDO SOARES"/>
    <m/>
    <m/>
    <x v="0"/>
    <x v="0"/>
    <x v="0"/>
    <x v="0"/>
    <s v=""/>
    <x v="0"/>
    <x v="0"/>
    <x v="0"/>
  </r>
  <r>
    <n v="134"/>
    <x v="0"/>
    <d v="2023-02-04T00:00:00"/>
    <x v="1"/>
    <d v="1899-12-30T00:58:00"/>
    <s v="Talhão 012 da fazenda Querencia IV"/>
    <x v="1"/>
    <x v="1"/>
    <s v="Colaborador (Maycon Marques das Neves) conduzia o veiculo fiat mob RVB2J31 no carreado do talhão 012 da fazenda querencia IV, o mesmo por falta de alenção veio a colidir com a larerela esqueda do veiculo no FW14023, onde tivemos somente dandos materias ao veiculo"/>
    <s v="BRACELL"/>
    <x v="5"/>
    <s v="MÓDULO 5"/>
    <s v="Maycon Marques das Neves"/>
    <s v="- "/>
    <m/>
    <s v="GABRIEL DE SOUZA MATEUS"/>
    <s v="JOSE ADRIANO DOS SANTOS"/>
    <m/>
    <m/>
    <x v="0"/>
    <x v="0"/>
    <x v="0"/>
    <x v="0"/>
    <s v=""/>
    <x v="0"/>
    <x v="0"/>
    <x v="0"/>
  </r>
  <r>
    <n v="135"/>
    <x v="0"/>
    <d v="2023-02-07T00:00:00"/>
    <x v="1"/>
    <d v="1899-12-30T04:45:00"/>
    <s v="Bauru SP, Bairro São Paulo"/>
    <x v="6"/>
    <x v="1"/>
    <s v="O colaborador estava transitando com sua motocicleta no trajeto de sua residência para o trabalho, onde no bairro mencionado acima, passou sobre uma fiação que estava caída na rua, vindo a sofrer a queda da sua motocicleta. Com isso, sofreu escoriações no braço esquerdo, abdômen e pé esquerdo."/>
    <s v="BRACELL"/>
    <x v="0"/>
    <m/>
    <s v="André Ambrósio da Conceição "/>
    <s v="Motorista Transporte "/>
    <m/>
    <s v="EVERSON RIBAS GOMES"/>
    <s v="LUCIANO MOREIRA ARRAIS"/>
    <m/>
    <m/>
    <x v="0"/>
    <x v="0"/>
    <x v="0"/>
    <x v="0"/>
    <s v=""/>
    <x v="0"/>
    <x v="0"/>
    <x v="0"/>
  </r>
  <r>
    <n v="136"/>
    <x v="0"/>
    <d v="2023-02-04T00:00:00"/>
    <x v="1"/>
    <d v="1899-12-30T19:07:00"/>
    <s v="Fazenda Globo"/>
    <x v="1"/>
    <x v="1"/>
    <s v="Veículo Plácidos, placa: FPL.2D43, sentido Borebi, quando ocorreu que na estrada de terra se deparou com uma moto vindo em velocidade alta na direção do caminhão, onde conseguiu desviar-se porém, o veículo deslizou lateramente e rompeu a cerca, adentrando em vão de corredor de eucaliptos, ocasionando danos materiais na lateral direita da cabine do véiculo. OBS: O motorista da nada sofreu, saiu ileso. "/>
    <s v="PLACIDOS"/>
    <x v="0"/>
    <m/>
    <s v="Demildo Robesio Scatola"/>
    <s v="Motorista Transporte "/>
    <m/>
    <s v="EVERSON RIBAS GOMES"/>
    <s v="HELLERSON APARECIDO SOARES"/>
    <m/>
    <m/>
    <x v="0"/>
    <x v="0"/>
    <x v="0"/>
    <x v="0"/>
    <s v=""/>
    <x v="0"/>
    <x v="0"/>
    <x v="0"/>
  </r>
  <r>
    <n v="137"/>
    <x v="0"/>
    <d v="2023-02-07T00:00:00"/>
    <x v="1"/>
    <d v="1899-12-30T08:00:00"/>
    <s v="Viveiro LP II"/>
    <x v="2"/>
    <x v="1"/>
    <s v="A colaboradora foi entrar no canteiro para coletar, quando bateu a mão no canteiro. "/>
    <s v="BRACELL"/>
    <x v="7"/>
    <m/>
    <s v="Isabela Ohana "/>
    <s v="Auxiliar de Serviços Gerais"/>
    <m/>
    <s v="CLAUDILENE APARECIDA ALVES PENA"/>
    <s v="NATHANE ALVES DE MELO IMPERATORI"/>
    <m/>
    <m/>
    <x v="0"/>
    <x v="0"/>
    <x v="0"/>
    <x v="0"/>
    <s v=""/>
    <x v="0"/>
    <x v="0"/>
    <x v="0"/>
  </r>
  <r>
    <n v="138"/>
    <x v="0"/>
    <d v="2023-02-07T00:00:00"/>
    <x v="1"/>
    <d v="1899-12-30T17:57:00"/>
    <s v="Rod SP 300, Marechal Rondon "/>
    <x v="1"/>
    <x v="1"/>
    <s v="O colaborador Carlos Andre Gonçaves de Souza, sob nº de matrícula: 37006360, motorista frota 44006, placa ENN9C13, informa que ocorreu colisão frontal com outro veículo Ford Fiesta Placa FSI 5737, ao realizar ultrapassagem antes mesmo de concluir mudou de faixa, onde veio a colidir com o CM Bracell provocando colisão dianteira lado direito do veículo leve, terceiro e danos no parachoque CM Bracell lado esquerdo  (motorista), não houve vítimas, danos materiais "/>
    <s v="BRACELL"/>
    <x v="0"/>
    <m/>
    <s v="Carlos André Gonçalves "/>
    <s v="Motorista Transporte Florestal"/>
    <m/>
    <s v="EVERSON RIBAS GOMES"/>
    <s v="ADILSON RODRIGUES BASTO"/>
    <m/>
    <m/>
    <x v="0"/>
    <x v="0"/>
    <x v="0"/>
    <x v="0"/>
    <s v=""/>
    <x v="0"/>
    <x v="0"/>
    <x v="0"/>
  </r>
  <r>
    <n v="139"/>
    <x v="0"/>
    <d v="2023-02-15T00:00:00"/>
    <x v="1"/>
    <d v="1899-12-30T03:30:00"/>
    <s v="Fazenda Morrinhos "/>
    <x v="1"/>
    <x v="1"/>
    <s v="Na operação de arraste do caminhão, o segundo fueiro veio a colidir na proteção da CF que estava parada com a traseira virada para o carreador."/>
    <s v="BRACELL"/>
    <x v="6"/>
    <m/>
    <s v="Odair Borges da Silva "/>
    <s v="Operadora de Grua"/>
    <m/>
    <s v="MARCOS SILVA DE MENEZES"/>
    <s v="MARIO FRAIZ COELHO MAIA D ANDRADE"/>
    <m/>
    <m/>
    <x v="0"/>
    <x v="0"/>
    <x v="0"/>
    <x v="0"/>
    <s v=""/>
    <x v="0"/>
    <x v="0"/>
    <x v="0"/>
  </r>
  <r>
    <n v="140"/>
    <x v="0"/>
    <d v="2023-02-07T00:00:00"/>
    <x v="1"/>
    <d v="1899-12-30T09:08:00"/>
    <s v="Logoa Rica - Talhão 007"/>
    <x v="1"/>
    <x v="1"/>
    <s v="Durante a preparação para o recolhimento da equipe ao final do turno se iniciou às 23:49 do da 06/02/2023, o operador do FW 14.016, com a máquina estacionada e fora de operação aguardou a passagem do veículo, quando uma madeira curta escorregou da caixa de carga, atingindo o veículo na sua lateral direita causando o incidente com danos materiais na lateral do veículo. Fiat Mobi - Placa RNP 1G68"/>
    <s v="BRACELL"/>
    <x v="5"/>
    <s v="MÓDULO 4"/>
    <s v="José Lucena "/>
    <s v="Técnico de Operações Florestais "/>
    <m/>
    <s v="GABRIEL DE SOUZA MATEUS"/>
    <s v="EVERTON LUIS STATI"/>
    <m/>
    <m/>
    <x v="0"/>
    <x v="0"/>
    <x v="0"/>
    <x v="0"/>
    <s v=""/>
    <x v="0"/>
    <x v="0"/>
    <x v="0"/>
  </r>
  <r>
    <n v="141"/>
    <x v="0"/>
    <d v="2023-02-09T00:00:00"/>
    <x v="1"/>
    <d v="1899-12-30T08:30:00"/>
    <s v="Viveiro LP II"/>
    <x v="2"/>
    <x v="1"/>
    <s v="A colaboradora estava fazendo seleção e houve prensamento da mão com as bandeijinhas"/>
    <s v="BRACELL"/>
    <x v="7"/>
    <m/>
    <s v="Ketilyn de Oliveira"/>
    <s v="Auxiliar de Serviços Gerais"/>
    <m/>
    <s v="CLAUDILENE APARECIDA ALVES PENA"/>
    <s v="NATHANE ALVES DE MELO IMPERATORI"/>
    <m/>
    <m/>
    <x v="0"/>
    <x v="0"/>
    <x v="0"/>
    <x v="0"/>
    <s v=""/>
    <x v="0"/>
    <x v="0"/>
    <x v="0"/>
  </r>
  <r>
    <n v="142"/>
    <x v="0"/>
    <d v="2023-02-09T00:00:00"/>
    <x v="1"/>
    <d v="1899-12-30T10:30:00"/>
    <s v="Módulo 4"/>
    <x v="3"/>
    <x v="0"/>
    <s v="Durante a atividade de manutenção do FW o colaborador foi atingido com óleo quente nos olhos."/>
    <s v="PONSSE"/>
    <x v="5"/>
    <s v="MÓDULO 4"/>
    <s v="Alexandre de Araujo Barreto "/>
    <s v="Mecânico"/>
    <m/>
    <s v="ANTONIO CESAR COELHO MADEIRA"/>
    <s v="SAYMON LUZ SANTOS"/>
    <m/>
    <m/>
    <x v="0"/>
    <x v="0"/>
    <x v="0"/>
    <x v="0"/>
    <s v=""/>
    <x v="0"/>
    <x v="0"/>
    <x v="0"/>
  </r>
  <r>
    <n v="143"/>
    <x v="0"/>
    <d v="2023-02-09T00:00:00"/>
    <x v="1"/>
    <d v="1899-12-30T10:00:00"/>
    <s v="Viveiro LP II"/>
    <x v="4"/>
    <x v="1"/>
    <s v="A colaboradora levou uma picada de inseto não identificado abaixo do seio direito "/>
    <s v="BRACELL"/>
    <x v="7"/>
    <m/>
    <s v="Elisangela Cordeiro "/>
    <s v="Auxiliar de Serviços Gerais"/>
    <m/>
    <s v="CLAUDILENE APARECIDA ALVES PENA"/>
    <s v="NATHANE ALVES DE MELO IMPERATORI"/>
    <m/>
    <m/>
    <x v="0"/>
    <x v="0"/>
    <x v="0"/>
    <x v="0"/>
    <s v=""/>
    <x v="0"/>
    <x v="0"/>
    <x v="0"/>
  </r>
  <r>
    <n v="144"/>
    <x v="1"/>
    <d v="2023-02-07T00:00:00"/>
    <x v="1"/>
    <d v="1899-12-30T11:05:00"/>
    <s v="Fazenda Guarujá II "/>
    <x v="1"/>
    <x v="1"/>
    <s v="No dia 07/02/2023 as 11:05, na fazenda Guarujá II, durante atividade de limpeza de area com link, a roda do trator passou por cima de um residuo de madeira que vindo se protejar no vidro da porta, ocasionando a quebra do mesmo."/>
    <s v="AMADEO "/>
    <x v="2"/>
    <m/>
    <s v="Reginaldo de Souza Malaquias"/>
    <s v="Tratorista"/>
    <m/>
    <s v="ADRIANO DE OLIVEIRA FERREIRA"/>
    <s v="LEONARDO GOMES MEDEIROS RAMOS "/>
    <m/>
    <m/>
    <x v="0"/>
    <x v="0"/>
    <x v="0"/>
    <x v="0"/>
    <s v=""/>
    <x v="0"/>
    <x v="0"/>
    <x v="0"/>
  </r>
  <r>
    <n v="145"/>
    <x v="0"/>
    <d v="2023-02-09T00:00:00"/>
    <x v="1"/>
    <d v="1899-12-30T10:00:00"/>
    <s v="Fazenda Suiça"/>
    <x v="4"/>
    <x v="1"/>
    <s v="Conforme relato do colaborador o mesmo estava na Faz. Suiça regional de tres lagoas - MS aguardando o carregamento  quando em dado momento sentiu uma picada de abelha no rosto, o colaborador de imediato acionou o instrutor de motorista que entra-se com um carro gol e foi encaminhado para UPA do municipio de três Lagoas para receber os primeiros atendimentos."/>
    <s v="EXPRESSO NEPOMUCENO"/>
    <x v="0"/>
    <s v="MS"/>
    <s v="Paulo Roberto Dias"/>
    <s v="Motorista Tritrem"/>
    <m/>
    <s v="EVERSON RIBAS GOMES"/>
    <s v="HELLERSON APARECIDO SOARES"/>
    <m/>
    <m/>
    <x v="0"/>
    <x v="0"/>
    <x v="0"/>
    <x v="0"/>
    <s v=""/>
    <x v="0"/>
    <x v="0"/>
    <x v="0"/>
  </r>
  <r>
    <n v="146"/>
    <x v="0"/>
    <d v="2023-02-04T00:00:00"/>
    <x v="1"/>
    <d v="1899-12-30T22:20:00"/>
    <s v="Preparo de solo"/>
    <x v="1"/>
    <x v="1"/>
    <s v="O trator em operação na atividade de preparo de solo, foi realizar manobra e ao voltar de ré, encostou de leve o rolo coveador no para lama do caminhão comboio que estava estacionado no carreador."/>
    <s v="BRACELL"/>
    <x v="2"/>
    <m/>
    <s v="Trator de Pneu JD 7230"/>
    <s v="Operador"/>
    <m/>
    <s v="MARCOS HENRIQUE PARENTI BRAZ"/>
    <m/>
    <m/>
    <m/>
    <x v="0"/>
    <x v="0"/>
    <x v="0"/>
    <x v="0"/>
    <s v=""/>
    <x v="0"/>
    <x v="0"/>
    <x v="0"/>
  </r>
  <r>
    <n v="147"/>
    <x v="0"/>
    <d v="2023-02-09T00:00:00"/>
    <x v="1"/>
    <d v="1899-12-30T21:00:00"/>
    <s v="Fazenda Morrinhos "/>
    <x v="1"/>
    <x v="1"/>
    <s v="Operador Jurandir, matrícula 37005646 operava a grua 15001 e enquanto estava carregando a primeira compisição da frota 44085, uma madeira escorregou por cima do malhal sendo lançada para parte da frente do cm, ao bater no chão acertou o para brisa do caminhão que veio a quebrar. "/>
    <s v="BRACELL"/>
    <x v="6"/>
    <m/>
    <s v="Rui José  Portes"/>
    <s v="Motorista"/>
    <m/>
    <s v="EVERSON RIBAS GOMES"/>
    <s v="DANIELI DE SOUZA TENORIO"/>
    <m/>
    <m/>
    <x v="0"/>
    <x v="0"/>
    <x v="0"/>
    <x v="0"/>
    <s v=""/>
    <x v="0"/>
    <x v="0"/>
    <x v="0"/>
  </r>
  <r>
    <n v="148"/>
    <x v="0"/>
    <d v="2023-02-10T00:00:00"/>
    <x v="1"/>
    <d v="1899-12-30T07:45:00"/>
    <s v="Pátio de Madeira L2 "/>
    <x v="1"/>
    <x v="1"/>
    <s v="O motorista da plácido relata que estava sentido a balança (saída) vazio e chegando ao cruzamento da quadra 100 com a 700 havia um caminhão Bracell solictando passagem, o mesmo deu a preferência a ele e junto o veículo leve uno cruzou a frente onde o motorista  acreditou que ele teria seguido sentido fábrica, quando a fila andou ele tocou o caminhão para frente não vendo que o veículo leve havia feito um retorno e estava a sua frente colidindo com o mesmo."/>
    <s v="PLACIDOS"/>
    <x v="1"/>
    <s v="LINHA 2"/>
    <s v="Diego Aparecido de Assis "/>
    <s v="Motorista "/>
    <m/>
    <s v="EDER DA SILVA RAMOS"/>
    <s v="JOSE JUNIOR ROCHA"/>
    <m/>
    <m/>
    <x v="0"/>
    <x v="0"/>
    <x v="0"/>
    <x v="0"/>
    <s v=""/>
    <x v="0"/>
    <x v="0"/>
    <x v="0"/>
  </r>
  <r>
    <n v="149"/>
    <x v="0"/>
    <d v="2023-02-22T00:00:00"/>
    <x v="1"/>
    <d v="1899-12-30T07:30:00"/>
    <s v="Fazenda Santa Cruz 2"/>
    <x v="1"/>
    <x v="1"/>
    <s v="Colaborador estava realizando o check list do trator TL5100 Frota 424 no início do trabalho quando abriu a porta do lado esquerdo do trator para verificar a borracha, houve a quebra espontânea do vidro e não soltou estilhaço (pedaço de vidro) e colaborador não sofreu ferimento. "/>
    <s v="BRACELL"/>
    <x v="2"/>
    <m/>
    <s v="Matheus da Silva "/>
    <s v="Tratorista"/>
    <m/>
    <s v="GIL CANCELLA QUEIROGA"/>
    <s v="PAULO MIGUEL VIANA SILIO"/>
    <m/>
    <m/>
    <x v="0"/>
    <x v="0"/>
    <x v="0"/>
    <x v="0"/>
    <s v=""/>
    <x v="0"/>
    <x v="0"/>
    <x v="0"/>
  </r>
  <r>
    <n v="150"/>
    <x v="0"/>
    <d v="2023-02-09T00:00:00"/>
    <x v="1"/>
    <d v="1899-12-30T11:00:00"/>
    <s v="Fazenda Coco Doce"/>
    <x v="5"/>
    <x v="1"/>
    <s v="Durante a operação de preparo de solo, o operador do equipamento Frota 874 percebeu um principio de incêndio na dianteira do equipamento.  Prontamente o mesmo comunicou o incêncio via rádio, desembarcou e procedeu o primeiro combate com o extintor. O caminhão pipa frota 3014, que se encontrava na fazenda proativamente atendeu o chamado em tempo hábil e conseguiu extinguir o fogo antes de se alastrar, sem maiores danos ao equipamento e sem impacto na vegetação circundante. "/>
    <s v="BRACELL"/>
    <x v="2"/>
    <m/>
    <s v="Luciano Fernandes de Oliveira "/>
    <s v="Tratorista"/>
    <m/>
    <s v="MARCOS HENRIQUE PARENTI BRAZ"/>
    <s v="DAVID APARECIDO ACIELI"/>
    <m/>
    <m/>
    <x v="0"/>
    <x v="0"/>
    <x v="0"/>
    <x v="0"/>
    <s v=""/>
    <x v="0"/>
    <x v="0"/>
    <x v="0"/>
  </r>
  <r>
    <n v="151"/>
    <x v="0"/>
    <d v="2023-02-10T00:00:00"/>
    <x v="1"/>
    <d v="1899-12-30T12:35:00"/>
    <s v="Rodovia Comandante João Ribeiro Barros "/>
    <x v="5"/>
    <x v="0"/>
    <s v="Segundo informações recebidas, o colaborador Arlindo Rodrigues Chagas Junior estava conduzindo o caminhão comboio placas JTB2B73, no sentido a Faz. Vale Real localizada na cidade de Paulistânia para Faz. Shangrilá localizada na cidade de Bauru. Na altura do KM 340, o conjunto de pneus traseiro do lado esquerdo se soltou e imediatamente o condutor estacionou o veículo no acostamento da rodovia. Também se encontrava no veículo o auxiliar de lurificação João Henrique. Os colaboradores envolvidos não sofreram ferimentos "/>
    <s v="PONSSE"/>
    <x v="5"/>
    <s v="MÓDULO 5"/>
    <s v="Arlindo Rodrigues Chagas Junior "/>
    <s v="Motorista "/>
    <m/>
    <s v="ANTONIO CESAR COELHO MADEIRA"/>
    <s v="SAYMON LUZ SANTOS"/>
    <m/>
    <m/>
    <x v="0"/>
    <x v="0"/>
    <x v="0"/>
    <x v="0"/>
    <s v=""/>
    <x v="0"/>
    <x v="0"/>
    <x v="0"/>
  </r>
  <r>
    <n v="152"/>
    <x v="0"/>
    <d v="2023-02-22T00:00:00"/>
    <x v="1"/>
    <d v="1899-12-30T04:00:00"/>
    <s v="Fazenda Oito Pontas ID 0420"/>
    <x v="5"/>
    <x v="0"/>
    <s v="O operador estava realizando a derrubada de árvores em um talhão declivoso, deixando uma faixa de segurança até a linha. Ao abater uma árvore com três fustes, uma veio a quebrar em direção a rede elétrica, houve o efeito dominó em outra árvore que veio a cair na rede elétrica, danificando os três fios. "/>
    <s v="BRACELL"/>
    <x v="5"/>
    <s v="MÓDULO 1"/>
    <s v="Luis Antônio Sellas "/>
    <s v="Operador II de Harvester "/>
    <m/>
    <s v="LUCAS PINTO RIBEIRO"/>
    <s v="MARCIO JOSE RUIZ PIRES"/>
    <m/>
    <m/>
    <x v="0"/>
    <x v="0"/>
    <x v="0"/>
    <x v="0"/>
    <s v=""/>
    <x v="0"/>
    <x v="0"/>
    <x v="0"/>
  </r>
  <r>
    <n v="153"/>
    <x v="0"/>
    <d v="2023-02-10T00:00:00"/>
    <x v="1"/>
    <d v="1899-12-30T23:00:00"/>
    <s v="Fazenda Querência/ Módulo 5"/>
    <x v="1"/>
    <x v="1"/>
    <s v="O colaborador Wallas Costa Nogueira, estacionou a caminhonete de apoio L200 placa RMH7F05 em frente ao módulo para carregar e descarregar peças e ferramentas. Nesse intervalo, o veículo Fiat Mob placas RVH0C49 foi estacionado logo atrás da caminhonete. O colaborador Wallas ao realizar a manobra em marcha ré para sair do local, veio a colidir o para-choque traseiro da caminhonete no veículo leve, causando danos materiais. "/>
    <s v="BRACELL"/>
    <x v="5"/>
    <s v="MÓDULO 5"/>
    <s v="Wallas Costa Nogueira"/>
    <s v="Mecânico PL II"/>
    <m/>
    <s v="ANTONIO CESAR COELHO MADEIRA"/>
    <s v="SAYMON LUZ SANTOS"/>
    <m/>
    <m/>
    <x v="0"/>
    <x v="0"/>
    <x v="0"/>
    <x v="0"/>
    <s v=""/>
    <x v="0"/>
    <x v="0"/>
    <x v="0"/>
  </r>
  <r>
    <n v="154"/>
    <x v="0"/>
    <d v="2023-02-10T00:00:00"/>
    <x v="1"/>
    <d v="1899-12-30T12:40:00"/>
    <s v="Faz. Nossa Senhora de Aparecida"/>
    <x v="2"/>
    <x v="1"/>
    <s v="Durante a descarga de um trator uma das bandejas estava fora de alcance da colaboradora e a mesma veio a bater a parte do nariz na carretinha."/>
    <s v="BRACELL"/>
    <x v="7"/>
    <m/>
    <s v="Daiana Fernanda de Oliveira"/>
    <s v="Auxiliar de viveriro"/>
    <m/>
    <s v="VALERIANO C. CONCEIÇÃO"/>
    <s v="JOÃO AFONSO"/>
    <m/>
    <m/>
    <x v="0"/>
    <x v="0"/>
    <x v="0"/>
    <x v="0"/>
    <s v=""/>
    <x v="0"/>
    <x v="0"/>
    <x v="0"/>
  </r>
  <r>
    <n v="155"/>
    <x v="0"/>
    <d v="2023-02-11T00:00:00"/>
    <x v="1"/>
    <d v="1899-12-30T22:10:00"/>
    <s v="Fazenda São José Vicente "/>
    <x v="4"/>
    <x v="1"/>
    <s v="O colaborador foi picado por um marimbondo, na sequência tomou antialérgico e esta bem "/>
    <s v="BRACELL"/>
    <x v="5"/>
    <m/>
    <s v="Bruno Luis "/>
    <s v="Operador Máquina Colheita I"/>
    <m/>
    <s v="RAFAEL ELI DE CAMARGO"/>
    <s v="DIEGO DE SOUZA ALVES"/>
    <m/>
    <m/>
    <x v="0"/>
    <x v="0"/>
    <x v="0"/>
    <x v="0"/>
    <s v=""/>
    <x v="0"/>
    <x v="0"/>
    <x v="0"/>
  </r>
  <r>
    <n v="156"/>
    <x v="0"/>
    <d v="2023-02-10T00:00:00"/>
    <x v="1"/>
    <d v="1899-12-30T15:50:00"/>
    <s v="Faz. Nossa Senhora de Aparecida"/>
    <x v="2"/>
    <x v="1"/>
    <s v="Durante a descarga de um trator com caixas vazias,uma das caixas veio a cair no rosto da colaboradora"/>
    <s v="BRACELL"/>
    <x v="7"/>
    <m/>
    <s v="Renata Maria Cardoso dos Santos "/>
    <s v="Auxiliar de viveriro"/>
    <m/>
    <s v="VALERIANO C. CONCEIÇÃO"/>
    <s v="JOÃO AFONSO"/>
    <m/>
    <m/>
    <x v="0"/>
    <x v="0"/>
    <x v="0"/>
    <x v="0"/>
    <s v=""/>
    <x v="0"/>
    <x v="0"/>
    <x v="0"/>
  </r>
  <r>
    <n v="157"/>
    <x v="1"/>
    <d v="2023-02-11T00:00:00"/>
    <x v="1"/>
    <d v="1899-12-30T08:00:00"/>
    <s v="FAZ. VALE DO MIMOSO"/>
    <x v="5"/>
    <x v="0"/>
    <s v="O motorista Marcio CA-042 seguia sentido a fazenda vale do mimoso transportando rebaixador de toco após andar 8 KM notou que a prancha começou a seder, parou o caminhão de imediato e foi identificdo uma rachadura de grande proporção no chassis, apos avaliação foi constatado uma rachadura que iniciou na parte interna que não era posiivel identificar durante check list, a maquina foi desembarcada e foi acionada a manutenção para realização de reparos e possibilitar o retorno do caminhão para a manutenção definitiva."/>
    <s v="MACPLAN"/>
    <x v="2"/>
    <m/>
    <s v="Marcio Narcisio Sena"/>
    <s v="Motorista de Prancha II"/>
    <m/>
    <s v="ADRIANO DE OLIVEIRA FERREIRA"/>
    <s v="LEONARDO GOMES MEDEIROS RAMOS "/>
    <m/>
    <m/>
    <x v="0"/>
    <x v="0"/>
    <x v="0"/>
    <x v="0"/>
    <s v=""/>
    <x v="0"/>
    <x v="0"/>
    <x v="0"/>
  </r>
  <r>
    <n v="158"/>
    <x v="0"/>
    <d v="2023-02-01T00:00:00"/>
    <x v="1"/>
    <d v="1899-12-30T14:50:00"/>
    <s v="Fazenda Somonetti"/>
    <x v="1"/>
    <x v="1"/>
    <s v="Carro Gol VW de placas FTQ-4G77 modelo 2021 em deslocamento pela fazenda Simonetti para realização de medição de parcelas de inventário florestal, quando houve a quebra da referida peça da suspenção/tração dianteira, imobilizando assim o veiculo. Foi acionado guincho junto a segurandora que o removeu para realizar o reparo necessário."/>
    <s v="MÉTODO BIOMETRIA INVENTÁRIO FLORESTAL S/C"/>
    <x v="8"/>
    <m/>
    <s v="Gol VW  - FTQ-4G77 "/>
    <s v="NA"/>
    <m/>
    <s v="THAIS RUFINO "/>
    <s v="ATNY SAITO"/>
    <m/>
    <m/>
    <x v="0"/>
    <x v="0"/>
    <x v="0"/>
    <x v="0"/>
    <s v=""/>
    <x v="0"/>
    <x v="0"/>
    <x v="0"/>
  </r>
  <r>
    <n v="159"/>
    <x v="0"/>
    <d v="2023-02-15T00:00:00"/>
    <x v="1"/>
    <d v="1899-12-30T11:12:00"/>
    <s v="Presidente Alves - São Paulo"/>
    <x v="2"/>
    <x v="1"/>
    <s v="O Colaborador João Mario Menardi de Oliveira, realizava a atividade de herbicida manual, na fazenda Jacutinga, no talhão 08, em Presidente Alves - SP. Durante a realização da atividade, em determinado ponto o colaborador veio a escorregar devido o solo e vegetação húmida, e caindo de costas no chão. Após o ocorrido o colaborador foi encaminhado de imediato ao Pronto Socorro de Pirajuí - SP, o médico solicitou um exame raio X, e relatou que não houve nenhuma fratura. Com isso foi medicado e liberado."/>
    <s v="EMFLORA "/>
    <x v="2"/>
    <m/>
    <s v="João Mario Menardi de Oliveira "/>
    <s v="Ajudante Rural l "/>
    <m/>
    <s v="BRUNO ASSUNCAO NORONHA"/>
    <s v="EDUARDO RODRIGUES MARQUES"/>
    <m/>
    <m/>
    <x v="0"/>
    <x v="0"/>
    <x v="0"/>
    <x v="0"/>
    <s v=""/>
    <x v="0"/>
    <x v="0"/>
    <x v="0"/>
  </r>
  <r>
    <n v="160"/>
    <x v="0"/>
    <d v="2023-02-15T00:00:00"/>
    <x v="1"/>
    <d v="1899-12-30T11:12:00"/>
    <s v="Presidente Alves - São Paulo"/>
    <x v="2"/>
    <x v="1"/>
    <s v="O Colaborador Willian Gregório da Silva, realizava a atividade de herbicida manual, na fazenda Jacutinga, no talhão 08, em Presidente Alves - SP. Durante a realização da atividade, em determinado ponto o colaborador veio a escorregar devido o solo e vegetação húmida, e caindo de costas no chão. Após o ocorrido o colaborador foi encaminhado de imediato ao Pronto Socorro de Pirajuí - SP, o médico solicitou um exame raio X, e relatou que não houve nenhuma fratura. Com isso foi medicado e liberado."/>
    <s v="EMFLORA "/>
    <x v="2"/>
    <m/>
    <s v="Willian Gregório da Silva"/>
    <s v="Ajudante Rural l "/>
    <m/>
    <s v="BRUNO ASSUNCAO NORONHA"/>
    <s v="EDUARDO RODRIGUES MARQUES"/>
    <m/>
    <m/>
    <x v="0"/>
    <x v="0"/>
    <x v="0"/>
    <x v="0"/>
    <s v=""/>
    <x v="0"/>
    <x v="0"/>
    <x v="0"/>
  </r>
  <r>
    <n v="161"/>
    <x v="0"/>
    <d v="2023-02-15T00:00:00"/>
    <x v="1"/>
    <d v="1899-12-30T10:54:00"/>
    <s v="Fazenda Nova América"/>
    <x v="4"/>
    <x v="1"/>
    <s v="O trabalhador estava fazendo a atividade de Roçada Manual quando acertou acidentalmente o cacho de abelha que veio a ferroar seu pescoço, procurou imediatamente o encarregado para tomar providências do ato."/>
    <s v="SOLLUM"/>
    <x v="2"/>
    <m/>
    <s v="Jean Carlos Martins"/>
    <s v="Trabalhador Florestal"/>
    <m/>
    <s v="ADRIANO DE PAULA MARQUES"/>
    <s v="DENIS CRISTIANO FERREIRA"/>
    <m/>
    <m/>
    <x v="0"/>
    <x v="0"/>
    <x v="0"/>
    <x v="0"/>
    <s v=""/>
    <x v="0"/>
    <x v="0"/>
    <x v="0"/>
  </r>
  <r>
    <n v="162"/>
    <x v="0"/>
    <d v="2023-02-16T00:00:00"/>
    <x v="1"/>
    <d v="1899-12-30T13:30:00"/>
    <s v="Fazenda Coco Doce"/>
    <x v="2"/>
    <x v="1"/>
    <s v="Colaborador exercendo função de irrigação quando no decorrer da atividade veio a tropeçar em um resíduo vindo a desequilibrar e ter um desconforto no joelho direito."/>
    <s v="J.F.I"/>
    <x v="2"/>
    <m/>
    <s v="Leonardo Gondigio "/>
    <s v="Servente Rural"/>
    <m/>
    <s v="ADRIANO DE PAULA MARQUES"/>
    <s v="LUIZ FERNANDO PAES DE OLIVEIRA"/>
    <m/>
    <m/>
    <x v="0"/>
    <x v="0"/>
    <x v="0"/>
    <x v="0"/>
    <s v=""/>
    <x v="0"/>
    <x v="0"/>
    <x v="0"/>
  </r>
  <r>
    <n v="163"/>
    <x v="0"/>
    <d v="2023-02-16T00:00:00"/>
    <x v="1"/>
    <d v="1899-12-30T17:20:00"/>
    <s v="Fazenda São José VI - 0485"/>
    <x v="5"/>
    <x v="0"/>
    <s v="Harvest 22 estava trabalhando em uma borbadura na beira da linha de energia, segundo operador após fazer o corte de abate, o cabeçote perdeu as funções vindo a árvore a cair sobre a linha"/>
    <s v="BRACELL"/>
    <x v="5"/>
    <s v="MÓDULO 12"/>
    <s v="Gilcinei Antônio dos Santos "/>
    <s v="Operador II"/>
    <m/>
    <s v="RAFAEL ELI DE CAMARGO"/>
    <s v="DIEGO DE SOUZA ALVES"/>
    <m/>
    <m/>
    <x v="0"/>
    <x v="0"/>
    <x v="0"/>
    <x v="0"/>
    <s v=""/>
    <x v="0"/>
    <x v="0"/>
    <x v="0"/>
  </r>
  <r>
    <n v="164"/>
    <x v="0"/>
    <d v="2023-02-14T00:00:00"/>
    <x v="1"/>
    <d v="1899-12-30T08:40:00"/>
    <s v="Faz. Nossa Senhora de Aparecida"/>
    <x v="2"/>
    <x v="1"/>
    <s v="A colaboradora, durante o processo de manejo das mudas nas bandeijas, sentiu dores na região lombar (coluna). "/>
    <s v="BRACELL"/>
    <x v="7"/>
    <m/>
    <s v="Jessica Fagundes de Amorim"/>
    <s v="Auxiliar de viveriro"/>
    <m/>
    <s v="VALERIANO C. CONCEIÇÃO"/>
    <s v="JOÃO AFONSO MOTA"/>
    <m/>
    <m/>
    <x v="0"/>
    <x v="0"/>
    <x v="0"/>
    <x v="0"/>
    <s v=""/>
    <x v="0"/>
    <x v="0"/>
    <x v="0"/>
  </r>
  <r>
    <n v="165"/>
    <x v="0"/>
    <d v="2023-02-16T00:00:00"/>
    <x v="1"/>
    <d v="1899-12-30T09:15:00"/>
    <s v="Faz. Nossa Senhora de Aparecida"/>
    <x v="2"/>
    <x v="1"/>
    <s v="As 16:40 a colaboradora informou que estava com dor de cabeça e acreditava ser porque por volta das 9:15 da manha, uma das bandeizas deslizou e atingiu seu nariz causando um pequeno arranhão."/>
    <s v="BRACELL"/>
    <x v="7"/>
    <m/>
    <s v="Jailda Da Silva Ribeiro"/>
    <s v="Auxiliar de viveriro"/>
    <m/>
    <s v="VALERIANO C. CONCEIÇÃO"/>
    <s v="JOÃO AFONSO MOTA"/>
    <m/>
    <m/>
    <x v="0"/>
    <x v="0"/>
    <x v="0"/>
    <x v="0"/>
    <s v=""/>
    <x v="0"/>
    <x v="0"/>
    <x v="0"/>
  </r>
  <r>
    <n v="166"/>
    <x v="1"/>
    <d v="2023-02-15T00:00:00"/>
    <x v="1"/>
    <d v="1899-12-30T10:40:00"/>
    <s v="Faz. São Paulo"/>
    <x v="1"/>
    <x v="1"/>
    <s v="O colaborador estava em deslocamento no carreador até o talhão desejado, ao desviar a atenção para observar a localização da máquina no computador de bordo o mesmo não se atentou na aproximação do penu do lado esquerdo em direção a caixa seca acarretando a paralização da máquina em uma inclinação de 30°. "/>
    <s v="J.S FLORESTAL"/>
    <x v="2"/>
    <m/>
    <s v="Clodionisio Ferreira"/>
    <s v="Operador de trator B"/>
    <m/>
    <s v="JOSE RENATO DRAGO"/>
    <s v="ALDEIR FIRMINO DE FARIA"/>
    <m/>
    <m/>
    <x v="0"/>
    <x v="0"/>
    <x v="0"/>
    <x v="0"/>
    <s v=""/>
    <x v="0"/>
    <x v="0"/>
    <x v="0"/>
  </r>
  <r>
    <n v="167"/>
    <x v="1"/>
    <d v="2023-02-15T00:00:00"/>
    <x v="1"/>
    <d v="1899-12-30T12:00:00"/>
    <s v="FAZ. NOVA ESPERANÇA"/>
    <x v="1"/>
    <x v="1"/>
    <s v="O colaborador relatou que ao cruzar com uma carreta de transporte de adubo, posicionou seu carro a direita da via (Não pavimentada) e parou, aguardando a passagem da mesma. Porém a carreta ao realizar a manobra acabou por colidir na lateral do veículo leve."/>
    <s v="JONH DEERE"/>
    <x v="13"/>
    <m/>
    <s v="Thiago de Souza Rodrigues"/>
    <s v="Mecanico"/>
    <m/>
    <s v="RAFAEL MARTELO DIAS"/>
    <s v="RODRIGO RAMOS"/>
    <m/>
    <m/>
    <x v="0"/>
    <x v="0"/>
    <x v="0"/>
    <x v="0"/>
    <s v=""/>
    <x v="0"/>
    <x v="0"/>
    <x v="0"/>
  </r>
  <r>
    <n v="168"/>
    <x v="1"/>
    <d v="2023-02-21T00:00:00"/>
    <x v="1"/>
    <d v="1899-12-30T11:45:00"/>
    <s v="FAZ. VALE DO MIMOSO"/>
    <x v="5"/>
    <x v="0"/>
    <s v="Colaboboradora relata que durante atividade de preparo de solo veio a perceber uma fumaça saindo da parte de baixo da cabine do trator, ela paralisou o trator e acionou a lideraança imediatamente que com auxilio de extintores e caminhoes pipas que foram deslocados da atividade de irrigação, conseguiram apagar o incendio, porem houve perca total do trator, o implemento subsolador sofreu pequenas avarias. não houve vitimas."/>
    <s v="AMBIENT"/>
    <x v="2"/>
    <m/>
    <s v="Thais Gasque Colares"/>
    <s v="Tratorista"/>
    <m/>
    <s v="JOSE RENATO DRAGO"/>
    <s v="JULIANO SALVADOR"/>
    <m/>
    <m/>
    <x v="0"/>
    <x v="0"/>
    <x v="0"/>
    <x v="0"/>
    <s v=""/>
    <x v="0"/>
    <x v="0"/>
    <x v="0"/>
  </r>
  <r>
    <n v="169"/>
    <x v="1"/>
    <d v="2023-02-21T00:00:00"/>
    <x v="1"/>
    <d v="1899-12-30T16:20:00"/>
    <s v="Faz. São Sebastião"/>
    <x v="4"/>
    <x v="1"/>
    <s v="O colaborador aguardava o fim do expediente, quando ao tomar um refrigerante e conversando com outro colega de trabalho, não notou a presença de uma vespa no recipiente, levando até sua boca, quando sentiu a picada do inseto no lábio inferior."/>
    <s v="BRACELL"/>
    <x v="2"/>
    <m/>
    <s v="Gabriel da silva Castro"/>
    <s v="Operador Máquina II"/>
    <m/>
    <s v="JOSÉ JUNIOR"/>
    <s v="JOAO PAULO DE ASSIS"/>
    <m/>
    <m/>
    <x v="0"/>
    <x v="0"/>
    <x v="0"/>
    <x v="0"/>
    <s v=""/>
    <x v="0"/>
    <x v="0"/>
    <x v="0"/>
  </r>
  <r>
    <n v="170"/>
    <x v="1"/>
    <d v="2023-02-22T00:00:00"/>
    <x v="1"/>
    <d v="1899-12-30T11:00:00"/>
    <s v="Faz. Douradinha"/>
    <x v="4"/>
    <x v="1"/>
    <s v="No dia vinte e dois de fevereiro de dois mil e vinte e três, por volta das onze horas da manhã, o colaborador Gabriel Olieira Correa relata que estava realizando a atividade de irrigação semi-mecanizada, quando a mangueira tocou em alguns galhos que estavam no meio do talhão , onde encontravam focos de abelhas. local das ferroadas: Torax, mão direita e dedo mindinho da mão esquerda. O encarregado de imediato, parou a sua atividade e foi administrado no campo a medicação VO de primeiros socorros 02 cp de prednisona, foi encaminhado para atendimento hospitalar. onde foi ao médico e logo após recebeu alta medica com prescrição loratadina 01 com por 3 dias. em seguida o colaborador foi encaminhado para o médico do trabalho."/>
    <s v="EMFLORA "/>
    <x v="2"/>
    <m/>
    <s v="Gabriel Oliveira Correa "/>
    <s v="Ajudante Rural l "/>
    <m/>
    <s v="PAULO TEIXEIRA"/>
    <s v="GUILHERME INOUE NASCIMENTO"/>
    <m/>
    <m/>
    <x v="0"/>
    <x v="0"/>
    <x v="0"/>
    <x v="0"/>
    <s v=""/>
    <x v="0"/>
    <x v="0"/>
    <x v="0"/>
  </r>
  <r>
    <n v="171"/>
    <x v="1"/>
    <d v="2023-02-20T00:00:00"/>
    <x v="1"/>
    <d v="1899-12-30T14:30:00"/>
    <s v="FAZ. NOVA ESPERANÇA"/>
    <x v="1"/>
    <x v="1"/>
    <s v="O colabordor Valdecir Pereira Da Costa , estava em sua atividade de irrigação, quando em sua atividdae de irrigação, quando desceu  da maquina e ao fechar a porta, o vidro da porta da saída de emergencia veio a estourar, devido a pressão do ar acumulado no interior da cabine."/>
    <s v="EMFLORA "/>
    <x v="2"/>
    <m/>
    <s v="Valdecir Pereira da Costa "/>
    <s v="Operador de trator "/>
    <m/>
    <s v="FELIPE NECKEL GOULART"/>
    <s v="ADEMAR GOMES JUNIOR"/>
    <m/>
    <m/>
    <x v="0"/>
    <x v="0"/>
    <x v="0"/>
    <x v="0"/>
    <s v=""/>
    <x v="0"/>
    <x v="0"/>
    <x v="0"/>
  </r>
  <r>
    <n v="172"/>
    <x v="1"/>
    <d v="2023-02-21T00:00:00"/>
    <x v="1"/>
    <d v="1899-12-30T06:30:00"/>
    <s v="FAZ. NOVA ESPERANÇA"/>
    <x v="1"/>
    <x v="1"/>
    <s v="O motorista do onibus da empresa HF-TUR de placa GYQ1D87 que realiza o transporte da cidade para o campo e em frente as areas de trabalho, estava exercendo sua atividade quando ao manobrar de marcha ré, não veio a observar o caminhão estacionado na parte de trás do onibus, vindo a colidir xom o veiculo chegando a trincar o parabrisa do mesmo."/>
    <s v="EMFLORA "/>
    <x v="2"/>
    <m/>
    <s v="Ovalquer Vieira Da Silva"/>
    <s v="Motorista "/>
    <m/>
    <s v="FELIPE NECKEL GOULART"/>
    <s v="ADEMAR GOMES JUNIOR"/>
    <m/>
    <m/>
    <x v="0"/>
    <x v="0"/>
    <x v="0"/>
    <x v="0"/>
    <s v=""/>
    <x v="0"/>
    <x v="0"/>
    <x v="0"/>
  </r>
  <r>
    <n v="173"/>
    <x v="0"/>
    <d v="2023-02-20T00:00:00"/>
    <x v="1"/>
    <d v="1899-12-30T08:27:00"/>
    <s v="Rodovia Castelo Branco"/>
    <x v="1"/>
    <x v="1"/>
    <s v="Em deslocamento na Rodovia Castello Branco, para Fazenda Braswiss, a conssessionária que cuida da rodovia estava roçando a grama na lateral da estrada, onde ao passar por eles, um projetil foi lançado no parabrisa do carro."/>
    <s v="BRACELL"/>
    <x v="5"/>
    <s v="MÓDULO 3"/>
    <s v="ARGO - RFN"/>
    <m/>
    <m/>
    <s v="LUCAS PINTO RIBEIRO"/>
    <s v="RAFAEL DOMINGUES DE ALMEIDA"/>
    <m/>
    <m/>
    <x v="0"/>
    <x v="0"/>
    <x v="0"/>
    <x v="0"/>
    <s v=""/>
    <x v="0"/>
    <x v="0"/>
    <x v="0"/>
  </r>
  <r>
    <n v="174"/>
    <x v="0"/>
    <d v="2023-02-17T00:00:00"/>
    <x v="1"/>
    <d v="1899-12-30T12:20:00"/>
    <s v="Fazenda Cabreuva"/>
    <x v="4"/>
    <x v="1"/>
    <s v="O trabalhador estava se deslocando para o ônibus, quando sentiu uma picada no braço direito, o funcionário avisou de imediato o encarregado e foi levado ao UPA."/>
    <s v="SOLLUM"/>
    <x v="2"/>
    <m/>
    <s v="Taylor Gabriel Soares Puina"/>
    <s v="Trabalhador Florestal"/>
    <m/>
    <s v="ADRIANO DE PAULA MARQUES"/>
    <s v="DENIS CRISTIANO FERREIRA"/>
    <m/>
    <m/>
    <x v="0"/>
    <x v="0"/>
    <x v="0"/>
    <x v="0"/>
    <s v=""/>
    <x v="0"/>
    <x v="0"/>
    <x v="0"/>
  </r>
  <r>
    <n v="175"/>
    <x v="0"/>
    <d v="2023-02-17T00:00:00"/>
    <x v="1"/>
    <d v="1899-12-30T15:05:00"/>
    <s v="Fazenda Cabreuva"/>
    <x v="4"/>
    <x v="1"/>
    <s v="O trabalhador quando ser realizavam o abastecimento da bolsa de adubação manual, foi surpreendidos com um pequeno ataque de maribondo e foi levado ao UPA da cidade de Agudos para avaliação médica."/>
    <s v="SOLLUM"/>
    <x v="2"/>
    <m/>
    <s v="William Fabrício dos Santos Delfino"/>
    <s v="Trabalhador Florestal"/>
    <m/>
    <s v="ADRIANO DE PAULA MARQUES"/>
    <s v="DENIS CRISTIANO FERREIRA"/>
    <m/>
    <m/>
    <x v="0"/>
    <x v="0"/>
    <x v="0"/>
    <x v="0"/>
    <s v=""/>
    <x v="0"/>
    <x v="0"/>
    <x v="0"/>
  </r>
  <r>
    <n v="176"/>
    <x v="0"/>
    <d v="2023-02-17T00:00:00"/>
    <x v="1"/>
    <d v="1899-12-30T15:05:00"/>
    <s v="Fazenda Cabreuva"/>
    <x v="4"/>
    <x v="1"/>
    <s v="O trabalhador quando ser realizavam o abastecimento da bolsa de adubação manual, foi surpreendidos com um pequeno ataque de maribondo e foi levado ao UPA da cidade de Agudos para avaliação médica."/>
    <s v="SOLLUM"/>
    <x v="2"/>
    <m/>
    <s v="Claudio Aparecido Costa"/>
    <s v="Trabalhador Florestal"/>
    <m/>
    <s v="ADRIANO DE PAULA MARQUES"/>
    <s v="DENIS CRISTIANO FERREIRA"/>
    <m/>
    <m/>
    <x v="0"/>
    <x v="0"/>
    <x v="0"/>
    <x v="0"/>
    <s v=""/>
    <x v="0"/>
    <x v="0"/>
    <x v="0"/>
  </r>
  <r>
    <n v="177"/>
    <x v="0"/>
    <d v="2023-02-17T00:00:00"/>
    <x v="1"/>
    <d v="1899-12-30T15:05:00"/>
    <s v="Fazenda Cabreuva"/>
    <x v="4"/>
    <x v="1"/>
    <s v="O trabalhador quando ser realizavam o abastecimento da bolsa de adubação manual, foi surpreendidos com um pequeno ataque de maribondo e foi levado ao UPA da cidade de Agudos para avaliação médica."/>
    <s v="SOLLUM"/>
    <x v="2"/>
    <m/>
    <s v="Allan Messias"/>
    <s v="Trabalhador Florestal"/>
    <m/>
    <s v="ADRIANO DE PAULA MARQUES"/>
    <s v="DENIS CRISTIANO FERREIRA"/>
    <m/>
    <m/>
    <x v="0"/>
    <x v="0"/>
    <x v="0"/>
    <x v="0"/>
    <s v=""/>
    <x v="0"/>
    <x v="0"/>
    <x v="0"/>
  </r>
  <r>
    <n v="178"/>
    <x v="0"/>
    <d v="2023-02-17T00:00:00"/>
    <x v="1"/>
    <d v="1899-12-30T15:05:00"/>
    <s v="Fazenda Cabreuva"/>
    <x v="4"/>
    <x v="1"/>
    <s v="O trabalhador quando ser realizavam o abastecimento da bolsa de adubação manual, foi surpreendidos com um pequeno ataque de maribondo e foi levado ao UPA da cidade de Agudos para avaliação médica."/>
    <s v="SOLLUM"/>
    <x v="2"/>
    <m/>
    <s v="Daniel Luiz "/>
    <s v="Trabalhador Florestal"/>
    <m/>
    <s v="ADRIANO DE PAULA MARQUES"/>
    <s v="DENIS CRISTIANO FERREIRA"/>
    <m/>
    <m/>
    <x v="0"/>
    <x v="0"/>
    <x v="0"/>
    <x v="0"/>
    <s v=""/>
    <x v="0"/>
    <x v="0"/>
    <x v="0"/>
  </r>
  <r>
    <n v="179"/>
    <x v="0"/>
    <d v="2023-02-14T00:00:00"/>
    <x v="1"/>
    <d v="1899-12-30T11:55:00"/>
    <s v="Lençois Paulista "/>
    <x v="1"/>
    <x v="1"/>
    <s v="Motorista Orlando estava saindo no trajeto de caminhões carregados, quando ao realizar uma curva, havia um carro baixo da empresa Agro Roque que entrou na contra mão do lado direito do caminhão a onde a curva fecha por se tratar de um Tri trem, ocasionado uma colisão da terceira composição no carro. O veículo da Agro Roque tinha outras opções mais seguras para efetuar a passagem pelo local, mas optou por esta ação que gerou o acidente."/>
    <s v="TRANSPES"/>
    <x v="0"/>
    <m/>
    <s v="Orlando "/>
    <s v="Motorista "/>
    <m/>
    <s v="EVERSON RIBAS GOMES"/>
    <s v="HELLERSON APARECIDO SOARES"/>
    <m/>
    <m/>
    <x v="0"/>
    <x v="0"/>
    <x v="0"/>
    <x v="0"/>
    <s v=""/>
    <x v="0"/>
    <x v="0"/>
    <x v="0"/>
  </r>
  <r>
    <n v="180"/>
    <x v="0"/>
    <d v="2023-02-13T00:00:00"/>
    <x v="1"/>
    <d v="1899-12-30T11:00:00"/>
    <s v="Fazenda Lagoa Rica Talhão 015"/>
    <x v="4"/>
    <x v="1"/>
    <s v="Os colaboradores, Gustavo e Gabriel fazia a atividade de corte, quando ao caminhar pisou em um cacho de abelhas, de imediato os colaboradores saem do local para se proteger de mais possíveis picadas."/>
    <s v="EQUILIBRIO"/>
    <x v="14"/>
    <m/>
    <s v="Gabriel dos Santos Marran"/>
    <s v="Técnico Florestal "/>
    <m/>
    <s v="RAFAEL APARECIDO RODRIGUES JUNIOR"/>
    <s v="MARIANI CARRION XIMENDES"/>
    <m/>
    <m/>
    <x v="0"/>
    <x v="0"/>
    <x v="0"/>
    <x v="0"/>
    <s v=""/>
    <x v="0"/>
    <x v="0"/>
    <x v="0"/>
  </r>
  <r>
    <n v="181"/>
    <x v="0"/>
    <d v="2023-02-23T00:00:00"/>
    <x v="1"/>
    <d v="1899-12-30T09:43:00"/>
    <s v="Fazenda Conceição III / Módulo 6"/>
    <x v="1"/>
    <x v="1"/>
    <s v="Segundo informações apuradas, o colaborador Ademilson da Silva Palmeira, ao realizar uma manobra de marcha ré com a caminhonete de apoio L200, placa RMH7F03, veio a atingir a carroceria na porta lateral esquerda do veículo Saveiro, placa RUP8F68 da empresa Sotreq que se encontrava estacionado na bordadura da quadra, com impacto ocorreu a quebra do vidro e danos de pequena monta na porta. O colaborador envolvido não sofreu ferimentos. "/>
    <s v="PONSSE"/>
    <x v="5"/>
    <s v="MÓDULO 6"/>
    <s v="Ademilson da Silva Palmeira"/>
    <s v="Mecânico PL II"/>
    <m/>
    <s v="ANTONIO CESAR COELHO MADEIRA"/>
    <s v="SAYMON LUZ SANTOS"/>
    <m/>
    <m/>
    <x v="0"/>
    <x v="0"/>
    <x v="0"/>
    <x v="0"/>
    <s v=""/>
    <x v="0"/>
    <x v="0"/>
    <x v="0"/>
  </r>
  <r>
    <n v="182"/>
    <x v="0"/>
    <d v="2023-02-23T00:00:00"/>
    <x v="1"/>
    <d v="1899-12-30T15:20:00"/>
    <s v="Fazenda Conceição III / Módulo 6"/>
    <x v="5"/>
    <x v="1"/>
    <s v="O colaborador Jeferson Junior Lala, estava conduzindo a caminhonete de apoio da empresa Bracell (S10, placa RNO5G36), no sentido HV 10056 para módulo, quando ao se aproximar de uma curva fechada com baixa visibilidade, veio a colidir com o veículo Uno, da empresa Ponsse, placa RFH3F88 que trafegava no sentido contrário e conduzido pelo colaborador Everton dos Santos, causando danos materiais em ambos os veículos. Também se encontrava na caminhonete de apoio, o colaborador Ademilson da Silva Palmeira. "/>
    <s v="PONSSE"/>
    <x v="5"/>
    <s v="MÓDULO 6"/>
    <s v="Jeferson Junior Lala "/>
    <s v="Mecânico PL II"/>
    <m/>
    <s v="ANTONIO CESAR COELHO MADEIRA"/>
    <s v="SAYMON LUZ SANTOS"/>
    <m/>
    <m/>
    <x v="0"/>
    <x v="0"/>
    <x v="0"/>
    <x v="0"/>
    <s v=""/>
    <x v="0"/>
    <x v="0"/>
    <x v="0"/>
  </r>
  <r>
    <n v="183"/>
    <x v="0"/>
    <d v="2023-02-24T00:00:00"/>
    <x v="1"/>
    <d v="1899-12-30T05:30:00"/>
    <s v="Fazenda Conceição III / Módulo 6"/>
    <x v="1"/>
    <x v="1"/>
    <s v="Segundo informações apuradas, o colaborador Abner Gabriel Ternel de Moura, estacionou a caminhonete de apoio da Ponsse, L200 placa RNO5G36 em frente ao módulo para realizar o desccarregamento e carregamento de peças. Neste intervalo, a caminhonete de  apoio Bracell S10 placa RNO5G36 foi estacionada logo atras. O mecânico Abner ao manobrar a caminhonete L200 em marcha ré, não observou o veículo logo atras e colidiu a carroceria da L200 com a parte frontal da S10, causando danos materiais. "/>
    <s v="PONSSE"/>
    <x v="5"/>
    <s v="MÓDULO 6"/>
    <s v="Abner Gabriel Ternel de Moura"/>
    <s v="Mecânica Junior"/>
    <m/>
    <s v="ANTONIO CESAR COELHO MADEIRA"/>
    <s v="ARIOSMAR DAMACENO SOBRINHO"/>
    <m/>
    <m/>
    <x v="0"/>
    <x v="0"/>
    <x v="0"/>
    <x v="0"/>
    <s v=""/>
    <x v="0"/>
    <x v="0"/>
    <x v="0"/>
  </r>
  <r>
    <n v="184"/>
    <x v="0"/>
    <d v="2023-02-24T00:00:00"/>
    <x v="1"/>
    <d v="1899-12-30T16:25:00"/>
    <s v="Rua Mamed Rodrigues Sampaio"/>
    <x v="1"/>
    <x v="1"/>
    <s v="O colaborador saiu do lavador sentido filial Expresso Nepomuceno quando durante o trajeto havia um fio de telefonia e rede de internet muito baixa, o motorista não percebeu e ao passar o fio enroscou nos fueiros fazendo com que os mesmos caíssem no solo. O fio de telefonia e rede de internet fibra caiu em um veículo terceiro que vinha trafegando atras do caminhão tendo os dois retrovisores danificados. "/>
    <s v="EXPRESSO NEPOMUCENO"/>
    <x v="0"/>
    <m/>
    <s v="Weber Leite Rodolpho "/>
    <s v="Motorista Tritrem "/>
    <m/>
    <s v="EVERSON RIBAS GOMES"/>
    <s v="HELLERSON APARECIDO SOARES"/>
    <m/>
    <m/>
    <x v="0"/>
    <x v="0"/>
    <x v="0"/>
    <x v="0"/>
    <s v=""/>
    <x v="0"/>
    <x v="0"/>
    <x v="0"/>
  </r>
  <r>
    <n v="185"/>
    <x v="0"/>
    <d v="2023-02-24T00:00:00"/>
    <x v="1"/>
    <d v="1899-12-30T07:32:00"/>
    <s v="Rua Barão do Rio Braco"/>
    <x v="1"/>
    <x v="1"/>
    <s v="O colaborador ao receber uma notícia de sua esposa, que sua filha estava passando mal, entrou em contato com o responsável da frente de baldeio, aonde foi autorizado a pegar o carro de apoio e vir até a cidade de garça para levar sua filha ao médico (suspeita de COVID), ao retornar ao campo, em uma esquina o mesmo não se atentou que um caminhão iria virar para o lado direito, também ele não se atentou que a seta do caminhão estava ligada , o caminhão ao virar enroscou o para-choque na parte lateral esquerda do Renault Kwid, vindo causar algumas avarias na lataria, para-choque e farol. "/>
    <s v="BRACELL"/>
    <x v="5"/>
    <s v="MÓDULO 9"/>
    <s v="José Roberto Lima"/>
    <s v="Operador II de Forwarder"/>
    <m/>
    <s v="RAFAEL ELI DE CAMARGO"/>
    <s v="RANIELLE CAMILO CANESSO"/>
    <m/>
    <m/>
    <x v="0"/>
    <x v="0"/>
    <x v="0"/>
    <x v="0"/>
    <s v=""/>
    <x v="0"/>
    <x v="0"/>
    <x v="0"/>
  </r>
  <r>
    <n v="186"/>
    <x v="0"/>
    <d v="2023-02-25T00:00:00"/>
    <x v="1"/>
    <d v="1899-12-30T22:30:00"/>
    <s v="Fazenda Ipiranga / Módulo 7"/>
    <x v="1"/>
    <x v="1"/>
    <s v="O colaborador Henrique de Oliveira Pelegrino, ao realizar uma manobra em marcha ré no carreador da fazenda, veio a colidir a carroceria da caminhonete de apoio L200, placa RMH7F97 em uma árvore de eucalipto localizada na bordadura da quadra. Com o impacto, o vidro traseiro da caminhonete quebrou, devido o parafuso de fixação da  carroceria o atingir."/>
    <s v="PONSSE"/>
    <x v="5"/>
    <s v="MÓDULO 7"/>
    <s v="Henrique de Oliveira Pelegrino "/>
    <s v="Mecânico"/>
    <m/>
    <s v="ANTONIO CESAR COELHO MADEIRA"/>
    <s v="FABIO OLIVEIRA BOZI"/>
    <m/>
    <m/>
    <x v="0"/>
    <x v="0"/>
    <x v="0"/>
    <x v="0"/>
    <s v=""/>
    <x v="0"/>
    <x v="0"/>
    <x v="0"/>
  </r>
  <r>
    <n v="187"/>
    <x v="0"/>
    <d v="2023-02-20T00:00:00"/>
    <x v="1"/>
    <d v="1899-12-30T10:35:00"/>
    <s v="Faz. Conceição III | Módulo 6"/>
    <x v="4"/>
    <x v="1"/>
    <s v="Segundo relatos, o colaborador da empresa Sotreq Daniel Meiado, durante a realização de manutenção mecânica no HV 10014, o mesmo veio a ser picado por uma abelha, vindo a apresentar uma leve complicação alérgica. Imediatamente o colaborador foi direcionado até o módulo, onde recebeu o comprimido Prednisona e na sequência foi direcionado até o Hospital na cidade de Pirajuí pelo Supervisor Ariosmar, para avaliação e acompanhamento médico."/>
    <s v="SOTREQ"/>
    <x v="5"/>
    <s v="MÓDULO 6"/>
    <s v="Daniel Meiado "/>
    <s v="Mecânico "/>
    <m/>
    <s v="GABRIEL DE SOUZA MATEUS"/>
    <s v="ARIOSMAR DAMACENO SOBRINHO"/>
    <m/>
    <m/>
    <x v="0"/>
    <x v="0"/>
    <x v="0"/>
    <x v="0"/>
    <s v=""/>
    <x v="0"/>
    <x v="0"/>
    <x v="0"/>
  </r>
  <r>
    <n v="188"/>
    <x v="0"/>
    <d v="2023-02-23T00:00:00"/>
    <x v="1"/>
    <d v="1899-12-30T14:45:00"/>
    <s v="Fazenda Globo"/>
    <x v="2"/>
    <x v="1"/>
    <s v="O trabalhador estava realizando a atividade de troca de um pneu do implemento pipa, quando o disforcimetro girou ao contrário sacando a chave que veio de encontro contra seu rosto atingindo parte do capacete, óculos e rosto. Mesmo com todos os EPIS, o mesmo sofreu um corte de pequena gravidade em seu rosto. "/>
    <s v="SOLLUM"/>
    <x v="2"/>
    <m/>
    <s v="Gabriel Ferreira Rios de Araujo"/>
    <s v="Auxiliar de Mecânica"/>
    <m/>
    <s v="ADRIANO DE PAULA MARQUES"/>
    <s v="DENIS CRISTIANO FERREIRA"/>
    <m/>
    <m/>
    <x v="0"/>
    <x v="0"/>
    <x v="0"/>
    <x v="0"/>
    <s v=""/>
    <x v="0"/>
    <x v="0"/>
    <x v="0"/>
  </r>
  <r>
    <n v="189"/>
    <x v="0"/>
    <d v="2023-02-21T00:00:00"/>
    <x v="1"/>
    <d v="1899-12-30T10:45:00"/>
    <s v="Fazenda Cabreuva"/>
    <x v="4"/>
    <x v="1"/>
    <s v="O trabalhador estava realizando a atividade de  adubação manual, quando sentiu a picada do maribondo na perna."/>
    <s v="SOLLUM"/>
    <x v="2"/>
    <m/>
    <s v="Rodrigo Staut Ribeiro Pinto"/>
    <s v="Trabalhador Florestal"/>
    <m/>
    <s v="ADRIANO DE PAULA MARQUES"/>
    <s v="DENIS CRISTIANO FERREIRA"/>
    <m/>
    <m/>
    <x v="0"/>
    <x v="0"/>
    <x v="0"/>
    <x v="0"/>
    <s v=""/>
    <x v="0"/>
    <x v="0"/>
    <x v="0"/>
  </r>
  <r>
    <n v="190"/>
    <x v="0"/>
    <d v="2023-02-17T00:00:00"/>
    <x v="1"/>
    <d v="1899-12-30T10:30:00"/>
    <s v="Não Informado"/>
    <x v="1"/>
    <x v="1"/>
    <s v="Ao dar ré para passagem do caminhão basculante que estava saindo do talhão 09, não foi percebido que tinha um  veículo Chronus da marca Fiat, estacionado na esquina do talhão, onde veio a colidir os veículos, de imediato houve contato com a supervisão responsável pelo módulo e com a Ponsse (empresa que estava utilizando o veículo) não havia ninguém dentro do carro, só houve danos materiais, o responsável pelo carro acionou a locadora e se deslocou com o mesmo para realizar a substituição e posteriormente a manutenção, pois estava em perfeito funcionamento, onde os  danos foram só estéticos (O veículo L200 não obteve danos)."/>
    <s v="BRACELL"/>
    <x v="3"/>
    <m/>
    <s v="Kayo Dutra Sanchez "/>
    <s v="Supervisor de Logística Florestal"/>
    <m/>
    <s v="MARCOS SILVA DE MENEZES"/>
    <s v="KAYO DUTRA SANCHEZ"/>
    <m/>
    <m/>
    <x v="0"/>
    <x v="0"/>
    <x v="0"/>
    <x v="0"/>
    <s v=""/>
    <x v="0"/>
    <x v="0"/>
    <x v="0"/>
  </r>
  <r>
    <n v="191"/>
    <x v="0"/>
    <d v="2023-02-25T00:00:00"/>
    <x v="1"/>
    <d v="1899-12-30T01:00:00"/>
    <s v="Módulo 8 "/>
    <x v="1"/>
    <x v="1"/>
    <s v="A bomba de água que fica acoplada na carroceria da camionete veio a se deslocar encostoando no vidro traseiro causando a trinca no mesmo. "/>
    <s v="BRACELL"/>
    <x v="5"/>
    <s v="MÓDULO 8"/>
    <s v="Camionete (placa:FFM6L15)"/>
    <m/>
    <m/>
    <s v="ANGELO TAPARO"/>
    <s v="EVANDRO WORELL SCHAFASCHECK"/>
    <m/>
    <m/>
    <x v="0"/>
    <x v="0"/>
    <x v="0"/>
    <x v="0"/>
    <s v=""/>
    <x v="0"/>
    <x v="0"/>
    <x v="0"/>
  </r>
  <r>
    <n v="192"/>
    <x v="1"/>
    <d v="2023-02-28T00:00:00"/>
    <x v="1"/>
    <d v="1899-12-30T10:30:00"/>
    <s v="Fazenda Santo Antonio - Ribas do Rio Pardo"/>
    <x v="5"/>
    <x v="0"/>
    <s v="O operador da MN 86 Francisco Alves realizava atividade de patrolamento na abertura de estrada no momento de patolar a lâmina veio a atingir o poste de energia vindo a cair no solo e os fios sobre a máquina causando incêndio no pneu dianteiro lado direito."/>
    <s v="MACPLAN"/>
    <x v="2"/>
    <m/>
    <s v="Francisco Alves "/>
    <s v="Operador de Maquinas Pesadas"/>
    <m/>
    <s v="JOSÉ JUNIOR"/>
    <s v="RENAN PEDRO DE AQUINO LEITE MARQUES"/>
    <m/>
    <m/>
    <x v="0"/>
    <x v="0"/>
    <x v="0"/>
    <x v="0"/>
    <s v=""/>
    <x v="0"/>
    <x v="0"/>
    <x v="0"/>
  </r>
  <r>
    <n v="193"/>
    <x v="0"/>
    <d v="2023-02-25T00:00:00"/>
    <x v="1"/>
    <d v="1899-12-30T14:40:00"/>
    <s v="Fazenda Colares Talhão 33"/>
    <x v="2"/>
    <x v="1"/>
    <s v="Segundo o colaborador Roberto Aparecido Lima, ao ir na fazenda Colares talhão 33 recolher alguns sacos de Oxyfertil cheio, veio a posicionar a mão por baixo do saco onde ocasionou o preensamento do quarto dedo da mão direita em outro saco. "/>
    <s v="CARPELO"/>
    <x v="2"/>
    <m/>
    <s v="Roberto Aparecido de Lima"/>
    <s v="Motorista"/>
    <m/>
    <s v="BRUNO ASSUNCAO NORONHA"/>
    <s v="ANDRE LACERDA TEIXEIRA DE MENDONCA"/>
    <m/>
    <m/>
    <x v="0"/>
    <x v="0"/>
    <x v="0"/>
    <x v="0"/>
    <s v=""/>
    <x v="0"/>
    <x v="0"/>
    <x v="0"/>
  </r>
  <r>
    <n v="194"/>
    <x v="0"/>
    <d v="2023-02-27T00:00:00"/>
    <x v="1"/>
    <d v="1899-12-30T10:00:00"/>
    <s v="Fazenda Primavera 4"/>
    <x v="4"/>
    <x v="1"/>
    <s v="O colaborador Leandro Roque relatou que estava executando a atividade de adubação manual, quando ao entrar no talhão 001 que se encontra com a vegetação bastante alta não notou que no local tinha uma cachopa de abelha. Tentou se evadir do local imadiatamente. Mesmo assim o colaborador afirmou ter sofrido 7 ferroadas em seu pescoço. O colaborador foi socorrido ao PS mais próximo e foi comunicado ao responsável JFI (Vandelei) e a Bracell (Felipe Baia). "/>
    <s v="J.F.I"/>
    <x v="2"/>
    <m/>
    <s v="Leandro Aparecido Roque "/>
    <s v="Servente Rural"/>
    <m/>
    <s v="GIL CANCELLA QUEIROGA"/>
    <s v="FELLIPE ARAUJO BAIA SERRA"/>
    <m/>
    <m/>
    <x v="0"/>
    <x v="0"/>
    <x v="0"/>
    <x v="0"/>
    <s v=""/>
    <x v="0"/>
    <x v="0"/>
    <x v="0"/>
  </r>
  <r>
    <n v="195"/>
    <x v="1"/>
    <d v="2023-02-28T00:00:00"/>
    <x v="1"/>
    <d v="1899-12-30T10:00:00"/>
    <s v="Fazenda Santo Antônio - Ribas do Rio Pardo"/>
    <x v="5"/>
    <x v="0"/>
    <s v="Conforme relato do motorista Rodrigo, o mesmo conduzia o caminhão caçamba CB 114,operação de transporte de argila para atividade de troca de solo, e no momento  em que parou o caminhão para bascular o mesmo estava em terreno desnivelado ocasionando  o tombamento lateral lado esquerdo causando  avarias no veículo."/>
    <s v="MACPLAN"/>
    <x v="2"/>
    <m/>
    <s v="Rodrigo Oliveira da Silva "/>
    <s v="Motorista I"/>
    <m/>
    <s v="JOSÉ JUNIOR"/>
    <s v="RENAN PEDRO DE AQUINO LEITE MARQUES"/>
    <m/>
    <m/>
    <x v="0"/>
    <x v="0"/>
    <x v="0"/>
    <x v="0"/>
    <s v=""/>
    <x v="0"/>
    <x v="0"/>
    <x v="0"/>
  </r>
  <r>
    <n v="196"/>
    <x v="0"/>
    <d v="2023-03-01T00:00:00"/>
    <x v="2"/>
    <d v="1899-12-30T09:50:00"/>
    <s v="Fazenda Santa Terezinha"/>
    <x v="1"/>
    <x v="1"/>
    <s v="Ônibus estava parado e o motorista não verificou que havia um veículo leve atrás parado ao realizar manobra de ré e acabou colidindo com o mesmo, danificando/amassando o capô."/>
    <s v="GERACAO"/>
    <x v="2"/>
    <m/>
    <s v="Luiz Carlos Farias"/>
    <s v="Motorista"/>
    <m/>
    <s v="ADRIANO DE PAULA MARQUES"/>
    <s v="FERNANDO DE OLIVEIRA"/>
    <m/>
    <m/>
    <x v="0"/>
    <x v="0"/>
    <x v="0"/>
    <x v="0"/>
    <s v=""/>
    <x v="0"/>
    <x v="0"/>
    <x v="0"/>
  </r>
  <r>
    <n v="197"/>
    <x v="0"/>
    <d v="2023-03-01T00:00:00"/>
    <x v="2"/>
    <d v="1899-12-30T07:15:00"/>
    <s v="Viveiro LP I "/>
    <x v="4"/>
    <x v="1"/>
    <s v="O colaborador ao vestir a camisa não percebeu que havia abelha na mesma e foi picado. "/>
    <s v="BRACELL"/>
    <x v="7"/>
    <m/>
    <s v="Francis Guilherme Moisés Pisani"/>
    <s v="Auxiliar de Serviços Gerais "/>
    <m/>
    <s v="CLAUDILENE APARECIDA ALVES PENA"/>
    <s v="ALEXANDRE PINTO MESQUITA"/>
    <m/>
    <m/>
    <x v="0"/>
    <x v="0"/>
    <x v="0"/>
    <x v="0"/>
    <s v=""/>
    <x v="0"/>
    <x v="0"/>
    <x v="0"/>
  </r>
  <r>
    <n v="198"/>
    <x v="0"/>
    <d v="2023-02-27T00:00:00"/>
    <x v="1"/>
    <d v="1899-12-30T13:15:00"/>
    <s v="Fazenda Mamedina"/>
    <x v="4"/>
    <x v="1"/>
    <s v="O trabalhador estava realizando a atividade de capina química manual no Talhão 68 da Fazenda Mamedina quando foi atacado por uma abelha."/>
    <s v="SOLLUM"/>
    <x v="2"/>
    <m/>
    <s v="João Victor de Andrade"/>
    <s v="Trabalhador Florestal"/>
    <m/>
    <s v="ADRIANO DE PAULA MARQUES"/>
    <s v="DENIS CRISTIANO FERREIRA"/>
    <m/>
    <m/>
    <x v="0"/>
    <x v="0"/>
    <x v="0"/>
    <x v="0"/>
    <s v=""/>
    <x v="0"/>
    <x v="0"/>
    <x v="0"/>
  </r>
  <r>
    <n v="199"/>
    <x v="0"/>
    <d v="2023-02-27T00:00:00"/>
    <x v="1"/>
    <d v="1899-12-30T13:15:00"/>
    <s v="Fazenda Mamedina"/>
    <x v="4"/>
    <x v="1"/>
    <s v="O trabalhador estava realizando a atividade de capina química manual no Talhão 68 da Fazenda Mamedina quando foi atacado por uma abelha."/>
    <s v="SOLLUM"/>
    <x v="2"/>
    <m/>
    <s v="Lucas Henrique dos Santos Souza"/>
    <s v="Trabalhador Florestal"/>
    <m/>
    <s v="ADRIANO DE PAULA MARQUES"/>
    <s v="JOSE SIDICLEI JESUS DO NASCIMENTO"/>
    <m/>
    <m/>
    <x v="0"/>
    <x v="0"/>
    <x v="0"/>
    <x v="0"/>
    <s v=""/>
    <x v="0"/>
    <x v="0"/>
    <x v="0"/>
  </r>
  <r>
    <n v="200"/>
    <x v="0"/>
    <d v="2023-02-27T00:00:00"/>
    <x v="1"/>
    <d v="1899-12-30T13:15:00"/>
    <s v="Fazenda Mamedina"/>
    <x v="4"/>
    <x v="1"/>
    <s v="O trabalhador estava realizando a atividade de capina química manual no Talhão 68 da Fazenda Mamedina quando foi atacado por uma abelha."/>
    <s v="SOLLUM"/>
    <x v="2"/>
    <m/>
    <s v="Leonardo Marcelo "/>
    <s v="Trabalhador Florestal"/>
    <m/>
    <s v="ADRIANO DE PAULA MARQUES"/>
    <s v="JOSE SIDICLEI JESUS DO NASCIMENTO"/>
    <m/>
    <m/>
    <x v="0"/>
    <x v="0"/>
    <x v="0"/>
    <x v="0"/>
    <s v=""/>
    <x v="0"/>
    <x v="0"/>
    <x v="0"/>
  </r>
  <r>
    <n v="201"/>
    <x v="0"/>
    <d v="2023-02-28T00:00:00"/>
    <x v="1"/>
    <d v="1899-12-30T15:28:00"/>
    <s v="Faz. Nossa Senhora de Aparecida"/>
    <x v="2"/>
    <x v="1"/>
    <s v="A colaboradora foi recolher algumas bandejas com muda para expedição, por vez essaas bandejas tinham sido abudabas, e vindo a cair respingo de solução nutritiva presente na folha das mudas em seu olho direito, por conta a colaboradora lavou  com agua corrente. a colaboradora relatou o fato apenas as 16:39."/>
    <s v="BRACELL"/>
    <x v="7"/>
    <m/>
    <s v="Jessica Fagundes de Amorim"/>
    <s v="Auxiliar de vivieiro"/>
    <m/>
    <s v="VALERIANO C. CONCEIÇÃO"/>
    <s v="JOÃO AFONSO"/>
    <m/>
    <m/>
    <x v="0"/>
    <x v="0"/>
    <x v="0"/>
    <x v="0"/>
    <s v=""/>
    <x v="0"/>
    <x v="0"/>
    <x v="0"/>
  </r>
  <r>
    <n v="202"/>
    <x v="1"/>
    <d v="2023-03-02T00:00:00"/>
    <x v="2"/>
    <d v="1899-12-30T13:45:00"/>
    <s v="Fazenda rio formoso"/>
    <x v="1"/>
    <x v="1"/>
    <s v="Conforme relato do operador Wellington estava com a maquina TPC 4000 em operação quando surgiu um pedaço de eucalipto entrando no paralama da máquina, danificando assim o mesmo."/>
    <s v="CARPELO"/>
    <x v="2"/>
    <m/>
    <s v="Wellington Souza Dos Santos"/>
    <s v="Operador de trator"/>
    <m/>
    <s v="FELIPE NECKEL GOULART"/>
    <s v="BRUNO RICARDO DE OLIVEIRA ARRUDA"/>
    <m/>
    <m/>
    <x v="0"/>
    <x v="0"/>
    <x v="0"/>
    <x v="0"/>
    <s v=""/>
    <x v="0"/>
    <x v="0"/>
    <x v="0"/>
  </r>
  <r>
    <n v="203"/>
    <x v="1"/>
    <d v="2023-03-02T00:00:00"/>
    <x v="2"/>
    <d v="1899-12-30T10:30:00"/>
    <s v="Faz. Bela Vista"/>
    <x v="4"/>
    <x v="1"/>
    <s v="Na operação de link no preparo de solo, onde o link veio a destruir uma caixa de abelha onde veio a picar os colaboradores ao em torno da operação. colaborador relata ser picado por em torno de 25 abelhas."/>
    <s v="BRACELL"/>
    <x v="13"/>
    <m/>
    <s v="João vitor Ronczkoyski"/>
    <s v="Mecânico"/>
    <m/>
    <s v="RAFAEL MARTELO DIAS"/>
    <s v="ARAMIS SILVA DE SANTANA"/>
    <m/>
    <m/>
    <x v="0"/>
    <x v="0"/>
    <x v="0"/>
    <x v="0"/>
    <s v=""/>
    <x v="0"/>
    <x v="0"/>
    <x v="0"/>
  </r>
  <r>
    <n v="204"/>
    <x v="1"/>
    <d v="2023-03-02T00:00:00"/>
    <x v="2"/>
    <d v="1899-12-30T10:30:00"/>
    <s v="Faz. Bela Vista"/>
    <x v="4"/>
    <x v="1"/>
    <s v="Na operação de link no preparo de solo, onde o link veio a destruir uma caixa de abelha onde veio a picar os colaboradores ao em torno da operação. colaborador relata ser picado por em torno de 25 abelhas."/>
    <s v="BRACELL"/>
    <x v="13"/>
    <m/>
    <s v="Ricardo ferreira de azevedo"/>
    <s v="Mecânico"/>
    <m/>
    <s v="RAFAEL MARTELO DIAS"/>
    <s v="ARAMIS SILVA DE SANTANA"/>
    <m/>
    <m/>
    <x v="0"/>
    <x v="0"/>
    <x v="0"/>
    <x v="0"/>
    <s v=""/>
    <x v="0"/>
    <x v="0"/>
    <x v="0"/>
  </r>
  <r>
    <n v="205"/>
    <x v="1"/>
    <d v="2023-03-02T00:00:00"/>
    <x v="2"/>
    <d v="1899-12-30T10:30:00"/>
    <s v="Faz. Bela Vista"/>
    <x v="7"/>
    <x v="0"/>
    <s v="Na operação de link no preparo de solo, onde o link veio a destruir uma caixa de abelha onde veio a picar os colaboradores ao em torno da operação. colaborador relata ser picado por em torno de 25 abelhas."/>
    <s v="BRACELL"/>
    <x v="13"/>
    <m/>
    <s v="Divanei Aurelio Silva"/>
    <s v="comboista"/>
    <m/>
    <s v="RAFAEL MARTELO DIAS"/>
    <s v="ARAMIS SILVA DE SANTANA"/>
    <m/>
    <m/>
    <x v="0"/>
    <x v="0"/>
    <x v="0"/>
    <x v="0"/>
    <s v=""/>
    <x v="0"/>
    <x v="0"/>
    <x v="0"/>
  </r>
  <r>
    <n v="206"/>
    <x v="1"/>
    <d v="2023-03-02T00:00:00"/>
    <x v="2"/>
    <d v="1899-12-30T10:30:00"/>
    <s v="Faz. Bela Vista"/>
    <x v="4"/>
    <x v="1"/>
    <s v="Na operação de link no preparo de solo, onde o link veio a destruir uma caixa de abelha onde veio a picar os colaboradores ao em torno da operação. colaborador relata ser picado por em torno de 25 abelhas."/>
    <s v="BRACELL"/>
    <x v="2"/>
    <m/>
    <s v="Edivan da Silva Estevan"/>
    <s v="Operador de Maquinas "/>
    <m/>
    <s v="JOSÉ JUNIOR"/>
    <s v="ANJICLEDIO SANTOS DE JESUS"/>
    <m/>
    <m/>
    <x v="0"/>
    <x v="0"/>
    <x v="0"/>
    <x v="0"/>
    <s v=""/>
    <x v="0"/>
    <x v="0"/>
    <x v="0"/>
  </r>
  <r>
    <n v="207"/>
    <x v="0"/>
    <d v="2023-02-27T00:00:00"/>
    <x v="1"/>
    <d v="1899-12-30T15:00:00"/>
    <s v="Fazenda Mamedina"/>
    <x v="4"/>
    <x v="1"/>
    <s v="O trabalhador havia parado sua atividade de capina química manual na Fazenda Mamedina para receber uma orientação do Técnico Bracell quando sentiu uma picada nas costas e ao retirar a roupa hidrorrepelente viu a aranha."/>
    <s v="SOLLUM"/>
    <x v="2"/>
    <m/>
    <s v="Jean Carlos Martins"/>
    <s v="Trabalhador Florestal"/>
    <m/>
    <s v="ADRIANO DE PAULA MARQUES"/>
    <s v="JOSE SIDICLEI JESUS DO NASCIMENTO"/>
    <m/>
    <m/>
    <x v="0"/>
    <x v="0"/>
    <x v="0"/>
    <x v="0"/>
    <s v=""/>
    <x v="0"/>
    <x v="0"/>
    <x v="0"/>
  </r>
  <r>
    <n v="208"/>
    <x v="0"/>
    <d v="2023-02-28T00:00:00"/>
    <x v="1"/>
    <d v="1899-12-30T13:15:00"/>
    <s v="Fazenda Mamedina"/>
    <x v="4"/>
    <x v="1"/>
    <s v="O trabalhador estava realizando a atividade de capina química manual no Talhão 68 da Fazenda Mamedina quando foi atacado por uma abelha no rosto."/>
    <s v="SOLLUM"/>
    <x v="2"/>
    <m/>
    <s v="Carlos Eduardo Garijo"/>
    <s v="Trabalhador Florestal"/>
    <m/>
    <s v="ADRIANO DE PAULA MARQUES"/>
    <s v="JOSE SIDICLEI JESUS DO NASCIMENTO"/>
    <m/>
    <m/>
    <x v="0"/>
    <x v="0"/>
    <x v="0"/>
    <x v="0"/>
    <s v=""/>
    <x v="0"/>
    <x v="0"/>
    <x v="0"/>
  </r>
  <r>
    <n v="209"/>
    <x v="0"/>
    <d v="2023-02-28T00:00:00"/>
    <x v="1"/>
    <d v="1899-12-30T13:15:00"/>
    <s v="Fazenda Mamedina"/>
    <x v="4"/>
    <x v="1"/>
    <s v="O trabalhador estava realizando a atividade de capina química manual no Talhão 68 da Fazenda Mamedina quando foi atacado por uma abelha no rosto."/>
    <s v="SOLLUM"/>
    <x v="2"/>
    <m/>
    <s v="João de Macedo"/>
    <s v="Trabalhador Florestal"/>
    <m/>
    <s v="ADRIANO DE PAULA MARQUES"/>
    <s v="JOSE SIDICLEI JESUS DO NASCIMENTO"/>
    <m/>
    <m/>
    <x v="0"/>
    <x v="0"/>
    <x v="0"/>
    <x v="0"/>
    <s v=""/>
    <x v="0"/>
    <x v="0"/>
    <x v="0"/>
  </r>
  <r>
    <n v="210"/>
    <x v="1"/>
    <d v="2023-03-02T00:00:00"/>
    <x v="2"/>
    <d v="1899-12-30T10:30:00"/>
    <s v="Faz. Bela Vista"/>
    <x v="4"/>
    <x v="1"/>
    <s v="Colaboradora relata que estava dentro do onibus de repente houve movimentação do pessoal correndo com a movimentação das abelhas picando eles e um colaborador pediu ajuda, a colaboradora abriu a porta do onibus para o colaborador entrat e ao ajudar a tirar abelha do colaborador veio a levar uma picada de abelha."/>
    <s v="PIRACICABANA"/>
    <x v="2"/>
    <m/>
    <s v="Sonia Ferreira Vida"/>
    <s v="Motorista de onibus"/>
    <m/>
    <s v="JOSÉ JUNIOR"/>
    <s v="ANJICLEDIO SANTOS DE JESUS"/>
    <m/>
    <m/>
    <x v="0"/>
    <x v="0"/>
    <x v="0"/>
    <x v="0"/>
    <s v=""/>
    <x v="0"/>
    <x v="0"/>
    <x v="0"/>
  </r>
  <r>
    <n v="211"/>
    <x v="0"/>
    <d v="2023-03-01T00:00:00"/>
    <x v="2"/>
    <d v="1899-12-30T21:40:00"/>
    <s v="Faz. Querência / Módulo 5"/>
    <x v="0"/>
    <x v="1"/>
    <s v="Colaborador ao abrir compartimento do robô automático de afiação de corrente do conjunto de corte, nesse momento seu olho esquerdo foi atingido por um objeto corpo estranho, causando irritação. "/>
    <s v="PONSSE"/>
    <x v="5"/>
    <s v="MÓDULO 5"/>
    <s v="Marcelo Oliveira"/>
    <s v="Auxiliar de Manutenção Jr."/>
    <m/>
    <s v="ANTONIO CESAR COELHO MADEIRA"/>
    <s v="JOSE ADRIANO DOS SANTOS"/>
    <m/>
    <m/>
    <x v="0"/>
    <x v="0"/>
    <x v="0"/>
    <x v="0"/>
    <s v=""/>
    <x v="0"/>
    <x v="0"/>
    <x v="0"/>
  </r>
  <r>
    <n v="212"/>
    <x v="0"/>
    <d v="2023-03-01T00:00:00"/>
    <x v="2"/>
    <d v="1899-12-30T14:00:00"/>
    <s v="Bom Sucesso de Itamaré"/>
    <x v="5"/>
    <x v="0"/>
    <s v="Ao derrubar uma árvore a mesma quebro, vindo a cair em cima da rede elétrica. "/>
    <s v="BRACELL"/>
    <x v="5"/>
    <s v="MÓDULO 2"/>
    <s v="André Cândido "/>
    <s v="Operador II HV"/>
    <m/>
    <s v="LUCAS PINTO RIBEIRO"/>
    <s v="JEFERSON DE CAMARGO"/>
    <m/>
    <m/>
    <x v="0"/>
    <x v="0"/>
    <x v="0"/>
    <x v="0"/>
    <s v=""/>
    <x v="0"/>
    <x v="0"/>
    <x v="0"/>
  </r>
  <r>
    <n v="213"/>
    <x v="0"/>
    <d v="2023-03-02T00:00:00"/>
    <x v="2"/>
    <d v="1899-12-30T09:50:00"/>
    <s v="Fazenda Rosa de Baixo"/>
    <x v="5"/>
    <x v="1"/>
    <s v="O operador Marcio Machado PC 68 (600 - 036) ao concluir o acabamento do camaleão, ao retornar para a caixa de água (onde vinha de ré) o pneu (L/E) da máquina veio a escorregar sobre o material solto, encostando a parte traseira na parede interna da caixa. "/>
    <s v="MACPLAN"/>
    <x v="2"/>
    <m/>
    <s v="Marcio Machado "/>
    <s v="Operador de Máquinas "/>
    <m/>
    <s v="MARCOS HENRIQUE PARENTI BRAZ"/>
    <s v="RODRIGO ALEXANDRE BAESSO"/>
    <m/>
    <m/>
    <x v="0"/>
    <x v="0"/>
    <x v="0"/>
    <x v="0"/>
    <s v=""/>
    <x v="0"/>
    <x v="0"/>
    <x v="0"/>
  </r>
  <r>
    <n v="214"/>
    <x v="0"/>
    <d v="2023-03-03T00:00:00"/>
    <x v="2"/>
    <d v="1899-12-30T04:00:00"/>
    <s v="Fazenda Lagoa Rica -  Módulo 4"/>
    <x v="3"/>
    <x v="1"/>
    <s v="Realizava atividade de manutenção do Eletro ventilador na máquina base HV 10040, na posição de bruços e ao se levantar encostou o braço no amortecedor da tampa e a mesma desceu, atingiu as costas do colaborador que bateu com a testa no motor e causou corto-contuso de aproximadamente 2cm. "/>
    <s v="PONSSE"/>
    <x v="5"/>
    <s v="MÓDULO 4"/>
    <s v="Renan De Souza Calheira "/>
    <s v="Mecânica Pleno III"/>
    <m/>
    <s v="ANTONIO CESAR COELHO MADEIRA"/>
    <s v="SAYMON LUZ SANTOS"/>
    <m/>
    <m/>
    <x v="0"/>
    <x v="0"/>
    <x v="0"/>
    <x v="0"/>
    <s v=""/>
    <x v="0"/>
    <x v="0"/>
    <x v="0"/>
  </r>
  <r>
    <n v="215"/>
    <x v="0"/>
    <d v="2023-03-03T00:00:00"/>
    <x v="2"/>
    <d v="1899-12-30T18:40:00"/>
    <s v="Fazenda Brasswiss/ Módulo 3"/>
    <x v="5"/>
    <x v="0"/>
    <s v="O operador estava em deslocamento do talhão 08 para o 06, quando passou pela estrada onde se encontra uma represa, na passagem desbarrancou o lado direito e no susto o operador deu esteira e giro na máquina, vindo a tombar do lado direito dentro da represa. O operador conseguiu sair da máquina e não teve ferimentos."/>
    <s v="BRACELL"/>
    <x v="5"/>
    <s v="MÓDULO 3"/>
    <s v="Alexandre Donizette Albino"/>
    <s v="Operador II"/>
    <m/>
    <s v="LUCAS PINTO RIBEIRO"/>
    <s v="RAFAEL DOMINGUES DE ALMEIDA"/>
    <m/>
    <m/>
    <x v="0"/>
    <x v="0"/>
    <x v="0"/>
    <x v="0"/>
    <s v=""/>
    <x v="0"/>
    <x v="0"/>
    <x v="0"/>
  </r>
  <r>
    <n v="216"/>
    <x v="0"/>
    <d v="2023-02-27T00:00:00"/>
    <x v="1"/>
    <d v="1899-12-30T15:00:00"/>
    <s v="Fazenda Pitangueiras"/>
    <x v="1"/>
    <x v="1"/>
    <s v="Trator frota 445 estava em deslocamento no talhão 16 na atividade de calcário e ao passar sobre uma árvore o implemento (calcariadeira), quebrou a mesma e umas das pontas atingiu a cabine do trator, trincando o vidro traseiro, não houve estilhaço devido a pelicula presente no lado interno do trator. "/>
    <s v="J.F.I"/>
    <x v="2"/>
    <m/>
    <s v="Trator New Holland TL5"/>
    <s v="NA"/>
    <m/>
    <s v="GIL CANCELLA QUEIROGA"/>
    <s v="PAULO MIGUEL VIANA SILIO"/>
    <m/>
    <m/>
    <x v="0"/>
    <x v="0"/>
    <x v="0"/>
    <x v="0"/>
    <s v=""/>
    <x v="0"/>
    <x v="0"/>
    <x v="0"/>
  </r>
  <r>
    <n v="217"/>
    <x v="0"/>
    <d v="2023-03-01T00:00:00"/>
    <x v="2"/>
    <d v="1899-12-30T13:09:00"/>
    <s v="Fazenda Recanto Tranquilo"/>
    <x v="4"/>
    <x v="1"/>
    <s v="O trabalhador realizava a atividade de roçada manual, quando foi atacado por abelhas recebendo 4 picadas na coxa direita e 3 na coxa esquerda. "/>
    <s v="SOLLUM"/>
    <x v="2"/>
    <m/>
    <s v="Ademir Barbosa"/>
    <s v="Trabalhador Florestal"/>
    <m/>
    <s v="ADRIANO DE PAULA MARQUES"/>
    <s v="DENIS CRISTIANO FERREIRA"/>
    <m/>
    <m/>
    <x v="0"/>
    <x v="0"/>
    <x v="0"/>
    <x v="0"/>
    <s v=""/>
    <x v="0"/>
    <x v="0"/>
    <x v="0"/>
  </r>
  <r>
    <n v="218"/>
    <x v="0"/>
    <d v="2023-03-02T00:00:00"/>
    <x v="2"/>
    <d v="1899-12-30T16:20:00"/>
    <s v="Viveiro (Depósito Químico)"/>
    <x v="1"/>
    <x v="1"/>
    <s v="O Colaborador Reinaldo de França Correia voltava da atividade de aplicação de herbicida quando ao conduzir o veiculo para o deposito de químico dentro do viveiro, desviou de uma pequena erosão na estrada e acabou batendo a porta do veiculo no palanque de segurança, o impacto acabou causando um pequeno amassamento na porta traseira do lado direirto do veículo Fiat Toro placa RTD8G51."/>
    <s v="BRACELL"/>
    <x v="7"/>
    <m/>
    <s v="Reinaldo França Correia "/>
    <s v="Aplicador "/>
    <m/>
    <s v="RENATA KARINA DE SENE"/>
    <s v="AMARILDO DA SILVA"/>
    <m/>
    <m/>
    <x v="0"/>
    <x v="0"/>
    <x v="0"/>
    <x v="0"/>
    <s v=""/>
    <x v="0"/>
    <x v="0"/>
    <x v="0"/>
  </r>
  <r>
    <n v="219"/>
    <x v="0"/>
    <d v="2023-02-28T00:00:00"/>
    <x v="1"/>
    <d v="1899-12-30T12:00:00"/>
    <s v="Lençois Paulista"/>
    <x v="1"/>
    <x v="1"/>
    <s v="Segundo informações apuradas, o colaborador relata que ao conduzir o veículo, caminhão comboio, placa JBT2B72, pelo carreador, passou próximo a uma galha de árvore nativa que se projetava para dentro da estrada, ao se aproximar da galha, a mesma encostou no retrovisor, do lado direito, forçando o retrovisor contra a porta, do lado carona, causando a quebra do vidro com o impacto"/>
    <s v="BRACELL"/>
    <x v="13"/>
    <m/>
    <s v="Fiat Doblo Essence 7L E"/>
    <s v="NA"/>
    <m/>
    <s v="ANGELO TAPARO"/>
    <s v="EVANDRO WORELL SCHAFASCHECK"/>
    <m/>
    <m/>
    <x v="0"/>
    <x v="0"/>
    <x v="0"/>
    <x v="0"/>
    <s v=""/>
    <x v="0"/>
    <x v="0"/>
    <x v="0"/>
  </r>
  <r>
    <n v="220"/>
    <x v="1"/>
    <d v="2023-03-07T00:00:00"/>
    <x v="2"/>
    <d v="1899-12-30T13:28:00"/>
    <s v="Fazenda Rio Formoso - Talhão 24"/>
    <x v="1"/>
    <x v="1"/>
    <s v="Conforme relato do operador Henrique Andrade, o mesmo estava realizando atividade de subsolagem no talhão 24 quando um pedaço de eucalipto rngachando no pneu subiu ate o paralama do lado direito, danificando assim o mesmo."/>
    <s v="CARPELO"/>
    <x v="2"/>
    <m/>
    <s v="Henrique Andrade Bernardo"/>
    <s v="Operador de trator "/>
    <m/>
    <s v="FELIPE NECKEL GOULART"/>
    <s v="BRUNO RICARDO DE OLIVEIRA ARRUDA"/>
    <m/>
    <m/>
    <x v="0"/>
    <x v="0"/>
    <x v="0"/>
    <x v="0"/>
    <s v=""/>
    <x v="0"/>
    <x v="0"/>
    <x v="0"/>
  </r>
  <r>
    <n v="221"/>
    <x v="0"/>
    <d v="2023-03-07T00:00:00"/>
    <x v="2"/>
    <d v="1899-12-30T09:30:00"/>
    <s v="Faz. Lagoa 3"/>
    <x v="0"/>
    <x v="1"/>
    <s v="Colaborador executava atividade de limpeza no módulo, quando ao tentar quebrar uma tabua utilizando o pé, a mesma se quebrou e projetou uma prte  contra a perna direita do colaborador, causando um ferimento corto-contuso abaixo do joelho"/>
    <s v="PONSSE"/>
    <x v="5"/>
    <s v="MÓDULO 8"/>
    <s v="Fabrício Miranda Rios Martins"/>
    <s v="Auxiliar de Manutenção Jr."/>
    <m/>
    <s v="RAFAEL MARTELO DIAS"/>
    <s v="RODRIGO RAMOS"/>
    <m/>
    <m/>
    <x v="0"/>
    <x v="0"/>
    <x v="0"/>
    <x v="0"/>
    <s v=""/>
    <x v="0"/>
    <x v="0"/>
    <x v="0"/>
  </r>
  <r>
    <n v="222"/>
    <x v="1"/>
    <d v="2023-03-06T00:00:00"/>
    <x v="2"/>
    <d v="1899-12-30T07:00:00"/>
    <s v="Campo Grande - AV. Rachid Neder"/>
    <x v="1"/>
    <x v="1"/>
    <s v="Foi Verificado no incio da manha da data de 06/03/2023 que o veículo L200, placa RUK9G11, estava com a traseira lado esquerdo batido. Veículo pernoitou no esdereço especificado, em local adequado. Não foi realizado comunicação pelo infrator do acidente, este evadindo do local."/>
    <s v="BRACELL"/>
    <x v="2"/>
    <m/>
    <s v="Vinicius de Aquino Brito Lima"/>
    <s v="supervisor de silvicultura"/>
    <m/>
    <s v="JOSE RENATO DRAGO"/>
    <s v="Vinicius de Aquino Brito Lima"/>
    <m/>
    <m/>
    <x v="0"/>
    <x v="0"/>
    <x v="0"/>
    <x v="0"/>
    <s v=""/>
    <x v="0"/>
    <x v="0"/>
    <x v="0"/>
  </r>
  <r>
    <n v="223"/>
    <x v="0"/>
    <d v="2023-03-06T00:00:00"/>
    <x v="2"/>
    <d v="1899-12-30T12:34:00"/>
    <s v="Viveiro de espera"/>
    <x v="2"/>
    <x v="1"/>
    <s v="O colaborador foi transferir uma caixa de mudas de um caminhão para o outro e acabou caindo com uma das pernas no espaço entre um caminhão e o outro a perna no ferro da traseira do caminhão"/>
    <s v="BRACELL"/>
    <x v="7"/>
    <m/>
    <s v="Maicon Vinicius Pereira Borges"/>
    <s v="Auxiliar de vivieiro"/>
    <m/>
    <s v="ANTONIO TEODOMIRO"/>
    <s v="WELLYNGTON RODRIGUES"/>
    <m/>
    <m/>
    <x v="0"/>
    <x v="0"/>
    <x v="0"/>
    <x v="0"/>
    <s v=""/>
    <x v="0"/>
    <x v="0"/>
    <x v="0"/>
  </r>
  <r>
    <n v="224"/>
    <x v="0"/>
    <d v="2023-02-13T00:00:00"/>
    <x v="1"/>
    <d v="1899-12-30T11:00:00"/>
    <s v="Fazenda Lagoa Rica Talhão 015"/>
    <x v="4"/>
    <x v="1"/>
    <s v="Os colaboradores, Gustavo e Gabriel fazia a atividade de corte, quando ao caminhar pisou em um cacho de abelhas, de imediato os colaboradores saem do local para se proteger de mais possíveis picadas."/>
    <s v="EQUILIBRIO"/>
    <x v="14"/>
    <m/>
    <s v="Gustavo Cauã Aluísio"/>
    <s v="Técnico Florestal "/>
    <m/>
    <s v="RAFAEL APARECIDO RODRIGUES JUNIOR"/>
    <s v="MARIANI CARRION XIMENDES"/>
    <m/>
    <m/>
    <x v="0"/>
    <x v="0"/>
    <x v="0"/>
    <x v="0"/>
    <s v=""/>
    <x v="0"/>
    <x v="0"/>
    <x v="0"/>
  </r>
  <r>
    <n v="225"/>
    <x v="0"/>
    <d v="2023-03-07T00:00:00"/>
    <x v="2"/>
    <d v="1899-12-30T20:00:00"/>
    <s v="Fazenda São João 2"/>
    <x v="5"/>
    <x v="0"/>
    <s v="Operador pegou um fecho de madiera com a garra da grua, para fazer carregamento de veículo, quando ao fazer a manobra de giro com fecho de madeira, ocorreu que a máquina desestabilizou, vindo a tombar lateral (lateral esquerda), da máquina CF 90031. O operador não sofreu danos, poré, foi levado ao hospital para um atendimento e avaliação médica. Sem danos físicos, o mesmo foi liberado para retorno a casa."/>
    <s v="PLACIDOS"/>
    <x v="6"/>
    <m/>
    <s v="Marcelo Rodrigues de Lima"/>
    <s v="Operador de Máquinas "/>
    <m/>
    <s v="EVERSON RIBAS GOMES"/>
    <s v="HELLERSON APARECIDO SOARES"/>
    <m/>
    <m/>
    <x v="0"/>
    <x v="0"/>
    <x v="0"/>
    <x v="0"/>
    <s v=""/>
    <x v="0"/>
    <x v="0"/>
    <x v="0"/>
  </r>
  <r>
    <n v="226"/>
    <x v="0"/>
    <d v="2023-03-07T00:00:00"/>
    <x v="2"/>
    <d v="1899-12-30T14:10:00"/>
    <s v="Fazenda São José VI"/>
    <x v="1"/>
    <x v="1"/>
    <s v="O motorista Bracell não anunciou sua passagem no ponto de encontro assim ocorrendo fato do encostamento em ambas composições, depois o mesmo guiou o motorista EN para fazer a retirada."/>
    <s v="EXPRESSO NEPOMUCENO"/>
    <x v="0"/>
    <m/>
    <s v="Manoel Milton Lobato Ribeiro Filho"/>
    <s v="Motorista de Carreta"/>
    <m/>
    <s v="EVERSON RIBAS GOMES"/>
    <s v="HELLERSON APARECIDO SOARES"/>
    <m/>
    <m/>
    <x v="0"/>
    <x v="0"/>
    <x v="0"/>
    <x v="0"/>
    <s v=""/>
    <x v="0"/>
    <x v="0"/>
    <x v="0"/>
  </r>
  <r>
    <n v="227"/>
    <x v="0"/>
    <d v="2023-03-05T00:00:00"/>
    <x v="2"/>
    <d v="1899-12-30T07:30:00"/>
    <s v="Rodovia Castelo Branco - KM 374"/>
    <x v="1"/>
    <x v="1"/>
    <s v="Clima com bastante chuva, o carro aquaplanou, foi onde perdeu a direção do veículo vindo a colidir no guarde rei da rodovia. Sem vítimas."/>
    <s v="BRACELL"/>
    <x v="7"/>
    <m/>
    <s v="Esdras Texeira "/>
    <s v="Suprimento de Mudas "/>
    <m/>
    <s v="CLAUDILENE APARECIDA ALVES PENA"/>
    <s v="NATHANE ALVES DE MELO IMPERATORI"/>
    <m/>
    <m/>
    <x v="0"/>
    <x v="0"/>
    <x v="0"/>
    <x v="0"/>
    <s v=""/>
    <x v="0"/>
    <x v="0"/>
    <x v="0"/>
  </r>
  <r>
    <n v="228"/>
    <x v="0"/>
    <d v="2023-03-03T00:00:00"/>
    <x v="2"/>
    <d v="1899-12-30T14:00:00"/>
    <s v="Viveiro LP2"/>
    <x v="1"/>
    <x v="1"/>
    <s v="O motorista IVANG BERG PEREIRA VIDAL estava realizando uma manobra para o descarregamento de caixas próximo ao galpão de expedição de mudas e ocorreu o contato da porta do veículo com a estrutura metálica. A deformação e comprometimento da estrutura ficou restrita ao caminhão, sendo assim, o mesmo foi deslocado para manutenção."/>
    <s v="BRACELL"/>
    <x v="7"/>
    <m/>
    <s v="Ivang Berg Pereira "/>
    <s v="Motorista"/>
    <m/>
    <s v="CLAUDILENE APARECIDA ALVES PENA"/>
    <s v="NATHANE ALVES DE MELO IMPERATORI"/>
    <m/>
    <m/>
    <x v="0"/>
    <x v="0"/>
    <x v="0"/>
    <x v="0"/>
    <s v=""/>
    <x v="0"/>
    <x v="0"/>
    <x v="0"/>
  </r>
  <r>
    <n v="229"/>
    <x v="0"/>
    <d v="2023-03-08T00:00:00"/>
    <x v="2"/>
    <d v="1899-12-30T07:30:00"/>
    <s v="Fazenda São José"/>
    <x v="3"/>
    <x v="1"/>
    <s v="Motorista após o carregamento se aproximou da grua para devolver o rádio de comunicação ao operador, ao retornar ao cm escorregou no barro, pois havio chovido bastante e veio a cair de costas no chão."/>
    <s v="BRACELL"/>
    <x v="0"/>
    <m/>
    <s v="Marcos Roberto de Oliveira"/>
    <s v="Motorista Transporte"/>
    <m/>
    <s v="EVERSON RIBAS GOMES"/>
    <s v="DANIELI DE SOUZA TENORIO"/>
    <m/>
    <m/>
    <x v="0"/>
    <x v="0"/>
    <x v="0"/>
    <x v="0"/>
    <s v=""/>
    <x v="0"/>
    <x v="0"/>
    <x v="0"/>
  </r>
  <r>
    <n v="230"/>
    <x v="0"/>
    <d v="2023-03-08T00:00:00"/>
    <x v="2"/>
    <d v="1899-12-30T10:10:00"/>
    <s v="Fazenda Santa Inez"/>
    <x v="1"/>
    <x v="1"/>
    <s v="Colaborador seguia na condução do caminhão placa CQU1D73, quando em dado momento ao realizar a manobra em curva na estrada não pavimentada um galho de bambu pegou no retrovisor vindo a voltar a pegar no vidro da porta lado esquerdo causando a quebra do mesmo."/>
    <s v="EXPRESSO NEPOMUCENO"/>
    <x v="0"/>
    <m/>
    <s v="Flávio da Silva"/>
    <s v="Motorista "/>
    <m/>
    <s v="EVERSON RIBAS GOMES"/>
    <s v="HELLERSON APARECIDO SOARES"/>
    <m/>
    <m/>
    <x v="0"/>
    <x v="0"/>
    <x v="0"/>
    <x v="0"/>
    <s v=""/>
    <x v="0"/>
    <x v="0"/>
    <x v="0"/>
  </r>
  <r>
    <n v="231"/>
    <x v="0"/>
    <d v="2023-03-09T00:00:00"/>
    <x v="2"/>
    <d v="1899-12-30T04:00:00"/>
    <s v="Fazenda Santa Maria XII"/>
    <x v="3"/>
    <x v="1"/>
    <s v="O operador foi substituir corrente e pendurou a corrente usada no cabeçote e enquanto estava colocando a nova usada caiu em cima do braço, causando um pequeno ferimento. "/>
    <s v="BRACELL"/>
    <x v="5"/>
    <s v="MÓDULO 3"/>
    <s v="Jeferson Aparecido Generoso"/>
    <s v="Operador de Máquina "/>
    <m/>
    <s v="LUCAS PINTO RIBEIRO"/>
    <s v="RAFAEL DOMINGUES DE ALMEIDA"/>
    <m/>
    <m/>
    <x v="0"/>
    <x v="0"/>
    <x v="0"/>
    <x v="0"/>
    <s v=""/>
    <x v="0"/>
    <x v="0"/>
    <x v="0"/>
  </r>
  <r>
    <n v="232"/>
    <x v="0"/>
    <d v="2023-03-09T00:00:00"/>
    <x v="2"/>
    <d v="1899-12-30T10:00:00"/>
    <s v="Viveiro LP II"/>
    <x v="2"/>
    <x v="1"/>
    <s v="O colaborador estava empurrando bandejão e no meio do caminho diminuiu a velocidade quando o carrinho de traz não se atentou a isso, vindo assim bater na perno do colaborador que está a frente. "/>
    <s v="BRACELL"/>
    <x v="7"/>
    <m/>
    <s v="Gabriel Antônio Estrada"/>
    <s v="Auxiliar de Serviços "/>
    <m/>
    <s v="CLAUDILENE APARECIDA ALVES PENA"/>
    <s v="NATHANE ALVES DE MELO IMPERATORI"/>
    <m/>
    <m/>
    <x v="0"/>
    <x v="0"/>
    <x v="0"/>
    <x v="0"/>
    <s v=""/>
    <x v="0"/>
    <x v="0"/>
    <x v="0"/>
  </r>
  <r>
    <n v="233"/>
    <x v="0"/>
    <d v="2023-02-28T00:00:00"/>
    <x v="1"/>
    <d v="1899-12-30T17:30:00"/>
    <s v="Fazenda Brasswiss"/>
    <x v="5"/>
    <x v="0"/>
    <s v="Durante a derrubada acompanhada pela gestão próximo a rede elétrica, a madeira bateu em uma árvore nativa, quebrando outra árvore que voltou em direção da rede, rompendo a mesma."/>
    <s v="BRACELL"/>
    <x v="5"/>
    <s v="MÓDULO 3"/>
    <s v="Sérgio Ricardo Aizique"/>
    <s v="Operador Maq. Florestais II"/>
    <m/>
    <s v="LUCAS PINTO RIBEIRO"/>
    <s v="RAFAEL DOMINGUES DE ALMEIDA"/>
    <m/>
    <m/>
    <x v="0"/>
    <x v="0"/>
    <x v="0"/>
    <x v="0"/>
    <s v=""/>
    <x v="0"/>
    <x v="0"/>
    <x v="0"/>
  </r>
  <r>
    <n v="234"/>
    <x v="0"/>
    <d v="2023-03-09T00:00:00"/>
    <x v="2"/>
    <d v="1899-12-30T10:20:00"/>
    <s v="Talhão 047 - Fazenda Morro de Ouro "/>
    <x v="2"/>
    <x v="1"/>
    <s v="Estava realizando atividade de combate a formigas no Talhão 047 da Fazenda Morro de Ouro, quando veio a tropeçar e cair. No momento da queda a funcionária Luciane Marília bateu o seio (busto) na Bombata (aplicador de Isca), vindo a causar uma leve dor no local. "/>
    <s v="J.F.I"/>
    <x v="2"/>
    <m/>
    <s v="Luciene Maria de Abreu Ferreira"/>
    <s v="Servente Rural"/>
    <m/>
    <s v="GIL CANCELLA QUEIROGA"/>
    <s v="PAULO MIGUEL VIANA SILIO"/>
    <m/>
    <m/>
    <x v="0"/>
    <x v="0"/>
    <x v="0"/>
    <x v="0"/>
    <s v=""/>
    <x v="0"/>
    <x v="0"/>
    <x v="0"/>
  </r>
  <r>
    <n v="235"/>
    <x v="0"/>
    <d v="2023-03-09T00:00:00"/>
    <x v="2"/>
    <d v="1899-12-30T08:30:00"/>
    <s v="Rodovia Vicinal (Itatinga - Botucatu)"/>
    <x v="1"/>
    <x v="1"/>
    <s v="Colaborador relata que estava trafegando na Rodovia Vicinal, a caminho da Fazenda Morro do Ouro, quando uma carreta que estava vindo do lado oposto, projetou uma pedra no parabrisa do carro, vindo a trincar o mesmo. "/>
    <s v="BRACELL"/>
    <x v="2"/>
    <m/>
    <s v="Tiago Barbosa"/>
    <s v="Enc. Mecanização"/>
    <m/>
    <s v="GIL CANCELLA QUEIROGA"/>
    <s v="PAULO MIGUEL VIANA SILIO"/>
    <m/>
    <m/>
    <x v="0"/>
    <x v="0"/>
    <x v="0"/>
    <x v="0"/>
    <s v=""/>
    <x v="0"/>
    <x v="0"/>
    <x v="0"/>
  </r>
  <r>
    <n v="236"/>
    <x v="0"/>
    <d v="2023-03-05T00:00:00"/>
    <x v="2"/>
    <d v="1899-12-30T20:05:00"/>
    <s v="Rodovia Marechal Rondon, KM 284"/>
    <x v="5"/>
    <x v="1"/>
    <s v="Motorita Miriam Paula Savioli assumiu seu turno de trabalho ás 08:40, próximo ao pátio de limpeza linha 2, realizou o check-list no veículo RWU2B81 e foi realizar o abastecimento na linha 1, saiu do abastecimento ás 09:30hr, e segiu viagem para fazenda globo 1. Chegou na fazenda as 11:34, o carregamento estava lento devido alguns caminhões encalhados no trajeto e fila de espera com mais de quinze caminhões, então aguardou na fila para o carregamento até as 19:04hr, após o carregamento deslocou-se para o local de amarração, finalizou a amarração de carga as 19:35, em seguida deu inicio em sua viagem sentindo fábrica Bracell. No percurso do projeto para fábrica ás 20:05hr, aproximadamente a 20 quilômetros da fazenda onde foi efetuado o carregamento, escutou um estouro que foi do pneu, quando desceu do veículo se deparou com um princípio de incêndio que começava na roda do segundo eixo do lado esquerdo, do primeiro compartimento de placa SAK7H66. A colaboradora ainda tentou apagar o fogo com extintor de incêndio do veículo, porém não obteve êxito foi quando o incêndio se alastrou para a madeira vindo a queimar totalmente a primeira e segunda composição do semi-reboque"/>
    <s v="VDA"/>
    <x v="0"/>
    <m/>
    <s v="Miriam Paula Savioli"/>
    <s v="Motorista de carreta"/>
    <m/>
    <s v="EVERSON RIBAS GOMES"/>
    <s v="HELLERSON APARECIDO SOARES"/>
    <m/>
    <m/>
    <x v="0"/>
    <x v="0"/>
    <x v="0"/>
    <x v="0"/>
    <s v=""/>
    <x v="0"/>
    <x v="0"/>
    <x v="0"/>
  </r>
  <r>
    <n v="237"/>
    <x v="0"/>
    <d v="2023-03-02T00:00:00"/>
    <x v="2"/>
    <d v="1899-12-30T10:05:00"/>
    <s v="Fazenda Liberdade"/>
    <x v="4"/>
    <x v="1"/>
    <s v="Colaborador Fernando Henrique Ribeiro estava realizando auxílio na retirada de galhos, junto ao colaborador Rafael Ribeiro que realizava a poda de galhos com a motopoda, quando uma abelha veio a ferroar o colaborador Fernando no braço, cabeça e costas"/>
    <s v="AGRO - ROQUE"/>
    <x v="3"/>
    <m/>
    <s v="Fernando Henrique Ribeiro"/>
    <s v="Motorista carga geral"/>
    <m/>
    <s v="MARCOS SILVA DE MENEZES"/>
    <s v="KAYO DUTRA SANCHEZ"/>
    <m/>
    <m/>
    <x v="0"/>
    <x v="0"/>
    <x v="0"/>
    <x v="0"/>
    <s v=""/>
    <x v="0"/>
    <x v="0"/>
    <x v="0"/>
  </r>
  <r>
    <n v="238"/>
    <x v="1"/>
    <d v="2023-03-09T00:00:00"/>
    <x v="2"/>
    <d v="1899-12-30T15:30:00"/>
    <s v="Fazenda Bela Vista"/>
    <x v="4"/>
    <x v="1"/>
    <s v="Colaboradora desceu da maquina no carreador para deslocar até o ônibus, quando foi surpreendida com duas picadas de abelhas. Após ser picada, colaboradora voltou imediatamente para a máquina, pois avistou um enxame dentro do talhão"/>
    <s v="BRACELL"/>
    <x v="2"/>
    <m/>
    <s v="Gessica Pereira dos Santos"/>
    <s v="Operadora de Maquinas"/>
    <m/>
    <s v="JOSÉ JUNIOR"/>
    <s v="ANJICLEDIO SANTOS DE JESUS"/>
    <m/>
    <m/>
    <x v="0"/>
    <x v="0"/>
    <x v="0"/>
    <x v="0"/>
    <s v=""/>
    <x v="0"/>
    <x v="0"/>
    <x v="0"/>
  </r>
  <r>
    <n v="239"/>
    <x v="0"/>
    <d v="2023-03-10T00:00:00"/>
    <x v="2"/>
    <d v="1899-12-30T08:59:00"/>
    <s v="Fazenda São José 15, Talhão 10"/>
    <x v="4"/>
    <x v="1"/>
    <s v="O colaborador Clodoaldo Aparecido de Arruda, realizava atividade de roçada manual com foice, no talhão 10, na Fazenda São JOsé, na cidade de São Manoel - SP, quando foi supreendido por uma cobra (jibóia), que encontrava-se entre a vegetação alta, a mesma deu o bote, vindo a morder sua coxa da perna direita. De imediato foi comunicado o setor SESTR e encaminhado ao Pronto Socooro de São Manoel - SP. "/>
    <s v="EMFLORA "/>
    <x v="2"/>
    <m/>
    <s v="Cloadoaldo Aparecido de Arruda "/>
    <s v="Ajudante Geral "/>
    <m/>
    <s v="GIL CANCELLA QUEIROGA"/>
    <s v="JOSE BORBA DA SILVA"/>
    <m/>
    <m/>
    <x v="0"/>
    <x v="0"/>
    <x v="0"/>
    <x v="0"/>
    <s v=""/>
    <x v="0"/>
    <x v="0"/>
    <x v="0"/>
  </r>
  <r>
    <n v="240"/>
    <x v="0"/>
    <d v="2023-03-10T00:00:00"/>
    <x v="2"/>
    <d v="1899-12-30T13:30:00"/>
    <s v="Viveiro LP II"/>
    <x v="2"/>
    <x v="1"/>
    <s v="O colaborador teve batida contra a perna (tíbia) no carrinho de bandejão enquanto realizada a atividade de mudas na CV. "/>
    <s v="BRACELL"/>
    <x v="7"/>
    <m/>
    <s v="Kaique Quinzote "/>
    <s v="Auxiliar de Serviços Gerais "/>
    <m/>
    <s v="CLAUDILENE APARECIDA ALVES PENA"/>
    <s v="NATHANE ALVES DE MELO IMPERATORI"/>
    <m/>
    <m/>
    <x v="0"/>
    <x v="0"/>
    <x v="0"/>
    <x v="0"/>
    <s v=""/>
    <x v="0"/>
    <x v="0"/>
    <x v="0"/>
  </r>
  <r>
    <n v="241"/>
    <x v="0"/>
    <d v="2023-03-11T00:00:00"/>
    <x v="2"/>
    <d v="1899-12-30T02:00:00"/>
    <s v="Fazenda Querência IV - Módulo 5"/>
    <x v="2"/>
    <x v="1"/>
    <s v="Operador relatou que precisou acessar a parte superior do equipamento do HV10050 para realizar a vedação da tampa do tanque de combustível que estava solta, ao descer do equipamento sua mão escorregou do corrimão, vindo a cair de costas do equipamento. "/>
    <s v="BRACELL"/>
    <x v="5"/>
    <s v="MÓDULO 5"/>
    <s v="Marcos Machado dos Santos Junior "/>
    <s v="Operador I "/>
    <m/>
    <s v="GABRIEL DE SOUZA MATEUS"/>
    <s v="JOSE ADRIANO DOS SANTOS"/>
    <m/>
    <m/>
    <x v="0"/>
    <x v="0"/>
    <x v="0"/>
    <x v="0"/>
    <s v=""/>
    <x v="0"/>
    <x v="0"/>
    <x v="0"/>
  </r>
  <r>
    <n v="242"/>
    <x v="0"/>
    <d v="2023-03-11T00:00:00"/>
    <x v="2"/>
    <d v="1899-12-30T13:50:00"/>
    <s v="Fazenda Shangrila Bauru"/>
    <x v="2"/>
    <x v="1"/>
    <s v="Próximo de finalizar o turno o colaborador terminou a manutenção rotineira e durante o deslocamento do talhão para o veículo de apoio, veio a escorregar nos resíduos de madeira, vindo a cair sentado no chão. Ao chegar no veículo começou a sentir dor na região lombar, de imediato relatou para o auxiliar operacional da área onde o mesmo foi conduzido para pronto socorro. "/>
    <s v="BRACELL"/>
    <x v="13"/>
    <m/>
    <s v="Fabio Henrique de Mello"/>
    <s v="Mecânico"/>
    <m/>
    <s v="JOSE RODRIGO CLARO"/>
    <s v="FABIO CAMPOS KAIZER"/>
    <m/>
    <m/>
    <x v="0"/>
    <x v="0"/>
    <x v="0"/>
    <x v="0"/>
    <s v=""/>
    <x v="0"/>
    <x v="0"/>
    <x v="0"/>
  </r>
  <r>
    <n v="243"/>
    <x v="0"/>
    <d v="2023-03-11T00:00:00"/>
    <x v="2"/>
    <d v="1899-12-30T14:00:00"/>
    <s v="Fazenda Takano"/>
    <x v="5"/>
    <x v="0"/>
    <s v="O colaborador Karlos Alexandre Silva realizava a atividade de adubação mecanizada no talhão 01 fa Fazenda Takano no munícipio de Arealva-SP. Ao realizar a atividade com o trator de pneu John Deere código EMF - 043 no interior do talhão, o operador foi surpreendido por um buraco encomberto pela vegetação e ao passar com o pneu dianteiro esquerdo sobre o mesmo, o trato de pneu veio a lateralizar para a esquerda. "/>
    <s v="EMFLORA "/>
    <x v="2"/>
    <m/>
    <s v="Carlos Alexandre Silva"/>
    <s v="Operador de Trator"/>
    <m/>
    <s v="BRUNO ASSUNCAO NORONHA"/>
    <s v="KARINE SILVA MADRUGA"/>
    <m/>
    <m/>
    <x v="0"/>
    <x v="0"/>
    <x v="0"/>
    <x v="0"/>
    <s v=""/>
    <x v="0"/>
    <x v="0"/>
    <x v="0"/>
  </r>
  <r>
    <n v="244"/>
    <x v="1"/>
    <d v="2023-03-10T00:00:00"/>
    <x v="2"/>
    <d v="1899-12-30T12:50:00"/>
    <s v="fazenda Bethel - talhão 31"/>
    <x v="3"/>
    <x v="1"/>
    <s v="Conforme relato do operador Jackson Henrique, o mesmo estava realizando atividade de aplicação de herbicida com o trator TPC 3401 no talhão 31, quando este foi fazer uma verificação de filtro, ao descer da máquina sentiu seu pé esquerdo afundando na terra causando assim um desconforto no joelho."/>
    <s v="CARPELO"/>
    <x v="2"/>
    <m/>
    <s v="Jackson Henrique "/>
    <s v="Operador de trator"/>
    <m/>
    <s v="FELIPE NECKEL GOULART"/>
    <s v="BRUNO RICARDO DE OLIVEIRA ARRUDA"/>
    <m/>
    <m/>
    <x v="0"/>
    <x v="0"/>
    <x v="0"/>
    <x v="0"/>
    <s v=""/>
    <x v="0"/>
    <x v="0"/>
    <x v="0"/>
  </r>
  <r>
    <n v="245"/>
    <x v="0"/>
    <d v="2023-03-11T00:00:00"/>
    <x v="2"/>
    <d v="1899-12-30T01:30:00"/>
    <s v="Fazenda Suiça"/>
    <x v="5"/>
    <x v="1"/>
    <s v="Motorista do caminhão placa GGO2I46 estava vindo em um trajeto da estrada onde estava muito umido devido a grande proporção de chuva, motorista  tentou passar o caminhão sem ser rebocado, mais não foi possivel e veio a pisar no freio na curva , vindo a escorregar e colidir com um eucalipto em pé e a trincar o parabrisa."/>
    <s v="MODEL "/>
    <x v="0"/>
    <s v="MS"/>
    <s v="Claudinei Costa Assunção"/>
    <s v="motorista"/>
    <m/>
    <s v="ANGELO TAPARO"/>
    <s v="ADRIANO SANABRIA FLORES MONTE SERRAT"/>
    <m/>
    <m/>
    <x v="0"/>
    <x v="0"/>
    <x v="0"/>
    <x v="0"/>
    <s v=""/>
    <x v="0"/>
    <x v="0"/>
    <x v="0"/>
  </r>
  <r>
    <n v="246"/>
    <x v="0"/>
    <d v="2023-03-13T00:00:00"/>
    <x v="2"/>
    <d v="1899-12-30T09:30:00"/>
    <s v="Fazenda Globo"/>
    <x v="2"/>
    <x v="1"/>
    <s v="O trabalhador estava realizando a atividade de coroamento qunado pisou no buraco e torecu o pé, sendo encaminhado ao UPA de Águdos para avaliação médica."/>
    <s v="SOLLUM"/>
    <x v="2"/>
    <m/>
    <s v="Jean Carlos"/>
    <s v="Trabalhador Florestal"/>
    <m/>
    <s v="ADRIANO DE PAULA MARQUES"/>
    <s v="DENIS CRISTIANO FERREIRA"/>
    <m/>
    <m/>
    <x v="0"/>
    <x v="0"/>
    <x v="0"/>
    <x v="0"/>
    <s v=""/>
    <x v="0"/>
    <x v="0"/>
    <x v="0"/>
  </r>
  <r>
    <n v="247"/>
    <x v="0"/>
    <d v="2023-03-13T00:00:00"/>
    <x v="2"/>
    <d v="1899-12-30T11:30:00"/>
    <s v="Rod. Dona Leonor Mendes de Barros"/>
    <x v="5"/>
    <x v="0"/>
    <s v="Motorista saiu da Fazenda Santa Silvia carregado, quando percorreu 4 km de pista, veio parar caminhão no asfalto, quando mesmo percebeu que a terceira carreta veio a tombar em seguida o conjunto completo tombou junto, motorista ficou preso no cinto de segurança quando passou um terceiro e ajudou ele sair do caminhão. Foi chamado socorro da pista e levou o motorista para o hospital de guarantã, chegando no local, médico relatou que estava com pressão alta, foi medicado e liberado."/>
    <s v="MODEL "/>
    <x v="0"/>
    <m/>
    <s v="Luis Antonio Rodrigues  "/>
    <s v="Motorista"/>
    <m/>
    <s v="EVERSON RIBAS GOMES"/>
    <s v="HELLERSON APARECIDO SOARES"/>
    <m/>
    <m/>
    <x v="0"/>
    <x v="0"/>
    <x v="0"/>
    <x v="0"/>
    <s v=""/>
    <x v="0"/>
    <x v="0"/>
    <x v="0"/>
  </r>
  <r>
    <n v="248"/>
    <x v="0"/>
    <d v="2023-03-13T00:00:00"/>
    <x v="2"/>
    <d v="1899-12-30T14:00:00"/>
    <s v="Fazenda Marsitaca"/>
    <x v="5"/>
    <x v="1"/>
    <s v="Operador percebeu fumaça saindo da frente do trator, parou o veículo desligou. Ao  perceber um princípio de incêndio o operador tentou  apagar as chamas mas não havendo sucesso saiu de perto. As chamas tomaram conta do veículo causando perda total.  Foi utilizado dois extintores na tentativa de conter o incêndio porém sem sucesso. Também foi solicitado apoio de um caminhão  pipa de terceiro que estava na área mas devido ao tamanho da mangueira não foi possível conter as chamas."/>
    <s v="G E R S "/>
    <x v="2"/>
    <m/>
    <s v="Leonardo Gerônimo da Silva"/>
    <s v="Tratorista Agrícola"/>
    <m/>
    <s v="BRUNO ASSUNCAO NORONHA"/>
    <s v="EDUARDO RODRIGUES MARQUES"/>
    <m/>
    <m/>
    <x v="0"/>
    <x v="0"/>
    <x v="0"/>
    <x v="0"/>
    <s v=""/>
    <x v="0"/>
    <x v="0"/>
    <x v="0"/>
  </r>
  <r>
    <n v="249"/>
    <x v="0"/>
    <d v="2023-03-13T00:00:00"/>
    <x v="2"/>
    <d v="1899-12-30T16:21:00"/>
    <s v="área de serviço com cobertura do viveiro de espera"/>
    <x v="2"/>
    <x v="1"/>
    <s v="A colaboradora relatou que foi retirar uma bandeja que estava na carretinha de transporte, sem perceber colidiu com a face no andar superior da carretinha."/>
    <s v="BRACELL"/>
    <x v="7"/>
    <m/>
    <s v="Carolina Ferreira dos Santos "/>
    <s v="Auxiliar de viveiro"/>
    <m/>
    <s v="VALERIANO C. CONCEIÇÃO"/>
    <s v="JOÃO AFONSO MOTA"/>
    <m/>
    <m/>
    <x v="0"/>
    <x v="0"/>
    <x v="0"/>
    <x v="0"/>
    <s v=""/>
    <x v="0"/>
    <x v="0"/>
    <x v="0"/>
  </r>
  <r>
    <n v="250"/>
    <x v="0"/>
    <d v="2023-03-10T00:00:00"/>
    <x v="2"/>
    <d v="1899-12-30T10:17:00"/>
    <s v="Faz. Nossa Senhora de Aparecida"/>
    <x v="2"/>
    <x v="1"/>
    <s v="A colaboradora, ao erguer as bandejas das mudas do chão para recolocar no canteiro, veio a sentir forte dor no pulso. Imediatamente, a equipe de saúde foi informada e recebeu atendimento. Não houve necessidade da colaboradora se ausentar do trabalho. "/>
    <s v="BRACELL"/>
    <x v="7"/>
    <m/>
    <s v="Flaviane Aparecida Gonsalve simões"/>
    <s v="Aux. Viveiro"/>
    <m/>
    <s v="VALERIANO C. CONCEIÇÃO"/>
    <s v="JOÃO AFONSO MOTA"/>
    <m/>
    <m/>
    <x v="0"/>
    <x v="0"/>
    <x v="0"/>
    <x v="0"/>
    <s v=""/>
    <x v="0"/>
    <x v="0"/>
    <x v="0"/>
  </r>
  <r>
    <n v="251"/>
    <x v="0"/>
    <d v="2023-03-10T00:00:00"/>
    <x v="2"/>
    <d v="1899-12-30T09:20:00"/>
    <s v="Faz. Nossa Senhora de Aparecida"/>
    <x v="2"/>
    <x v="1"/>
    <s v="O colaborador relata que ao puxar a mangueira de irrigação e, estando essa presa embaixo do pé do colega, causou-lhe desconforto na região lombar."/>
    <s v="BRACELL"/>
    <x v="7"/>
    <m/>
    <s v="Vitor Pereira Rosa "/>
    <s v="Aux. Viveiro"/>
    <m/>
    <s v="VALERIANO C. CONCEIÇÃO"/>
    <s v="JOÃO AFONSO MOTA"/>
    <m/>
    <m/>
    <x v="0"/>
    <x v="0"/>
    <x v="0"/>
    <x v="0"/>
    <s v=""/>
    <x v="0"/>
    <x v="0"/>
    <x v="0"/>
  </r>
  <r>
    <n v="252"/>
    <x v="0"/>
    <d v="2023-03-14T00:00:00"/>
    <x v="2"/>
    <d v="1899-12-30T08:00:00"/>
    <s v="Fazenda Cocô Doce"/>
    <x v="5"/>
    <x v="1"/>
    <s v="O operador estava operando dentro do talhão 12 enquanto operava uma madeira de resíduo, veio a colidir com chaparia de proteção da bateria provocando um curto de derretimento "/>
    <s v="BRACELL"/>
    <x v="2"/>
    <m/>
    <s v="Fabio Ramos Furtado de Souza"/>
    <s v="Operador de Máquinas Agrícola"/>
    <m/>
    <s v="MARCOS HENRIQUE PARENTI BRAZ"/>
    <s v="RICHARD ANDERSON VICENTE DOS SANTOS"/>
    <m/>
    <m/>
    <x v="0"/>
    <x v="0"/>
    <x v="0"/>
    <x v="0"/>
    <s v=""/>
    <x v="0"/>
    <x v="0"/>
    <x v="0"/>
  </r>
  <r>
    <n v="253"/>
    <x v="0"/>
    <d v="2023-03-07T00:00:00"/>
    <x v="2"/>
    <d v="1899-12-30T15:29:00"/>
    <s v="Vicinal Roberto Kassim SP"/>
    <x v="5"/>
    <x v="0"/>
    <s v="O colaborador Valdir Fernandes, função motorista, saiu da oficina de Lins - SP por volta das 11 horas da manhã, com caminhão pipa Placa ERM - 8992 (tanque com aproximadamente 4 mil litros de água) sentido a fazenda Estiva na região de Reginópolis, entre o km 15 e 16 da SP Vicinal Roberto Kassim, veio a sair da pista por aproximadamente 60 metros no acostamento, na tentativa de voltar o caminhão para a pista veio a causar o tombamento lateral.  (A equipe de segurança e operacional da Carpelo se deslocou até o local para levantar as informações). Nota: Foi observado que o colaborador desviou a rota de origem, passando por um segundo trajeto, mais longe. Nota1: O colaborador alega não se lembrar do que ocorreu momentos antes. Nota2: Segundo informações de uma empresa que fazia limpeza as margens da rodovia no momento do evento o caminhão parou no acostamento aproximadamente 800m antes do tombamento, o colaborador confirmou essa questão, segundo ele parou o veículo para beber água e esticar as pernas. Mas com base nos dados levantado o colaborador nesse momento já não estava se sentindo bem. O caminhão deu entrada na oficina de Lins no dia 03/03/2023 por volta das 13:00h para manutenção da bomba de água e foi retirado no dia 07/03/2023, ao retirar o caminhão da oficina, o colaborador Valdir Fernandes não realizou o check-list diário conforme procedimento e não realizou a troca do disco de tacógrafo conforme orientação da empresa, descumprindo as normas de segurança. Através do sistema de rastreamento e monitoramento, foi constato que momentos antes do acidente o colaborador estava a uma velocidade de 18 Km/h conforme mapa abaixo. "/>
    <s v="CARPELO"/>
    <x v="2"/>
    <m/>
    <s v="Valdir Fernandes"/>
    <s v="Motorista"/>
    <m/>
    <s v="BRUNO ASSUNCAO NORONHA"/>
    <s v="ANDRE LACERDA TEIXEIRA DE MENDONCA"/>
    <m/>
    <m/>
    <x v="0"/>
    <x v="0"/>
    <x v="0"/>
    <x v="0"/>
    <s v=""/>
    <x v="0"/>
    <x v="0"/>
    <x v="0"/>
  </r>
  <r>
    <n v="255"/>
    <x v="0"/>
    <d v="2023-03-14T00:00:00"/>
    <x v="2"/>
    <d v="1899-12-30T16:00:00"/>
    <s v="Posto de combustível Bracell"/>
    <x v="1"/>
    <x v="1"/>
    <s v="Após o abastecimento de combustível ao efetuar a manobra para sair do posto, a rampa traseira da carreta veio a colidir com uma das pilastras do posto, não gerando avarias à estrutura. A carreta teve o pistão hidráulico da rampa danificado. "/>
    <s v="BRACELL"/>
    <x v="2"/>
    <m/>
    <s v="Aparecido Fernandes de Oliveira "/>
    <s v="Motorista de Carreta"/>
    <m/>
    <s v="MARCOS HENRIQUE PARENTI BRAZ"/>
    <s v="DAVID APARECIDO ACIELI"/>
    <m/>
    <m/>
    <x v="0"/>
    <x v="0"/>
    <x v="0"/>
    <x v="0"/>
    <s v=""/>
    <x v="0"/>
    <x v="0"/>
    <x v="0"/>
  </r>
  <r>
    <n v="256"/>
    <x v="0"/>
    <d v="2023-03-15T00:00:00"/>
    <x v="2"/>
    <d v="1899-12-30T11:00:00"/>
    <s v="Fazenda Glória 2"/>
    <x v="2"/>
    <x v="1"/>
    <s v="Colaboradores executando atividade de roçada manual quando o colaborador Francisco não esperou o &quot;afiador&quot; que estava no apoio da equipe, pegou por conta a lima reserva para amolar a ferramenta vindo a ter um pequeno corte na lateral do dedo mindinho  da mão direito. "/>
    <s v="J.F.I"/>
    <x v="2"/>
    <m/>
    <s v="Francisco Sousa Lisboa"/>
    <s v="Servente Rural"/>
    <m/>
    <s v="ALISSON CARLOS DA SILVA"/>
    <s v="LUIZ FERNANDO PAES DE OLIVEIRA"/>
    <m/>
    <m/>
    <x v="0"/>
    <x v="0"/>
    <x v="0"/>
    <x v="0"/>
    <s v=""/>
    <x v="0"/>
    <x v="0"/>
    <x v="0"/>
  </r>
  <r>
    <n v="257"/>
    <x v="0"/>
    <d v="2023-03-15T00:00:00"/>
    <x v="2"/>
    <d v="1899-12-30T14:30:00"/>
    <s v="Fazenda São José VI"/>
    <x v="4"/>
    <x v="1"/>
    <s v="O colaborador estava realizando Check-list do veículo, quando foi posicionar um cone de sinalização que estava caido no local de estacionamento de veículos ao lado do módulo, foi picado por uma aranha. "/>
    <s v="KOMATSU"/>
    <x v="5"/>
    <s v="MÓDULO 12"/>
    <s v="Maykon Chiareli Rodrigues Alves da Silva"/>
    <s v="Técnico de Manutenção"/>
    <m/>
    <s v="RAFAEL ELI DE CAMARGO"/>
    <s v="DIRCEU NOVAK"/>
    <m/>
    <m/>
    <x v="0"/>
    <x v="0"/>
    <x v="0"/>
    <x v="0"/>
    <s v=""/>
    <x v="0"/>
    <x v="0"/>
    <x v="0"/>
  </r>
  <r>
    <n v="258"/>
    <x v="0"/>
    <d v="2023-03-16T00:00:00"/>
    <x v="2"/>
    <d v="1899-12-30T08:00:00"/>
    <s v="Rodovia 225, João Ribeiro de Barros, na chegada de Bauru SP"/>
    <x v="5"/>
    <x v="0"/>
    <s v="O colaborador Claudinei Antônio, na condição da frota 44033, placa CNR9C32, colidiu na lateral de um caminhão caçamba, placa DFI4734, sob condução do motorista, José Sicero da Silva, da empresa JUAPAVI, prestadora de serviço da via. No momento da colisão o caminhão caçamba estava parado a direita da pista, quando o vículo frota 44033, colidiu na sua lateral. Tivemos algumas peça de madeira que cairam na pista e a lateral direita da frota danificada, quanto ao caminhão caçamba houve danos no para choque, pneus traseiro lado esquerdo. Sr. Claudinei se encontra bem sem nenhum ferimento, quanto ao motorista do caminhão caçamba, o mesmo teve luxação no braço e está sendo atendido no local. Todo apoio aos motoristas estão sendo prestados e acompanhado pelo nosso técnico de transporte Alex Sandro, supervisor Adilson e Coordenador Rogério."/>
    <s v="BRACELL"/>
    <x v="0"/>
    <m/>
    <s v="Claudinei Antônio dos Santos"/>
    <s v="Motorista Florestal"/>
    <m/>
    <s v="EVERSON RIBAS GOMES"/>
    <s v="ARTHUR MAGNINO SANTANA"/>
    <m/>
    <m/>
    <x v="0"/>
    <x v="0"/>
    <x v="0"/>
    <x v="0"/>
    <s v=""/>
    <x v="0"/>
    <x v="0"/>
    <x v="0"/>
  </r>
  <r>
    <n v="259"/>
    <x v="0"/>
    <d v="2023-03-16T00:00:00"/>
    <x v="2"/>
    <d v="1899-12-30T09:15:00"/>
    <s v="Pátio de Madeira L1"/>
    <x v="5"/>
    <x v="0"/>
    <s v="Ao deslocar a grua de pneu (Liebhher 5002) para realizar uma descarga de caminhão no pátio de madeira linha 1, o operador decidiu passar com a máquina embaixo de uma rede elétrica de alta tensão 13.8, devido o caminho alternativo estar intransitável, com risco de atolamento, ao realizar a manobra, a lança da máquina encostou na fiação, vindo a causa uma descarga elétrica, que logo foi cortada pelo acionamento do relé de proteção da rede."/>
    <s v="BRACELL"/>
    <x v="1"/>
    <s v="LINHA 1"/>
    <s v="Julio Porto"/>
    <s v="Operador de máquinas"/>
    <m/>
    <s v="EDER DA SILVA RAMOS"/>
    <s v="BIANCA ARAÚJO"/>
    <m/>
    <m/>
    <x v="0"/>
    <x v="0"/>
    <x v="0"/>
    <x v="0"/>
    <s v=""/>
    <x v="0"/>
    <x v="0"/>
    <x v="0"/>
  </r>
  <r>
    <n v="260"/>
    <x v="0"/>
    <d v="2023-03-15T00:00:00"/>
    <x v="2"/>
    <d v="1899-12-30T02:30:00"/>
    <s v="Fazenda Esperança"/>
    <x v="5"/>
    <x v="0"/>
    <s v="Na madrugada do dia 15/03/2023, por volta das 02h30min, o colaborador Alex Pontes Moraes portador do CPF 371.463.298-01, estava com seu caminhão placa RVA8H71, fazendo o carregamento, ao sair do local o fueiro de seu caminhão veio a quebrar perto do ponto de amarração de carga, a frota necessitou ser descarregada, e retornar vazio para o ponto de apoio da Expresso Nepomuceno para iniciar os devidos reparos. Não houve vitimas, apenas danos materiais."/>
    <s v="EXPRESSO NEPOMUCENO"/>
    <x v="0"/>
    <m/>
    <s v="Alex Pontes Morais"/>
    <s v="Motorista Tritrem"/>
    <m/>
    <s v="EVERSON RIBAS GOMES"/>
    <s v="HELLERSON APARECIDO SOARES"/>
    <m/>
    <m/>
    <x v="0"/>
    <x v="0"/>
    <x v="0"/>
    <x v="0"/>
    <s v=""/>
    <x v="0"/>
    <x v="0"/>
    <x v="0"/>
  </r>
  <r>
    <n v="261"/>
    <x v="0"/>
    <d v="2023-03-15T00:00:00"/>
    <x v="2"/>
    <d v="1899-12-30T13:45:00"/>
    <s v="Fazenda Querência IV"/>
    <x v="1"/>
    <x v="1"/>
    <s v="Assistente Operador Wellington Albino estava se deslocando para fazenda Querência IV, e quando se deparou com os caminhões vindo em sentido oposto (carregado), o mesmo encostou o carro na lateral da estrada para dar passagem aos caminhões e ficou parado aguardando.  Na sequência, passaram 2 caminhões ao seu lado, e quando passou o terceiro caminhão de placa BYS-4D29 (frota Própria), o mesmo encostou com o último eixo do implemento no carro e causou avarias nas portas e fechaduras do lado direito do mesmo."/>
    <s v="BRACELL"/>
    <x v="6"/>
    <m/>
    <s v="Wellington Albino"/>
    <m/>
    <m/>
    <s v="MARCOS SILVA DE MENEZES"/>
    <s v="EVANDRO WILLIAN IORIS"/>
    <m/>
    <m/>
    <x v="0"/>
    <x v="0"/>
    <x v="0"/>
    <x v="0"/>
    <s v=""/>
    <x v="0"/>
    <x v="0"/>
    <x v="0"/>
  </r>
  <r>
    <n v="262"/>
    <x v="0"/>
    <d v="2023-03-14T00:00:00"/>
    <x v="2"/>
    <d v="1899-12-30T07:00:00"/>
    <s v="Fazenda Esperança"/>
    <x v="1"/>
    <x v="1"/>
    <s v="Na manhã do dia 14/03/2023 por volta das 07h00min, o colaborador acima citado estava no carregamento da Fazenda Esperança. Ao realizar o carregamento, veio a danificar o fueiro da composição. Após os fatos, a composição precisou ser descarregada e retornar vazio para o ponto de apoio Expresso para iniciar os devidos reparos."/>
    <s v="BRACELL"/>
    <x v="6"/>
    <m/>
    <s v="Mauricio Fernandes Teixeira"/>
    <s v="Assistente Operador"/>
    <m/>
    <s v="MARCOS SILVA DE MENEZES"/>
    <s v="EVANDRO WILLIAN IORIS"/>
    <m/>
    <m/>
    <x v="0"/>
    <x v="0"/>
    <x v="0"/>
    <x v="0"/>
    <s v=""/>
    <x v="0"/>
    <x v="0"/>
    <x v="0"/>
  </r>
  <r>
    <n v="263"/>
    <x v="1"/>
    <d v="2023-03-14T00:00:00"/>
    <x v="2"/>
    <d v="1899-12-30T15:20:00"/>
    <s v="Faz. Douradinha"/>
    <x v="1"/>
    <x v="1"/>
    <s v="O colaborador transitando pelo talhão, em um trecho ruim, acabou atolando a caminhonete e com o apoio do trator da subsolagem teve que fazer a retirada da caminhonete ocasionando um pequeno dano material na tampa da carroceria."/>
    <s v="BRACELL"/>
    <x v="2"/>
    <m/>
    <s v="Bruno Cezar Costa da Conceição"/>
    <s v="Auxiliar"/>
    <m/>
    <s v="JOSÉ JUNIOR"/>
    <s v="SÉRGIO PINHEIRO"/>
    <m/>
    <m/>
    <x v="0"/>
    <x v="0"/>
    <x v="0"/>
    <x v="0"/>
    <s v=""/>
    <x v="0"/>
    <x v="0"/>
    <x v="0"/>
  </r>
  <r>
    <n v="264"/>
    <x v="0"/>
    <d v="2023-03-17T00:00:00"/>
    <x v="2"/>
    <d v="1899-12-30T13:05:00"/>
    <s v="Fazenda Morrinhos"/>
    <x v="1"/>
    <x v="1"/>
    <s v="Ao sair da fazenda Morrinhos com o caminhão frota 44002 - placa BYW3D93 carregado, após uma curva em uma estrada estreita e com floresta de eucalipto em pé, o motorista se deparou com um carro da operação de carregamento módulo 03, conduzido pelo ténico Geovane. Com isso o carro parou e deu passagem para o caminhão, onnde o mesmo colidiu com o para motoqueiro da terceira composição lado direito no carro do campo, danificando a lateral traseira lado direito."/>
    <s v="BRACELL"/>
    <x v="0"/>
    <m/>
    <s v="Paulo Henrique da Silva"/>
    <s v="Motorista"/>
    <m/>
    <s v="EVERSON RIBAS GOMES"/>
    <s v="LUCIANO MOREIRA ARRAIS"/>
    <m/>
    <m/>
    <x v="0"/>
    <x v="0"/>
    <x v="0"/>
    <x v="0"/>
    <s v=""/>
    <x v="0"/>
    <x v="0"/>
    <x v="0"/>
  </r>
  <r>
    <n v="265"/>
    <x v="0"/>
    <d v="2023-03-13T00:00:00"/>
    <x v="2"/>
    <d v="1899-12-30T22:44:00"/>
    <s v="Fazenda Santa Silvia "/>
    <x v="1"/>
    <x v="1"/>
    <s v="Conforme relato do colaborador Brain Henrique Falasca portador do CPF 376.556.848-12, seu caminhão se encontrava atolado na fazenda, o mesmo relata que o operador Francisco, durante o descarregamento das madeiras para desatolar o caminhão, umas das madeiras que estava na garra da máquina veio a escorregar e atingir o difusor de ar do caminhão placa CUG2C03."/>
    <s v="BRACELL"/>
    <x v="6"/>
    <m/>
    <m/>
    <m/>
    <m/>
    <s v="MARCOS SILVA DE MENEZES"/>
    <s v="HELLERSON APARECIDO SOARES"/>
    <m/>
    <m/>
    <x v="0"/>
    <x v="0"/>
    <x v="0"/>
    <x v="0"/>
    <s v=""/>
    <x v="0"/>
    <x v="0"/>
    <x v="0"/>
  </r>
  <r>
    <n v="266"/>
    <x v="0"/>
    <d v="2023-03-17T00:00:00"/>
    <x v="2"/>
    <d v="1899-12-30T09:30:00"/>
    <s v="Fazenda Querência "/>
    <x v="2"/>
    <x v="1"/>
    <s v="Ao dirigir até operador da grua para entregar a OT, mesmo pisou no barranco, onde fundou o calcanhar a sentir uma fisgada na perna esquerda (pantorrilha), mesmo realizou  carregamento e se deslocou para fábrica, ao chegar na fábrica ás 12:24, sentiu muita dor ao descer do caminhão, onde realizou comunicado a gestão, sendo direcionado ao ambulatório da L1 para consulta médica. No atendimento foi constatado um estiramento muscular, na pantorrilha da perna esquerda, foi medicado."/>
    <s v="BRACELL"/>
    <x v="0"/>
    <m/>
    <s v="Hermínio José Miralha"/>
    <s v="Motorista transporte de carga"/>
    <m/>
    <s v="EVERSON RIBAS GOMES"/>
    <s v="ADILSON RODRIGUES BASTO"/>
    <m/>
    <m/>
    <x v="0"/>
    <x v="0"/>
    <x v="0"/>
    <x v="0"/>
    <s v=""/>
    <x v="0"/>
    <x v="0"/>
    <x v="0"/>
  </r>
  <r>
    <n v="267"/>
    <x v="0"/>
    <d v="2023-03-17T00:00:00"/>
    <x v="2"/>
    <d v="1899-12-30T15:20:00"/>
    <s v="Fazenda Cristo Rei"/>
    <x v="5"/>
    <x v="1"/>
    <s v="Na tarde do dia 17/03/2023, por volta das 15:20 o colaborador Varlei Santana de Oliveira, após o carregamento o mesmo relatou que o 3 fueiro da 1 composição veio a quebrar ainda dentro da fazenda, em seguida foi feito o descarregamento da frota para realização da manutenção corretiva. Foi solicitado pela gerência o bloqueio de envio de caminhões para o campo para verificação de fissuras ou trincas, os equipamentos que foram identificados alguma anomalia será retido para manutenção corretiva"/>
    <s v="BRACELL"/>
    <x v="0"/>
    <m/>
    <s v="Varlei Santana de Oliveira"/>
    <s v="Motorista Tritrem"/>
    <m/>
    <s v="EVERSON RIBAS GOMES"/>
    <s v="HELLERSON APARECIDO SOARES"/>
    <m/>
    <m/>
    <x v="0"/>
    <x v="0"/>
    <x v="0"/>
    <x v="0"/>
    <s v=""/>
    <x v="0"/>
    <x v="0"/>
    <x v="0"/>
  </r>
  <r>
    <n v="268"/>
    <x v="1"/>
    <d v="2023-03-17T00:00:00"/>
    <x v="2"/>
    <d v="1899-12-30T09:10:00"/>
    <s v="Faz. Douradinha"/>
    <x v="1"/>
    <x v="1"/>
    <s v="No dia dezessete de março de dois mil e vinte três, o colaborador Rufino da JMA Valentin relatou que por volta 9:10, enquanto aguardava para abastecimento no ponto de captação, o farol de seu caminhão que estava parado sofreu uma colisão de um caminhão boiadeiro que passou acelerando e manobrando o giro para a direita no momento em que a traseira do caminhão estava emparelhado com a cabine do caminhão (para-choque). ele relata também que o motorista do boiador parecia estar bem irritado devido o grande fluxo de caminhões na pequena ponte,que dificulta o tráfego."/>
    <s v="EMFLORA "/>
    <x v="2"/>
    <m/>
    <s v="Rufino"/>
    <s v="Motorista"/>
    <m/>
    <s v="PAULO TEIXEIRA"/>
    <s v="GUILHERME INOUE NASCIMENTO"/>
    <m/>
    <m/>
    <x v="0"/>
    <x v="0"/>
    <x v="0"/>
    <x v="0"/>
    <s v=""/>
    <x v="0"/>
    <x v="0"/>
    <x v="0"/>
  </r>
  <r>
    <n v="269"/>
    <x v="0"/>
    <d v="2023-03-17T00:00:00"/>
    <x v="2"/>
    <d v="1899-12-30T13:30:00"/>
    <s v="Fazenda Nova A,érica - Talhão 17"/>
    <x v="1"/>
    <x v="1"/>
    <s v="O operador estava saindo numa rua no fundo do talhão, com alta infestação (Abustos e Brotação de Eucalipto) e bateu de frente com uma pequena árvore nativa que estava caída na vegetação. Amassou a grade de proteção frontal (lado esquerdo) do trator e quebrou o vidro (inferior lado direito). "/>
    <s v="J.F.I"/>
    <x v="2"/>
    <m/>
    <s v="Flaviano Aparecido Pedro"/>
    <s v="Tratorista"/>
    <m/>
    <s v="ALISSON CARLOS DA SILVA"/>
    <s v="LUIZ FERNANDO PAES DE OLIVEIRA"/>
    <m/>
    <m/>
    <x v="0"/>
    <x v="0"/>
    <x v="0"/>
    <x v="0"/>
    <s v=""/>
    <x v="0"/>
    <x v="0"/>
    <x v="0"/>
  </r>
  <r>
    <n v="270"/>
    <x v="0"/>
    <d v="2023-03-17T00:00:00"/>
    <x v="2"/>
    <d v="1899-12-30T14:00:00"/>
    <s v="Fazenda das Palmeiras"/>
    <x v="1"/>
    <x v="1"/>
    <s v="Colaborador executava a atividade de limpeza da àrea (Bunjett) pré colheita dentro do talhão 007. O mesmo se deslocava com o trator quando avistou uma àrvore de eucalipto caído no talhão na horizontal que ocupava espaço de duas ruas, ao desviar do eucalipto que estava caído veio a esbarrar com a porta do trator na árvore que estava caída no talhão, vindo assim quebrar a porta do trator que é de vidro. "/>
    <s v="J.F.I"/>
    <x v="2"/>
    <m/>
    <s v="Sandro Pacífico "/>
    <s v="Tratorista "/>
    <m/>
    <s v="GIL CANCELLA QUEIROGA"/>
    <s v="FELLIPE ARAUJO BAIA SERRA"/>
    <m/>
    <m/>
    <x v="0"/>
    <x v="0"/>
    <x v="0"/>
    <x v="0"/>
    <s v=""/>
    <x v="0"/>
    <x v="0"/>
    <x v="0"/>
  </r>
  <r>
    <n v="271"/>
    <x v="0"/>
    <d v="2023-03-18T00:00:00"/>
    <x v="2"/>
    <d v="1899-12-30T06:55:00"/>
    <s v="Rodovia SP294 KM 373"/>
    <x v="1"/>
    <x v="1"/>
    <s v="Na manhã do dia 18/03/2023 por volta das 06:55 o condutor Thiago Mattar Simões do veículo leve do modelo corrier do ano 2022, placa FHN9A56 veio a colidir na traseira da frota RVA8H77, que estava sendo conduzida pelo motorista Lorival dos Santos, estava carregada, e na subida da Rodovia SP294 KM 373. Condutor da frota leve relatou no momento da abertura do BO que devido ao sol, não teve visibilidade aonde veio a colidir na traseira da frota, onde tivemos apenas danos materiais, os dois condutores passam bem."/>
    <s v="BRACELL"/>
    <x v="0"/>
    <m/>
    <s v="Lorival dos Santos"/>
    <s v="Motoristaa Tritem"/>
    <m/>
    <s v="EVERSON RIBAS GOMES"/>
    <s v="HELLERSON APARECIDO SOARES"/>
    <m/>
    <m/>
    <x v="0"/>
    <x v="0"/>
    <x v="0"/>
    <x v="0"/>
    <s v=""/>
    <x v="0"/>
    <x v="0"/>
    <x v="0"/>
  </r>
  <r>
    <n v="272"/>
    <x v="0"/>
    <d v="2023-03-16T00:00:00"/>
    <x v="2"/>
    <d v="1899-12-30T04:30:00"/>
    <s v="Fazenda Lagoa Rica Módulo 4"/>
    <x v="5"/>
    <x v="0"/>
    <s v="O colaborador assumiu o turno às 23:48h na fazenda Limoeiro, às 3:00h saiu da Fazenda com a caminhonete L200, placa RTY9J20 com destino para fazenda Lagoa Rica para levar um cilindro hidráulico da faca inferior cabeçote na máquina base HV 10058. Durante o deslocamento o colaborador sentiu sono momentâneo causando a colisão do veículo no montante de terra. O colaborador estava sozinho no veículo não sofreu lesão."/>
    <s v="PONSSE"/>
    <x v="5"/>
    <s v="MÓDULO 4"/>
    <s v="Mateus Willian Pereira"/>
    <s v="Auxiliar Manutenção "/>
    <m/>
    <s v="ANTONIO CESAR COELHO MADEIRA"/>
    <s v="FABIO OLIVEIRA BOZI"/>
    <m/>
    <m/>
    <x v="0"/>
    <x v="0"/>
    <x v="0"/>
    <x v="0"/>
    <s v=""/>
    <x v="0"/>
    <x v="0"/>
    <x v="0"/>
  </r>
  <r>
    <n v="273"/>
    <x v="0"/>
    <d v="2023-03-19T00:00:00"/>
    <x v="2"/>
    <d v="1899-12-30T14:17:00"/>
    <s v="Rodovia SP 225 KM 240 Leste"/>
    <x v="1"/>
    <x v="1"/>
    <s v="Condutor retornava da Fazenda Querência sentido Bracell (Bitrem JBC1E50), pela Rodovida SP225 ao passar pelo KM 240 outro veículo, caminhão truck da empresa Transport's Terraplanagem, colidiu na traseira de nosso veículo."/>
    <s v="BRACELL"/>
    <x v="0"/>
    <m/>
    <s v="Rerinson Augusto Lima"/>
    <s v="Motorista de Carreta"/>
    <m/>
    <s v="EVERSON RIBAS GOMES"/>
    <s v="HELLERSON APARECIDO SOARES"/>
    <m/>
    <m/>
    <x v="0"/>
    <x v="0"/>
    <x v="0"/>
    <x v="0"/>
    <s v=""/>
    <x v="0"/>
    <x v="0"/>
    <x v="0"/>
  </r>
  <r>
    <n v="274"/>
    <x v="0"/>
    <d v="2023-03-16T00:00:00"/>
    <x v="2"/>
    <d v="1899-12-30T16:50:00"/>
    <s v="Fabrica Bracell portaria 02"/>
    <x v="1"/>
    <x v="1"/>
    <s v="Ao sair da fábrica, o condutor estava esperando um pedestre atravessar pela faixa quando a cancela da portaria baixou em cima do capô do veículo causando alguns arranhôes."/>
    <s v="BRACELL"/>
    <x v="15"/>
    <m/>
    <s v="Renault Sandero – RTT7H24"/>
    <s v="Inventario Florestal"/>
    <m/>
    <s v="THAIS RUFINO "/>
    <s v="ATNY SAITO"/>
    <m/>
    <m/>
    <x v="0"/>
    <x v="0"/>
    <x v="0"/>
    <x v="0"/>
    <s v=""/>
    <x v="0"/>
    <x v="0"/>
    <x v="0"/>
  </r>
  <r>
    <n v="275"/>
    <x v="0"/>
    <d v="2023-03-18T00:00:00"/>
    <x v="2"/>
    <d v="1899-12-30T10:40:00"/>
    <s v="Fazenda Coco Doce"/>
    <x v="1"/>
    <x v="1"/>
    <s v="Tratorista estava operando trator frota 382 no meio do talhão quando um resíduo veio a colidir com o vidro inferior dianteiro do lado esquerdo provocando a quebra do mesmo."/>
    <s v="J.F.I"/>
    <x v="2"/>
    <m/>
    <s v="Trator John Deere -  Boojet"/>
    <s v="Limpeza de àrea "/>
    <m/>
    <s v="ALISSON CARLOS DA SILVA"/>
    <s v="LUIZ FERNANDO PAES DE OLIVEIRA"/>
    <m/>
    <m/>
    <x v="0"/>
    <x v="0"/>
    <x v="0"/>
    <x v="0"/>
    <s v=""/>
    <x v="0"/>
    <x v="0"/>
    <x v="0"/>
  </r>
  <r>
    <n v="276"/>
    <x v="1"/>
    <d v="2023-03-16T00:00:00"/>
    <x v="2"/>
    <d v="1899-12-30T09:45:00"/>
    <s v="Faz. Nossa Senhora de Aparecida"/>
    <x v="2"/>
    <x v="1"/>
    <s v="O colaborador relata que ao descarregar com sacos de tubetes sentiu dores da região lombar."/>
    <s v="BRACELL"/>
    <x v="2"/>
    <m/>
    <s v="Wesley Garcia de Moraes"/>
    <s v="Aux. Viveiro"/>
    <m/>
    <s v="VALERIANO C. CONCEIÇÃO"/>
    <s v="JOÃO AFONSO MOTA"/>
    <m/>
    <m/>
    <x v="0"/>
    <x v="0"/>
    <x v="0"/>
    <x v="0"/>
    <s v=""/>
    <x v="0"/>
    <x v="0"/>
    <x v="0"/>
  </r>
  <r>
    <n v="277"/>
    <x v="0"/>
    <d v="2023-03-20T00:00:00"/>
    <x v="2"/>
    <d v="1899-12-30T11:00:00"/>
    <s v="Lençois Paulista 3"/>
    <x v="2"/>
    <x v="1"/>
    <s v="Colaborador estava em deslocamento pela obra, onde veio a perfurar o pé direito em prego exposto em madeira. "/>
    <s v="MA CONEGLIAN"/>
    <x v="7"/>
    <m/>
    <s v="Gabriel Oliveira dos Santos "/>
    <s v="Ajudante Geral"/>
    <m/>
    <s v="RICARDO AMARAL (OBRA)"/>
    <s v="FELIPE BATISTA (OBRA)"/>
    <m/>
    <m/>
    <x v="0"/>
    <x v="0"/>
    <x v="0"/>
    <x v="0"/>
    <s v=""/>
    <x v="0"/>
    <x v="0"/>
    <x v="0"/>
  </r>
  <r>
    <n v="278"/>
    <x v="0"/>
    <d v="2023-03-20T00:00:00"/>
    <x v="2"/>
    <d v="1899-12-30T09:02:00"/>
    <s v="Fazenda Coco Doce -  Talhão 23"/>
    <x v="1"/>
    <x v="1"/>
    <s v="O operador estava no meio do talhão quando um resíduo veio a colidir com o vidro inferior dianteiro do lado direito, vindo a quebrar o mesmo. "/>
    <s v="J.F.I"/>
    <x v="2"/>
    <m/>
    <s v="Fernando Tavares"/>
    <s v="Tratorista"/>
    <m/>
    <s v="ALISSON CARLOS DA SILVA"/>
    <s v="LUIZ FERNANDO PAES DE OLIVEIRA"/>
    <m/>
    <m/>
    <x v="0"/>
    <x v="0"/>
    <x v="0"/>
    <x v="0"/>
    <s v=""/>
    <x v="0"/>
    <x v="0"/>
    <x v="0"/>
  </r>
  <r>
    <n v="279"/>
    <x v="0"/>
    <d v="2023-03-20T00:00:00"/>
    <x v="2"/>
    <d v="1899-12-30T09:25:00"/>
    <s v="Fazenda Nova América - Talhão 13"/>
    <x v="1"/>
    <x v="1"/>
    <s v="O operador estava no meio do talhão quando um resíduo veio a colidir com a grade de proteção frontal inferior, quebrou o vidro e entro na cabine do trator "/>
    <s v="J.F.I"/>
    <x v="2"/>
    <m/>
    <s v="Adão Florindo"/>
    <s v="Tratorista"/>
    <m/>
    <s v="ALISSON CARLOS DA SILVA"/>
    <s v="LUIZ FERNANDO PAES DE OLIVEIRA"/>
    <m/>
    <m/>
    <x v="0"/>
    <x v="0"/>
    <x v="0"/>
    <x v="0"/>
    <s v=""/>
    <x v="0"/>
    <x v="0"/>
    <x v="0"/>
  </r>
  <r>
    <n v="280"/>
    <x v="0"/>
    <d v="2023-03-20T00:00:00"/>
    <x v="2"/>
    <d v="1899-12-30T16:40:00"/>
    <s v="Fazenda Santa Inês II"/>
    <x v="1"/>
    <x v="1"/>
    <s v="Colaborador estava realizando atividade de aplicação de calcário em área de floresta alta, quando o mesmo passou com o trator por uma área de declive e esbarrou a porta esquerda (lado do tratorista) em um eucalipto, no qual veio a enroscar na proteção. O colaborador abriu a saída de emergência e saiu do trator para verificar a situação, acessou novamente o trtaor e esqueceu a saída de emergência aberta. Quando o colaborador foi dar a ré para retirar o trator do local, a saída de emergência que estava aberta bateu em outro eucalipto, vindo a quebrar a mesma. "/>
    <s v="J.F.I"/>
    <x v="2"/>
    <m/>
    <s v="Ivanildo Freitas de Almeida"/>
    <s v="Tratorista "/>
    <m/>
    <s v="GIL CANCELLA QUEIROGA"/>
    <s v="PAULO MIGUEL VIANA SILIO"/>
    <m/>
    <m/>
    <x v="0"/>
    <x v="0"/>
    <x v="0"/>
    <x v="0"/>
    <s v=""/>
    <x v="0"/>
    <x v="0"/>
    <x v="0"/>
  </r>
  <r>
    <n v="281"/>
    <x v="0"/>
    <d v="2023-03-21T00:00:00"/>
    <x v="2"/>
    <d v="1899-12-30T02:50:00"/>
    <s v="Fazenda Santa Maria XVII - Módulo 3"/>
    <x v="2"/>
    <x v="1"/>
    <s v="Operadora ao descer do equipamento, escorregou vindo a bater a perna na esteira "/>
    <s v="BRACELL"/>
    <x v="5"/>
    <s v="MÓDULO 3"/>
    <s v="Camila Ferreira Guimarães"/>
    <s v="Operador I "/>
    <m/>
    <s v="LUCAS PINTO RIBEIRO"/>
    <s v="RAFAEL DOMINGUES DE ALMEIDA"/>
    <m/>
    <m/>
    <x v="0"/>
    <x v="0"/>
    <x v="0"/>
    <x v="0"/>
    <s v=""/>
    <x v="0"/>
    <x v="0"/>
    <x v="0"/>
  </r>
  <r>
    <n v="282"/>
    <x v="1"/>
    <d v="2023-03-20T00:00:00"/>
    <x v="2"/>
    <d v="1899-12-30T15:06:00"/>
    <s v="Faz. Lagoa do campo - talhão 05"/>
    <x v="1"/>
    <x v="1"/>
    <s v="Conforme realato do operador Tiago Francisco, o mesmo estava realizando atividade de subsolagem no talhão 05 quando ao passar por cima de um toco, este enganchou no pneu dianteiro da máquina, calçando a madeira diretamente na grade onde a mesma (grade) soltou o parafuso batendo assim e quebrando o vidro dinteiro (inferior) da máquina."/>
    <s v="CARPELO"/>
    <x v="2"/>
    <m/>
    <s v="Tiago Francisco Alves da Silva"/>
    <s v="Operador de trator agricola"/>
    <m/>
    <s v="FELIPE NECKEL GOULART"/>
    <s v="BRUNO RICARDO DE OLIVEIRA ARRUDA"/>
    <m/>
    <m/>
    <x v="0"/>
    <x v="0"/>
    <x v="0"/>
    <x v="0"/>
    <s v=""/>
    <x v="0"/>
    <x v="0"/>
    <x v="0"/>
  </r>
  <r>
    <n v="283"/>
    <x v="1"/>
    <d v="2023-03-17T00:00:00"/>
    <x v="2"/>
    <d v="1899-12-30T10:00:00"/>
    <s v="Fazenda Santa Maria T01"/>
    <x v="3"/>
    <x v="0"/>
    <s v="Segundo relato do colaborador, ele estava realizando a atividade de roçada manual pesada na linha e em determinado momento colocou a mão na cintura, dando uma parada. devido ele não está numa distancia segura do outro companheiro, acabou sendo atingido no braço esquerdo proximo ao punho , o que ocasionou um corte-contuso, pois o seu colega levanto a ferramente para cortar um arbusto mais firme e o atingiu. de imediato o colaborador foi conduzido ao hospital municipal Nossa senhora aparecida em agua clara- ms, onde foi realizado sutura, sendo então liberado posteriormente."/>
    <s v="CARPELO"/>
    <x v="2"/>
    <m/>
    <s v="Kensly Ricard"/>
    <s v="Trabalhador Rural"/>
    <m/>
    <s v="FELIPE NECKEL GOULART"/>
    <s v="BRUNO RICARDO DE OLIVEIRA ARRUDA"/>
    <m/>
    <m/>
    <x v="0"/>
    <x v="0"/>
    <x v="0"/>
    <x v="0"/>
    <s v=""/>
    <x v="0"/>
    <x v="0"/>
    <x v="0"/>
  </r>
  <r>
    <n v="284"/>
    <x v="1"/>
    <d v="2023-03-21T00:00:00"/>
    <x v="2"/>
    <d v="1899-12-30T10:00:00"/>
    <s v="Fazenda São Sebastião"/>
    <x v="5"/>
    <x v="1"/>
    <s v="O colaborador estava realizando a sua atividade com a maquina (escavadeira Hidraulica 01), quando precisou enterrar alguns galhos secos no interior do talhão e para isso houe a necessidade de abrir um buraco ao lado do material. ao empurrar os galhos no buraco, o colaborador posicionou a máquina veio a escorregar para o interior da vala causando pequenas avarias na maquina."/>
    <s v="BRACELL"/>
    <x v="2"/>
    <m/>
    <s v="Aldair de Oliveira Rodrigues"/>
    <s v="Operador de maquinas II"/>
    <m/>
    <s v="ROGELIO JOSÉ DE SOUZA"/>
    <s v="JOAO PAULO DE ASSIS"/>
    <m/>
    <m/>
    <x v="0"/>
    <x v="0"/>
    <x v="0"/>
    <x v="0"/>
    <s v=""/>
    <x v="0"/>
    <x v="0"/>
    <x v="0"/>
  </r>
  <r>
    <n v="285"/>
    <x v="1"/>
    <d v="2023-03-22T00:00:00"/>
    <x v="2"/>
    <d v="1899-12-30T08:15:00"/>
    <s v="Fazenda Dois Irmãos"/>
    <x v="5"/>
    <x v="0"/>
    <s v="Durante o deslocamento na estrada acesso da fazenda dois irmãos, o operador de maquinas (EH2229) realizava ao passar por baixo da rede de luz, a lança veio a enroscar nos fios causando a quebra do poste que se encontrava ao lado direito."/>
    <s v="PLANATERRA"/>
    <x v="2"/>
    <m/>
    <s v="Bruno Bridi"/>
    <s v="Operador de Maquinas"/>
    <m/>
    <s v="JOSÉ JUNIOR"/>
    <s v="LEONARDO GOMES MEDEIROS RAMOS "/>
    <m/>
    <m/>
    <x v="0"/>
    <x v="0"/>
    <x v="0"/>
    <x v="0"/>
    <s v=""/>
    <x v="0"/>
    <x v="0"/>
    <x v="0"/>
  </r>
  <r>
    <n v="286"/>
    <x v="0"/>
    <d v="2023-03-21T00:00:00"/>
    <x v="2"/>
    <d v="1899-12-30T14:10:00"/>
    <s v="Módulo 3"/>
    <x v="1"/>
    <x v="1"/>
    <s v="Durante manobra em marcha ré com o caminhão comboio FSK8B11, o colaborador não se atentou quanto a presença do veículo Fiat UNO RFH3F87, que estava estacionado e acabou colidindo o para-choque com o para-lamas do veículo, causando danos materiais. "/>
    <s v="PONSSE"/>
    <x v="5"/>
    <s v="MÓDULO 3"/>
    <s v="Wellington Junior de Oliveira "/>
    <s v="Motorista "/>
    <m/>
    <s v="ANTONIO CESAR COELHO MADEIRA"/>
    <s v="FABIO OLIVEIRA BOZI"/>
    <m/>
    <m/>
    <x v="0"/>
    <x v="0"/>
    <x v="0"/>
    <x v="0"/>
    <s v=""/>
    <x v="0"/>
    <x v="0"/>
    <x v="0"/>
  </r>
  <r>
    <n v="287"/>
    <x v="0"/>
    <d v="2023-03-22T00:00:00"/>
    <x v="2"/>
    <d v="1899-12-30T10:50:00"/>
    <s v="Fazenda Globo"/>
    <x v="2"/>
    <x v="1"/>
    <s v="Colaborador estava fazendo manutenção no implemento, o mesmo estava com seus EPI's (luva, óculos e perneira) e foi montar um conjunto de grade com implemento abaixado, mas o disco de corte acabou abaixando mais no slo e veio a prender seu dedo junto ao mancal da grade. "/>
    <s v="BRACELL"/>
    <x v="13"/>
    <m/>
    <s v="Carlos Eduardo Homem"/>
    <s v="Mecânico"/>
    <m/>
    <s v="JOSE RODRIGO CLARO"/>
    <s v="FABIO CAMPOS KAIZER"/>
    <m/>
    <m/>
    <x v="0"/>
    <x v="0"/>
    <x v="0"/>
    <x v="0"/>
    <s v=""/>
    <x v="0"/>
    <x v="0"/>
    <x v="0"/>
  </r>
  <r>
    <n v="288"/>
    <x v="0"/>
    <d v="2023-03-23T00:00:00"/>
    <x v="2"/>
    <d v="1899-12-30T10:47:00"/>
    <s v="Fazenda Globo I - Agudos SP"/>
    <x v="4"/>
    <x v="1"/>
    <s v="O trabalhador realizava a atividade de roçada quando acertou com a foice a colmeia, recebendo 2 picada na perna direita e 1 na perna esquerda. "/>
    <s v="SOLLUM"/>
    <x v="2"/>
    <m/>
    <s v="Aparecido Donizete Nunes"/>
    <s v="Trabalhador Florestal"/>
    <m/>
    <s v="ALISSON CARLOS DA SILVA"/>
    <s v="DENIS CRISTIANO FERREIRA"/>
    <m/>
    <m/>
    <x v="0"/>
    <x v="0"/>
    <x v="0"/>
    <x v="0"/>
    <s v=""/>
    <x v="0"/>
    <x v="0"/>
    <x v="0"/>
  </r>
  <r>
    <n v="289"/>
    <x v="0"/>
    <d v="2023-03-24T00:00:00"/>
    <x v="2"/>
    <d v="1899-12-30T18:30:00"/>
    <s v="Rodvia MS 395"/>
    <x v="2"/>
    <x v="0"/>
    <s v="Colaborador trafegava pela rodovia e foi surpreendido por um animal de porte médio que veio a colidir com o veículo. Durante a colisão foi acionado o airbag do veículo causando dores musculares."/>
    <s v="BRACELL"/>
    <x v="16"/>
    <m/>
    <s v="Gerson Bernardo da Silva "/>
    <s v="Auxiliar de Pesquisa "/>
    <s v="DIOGO MATOS"/>
    <s v="JANAINA SCOTTON"/>
    <s v="DIOGO MATOS"/>
    <m/>
    <m/>
    <x v="0"/>
    <x v="0"/>
    <x v="0"/>
    <x v="0"/>
    <s v=""/>
    <x v="0"/>
    <x v="0"/>
    <x v="0"/>
  </r>
  <r>
    <n v="290"/>
    <x v="0"/>
    <d v="2023-03-23T00:00:00"/>
    <x v="2"/>
    <d v="1899-12-30T12:50:00"/>
    <s v="Rodovia Marechal Rondom "/>
    <x v="1"/>
    <x v="1"/>
    <s v="Colaborador estava deslocando com o veículo na rodovia e quando se deparou com um caminhão invadindo a pista do lado esquerdo, andando em &quot;zigue-zague&quot;, o mesmo freiou o carro para desviar do caminhão. Foi observado pelo condutor que o motorista do caminhão deitou sua cabeça na janela do caminhão que se encontrava aberta, submetendo que o mesmo poderia ter cochilado ao volante. Consequencia disso,veio a colidir com o carro na canaleta de água no centro da pista. "/>
    <s v="BRACELL"/>
    <x v="6"/>
    <m/>
    <s v="Evandro Wilian Ioris"/>
    <s v="Supervisor de Logística"/>
    <m/>
    <s v="MARCOS SILVA DE MENEZES"/>
    <s v="EVANDRO WILLIAN IORIS"/>
    <m/>
    <m/>
    <x v="0"/>
    <x v="0"/>
    <x v="0"/>
    <x v="0"/>
    <s v=""/>
    <x v="0"/>
    <x v="0"/>
    <x v="0"/>
  </r>
  <r>
    <n v="291"/>
    <x v="0"/>
    <d v="2023-03-23T00:00:00"/>
    <x v="2"/>
    <d v="1899-12-30T15:00:00"/>
    <s v="Fazenda Santa Emília "/>
    <x v="1"/>
    <x v="1"/>
    <s v="O operador ao realizar o descarte do resíduo da limpeza da caixa d' água devido a umidade do terreno a máquina veio a escorregar encostando do lado esquerdo no eucalipto, causando o dano material de pequena monta "/>
    <s v="MACPLAN"/>
    <x v="2"/>
    <m/>
    <s v="Otoniel Santiago do Nascimento "/>
    <s v="Operador de máquinas Pesadas I"/>
    <m/>
    <s v="MARCOS HENRIQUE PARENTI BRAZ"/>
    <s v="MARCOS HENRIQUE PARENTI BRAZ"/>
    <m/>
    <m/>
    <x v="0"/>
    <x v="0"/>
    <x v="0"/>
    <x v="0"/>
    <s v=""/>
    <x v="0"/>
    <x v="0"/>
    <x v="0"/>
  </r>
  <r>
    <n v="292"/>
    <x v="0"/>
    <d v="2023-03-24T00:00:00"/>
    <x v="2"/>
    <d v="1899-12-30T06:00:00"/>
    <s v="Fazenda Monte Libano "/>
    <x v="4"/>
    <x v="1"/>
    <s v="Colaborador estava fazendo manutenção no trator de esteira, frota 2400, encaixando elo de corrente, ao deitar no chão, sentiu uma picada e viu que foi picado por um escorpião. "/>
    <s v="BRACELL"/>
    <x v="13"/>
    <m/>
    <s v="Emersson Micadei Lima"/>
    <s v="Mecânico 2"/>
    <m/>
    <s v="JOSE RODRIGO CLARO"/>
    <s v="ULYSSES ANTONIO DA SILVA NETO"/>
    <m/>
    <m/>
    <x v="0"/>
    <x v="0"/>
    <x v="0"/>
    <x v="0"/>
    <s v=""/>
    <x v="0"/>
    <x v="0"/>
    <x v="0"/>
  </r>
  <r>
    <n v="293"/>
    <x v="0"/>
    <d v="2023-03-23T00:00:00"/>
    <x v="2"/>
    <d v="1899-12-30T08:00:00"/>
    <s v="Área de Carregamento"/>
    <x v="2"/>
    <x v="1"/>
    <s v="O colaborador estava realizando a atividade de carregamento de caixas para o caminhão. Em determinado momento, veio a pisar em falso, oque ocasionou um leve deconforto no joelho esquerdo. "/>
    <s v="BRACELL"/>
    <x v="7"/>
    <m/>
    <s v="Paulo Cesar Rodrigues "/>
    <s v="Auxiliar de Viveiro "/>
    <m/>
    <s v="VALERIANO C. CONCEIÇÃO"/>
    <s v="JOÃO AFONSO"/>
    <m/>
    <m/>
    <x v="0"/>
    <x v="0"/>
    <x v="0"/>
    <x v="0"/>
    <s v=""/>
    <x v="0"/>
    <x v="0"/>
    <x v="0"/>
  </r>
  <r>
    <n v="294"/>
    <x v="1"/>
    <d v="2023-03-23T00:00:00"/>
    <x v="2"/>
    <d v="1899-12-30T06:30:00"/>
    <s v="Estrada de Acesso próximo a usina mimoso "/>
    <x v="1"/>
    <x v="1"/>
    <s v="O colaborador se deslocava para a frente de trabalho com veículo sentido fazenda Caiomi. Foi quando ao se aproximar da usina mimoso, ele apresentou sinais de sonolência. Dessa forma acabou direcionando a caminhonete para beira da estrada, momento esse que o veículo lateralizou na beira do barranco, causando avarias. "/>
    <s v="AMADEO "/>
    <x v="2"/>
    <m/>
    <s v="Reginaldo de Souza Malaquias"/>
    <s v="Tratorista "/>
    <m/>
    <s v="JOSÉ JUNIOR"/>
    <s v="LEONARDO GOMES MEDEIROS RAMOS "/>
    <m/>
    <m/>
    <x v="0"/>
    <x v="0"/>
    <x v="0"/>
    <x v="0"/>
    <s v=""/>
    <x v="0"/>
    <x v="0"/>
    <x v="0"/>
  </r>
  <r>
    <n v="295"/>
    <x v="0"/>
    <d v="2023-03-24T00:00:00"/>
    <x v="2"/>
    <d v="1899-12-30T23:30:00"/>
    <s v="Estradas LP Quarenta, Módulo 4"/>
    <x v="5"/>
    <x v="0"/>
    <s v="O motorista de apoio  Cristiano Soares estava conduzindo o caminhão comboio placa JAP5H84 quando a roda traseira do lado esquerdo travou e causou o estouro dos pneus e princípio de incêndio."/>
    <s v="PONSSE"/>
    <x v="5"/>
    <s v="MÓDULO 4"/>
    <s v="Cristiano Soares"/>
    <s v="Motorista de Apoio"/>
    <m/>
    <s v="ANTONIO CESAR COELHO MADEIRA"/>
    <s v="SAYMON LUZ SANTOS"/>
    <m/>
    <m/>
    <x v="0"/>
    <x v="0"/>
    <x v="0"/>
    <x v="0"/>
    <s v=""/>
    <x v="0"/>
    <x v="0"/>
    <x v="0"/>
  </r>
  <r>
    <n v="296"/>
    <x v="0"/>
    <d v="2023-03-25T00:00:00"/>
    <x v="2"/>
    <d v="1899-12-30T17:50:00"/>
    <s v="Fábrica Linha II"/>
    <x v="2"/>
    <x v="1"/>
    <s v="O colaborador iniciou o turno ás 14:00h, por volta de 17:50h, estava realizando atividade de rotina de movimentação de tambor de óleo para o comboio, onde o mesmo estava vazio. Ao erguer e colocar o tambor dentro do comboio, o tambor escorregou vindo a colidir na estrutura do comboio, onde o polegar direito foi pensado entre o tambor e estrutura."/>
    <s v="BRACELL"/>
    <x v="13"/>
    <m/>
    <s v="Fábio Antonio Cardoso"/>
    <s v="Motorista Comboio"/>
    <m/>
    <s v="ANTONIO CESAR COELHO MADEIRA"/>
    <s v="SAYMON LUZ SANTOS"/>
    <m/>
    <m/>
    <x v="0"/>
    <x v="0"/>
    <x v="0"/>
    <x v="0"/>
    <s v=""/>
    <x v="0"/>
    <x v="0"/>
    <x v="0"/>
  </r>
  <r>
    <n v="297"/>
    <x v="0"/>
    <d v="2023-03-26T00:00:00"/>
    <x v="2"/>
    <d v="1899-12-30T07:45:00"/>
    <s v="Rodovia SP-333 KM 279"/>
    <x v="5"/>
    <x v="1"/>
    <s v="O condutor retornava carregado da Fazenda Santa Silvia quando o passar pelo local ouviu o estouro de pneu pelo retrovisor que estava com fumaça, parou o caminhão no acostamento e verificou a presença de fogo na ultima composiçao, imediatamente desengatou somente esta carreta e afastou para frente o restante do conjunto"/>
    <s v="GARBUIO"/>
    <x v="0"/>
    <m/>
    <s v="Jonata Lopes da Silva"/>
    <s v="Motorista de Carreta"/>
    <m/>
    <s v="EVERSON RIBAS GOMES"/>
    <s v="HELLERSON APARECIDO SOARES"/>
    <m/>
    <m/>
    <x v="0"/>
    <x v="0"/>
    <x v="0"/>
    <x v="0"/>
    <s v=""/>
    <x v="0"/>
    <x v="0"/>
    <x v="0"/>
  </r>
  <r>
    <n v="298"/>
    <x v="0"/>
    <d v="2023-03-26T00:00:00"/>
    <x v="2"/>
    <d v="1899-12-30T17:51:00"/>
    <s v="Fazenda Querência Módulo 05 FW"/>
    <x v="2"/>
    <x v="1"/>
    <s v="Segundo informações recebidas, os colaboradores Gabriel Augusto dos Santos Tonhole e Icaro Campos Xavier, realizaram a substituição da garra do FW14023. Após a substituição da garra, os mesmos acondicionaram o implemento próximo do equipamento FW. Durante o reaperto dos parafusos de fixação da nova garra, o implemento substituído veio a escorregar e tombar, atingindo de raspãp a perna e o pé do colaborador Iaro, a princípio causando escoriação e luxação."/>
    <s v="PONSSE"/>
    <x v="5"/>
    <s v="MÓDULO 5"/>
    <s v="Icaro Campos Xavier"/>
    <s v="Mecânico Jr"/>
    <m/>
    <s v="ANTONIO CESAR COELHO MADEIRA"/>
    <s v="SAYMON LUZ SANTOS"/>
    <m/>
    <m/>
    <x v="0"/>
    <x v="0"/>
    <x v="0"/>
    <x v="0"/>
    <s v=""/>
    <x v="0"/>
    <x v="0"/>
    <x v="0"/>
  </r>
  <r>
    <n v="299"/>
    <x v="0"/>
    <d v="2023-03-21T00:00:00"/>
    <x v="2"/>
    <d v="1899-12-30T08:50:00"/>
    <s v="Fazenda Cocô Doce - Avaí"/>
    <x v="1"/>
    <x v="1"/>
    <s v="O operador estava no meio do talhão quando um resíduo veio a colidir com a proteção do tanque ocasionando um furo e quebra da proteção."/>
    <s v="J.F.I"/>
    <x v="2"/>
    <m/>
    <s v="Trator New holand - com Boojet"/>
    <s v="Operador"/>
    <m/>
    <s v="ALISSON CARLOS DA SILVA"/>
    <s v="LUIZ FERNANDO PAES DE OLIVEIRA"/>
    <m/>
    <m/>
    <x v="0"/>
    <x v="0"/>
    <x v="0"/>
    <x v="0"/>
    <s v=""/>
    <x v="0"/>
    <x v="0"/>
    <x v="0"/>
  </r>
  <r>
    <n v="300"/>
    <x v="0"/>
    <d v="2023-03-23T00:00:00"/>
    <x v="2"/>
    <d v="1899-12-30T10:47:00"/>
    <s v="Fazenda Globo I - Agudos SP"/>
    <x v="4"/>
    <x v="1"/>
    <s v="O trabalhador realizava a atividade de roçada quando acertou com a foice a colmeia, recebendo 2 picada na perna direita e 1 na perna esquerda. "/>
    <s v="SOLLUM"/>
    <x v="2"/>
    <m/>
    <s v="Leonardo Rodrigues Martins"/>
    <s v="Trabalhador Florestal"/>
    <m/>
    <s v="ALISSON CARLOS DA SILVA"/>
    <s v="DENIS CRISTIANO FERREIRA"/>
    <m/>
    <m/>
    <x v="0"/>
    <x v="0"/>
    <x v="0"/>
    <x v="0"/>
    <s v=""/>
    <x v="0"/>
    <x v="0"/>
    <x v="0"/>
  </r>
  <r>
    <n v="301"/>
    <x v="0"/>
    <d v="2023-03-24T00:00:00"/>
    <x v="2"/>
    <d v="1899-12-30T09:30:00"/>
    <s v="Fazenda Globo I - Agudos SP"/>
    <x v="4"/>
    <x v="1"/>
    <s v="O trabalhador realizava a atividade de plantio de mudas quando foi ferroado ao pegar a caixa de mudas. Recebendo 1 ferroada na sobrancelha direita."/>
    <s v="SOLLUM"/>
    <x v="2"/>
    <m/>
    <s v="Rogério Maciel França "/>
    <s v="Trabalhador Florestal "/>
    <m/>
    <s v="ALISSON CARLOS DA SILVA"/>
    <s v="DENIS CRISTIANO FERREIRA"/>
    <m/>
    <m/>
    <x v="0"/>
    <x v="0"/>
    <x v="0"/>
    <x v="0"/>
    <s v=""/>
    <x v="0"/>
    <x v="0"/>
    <x v="0"/>
  </r>
  <r>
    <n v="302"/>
    <x v="0"/>
    <d v="2023-03-24T00:00:00"/>
    <x v="2"/>
    <d v="1899-12-30T10:58:00"/>
    <s v="Fazenda Mamedina / Lençois "/>
    <x v="4"/>
    <x v="1"/>
    <s v="O trabalho realizava a atividade de costal quando pisu em um buraco de tatu que estava encoberto por resíduos, vindo a sentir o pé direito."/>
    <s v="SOLLUM"/>
    <x v="2"/>
    <m/>
    <s v="Ademir Barbosa"/>
    <s v="Trabalhador Florestal "/>
    <m/>
    <s v="ALISSON CARLOS DA SILVA"/>
    <s v="JOSE SIDICLEI JESUS DO NASCIMENTO"/>
    <m/>
    <m/>
    <x v="0"/>
    <x v="0"/>
    <x v="0"/>
    <x v="0"/>
    <s v=""/>
    <x v="0"/>
    <x v="0"/>
    <x v="0"/>
  </r>
  <r>
    <n v="303"/>
    <x v="0"/>
    <d v="2023-03-22T00:00:00"/>
    <x v="2"/>
    <d v="1899-12-30T12:30:00"/>
    <s v="Fazenda Santa Madalena 1 05/  Agudos - SP"/>
    <x v="2"/>
    <x v="1"/>
    <s v="O ônibus veio a encalhar e após sua retirada, devido a &quot;torsão&quot;, o vidro traseiro veio a se soltar da borracha e vindo a quebrar. "/>
    <s v="SOLLUM"/>
    <x v="2"/>
    <m/>
    <s v="Tomaz"/>
    <m/>
    <m/>
    <s v="ALISSON CARLOS DA SILVA"/>
    <s v="JOSE SIDICLEI JESUS DO NASCIMENTO"/>
    <m/>
    <m/>
    <x v="0"/>
    <x v="0"/>
    <x v="0"/>
    <x v="0"/>
    <s v=""/>
    <x v="0"/>
    <x v="0"/>
    <x v="0"/>
  </r>
  <r>
    <n v="304"/>
    <x v="0"/>
    <d v="2023-03-23T00:00:00"/>
    <x v="2"/>
    <d v="1899-12-30T13:40:00"/>
    <s v="Fazenda Globo I - Agudos SP"/>
    <x v="2"/>
    <x v="1"/>
    <s v="O trabalho realizava a atividade de costal quando pisu em um buraco de tatu que estava encoberto por resíduos, vindo a sentir o pé direito."/>
    <s v="SOLLUM"/>
    <x v="2"/>
    <m/>
    <s v="Nelson Emanuel Seranfana Raposo"/>
    <s v="Trabalhador Florestal"/>
    <m/>
    <s v="ALISSON CARLOS DA SILVA"/>
    <s v="DENIS CRISTIANO FERREIRA"/>
    <m/>
    <m/>
    <x v="0"/>
    <x v="0"/>
    <x v="0"/>
    <x v="0"/>
    <s v=""/>
    <x v="0"/>
    <x v="0"/>
    <x v="0"/>
  </r>
  <r>
    <n v="305"/>
    <x v="0"/>
    <d v="2023-03-27T00:00:00"/>
    <x v="2"/>
    <d v="1899-12-30T10:50:00"/>
    <s v="Fazenda Globo | Talhão 10"/>
    <x v="2"/>
    <x v="1"/>
    <s v="O trabalhador foi guardar a bomba costal na carreta e empurrou a tampa da mesma com mais força que o necessário e a mesma voltou acertando sua cabeça."/>
    <s v="SOLLUM"/>
    <x v="2"/>
    <m/>
    <s v="Jose Alexandre Amorim Soares "/>
    <s v="Trabalhador Florestal"/>
    <m/>
    <s v="ALISSON CARLOS DA SILVA"/>
    <s v="DENIS CRISTIANO FERREIRA"/>
    <m/>
    <m/>
    <x v="0"/>
    <x v="0"/>
    <x v="0"/>
    <x v="0"/>
    <s v=""/>
    <x v="0"/>
    <x v="0"/>
    <x v="0"/>
  </r>
  <r>
    <n v="306"/>
    <x v="0"/>
    <d v="2023-03-27T00:00:00"/>
    <x v="2"/>
    <d v="1899-12-30T11:20:00"/>
    <s v="Pátio de Madeira - Linha II "/>
    <x v="2"/>
    <x v="1"/>
    <s v="O colaborador iniciou turno às 08h00 e por volta das 11:20 estava realizando manutenção preventiva de 500 horas no equipamento 31007, quando ao verificar vazamento na linha de pressão e no momento que foi inspecionar a mangueira, ao toca - lá foi projetado um jato de óleo sobre o seu rosto, tendo uma leve escoriação na face do lado esquerdo. "/>
    <s v="ENVIMAT"/>
    <x v="13"/>
    <m/>
    <s v="Thais Oliveira Bitu"/>
    <s v="Mecânica de Manutenção"/>
    <m/>
    <s v="ANTONIO CESAR COELHO MADEIRA"/>
    <s v="SAYMON LUZ SANTOS"/>
    <m/>
    <m/>
    <x v="0"/>
    <x v="0"/>
    <x v="0"/>
    <x v="0"/>
    <s v=""/>
    <x v="0"/>
    <x v="0"/>
    <x v="0"/>
  </r>
  <r>
    <n v="307"/>
    <x v="0"/>
    <d v="2023-03-23T00:00:00"/>
    <x v="2"/>
    <d v="1899-12-30T15:00:00"/>
    <s v="Fazenda Santa Emilia "/>
    <x v="1"/>
    <x v="1"/>
    <s v=" O Operador Otoniel Santiago do Nascimento ao realizar o descarte do resíduo da limpeza da caixa d’agua devido a umidade do terreno a máquina veio a escorregar encostando a escada lado esquerdo no eucalipto causando o dano material de pequena monta."/>
    <s v="MACPLAN"/>
    <x v="2"/>
    <m/>
    <s v="Otoniel Santiago do Nascimento "/>
    <s v="Operador "/>
    <m/>
    <s v="ALISSON CARLOS DA SILVA"/>
    <s v="LUIZ FERNANDO DE SOUZA BARBOSA "/>
    <m/>
    <m/>
    <x v="0"/>
    <x v="0"/>
    <x v="0"/>
    <x v="0"/>
    <s v=""/>
    <x v="0"/>
    <x v="0"/>
    <x v="0"/>
  </r>
  <r>
    <n v="307"/>
    <x v="0"/>
    <d v="2023-06-29T00:00:00"/>
    <x v="3"/>
    <d v="1899-12-30T15:10:00"/>
    <s v="Fazenda Querência IV - Talhão 30"/>
    <x v="2"/>
    <x v="1"/>
    <s v="Colaborador na atividade de pré emergente parou a maquina e desceu para fazer limpeza dos bicos, ao subir novamente na máquina, ao realizar o fechamento da porta, houve um choque térmico onde ocasionou a quebra do vidro. "/>
    <s v="GERACAO"/>
    <x v="2"/>
    <m/>
    <s v="Edison Dias Santos"/>
    <s v="Tratorista "/>
    <s v="ENGELBERT FILIPE FUCHS"/>
    <s v="ALISSON CARLOS DA SILVA"/>
    <s v="LUIZ FERNANDO DE SOUZA BARBOSA "/>
    <m/>
    <m/>
    <x v="0"/>
    <x v="0"/>
    <x v="0"/>
    <x v="0"/>
    <s v=""/>
    <x v="1"/>
    <x v="0"/>
    <x v="0"/>
  </r>
  <r>
    <n v="308"/>
    <x v="0"/>
    <d v="2023-03-24T00:00:00"/>
    <x v="2"/>
    <d v="1899-12-30T16:30:00"/>
    <s v="Viveiro LP II"/>
    <x v="1"/>
    <x v="1"/>
    <s v="Ao realizar a atividade de transporte de insumos, o engate da carretinha quebrou e desprendeu-se do quadriciclo, indo em direção a plataforma 5, onde se chocou com um canteiro de mudas. Não houve lesão com pessoas. "/>
    <s v="BRACELL"/>
    <x v="7"/>
    <m/>
    <s v="José Paulo Rodrigues Machado "/>
    <s v="Auxiliar Viveiro "/>
    <m/>
    <s v="CLAUDILENE APARECIDA ALVES PENA"/>
    <s v="ALEXANDRE PINTO MESQUITA"/>
    <m/>
    <m/>
    <x v="0"/>
    <x v="0"/>
    <x v="0"/>
    <x v="0"/>
    <s v=""/>
    <x v="0"/>
    <x v="0"/>
    <x v="0"/>
  </r>
  <r>
    <n v="309"/>
    <x v="0"/>
    <d v="2023-03-28T00:00:00"/>
    <x v="2"/>
    <d v="1899-12-30T13:50:00"/>
    <s v="Fazenda Santa Silvia II Talhão II"/>
    <x v="1"/>
    <x v="1"/>
    <s v="Ao pegar o feixe de madeira na pilha, um torete escapou vindo a bater na valvula de apertar a cinta na 3 carreta placa: SAL1B47, motorista Valdinei Viana"/>
    <s v="BRACELL"/>
    <x v="6"/>
    <m/>
    <s v="Rafael Machado da Silva"/>
    <s v="Operador"/>
    <m/>
    <s v="MARCOS SILVA DE MENEZES"/>
    <s v="MARIO FRAIZ COELHO MAIA D ANDRADE"/>
    <m/>
    <m/>
    <x v="0"/>
    <x v="0"/>
    <x v="0"/>
    <x v="0"/>
    <s v=""/>
    <x v="0"/>
    <x v="0"/>
    <x v="0"/>
  </r>
  <r>
    <n v="310"/>
    <x v="0"/>
    <d v="2023-03-28T00:00:00"/>
    <x v="2"/>
    <d v="1899-12-30T08:10:00"/>
    <s v="Fazenda Monte Líbano II"/>
    <x v="1"/>
    <x v="1"/>
    <s v="Comboista estava realizando atividade o abastecimento do óleo diesel na máquina frota 110 modelo New Holland T.L 100, operador Matheus Bento da Costa Furtado, ao finalizar o abastecimento o mesmo iria colocar óleo de transmissão hidráulico na máquina, porém para colocar óleo hidráulico o caminhão precisou seguir um pouco mais a frente, porém o operador não fechou a porta da máquina ao descer e o comboista não fechou a portinhola do caminhão para seguir com o caminhão  a frente, neste momento houve a colisão da portinhola e a porta do trator, ocasionando a quebra do vidro da porta da máquina. "/>
    <s v="GERACAO"/>
    <x v="2"/>
    <m/>
    <s v="Elias de Souza"/>
    <s v="Motorista"/>
    <m/>
    <s v="ALISSON CARLOS DA SILVA"/>
    <s v="FERNANDO DE OLIVEIRA"/>
    <m/>
    <m/>
    <x v="0"/>
    <x v="0"/>
    <x v="0"/>
    <x v="0"/>
    <s v=""/>
    <x v="0"/>
    <x v="0"/>
    <x v="0"/>
  </r>
  <r>
    <n v="311"/>
    <x v="0"/>
    <d v="2023-03-28T00:00:00"/>
    <x v="2"/>
    <d v="1899-12-30T12:00:00"/>
    <s v="Viveiro LP2"/>
    <x v="2"/>
    <x v="1"/>
    <s v="Durante o manuseio de caixas de expedição, ocorreu um impacto da caixa com o peitoral da colaboradora. "/>
    <s v="BRACELL"/>
    <x v="7"/>
    <m/>
    <s v="Marcia Regina Portes Martins "/>
    <s v="Ajudante Geral"/>
    <m/>
    <s v="CLAUDILENE APARECIDA ALVES PENA"/>
    <s v="IANN PINHEIRO ROCHA"/>
    <m/>
    <m/>
    <x v="0"/>
    <x v="0"/>
    <x v="0"/>
    <x v="0"/>
    <s v=""/>
    <x v="0"/>
    <x v="0"/>
    <x v="0"/>
  </r>
  <r>
    <n v="312"/>
    <x v="0"/>
    <d v="2023-03-28T00:00:00"/>
    <x v="2"/>
    <d v="1899-12-30T00:45:00"/>
    <s v="Rod. Marechal Rondom SP 300"/>
    <x v="1"/>
    <x v="1"/>
    <s v="Duas carretas da empresa JSL seguiam carregadas sentido Botucatu x Airiopolis quando ao passarem pelos quebra molas na SP 300 km 240 uma delas veio a colidir na traseira da outra sofrendo danos materiais na parte frontal. "/>
    <s v="JSL"/>
    <x v="0"/>
    <m/>
    <s v="Agnaldo "/>
    <s v="Motorista Tritrem"/>
    <m/>
    <s v="ROGELIO JOSÉ DE SOUZA"/>
    <s v="HELLERSON APARECIDO SOARES"/>
    <m/>
    <m/>
    <x v="0"/>
    <x v="0"/>
    <x v="0"/>
    <x v="0"/>
    <s v=""/>
    <x v="0"/>
    <x v="0"/>
    <x v="0"/>
  </r>
  <r>
    <n v="313"/>
    <x v="0"/>
    <d v="2023-03-28T00:00:00"/>
    <x v="2"/>
    <d v="1899-12-30T13:00:00"/>
    <s v="Fazenda Boa Sorte"/>
    <x v="4"/>
    <x v="1"/>
    <s v="Conforme informação in loco com o operador Sr Fernando Rafael Lopes, o mesmo relata que ao abrir a porta da máquina para carimbar a nota, veio a deparar com enxame de abelhas em sua direção vindo a sofrer picada delas em seu lábio superior causando inchaço na região. Em seguida o mesmo foi encaminhado pelo mecânico da própria empresa ao hospital Santa Casa do munícipio de Avaí, onde recebeu os primeiros atendimentos e medicado. "/>
    <s v="EXPRESSO NEPOMUCENO"/>
    <x v="0"/>
    <m/>
    <s v="Fernando Rafael Lopes "/>
    <s v="Operador de máquina grua "/>
    <m/>
    <s v="EVERSON RIBAS GOMES"/>
    <s v="HELLERSON APARECIDO SOARES"/>
    <m/>
    <m/>
    <x v="0"/>
    <x v="0"/>
    <x v="0"/>
    <x v="0"/>
    <s v=""/>
    <x v="0"/>
    <x v="0"/>
    <x v="0"/>
  </r>
  <r>
    <n v="314"/>
    <x v="0"/>
    <d v="2023-03-28T00:00:00"/>
    <x v="2"/>
    <d v="1899-12-30T13:50:00"/>
    <s v="Talhão 01 Sta Silvia II"/>
    <x v="1"/>
    <x v="1"/>
    <s v="Ao pegar o feixe de madeira na pilha, um torete escapou vindo a bater na valvula de apertar cinta na 3 carreta. Placa: SAL 1B47"/>
    <s v="BRACELL"/>
    <x v="6"/>
    <m/>
    <s v="Rafael Machado da Silva "/>
    <s v="Operador "/>
    <m/>
    <s v="MARCOS SILVA DE MENEZES"/>
    <s v="MARIO FRAIZ COELHO MAIA D ANDRADE"/>
    <m/>
    <m/>
    <x v="0"/>
    <x v="0"/>
    <x v="0"/>
    <x v="0"/>
    <s v=""/>
    <x v="0"/>
    <x v="0"/>
    <x v="0"/>
  </r>
  <r>
    <n v="315"/>
    <x v="0"/>
    <d v="2023-03-29T00:00:00"/>
    <x v="2"/>
    <d v="1899-12-30T09:50:00"/>
    <s v="Fazenda São Judas Tadeu II - Talhão 03"/>
    <x v="4"/>
    <x v="1"/>
    <s v="Ao realizar a roçada manual e deferindo a foice contra arbusto, não viu enchame de vespas e acabou sendo ferroado pelas mesmas. "/>
    <s v="VEMFLORS"/>
    <x v="2"/>
    <m/>
    <s v="Luis Felipe da Silva Marcelino "/>
    <s v="Trabalhador Rural"/>
    <m/>
    <s v="ALISSON CARLOS DA SILVA"/>
    <s v="LUIZ FERNANDO PAES DE OLIVEIRA"/>
    <m/>
    <m/>
    <x v="0"/>
    <x v="0"/>
    <x v="0"/>
    <x v="0"/>
    <s v=""/>
    <x v="0"/>
    <x v="0"/>
    <x v="0"/>
  </r>
  <r>
    <n v="316"/>
    <x v="0"/>
    <d v="2023-03-29T00:00:00"/>
    <x v="2"/>
    <d v="1899-12-30T17:30:00"/>
    <s v="Pátio de madeira - Linha 1"/>
    <x v="1"/>
    <x v="1"/>
    <s v="José Augsuto motorista da BTF3, estava com o caminhão frota BRA 5 parado no pátio da linha 1 da fábrica, onde o mesmo estava fazend limpeza do caminhão com a porta aberta. Entretanto, o caminhão frota 44075 da BTF4, conduzido pelo motorista  Braz Aparecido Zagui Teixeira (matrícula 37006790), estava estacionando e não se atentou com a distância, onde encostou com a carreta na porta BRA5, com isso danificando a porta do lado esquerdo do CM. "/>
    <s v="BRACELL"/>
    <x v="0"/>
    <m/>
    <s v="José Augusto Gomes Correia"/>
    <s v="Motorista"/>
    <m/>
    <s v="EVERSON RIBAS GOMES"/>
    <s v="LUCIANO MOREIRA ARRAIS"/>
    <m/>
    <m/>
    <x v="0"/>
    <x v="0"/>
    <x v="0"/>
    <x v="0"/>
    <s v=""/>
    <x v="0"/>
    <x v="0"/>
    <x v="0"/>
  </r>
  <r>
    <n v="317"/>
    <x v="0"/>
    <d v="2023-03-29T00:00:00"/>
    <x v="2"/>
    <d v="1899-12-30T14:20:00"/>
    <s v="Via de acesso da saída da fazenda Vila Real "/>
    <x v="5"/>
    <x v="1"/>
    <s v="Colaborador estava realizando limpeza na via de acesso da saída da fazenda Vila Real solicitado pelo técnico do carregamento com a motoniveladora MN26, quando ao acionar a marcha ré para continuar a limpeza, não percebeu que o ônibus rural da empresa CITROSUCO placa DAJ8730 estava muito perto, o operador relata que o mesmo estava aproximadamente a 3 metros dele e veio a colidir, ocasionando apenas em danos materiais ao ônibus. "/>
    <s v="AGRO - ROQUE"/>
    <x v="6"/>
    <m/>
    <s v="Edson Edvaldo Camilo"/>
    <s v="Operador de Máquina "/>
    <m/>
    <s v="MARCOS SILVA DE MENEZES"/>
    <s v="MARCIO APARECIDO CAVALHEIRO"/>
    <m/>
    <m/>
    <x v="0"/>
    <x v="0"/>
    <x v="0"/>
    <x v="0"/>
    <s v=""/>
    <x v="0"/>
    <x v="0"/>
    <x v="0"/>
  </r>
  <r>
    <n v="318"/>
    <x v="0"/>
    <d v="2023-03-27T00:00:00"/>
    <x v="2"/>
    <d v="1899-12-30T17:00:00"/>
    <s v="Fazenda Brasswiss"/>
    <x v="2"/>
    <x v="1"/>
    <s v="A operadora ao descer da máquina se apoiou na maçaneta da porta da CF e a peça veio a quebrar, provocando uma pequena escoriação no dedo mínimo, também veio a bater a lombar onde estava se queixando de dor."/>
    <s v="BRACELL"/>
    <x v="6"/>
    <m/>
    <s v="Kelly Fabiane dos Santos Machado "/>
    <s v="Operador de Máquina Grua "/>
    <m/>
    <s v="MARCOS SILVA DE MENEZES"/>
    <s v="MARCIO APARECIDO CAVALHEIRO"/>
    <m/>
    <m/>
    <x v="0"/>
    <x v="0"/>
    <x v="0"/>
    <x v="0"/>
    <s v=""/>
    <x v="0"/>
    <x v="0"/>
    <x v="0"/>
  </r>
  <r>
    <n v="319"/>
    <x v="0"/>
    <d v="2023-03-30T00:00:00"/>
    <x v="2"/>
    <d v="1899-12-30T12:40:00"/>
    <s v="Fazenda Chapadão"/>
    <x v="3"/>
    <x v="1"/>
    <s v="Colaborador foi guardar uma ferramenta no bagageiro do ônibus, quando estava guardando a ferramente o mesmo falou que caiu um objeto do bagageiro e rolou para baixo do ônibus. O mesmo se abaixou para pegar o objeto que caiu e ao tatiar o chão na intenção de pegar o objeto não analisou o local e veio a sofrer uma picada na palma de sua mão direita. "/>
    <s v="J.F.I"/>
    <x v="2"/>
    <m/>
    <s v="Walmir Favero "/>
    <s v="Servente Rural"/>
    <m/>
    <s v="GIL CANCELLA QUEIROGA"/>
    <s v="FELLIPE ARAUJO BAIA SERRA"/>
    <m/>
    <m/>
    <x v="0"/>
    <x v="0"/>
    <x v="0"/>
    <x v="0"/>
    <s v=""/>
    <x v="0"/>
    <x v="0"/>
    <x v="0"/>
  </r>
  <r>
    <n v="320"/>
    <x v="0"/>
    <d v="2023-03-30T00:00:00"/>
    <x v="2"/>
    <d v="1899-12-30T16:30:00"/>
    <s v="Módulo 4"/>
    <x v="2"/>
    <x v="1"/>
    <s v="Durante a atividade de retirada de cilindro, ao soltar a mangueira da unidade hidráulica a chave escapou e atigiu o dedo polegar da mão direita. "/>
    <s v="PONSSE"/>
    <x v="5"/>
    <s v="MÓDULO 4"/>
    <s v="Ediney Gonçalves dos Santos "/>
    <s v="Mecânico "/>
    <m/>
    <s v="ANTONIO CESAR COELHO MADEIRA"/>
    <s v="SAYMON LUZ SANTOS"/>
    <m/>
    <m/>
    <x v="0"/>
    <x v="0"/>
    <x v="0"/>
    <x v="0"/>
    <s v=""/>
    <x v="0"/>
    <x v="0"/>
    <x v="0"/>
  </r>
  <r>
    <n v="321"/>
    <x v="1"/>
    <d v="2023-03-29T00:00:00"/>
    <x v="2"/>
    <d v="1899-12-30T08:45:00"/>
    <s v="Rodovia BR 262"/>
    <x v="1"/>
    <x v="1"/>
    <s v="Segundo relato do colaborador, ele seguia dirigindo o veículo (S10) na rodovia BR 262, saindo de Campo Grande MS, sentido a Fazenda Santa Anita e a 1 KM próximo a primeira entrada da Fazenda. Neste Momento, foi supreendido por uma projeção de uma pedra no Para-brisa onde ultrapassou a película de proteção, causando a perfuração do vidro."/>
    <s v="BRACELL"/>
    <x v="2"/>
    <m/>
    <s v="Fernando Gomes"/>
    <s v="Técnico de operações Florestais III"/>
    <m/>
    <s v="JOSE RENATO DRAGO"/>
    <s v="JOAO PAULO DA SILVA CAMARGO"/>
    <m/>
    <m/>
    <x v="0"/>
    <x v="0"/>
    <x v="0"/>
    <x v="0"/>
    <s v=""/>
    <x v="0"/>
    <x v="0"/>
    <x v="0"/>
  </r>
  <r>
    <n v="322"/>
    <x v="1"/>
    <d v="2023-03-29T00:00:00"/>
    <x v="2"/>
    <d v="1899-12-30T05:10:00"/>
    <s v="Faz. Santa Anita"/>
    <x v="1"/>
    <x v="1"/>
    <s v="O colaborador relatou que estava dirigindo e ao desviar de um pequeno buraco, acabou caindo em um outro buraco (um pouco maior), causando avarias (pára-choque e radiador) no veículo Pick-up strada."/>
    <s v="J.F.I"/>
    <x v="2"/>
    <m/>
    <s v="Zaro Bortoluzi"/>
    <s v="Encarregado Florestal"/>
    <m/>
    <s v="JOSE RENATO DRAGO"/>
    <s v="JOAO PAULO DA SILVA CAMARGO"/>
    <m/>
    <m/>
    <x v="0"/>
    <x v="0"/>
    <x v="0"/>
    <x v="0"/>
    <s v=""/>
    <x v="0"/>
    <x v="0"/>
    <x v="0"/>
  </r>
  <r>
    <n v="323"/>
    <x v="0"/>
    <d v="2023-03-30T00:00:00"/>
    <x v="2"/>
    <d v="1899-12-30T03:30:00"/>
    <s v="Fazenda Suiça"/>
    <x v="5"/>
    <x v="1"/>
    <s v="O motorista informou que retornava carregado com a frota (placa cavalo: JBC-1E76), faltando aproximadamente 1 KM para chegar na rodovia. em determinado momento, ele ouviu um estouro em um dos pneus e logo em seguida observou pelo retrovisor um princípio de incêndio entre a primeira e a segunda composição, causando apenas danos materias."/>
    <s v="GARBUIO"/>
    <x v="0"/>
    <s v="MS"/>
    <s v="Sebastião Vitor dos Santos"/>
    <s v="Motorista de Carreteiro"/>
    <m/>
    <s v="ANGELO TAPARO"/>
    <s v="ADRIANO SANABRIA FLORES MONTE SERRAT"/>
    <m/>
    <m/>
    <x v="0"/>
    <x v="0"/>
    <x v="0"/>
    <x v="0"/>
    <s v=""/>
    <x v="0"/>
    <x v="0"/>
    <x v="0"/>
  </r>
  <r>
    <n v="324"/>
    <x v="0"/>
    <d v="2023-03-29T00:00:00"/>
    <x v="2"/>
    <d v="1899-12-30T08:47:00"/>
    <s v="Fazenda Mamedina"/>
    <x v="2"/>
    <x v="1"/>
    <s v="O trabalhado realizava a atividade com bomba costal quando pisou em um buraco que estava encoberto por resíduos e moitas de capim colonião, vindo a sentir o pé esquerdo."/>
    <s v="SOLLUM"/>
    <x v="2"/>
    <m/>
    <s v="José Eugênio da Silva Oliveira"/>
    <s v="Trabalhador Florestal"/>
    <m/>
    <s v="ALISSON CARLOS DA SILVA"/>
    <s v="DENIS CRISTIANO FERREIRA"/>
    <m/>
    <m/>
    <x v="0"/>
    <x v="0"/>
    <x v="0"/>
    <x v="0"/>
    <s v=""/>
    <x v="0"/>
    <x v="0"/>
    <x v="0"/>
  </r>
  <r>
    <n v="325"/>
    <x v="0"/>
    <d v="2023-03-31T00:00:00"/>
    <x v="2"/>
    <d v="1899-12-30T10:50:00"/>
    <s v="Fazenda Globo I"/>
    <x v="2"/>
    <x v="1"/>
    <s v="O colaborador realizava atividade de bomba costal na faz. Globo I, quando enrroscou o pé em um cipó que estava encoberto, vindo a cair e bater o peito em um tronco."/>
    <s v="SOLLUM"/>
    <x v="2"/>
    <m/>
    <s v="Leonardo Rodrigues Martins"/>
    <s v="Trabalhador Florestal"/>
    <m/>
    <s v="ALISSON CARLOS DA SILVA"/>
    <s v="DENIS CRISTIANO FERREIRA"/>
    <m/>
    <m/>
    <x v="0"/>
    <x v="0"/>
    <x v="0"/>
    <x v="0"/>
    <s v=""/>
    <x v="0"/>
    <x v="0"/>
    <x v="0"/>
  </r>
  <r>
    <n v="326"/>
    <x v="0"/>
    <d v="2023-04-01T00:00:00"/>
    <x v="4"/>
    <d v="1899-12-30T16:20:00"/>
    <s v="Av. Vitória Régia - Pirajui SP"/>
    <x v="5"/>
    <x v="1"/>
    <s v="O colaborador Maikon conduzia o veículo Fiat Toro Placa RUJ3E02, pela Av. Vitória Régia na cidade de Pirajuí-SP. Ao se aproximar de um cruzamento não respeitando a sinalização de pare e sendo surpreendido por um veículo terceiro (Jeep Renegade Placa GBN3348), colidindo a parte dianteira do veículo terceiro na lateral esquerda traseira do veículo Emflora."/>
    <s v="EMFLORA "/>
    <x v="2"/>
    <m/>
    <s v="Maikon Douglas Mendes de Oliveira"/>
    <s v="Operador de Trator Agricola"/>
    <m/>
    <s v="BRUNO ASSUNCAO NORONHA"/>
    <s v="KARINE SILVA MADRUGA"/>
    <m/>
    <m/>
    <x v="0"/>
    <x v="0"/>
    <x v="0"/>
    <x v="0"/>
    <s v=""/>
    <x v="0"/>
    <x v="0"/>
    <x v="0"/>
  </r>
  <r>
    <n v="327"/>
    <x v="0"/>
    <d v="2023-04-01T00:00:00"/>
    <x v="4"/>
    <d v="1899-12-30T19:30:00"/>
    <s v="Rodovia Marechal Rondon (sentido Lençois - Agudos) "/>
    <x v="5"/>
    <x v="0"/>
    <s v="O colaborador estava conduzindo um FIAT Uno placa RFH3F91, ao desviar de um cachorro na rodovia perdeu o controle do veículo durante a frenagem, colidiu no canteiro lado direito e causou tombamento. O colaborador está sozinho no veículo, ele recebeu assistência médica no lacal e não houve lesão "/>
    <s v="PONSSE"/>
    <x v="5"/>
    <s v="MÓDULO 1"/>
    <s v="Wesley Pereira da Silva"/>
    <s v="Motorista de Apoio"/>
    <m/>
    <s v="ANTONIO CESAR COELHO MADEIRA"/>
    <s v="SAYMON LUZ SANTOS"/>
    <m/>
    <m/>
    <x v="0"/>
    <x v="0"/>
    <x v="0"/>
    <x v="0"/>
    <s v=""/>
    <x v="0"/>
    <x v="0"/>
    <x v="0"/>
  </r>
  <r>
    <n v="328"/>
    <x v="1"/>
    <d v="2023-04-01T00:00:00"/>
    <x v="4"/>
    <d v="1899-12-30T13:05:00"/>
    <s v="Faz. Lagoa do Campo - Talhão 14"/>
    <x v="1"/>
    <x v="1"/>
    <s v="Conforme relato do colaborador (operador), ele estava realizando a atividade de subsolagem no talhão 14 e em determinado momento um pedaço de madeira (de eucalipto) enganchou embaixo da máquina suspendendo a mesma (proteção). dessa forma veio a atingir a parte inferior do vidro dianteiro da máquina, causando a quebra do mesmo."/>
    <s v="CARPELO"/>
    <x v="2"/>
    <m/>
    <s v="Lucas da Silva Santos"/>
    <s v="Operador de trator agrícola pesado"/>
    <m/>
    <s v="FELIPE NECKEL GOULART"/>
    <s v="BRUNO RICARDO DE OLIVEIRA ARRUDA"/>
    <m/>
    <m/>
    <x v="0"/>
    <x v="0"/>
    <x v="0"/>
    <x v="0"/>
    <s v=""/>
    <x v="0"/>
    <x v="0"/>
    <x v="0"/>
  </r>
  <r>
    <n v="329"/>
    <x v="0"/>
    <d v="2023-04-03T00:00:00"/>
    <x v="4"/>
    <d v="1899-12-30T11:32:00"/>
    <s v="Rua Bacaba, N° 552 / Coophatrabalho"/>
    <x v="1"/>
    <x v="1"/>
    <s v="Conforme relato do colaborador (mtorista), ao se deslocar no circuito interno de Campo Grande, ele fez uma manobra de conversão do veículo e não observou que o morador abriu o portão da residencia . foi então que houve a colisão entre o ônibus x portão da residencia, causando a quebra do ultimo vidro do lado direito e danificando o portão."/>
    <s v="PIRACICABANA"/>
    <x v="5"/>
    <s v="MÓDULO 8"/>
    <s v="Wanderley Ormande"/>
    <s v="Motorista"/>
    <m/>
    <s v="ANGELO TAPARO"/>
    <s v="EVANDRO WORELL SCHAFASCHECK"/>
    <m/>
    <m/>
    <x v="0"/>
    <x v="0"/>
    <x v="0"/>
    <x v="0"/>
    <s v=""/>
    <x v="0"/>
    <x v="0"/>
    <x v="0"/>
  </r>
  <r>
    <n v="330"/>
    <x v="1"/>
    <d v="2023-04-03T00:00:00"/>
    <x v="4"/>
    <d v="1899-12-30T07:30:00"/>
    <s v="Faz. Birigui - Ribas do Rio Pardo"/>
    <x v="1"/>
    <x v="1"/>
    <s v="O colaborador relatou que ao fazer um retorno de alinhamento com a máquina (Trator TP-15) para irrigação,fez uma manobra muito fechada. Neste momento, o braço do tanque de irrigação acabou colidindo com o vidro esquerdo da máquina, causando a quebra do mesmo."/>
    <s v="ASJ FLORESTAL"/>
    <x v="2"/>
    <m/>
    <s v="Eduardo Gomes"/>
    <s v="Operador de trator"/>
    <m/>
    <s v="JOSE RENATO DRAGO"/>
    <s v="Vinicius de Aquino Brito Lima"/>
    <m/>
    <m/>
    <x v="0"/>
    <x v="0"/>
    <x v="0"/>
    <x v="0"/>
    <s v=""/>
    <x v="0"/>
    <x v="0"/>
    <x v="0"/>
  </r>
  <r>
    <n v="331"/>
    <x v="0"/>
    <d v="2023-04-03T00:00:00"/>
    <x v="4"/>
    <d v="1899-12-30T16:30:00"/>
    <s v="Viveiro de Esperança, Faz. Nossa Senhora de Aparecida"/>
    <x v="2"/>
    <x v="1"/>
    <s v="A colaboradora relatou que ao realizar a atividade de descarga de bandeja da carretinha, chocou o rosto com a estrutura. de imediato, a colaboradora informou a gestão onde foi acionado o técnico de enfermagem da empresa que a conduziu até o hospital."/>
    <s v="BRACELL"/>
    <x v="7"/>
    <m/>
    <s v="Jociane"/>
    <s v="Auxiliar de viveiro"/>
    <m/>
    <s v="VALERIANO C. CONCEIÇÃO"/>
    <s v="JOÃO AFONSO MOTA"/>
    <m/>
    <m/>
    <x v="0"/>
    <x v="0"/>
    <x v="0"/>
    <x v="0"/>
    <s v=""/>
    <x v="0"/>
    <x v="0"/>
    <x v="0"/>
  </r>
  <r>
    <n v="332"/>
    <x v="0"/>
    <d v="2023-04-01T00:00:00"/>
    <x v="4"/>
    <d v="1899-12-30T23:40:00"/>
    <s v="Rua Júlio Mesquita Filho "/>
    <x v="1"/>
    <x v="1"/>
    <s v="Colaborador finalizando seu turno a caminho do último ponto para desembarque do último operador em sua preferencial, quando o veículo Prisma da placa ENY4G12, invadiu a preferencial do veículo Strada (Bracell) de placa RTP0E52, realizando colisão frontal da estrada e lateral do veículo terceiro "/>
    <s v="BRACELL"/>
    <x v="6"/>
    <m/>
    <s v="Elionai Rodrigues"/>
    <s v="Assistente de Operador "/>
    <m/>
    <s v="MARCOS SILVA DE MENEZES"/>
    <s v="MARCIO APARECIDO CAVALHEIRO"/>
    <m/>
    <m/>
    <x v="0"/>
    <x v="0"/>
    <x v="0"/>
    <x v="0"/>
    <s v=""/>
    <x v="0"/>
    <x v="0"/>
    <x v="0"/>
  </r>
  <r>
    <n v="333"/>
    <x v="0"/>
    <d v="2023-04-03T00:00:00"/>
    <x v="4"/>
    <d v="1899-12-30T18:00:00"/>
    <s v="Moódulo - 8 - Faz. Lagoa 3"/>
    <x v="1"/>
    <x v="1"/>
    <s v="Segundo o colaborador, ele estava conduzindo o veículo (caminhão comboio) em marcha ré na propria área de manobras. Foi quando este acabou não avistando um outro caminhão (oficina) estacionado próximo da mesma área. Dessa forma veio a colidir a traseira do seu caminhão com a frente do outro caminhão (oficina)."/>
    <s v="PONSSE"/>
    <x v="5"/>
    <s v="MÓDULO 8"/>
    <s v="Carlos André dos Santos Melo"/>
    <s v="Auxiliar Lubrificação"/>
    <m/>
    <s v="RAFAEL MARTELO DIAS"/>
    <s v="EVANDRO WORELL SCHAFASCHECK"/>
    <m/>
    <m/>
    <x v="0"/>
    <x v="0"/>
    <x v="0"/>
    <x v="0"/>
    <s v=""/>
    <x v="0"/>
    <x v="0"/>
    <x v="0"/>
  </r>
  <r>
    <n v="334"/>
    <x v="0"/>
    <d v="2023-04-03T00:00:00"/>
    <x v="4"/>
    <d v="1899-12-30T14:30:00"/>
    <s v="Fazenda Morro de Ouro - Talhão 54"/>
    <x v="1"/>
    <x v="1"/>
    <s v="Colaborador estava realizando a verificação do comando VAR do trator 447 no talhão 54, abriu a saída de emerg~encia e esqueceu-se de fechar a mesma, quando levantou o implemento barrão área total veio a atingir a sáida de emergência vindo a quebrar o vidro de saída de emergência. "/>
    <s v="J.F.I"/>
    <x v="2"/>
    <m/>
    <s v="Wlamir Brizante Bezerra "/>
    <s v="Tratorista "/>
    <m/>
    <s v="GIL CANCELLA QUEIROGA"/>
    <s v="PAULO MIGUEL VIANA SILIO"/>
    <m/>
    <m/>
    <x v="0"/>
    <x v="0"/>
    <x v="0"/>
    <x v="0"/>
    <s v=""/>
    <x v="0"/>
    <x v="0"/>
    <x v="0"/>
  </r>
  <r>
    <n v="335"/>
    <x v="0"/>
    <d v="2023-03-23T00:00:00"/>
    <x v="2"/>
    <d v="1899-12-30T11:30:00"/>
    <s v="Vistoria na Fazenda Cachoeira – Gleba B – ID:2038"/>
    <x v="1"/>
    <x v="1"/>
    <s v="A colaborador Alexandre Souza dos Santos estava realizando vistoria na Fazenda Cachoeira – Gleba B quando ouviu barulho no veículo e ao verificar observou que o para-choque dianteiro esquerdo estava quebrado. O dano não impactou na segurança do colaborador e na dirigibilidade do veículo."/>
    <s v="BRACELL"/>
    <x v="2"/>
    <m/>
    <s v="Alexandre Souza dos Santos"/>
    <s v="Técnico de Operações Florestais "/>
    <m/>
    <s v="GIL CANCELLA QUEIROGA"/>
    <s v="JOSE BORBA DA SILVA"/>
    <m/>
    <m/>
    <x v="0"/>
    <x v="0"/>
    <x v="0"/>
    <x v="0"/>
    <s v=""/>
    <x v="0"/>
    <x v="0"/>
    <x v="0"/>
  </r>
  <r>
    <n v="336"/>
    <x v="0"/>
    <d v="2023-03-31T00:00:00"/>
    <x v="2"/>
    <d v="1899-12-30T14:28:00"/>
    <s v="Fazenda Mamedina"/>
    <x v="4"/>
    <x v="1"/>
    <s v="O trabalhador realizava a atividade de roçada manual, quando foi cortar uma moita de arbusto, e batendo na colmeia recebendo ferroada na boca na testa e no supercílio esquerdo."/>
    <s v="SOLLUM"/>
    <x v="2"/>
    <m/>
    <s v="Orisvaldo dos Santos "/>
    <s v="Trabalhador Florestal"/>
    <m/>
    <s v="ALISSON CARLOS DA SILVA"/>
    <s v="DENIS CRISTIANO FERREIRA"/>
    <m/>
    <m/>
    <x v="0"/>
    <x v="0"/>
    <x v="0"/>
    <x v="0"/>
    <s v=""/>
    <x v="0"/>
    <x v="0"/>
    <x v="0"/>
  </r>
  <r>
    <n v="337"/>
    <x v="0"/>
    <d v="2023-04-05T00:00:00"/>
    <x v="4"/>
    <d v="1899-12-30T15:15:00"/>
    <s v="Viveiro LPII"/>
    <x v="2"/>
    <x v="1"/>
    <s v="O colaborador ao empurrar o bandejão na linha, tropeçou em uma caixa de muda e veio a cair apoiando o seu punho esquerdo ao chão sofrendo uma leve escoriação."/>
    <s v="BRACELL"/>
    <x v="7"/>
    <m/>
    <s v="Renan Quirino Moraes"/>
    <s v="Auxiliar de Serviços Gerais "/>
    <m/>
    <s v="CLAUDILENE APARECIDA ALVES PENA"/>
    <s v="NATHANE ALVES DE MELO IMPERATORI"/>
    <m/>
    <m/>
    <x v="0"/>
    <x v="0"/>
    <x v="0"/>
    <x v="0"/>
    <s v=""/>
    <x v="0"/>
    <x v="0"/>
    <x v="0"/>
  </r>
  <r>
    <n v="338"/>
    <x v="0"/>
    <d v="2023-04-04T00:00:00"/>
    <x v="4"/>
    <d v="1899-12-30T15:50:00"/>
    <s v="Borracharia Ratto Pneu "/>
    <x v="1"/>
    <x v="1"/>
    <s v="Durante descarregamento de 01 pneu do implemento que estava sendo transportado na caçamba da caminhonete, devido rolar o pneu na carroceria, o mesmo pressionou a tampa ocasionando avaria na traseira. "/>
    <s v="BRACELL"/>
    <x v="2"/>
    <m/>
    <s v="Leandro Monteiro"/>
    <s v="Operador de Máquinas "/>
    <m/>
    <s v="MARCOS HENRIQUE PARENTI BRAZ"/>
    <s v="RICHARD ANDERSON VICENTE DOS SANTOS"/>
    <m/>
    <m/>
    <x v="0"/>
    <x v="0"/>
    <x v="0"/>
    <x v="0"/>
    <s v=""/>
    <x v="0"/>
    <x v="0"/>
    <x v="0"/>
  </r>
  <r>
    <n v="339"/>
    <x v="0"/>
    <d v="2023-04-03T00:00:00"/>
    <x v="4"/>
    <d v="1899-12-30T09:30:00"/>
    <s v="Viveiro LPII "/>
    <x v="2"/>
    <x v="1"/>
    <s v="A colaboradora ao movimentar o bandejão de uma linha para outra, pisou em um registro de irrigação e veio a sofrer uma pequena torção no pé esquerdo. "/>
    <s v="BRACELL"/>
    <x v="7"/>
    <m/>
    <s v="Jacimara Ketelin Proença Ramos da Silva "/>
    <s v="Auxiliar de Serviços Gerais "/>
    <m/>
    <s v="CLAUDILENE APARECIDA ALVES PENA"/>
    <s v="NATHANE ALVES DE MELO IMPERATORI"/>
    <m/>
    <m/>
    <x v="0"/>
    <x v="0"/>
    <x v="0"/>
    <x v="0"/>
    <s v=""/>
    <x v="0"/>
    <x v="0"/>
    <x v="0"/>
  </r>
  <r>
    <n v="340"/>
    <x v="0"/>
    <d v="2023-04-05T00:00:00"/>
    <x v="4"/>
    <d v="1899-12-30T14:23:00"/>
    <s v="Faz. Nossa Senhora de Aparecida"/>
    <x v="2"/>
    <x v="1"/>
    <s v="A colaboradora estava fazendo realocação de mudas e ao se virar, acabou pisando em falso em uuma declividade. Dessa forma,veio a desequilibrar-se e caiu no chão."/>
    <s v="BRACELL"/>
    <x v="7"/>
    <m/>
    <s v="Elaine Cistina dos Santos"/>
    <s v="Auxiliar de viveiro"/>
    <m/>
    <s v="VALERIANO C. CONCEIÇÃO"/>
    <s v="JOÃO AFONSO MOTA"/>
    <m/>
    <m/>
    <x v="0"/>
    <x v="0"/>
    <x v="0"/>
    <x v="0"/>
    <s v=""/>
    <x v="0"/>
    <x v="0"/>
    <x v="0"/>
  </r>
  <r>
    <n v="341"/>
    <x v="0"/>
    <d v="2023-04-05T00:00:00"/>
    <x v="4"/>
    <d v="1899-12-30T04:30:00"/>
    <s v="Campo Grande - MS"/>
    <x v="2"/>
    <x v="1"/>
    <s v="Conforme relato do colaborador, ele estava se deslocando para o ponto de ônibus e enquanto o mesmo caminhava veio a torcer o tornozelo direito causando desconforto."/>
    <s v="BRACELL"/>
    <x v="5"/>
    <s v="MÓDULO 8"/>
    <s v="Rogerio Matioli"/>
    <s v="Inspetor de manutenção"/>
    <m/>
    <s v="ANGELO TAPARO"/>
    <s v="EVANDRO WORELL SCHAFASCHECK"/>
    <m/>
    <m/>
    <x v="0"/>
    <x v="0"/>
    <x v="0"/>
    <x v="0"/>
    <s v=""/>
    <x v="0"/>
    <x v="0"/>
    <x v="0"/>
  </r>
  <r>
    <n v="342"/>
    <x v="1"/>
    <d v="2023-04-04T00:00:00"/>
    <x v="4"/>
    <d v="1899-12-30T18:00:00"/>
    <s v="Rodovia 395 MS"/>
    <x v="1"/>
    <x v="1"/>
    <s v="O colaborador relatou que ao transitar pela rodovia (MS 395) veio a colidir com um animal na via, causando danos materiais no veiculo."/>
    <s v="BRACELL"/>
    <x v="13"/>
    <m/>
    <s v="Jefferson Pereira dos Santos"/>
    <s v="Líder de manutenção"/>
    <m/>
    <s v="RAFAEL MARTELO DIAS"/>
    <s v="ARAMIS SILVA DE SANTANA"/>
    <m/>
    <m/>
    <x v="0"/>
    <x v="0"/>
    <x v="0"/>
    <x v="0"/>
    <s v=""/>
    <x v="0"/>
    <x v="0"/>
    <x v="0"/>
  </r>
  <r>
    <n v="343"/>
    <x v="1"/>
    <d v="2023-04-05T00:00:00"/>
    <x v="4"/>
    <d v="1899-12-30T16:10:00"/>
    <s v="Faz. São José e Santana"/>
    <x v="1"/>
    <x v="1"/>
    <s v="o colaborador estava realizando a atividade de adubação e por volta das 16 e 10 ele parou a máquina para conferir se havia insumo no seu implemento. ao abrir a tampa da adubadora, aconteceu que a dobradiça do cilindro que fica junto a tampa encostou no vidro traseiro do trator, oque causou a quebra do mesmo."/>
    <s v="EMFLORA "/>
    <x v="2"/>
    <m/>
    <s v="João Carlos Antonio de Souza"/>
    <s v="Operador de maquina"/>
    <m/>
    <s v="PAULO TEIXEIRA"/>
    <s v="GUILHERME INOUE NASCIMENTO"/>
    <m/>
    <m/>
    <x v="0"/>
    <x v="0"/>
    <x v="0"/>
    <x v="0"/>
    <s v=""/>
    <x v="0"/>
    <x v="0"/>
    <x v="0"/>
  </r>
  <r>
    <n v="344"/>
    <x v="0"/>
    <d v="2023-04-06T00:00:00"/>
    <x v="4"/>
    <d v="1899-12-30T17:30:00"/>
    <s v="Rod. Osni Matheus"/>
    <x v="1"/>
    <x v="1"/>
    <s v="Segundo informações apuradas, o colaborador estava deslocando com o veículo Uno placas RMJ2J29 no sentido Faz. Querência na cidade de Paulistânia para a cidade de Lençóis Paulista, trafegava pela rodovia Osni Mateus, quando o Veículo Chevrolet Classic placa DEM9I96 que estava a sua frente freou repentinamente e, não havendo tempo hábil, o condutor do Fiat Uno veio a colidir no veículo Classic, causando danos materiais em ambos os veículos. Ainda segundo o relatos, havia um ônibus à frente do veículo também frear bruscamente. No momento do evento estava chovendo muito, o que contribuiu para a colisão, pois durante a frenagem o veículo Fiat uno atingiu a faixa branca existente no acostamento afetnao a frenagem. Os condutores e passageiros dos veículos não sofreram ferimentos."/>
    <s v="PONSSE"/>
    <x v="5"/>
    <s v="MÓDULO 5"/>
    <s v="Marcio Paulino"/>
    <s v="Supervisor de Manutenção"/>
    <m/>
    <s v="GABRIEL DE SOUZA MATEUS"/>
    <s v="JOSE ADRIANO DOS SANTOS"/>
    <m/>
    <m/>
    <x v="0"/>
    <x v="0"/>
    <x v="0"/>
    <x v="0"/>
    <s v=""/>
    <x v="0"/>
    <x v="0"/>
    <x v="0"/>
  </r>
  <r>
    <n v="345"/>
    <x v="0"/>
    <d v="2023-04-07T00:00:00"/>
    <x v="4"/>
    <d v="1899-12-30T14:20:00"/>
    <s v="Faz. Santo Antonio XIV"/>
    <x v="1"/>
    <x v="1"/>
    <s v="Ao se deslocar no carreador o veículo veio a escorregar devido ao barro (chuva forte, no período noturno), o operador perdeu o traçado, atingindo uma árvore do lado esquerdo do veículo."/>
    <s v="BRACELL"/>
    <x v="5"/>
    <s v="MÓDULO 7"/>
    <s v="Gleison R. de Jesus Santos"/>
    <s v="Operador I"/>
    <m/>
    <s v="GABRIEL DE SOUZA MATEUS"/>
    <s v="FABIO OLIVEIRA BOZI"/>
    <m/>
    <m/>
    <x v="0"/>
    <x v="0"/>
    <x v="0"/>
    <x v="0"/>
    <s v=""/>
    <x v="0"/>
    <x v="0"/>
    <x v="0"/>
  </r>
  <r>
    <n v="346"/>
    <x v="0"/>
    <d v="2023-04-08T00:00:00"/>
    <x v="4"/>
    <d v="1899-12-30T16:40:00"/>
    <s v="Faz. São João"/>
    <x v="3"/>
    <x v="1"/>
    <s v="Segundo informações recebidas, o colaborador estava retirando os parafusos de fixação da base da torre do FW 14024 para a substituição da mesma, quando em um dado momento a chave escorregou prensamento o polegar da mão direita do colaborador, gerando um corte contuso. O colaborador Kleber Augusto Caires, também estava auxiliando a atividade."/>
    <s v="PONSSE"/>
    <x v="5"/>
    <s v="MÓDULO 7"/>
    <s v="Jeferson Mota Oliveira"/>
    <s v="Mecanico SR"/>
    <m/>
    <s v="ANTONIO CESAR COELHO MADEIRA"/>
    <s v="JOSE ADRIANO DOS SANTOS"/>
    <m/>
    <m/>
    <x v="0"/>
    <x v="0"/>
    <x v="0"/>
    <x v="0"/>
    <s v=""/>
    <x v="0"/>
    <x v="0"/>
    <x v="0"/>
  </r>
  <r>
    <n v="347"/>
    <x v="1"/>
    <d v="2023-04-07T00:00:00"/>
    <x v="4"/>
    <d v="1899-12-30T07:00:00"/>
    <s v="Frente de Preparo MS01"/>
    <x v="2"/>
    <x v="1"/>
    <s v="Durante a atividade de inversão da lâmina iveca do subsolador, o colaborador apoiou um parafuso de fixação da lâmina com a mão para que o outro colega pudesse apertar com a parafusadeira pneumática. Quando a parafusadeira foi acionada, o parafuso girou atingindo a luva, o que causou um pequeno ferimento em sua mão direita."/>
    <s v="BRACELL"/>
    <x v="13"/>
    <m/>
    <s v="Tiago Muller Martineis"/>
    <s v="Mecânico Automotivo II"/>
    <m/>
    <s v="RAFAEL MARTELO DIAS"/>
    <s v="ADRIEL DE OLIVEIRA PEREIRA"/>
    <m/>
    <m/>
    <x v="0"/>
    <x v="0"/>
    <x v="0"/>
    <x v="0"/>
    <s v=""/>
    <x v="0"/>
    <x v="0"/>
    <x v="0"/>
  </r>
  <r>
    <n v="348"/>
    <x v="1"/>
    <d v="2023-04-08T00:00:00"/>
    <x v="4"/>
    <d v="1899-12-30T10:00:00"/>
    <s v="Faz. Jerusalém"/>
    <x v="1"/>
    <x v="1"/>
    <s v="Durante a execução da atividade de limpeza de área com Link, a roda do trator passou por cima de um resíduo de maddeira que foi então projetado no vidro da porta, o que ocasionou a quebra do mesmo."/>
    <s v="VRB REFLORESTADORA "/>
    <x v="2"/>
    <m/>
    <s v="Wesley Luis da Silva"/>
    <s v="Tratorista"/>
    <m/>
    <s v="ADRIANO DE OLIVEIRA FERREIRA"/>
    <s v="LEONARDO GOMES MEDEIROS RAMOS "/>
    <m/>
    <m/>
    <x v="0"/>
    <x v="0"/>
    <x v="0"/>
    <x v="0"/>
    <s v=""/>
    <x v="0"/>
    <x v="0"/>
    <x v="0"/>
  </r>
  <r>
    <n v="349"/>
    <x v="0"/>
    <d v="2023-04-07T00:00:00"/>
    <x v="4"/>
    <d v="1899-12-30T01:10:00"/>
    <s v="Rodovia BR 262 - KM 45"/>
    <x v="1"/>
    <x v="1"/>
    <s v="O motorista Hércules Xavier após realizar o carregamneto na fazenda Lagoa III em caampo Grande MS com o caminhão palca GEH7E88,seguia viagem sentido Três Lagoas MS, por volta das 01:10, no KM 45 da BR 262 , uma va veio a cruzar a rodovia. Condutor fez de tudo para desviar mas não conseguiu vindo a colidir na frente do caminhão (lado esquerdo), causando pequenas avarias na lataria do caminhão (amassado)."/>
    <s v="MODEL "/>
    <x v="0"/>
    <s v="MS"/>
    <s v="Hercules Xavier"/>
    <s v="Motorista de Tritem"/>
    <m/>
    <s v="ANGELO TAPARO"/>
    <s v="HELLERSON APARECIDO SOARES"/>
    <m/>
    <m/>
    <x v="0"/>
    <x v="0"/>
    <x v="0"/>
    <x v="0"/>
    <s v=""/>
    <x v="0"/>
    <x v="0"/>
    <x v="0"/>
  </r>
  <r>
    <n v="350"/>
    <x v="1"/>
    <d v="2023-04-06T00:00:00"/>
    <x v="4"/>
    <d v="1899-12-30T13:30:00"/>
    <s v="Faz. São Guilherme"/>
    <x v="1"/>
    <x v="1"/>
    <s v="Ao retornar da Fazenda São guilherme, pela BR 262, KM 157, ao cuzar com um caminhão , houve a projeção de uma pedra em direção ao parabrisa do veículo, resultando em avaria."/>
    <s v="BRACELL"/>
    <x v="2"/>
    <m/>
    <s v="L200 (PLACA: RTX9J80)"/>
    <m/>
    <m/>
    <s v="ROGELIO JOSÉ DE SOUZA"/>
    <s v="SAMUEL NOGUEIRA PEREIRA"/>
    <m/>
    <m/>
    <x v="0"/>
    <x v="0"/>
    <x v="0"/>
    <x v="0"/>
    <s v=""/>
    <x v="0"/>
    <x v="0"/>
    <x v="0"/>
  </r>
  <r>
    <n v="351"/>
    <x v="0"/>
    <d v="2023-04-05T00:00:00"/>
    <x v="4"/>
    <d v="1899-12-30T20:30:00"/>
    <s v="ROD. BR 158, KM 210, FAZ. SUIÇA, SELVIRIA-MS"/>
    <x v="0"/>
    <x v="0"/>
    <s v="Motorista aguardava o carregamento do Tritrem quando veio a ser atingido na cabeça por um pedaço de madeira de aprox. 1 metro, que se projetou do feixe que estava na garra da grua."/>
    <s v="JSL"/>
    <x v="0"/>
    <s v="MS"/>
    <s v="Silvio Aparecido Furtado"/>
    <s v="Motorista"/>
    <m/>
    <s v="ANGELO TAPARO"/>
    <s v="ADRIANO SANABRIA FLORES MONTE SERRAT"/>
    <m/>
    <m/>
    <x v="0"/>
    <x v="0"/>
    <x v="0"/>
    <x v="0"/>
    <s v=""/>
    <x v="0"/>
    <x v="0"/>
    <x v="0"/>
  </r>
  <r>
    <n v="352"/>
    <x v="0"/>
    <d v="2023-04-10T00:00:00"/>
    <x v="4"/>
    <d v="1899-12-30T14:50:00"/>
    <s v="Rod. Rondon/Altura KM 290"/>
    <x v="5"/>
    <x v="0"/>
    <s v="Veículo Placidos Placa: FPD8C47, seguia vazio sentido fazenda São Roque II (Botucatu), pela via Rondon, quando na altura do KM 290 (subida), a composição desacoplou. 01 faixa ficou isolada e sinalizada cm cones. Providenciado retirada da composição da via. Solicitado ao veículo retornar a base e composição rebocada, foi levada pela via tiete até a base da placidos, para avaliação dos mecanicos placidos e TL inspeções"/>
    <s v="PLACIDOS"/>
    <x v="0"/>
    <m/>
    <s v="Rodrigo Barbosa"/>
    <s v="Motorista"/>
    <m/>
    <s v="EVERSON RIBAS GOMES"/>
    <s v="HELLERSON APARECIDO SOARES"/>
    <m/>
    <m/>
    <x v="0"/>
    <x v="0"/>
    <x v="0"/>
    <x v="0"/>
    <s v=""/>
    <x v="0"/>
    <x v="0"/>
    <x v="0"/>
  </r>
  <r>
    <n v="353"/>
    <x v="0"/>
    <d v="2023-04-07T00:00:00"/>
    <x v="4"/>
    <d v="1899-12-30T09:25:00"/>
    <s v="Faz. São Joaquim"/>
    <x v="3"/>
    <x v="1"/>
    <s v="O colaborador ao se deslocar da máquina para realizar a troca de turno, sofreu um escorregão vindo a torcer seu pé direito."/>
    <s v="BRACELL"/>
    <x v="5"/>
    <s v="MÓDULO 9"/>
    <s v="Miguel Manzonni"/>
    <s v="Operador maq. florestal I"/>
    <m/>
    <s v="RAFAEL ELI DE CAMARGO"/>
    <s v="RANIELLE CAMILO CANESSO"/>
    <m/>
    <m/>
    <x v="0"/>
    <x v="0"/>
    <x v="0"/>
    <x v="0"/>
    <s v=""/>
    <x v="0"/>
    <x v="0"/>
    <x v="0"/>
  </r>
  <r>
    <n v="354"/>
    <x v="1"/>
    <d v="2023-04-07T00:00:00"/>
    <x v="4"/>
    <d v="1899-12-30T15:00:00"/>
    <s v="Faz. Santa Anita - Talhão 16 - Ribas do Rio Pardo"/>
    <x v="1"/>
    <x v="1"/>
    <s v="Os operadores relataram que pararam no talhão de frente um para o outro para conversar sobre qual seria o próximo local de aplicação. Quando de repente o tratorista da máquina (frota 476) saiu sem observar que o seu colega ainda não havia fechado a porta da sua máquina (frota 430), oque fez com que tivesse o contato com a porta, causando avarias no vidro do trator."/>
    <s v="J.F.I"/>
    <x v="2"/>
    <m/>
    <s v="Almir dos Santos / Josenilson de Soza Silva"/>
    <s v="Tratoristas"/>
    <m/>
    <s v="JOSE RENATO DRAGO"/>
    <s v="JOAO PAULO DA SILVA CAMARGO"/>
    <m/>
    <m/>
    <x v="0"/>
    <x v="0"/>
    <x v="0"/>
    <x v="0"/>
    <s v=""/>
    <x v="0"/>
    <x v="0"/>
    <x v="0"/>
  </r>
  <r>
    <n v="355"/>
    <x v="1"/>
    <d v="2023-04-10T00:00:00"/>
    <x v="4"/>
    <d v="1899-12-30T08:00:00"/>
    <s v="Faz. São Sebastião"/>
    <x v="1"/>
    <x v="1"/>
    <s v="O colaborador relatou que ao transitar próximo uma caixa seca, a roda dianteira esquerda do veículo veio a afundar e consequentemente veio a tombar dentro da caixa seca, o que ocasionou avarias no veículo (caminhão oficina)."/>
    <s v="BRACELL"/>
    <x v="13"/>
    <m/>
    <s v="Luislon de Melo Leite"/>
    <s v="Mecânico de manutenção"/>
    <m/>
    <s v="RAFAEL MARTELO DIAS"/>
    <s v="RODRIGO RAMOS"/>
    <m/>
    <m/>
    <x v="0"/>
    <x v="0"/>
    <x v="0"/>
    <x v="0"/>
    <s v=""/>
    <x v="0"/>
    <x v="0"/>
    <x v="0"/>
  </r>
  <r>
    <n v="356"/>
    <x v="1"/>
    <d v="2023-04-14T00:00:00"/>
    <x v="4"/>
    <d v="1899-12-30T07:00:00"/>
    <s v="Faz. Bela Vista"/>
    <x v="1"/>
    <x v="1"/>
    <s v="O colaborador ao realizar a atividade de manutenção corretiva na Faz. Bela Vista, ao trocar de fechadura da máquina acabou tocando na vidro com material pontudo, vindo então a quebrá-lo."/>
    <s v="EMFLORA "/>
    <x v="2"/>
    <m/>
    <s v="Wilian Martins"/>
    <s v="Auxiliar de manutenção"/>
    <m/>
    <s v="FELIPE NECKEL GOULART"/>
    <s v="ADEMAR GOMES JUNIOR"/>
    <m/>
    <m/>
    <x v="0"/>
    <x v="0"/>
    <x v="0"/>
    <x v="0"/>
    <s v=""/>
    <x v="0"/>
    <x v="0"/>
    <x v="0"/>
  </r>
  <r>
    <n v="358"/>
    <x v="0"/>
    <d v="2023-04-11T00:00:00"/>
    <x v="4"/>
    <d v="1899-12-30T08:50:00"/>
    <s v="Rodovia Marechal Rondon"/>
    <x v="1"/>
    <x v="1"/>
    <s v="O colaborador Marcos Vinicius de Abreu, conduzia o veículo da equipe de topografia para iniciar as atividades na fazenda 0511 – Ganezi, no município de Anhembi, quando, na rodovia RONDON, após passar pelo pedágio, um caminhão que trafegava na faixa da esquerda, passou por cima de uma barra de ferro, (tipo Feixe de Mola) a qual veio a extraviar e bater na lateral do veículo que conduzia."/>
    <s v="BRACELL"/>
    <x v="8"/>
    <m/>
    <s v="Marcos Vinicius de Abreu"/>
    <m/>
    <m/>
    <s v="EVERSON RIBAS GOMES"/>
    <s v="HELLERSON APARECIDO SOARES"/>
    <m/>
    <m/>
    <x v="0"/>
    <x v="0"/>
    <x v="0"/>
    <x v="0"/>
    <s v=""/>
    <x v="0"/>
    <x v="0"/>
    <x v="0"/>
  </r>
  <r>
    <n v="359"/>
    <x v="0"/>
    <d v="2023-04-12T00:00:00"/>
    <x v="4"/>
    <d v="1899-12-30T02:00:00"/>
    <s v="Fábrica "/>
    <x v="2"/>
    <x v="1"/>
    <s v="O motorista estava retirando a ultima cinta da terceira composição do cavalo onde um tora rolou e bateu no fueiro girando e atingindo o capacete, após o ocorrido o motorista se dirigiu até a mesa, realizou o comunicado a balança após a saída da fábrica."/>
    <s v="TRANSPES"/>
    <x v="0"/>
    <m/>
    <s v="Edson Laureano Pires"/>
    <s v="Motorista de Tritrem"/>
    <m/>
    <s v="EVERSON RIBAS GOMES"/>
    <s v="HELLERSON APARECIDO SOARES"/>
    <m/>
    <m/>
    <x v="0"/>
    <x v="0"/>
    <x v="0"/>
    <x v="0"/>
    <s v=""/>
    <x v="0"/>
    <x v="0"/>
    <x v="0"/>
  </r>
  <r>
    <n v="360"/>
    <x v="0"/>
    <d v="2023-04-12T00:00:00"/>
    <x v="4"/>
    <d v="1899-12-30T18:22:00"/>
    <s v="Fábrica Linha 2 - Balança 3"/>
    <x v="1"/>
    <x v="0"/>
    <s v="O colaborador Jonas Evaristo Esteves, informou que ao chegar na fábrica linha 2 na balança 3, parou em fila para pesagem, aguardar o CM da Model de placa EXV1996, conduzida pelo Sr. Liomar José de Oliveira, estava a sua frente, que carregou na Faz. Esperança, em seu terceiro dia de escala de trabalho de jornada iniciada as 15:00 até 03hr, ao ser comunicado que deveria descarregar na L1, o mesmo realizou a manobra  de marcha ré, colidindo com o CM Bracell provocando avarias no caminhão."/>
    <s v="MODEL "/>
    <x v="0"/>
    <m/>
    <s v="Liomar Jose de Oliveira"/>
    <s v="Motorista de Tritrem"/>
    <m/>
    <s v="EVERSON RIBAS GOMES"/>
    <s v="HELLERSON APARECIDO SOARES"/>
    <m/>
    <m/>
    <x v="0"/>
    <x v="0"/>
    <x v="0"/>
    <x v="0"/>
    <s v=""/>
    <x v="0"/>
    <x v="0"/>
    <x v="0"/>
  </r>
  <r>
    <n v="361"/>
    <x v="0"/>
    <d v="2023-04-13T00:00:00"/>
    <x v="4"/>
    <d v="1899-12-30T19:20:00"/>
    <s v="Fazenda Coco Doce/Prainha"/>
    <x v="0"/>
    <x v="0"/>
    <s v="Conforme informação in loco o colaborador relata que ao para o caminhão para realizar o carregamento o condutor desceu de sua cabune para levar a nota até o operador de grua onde, o mesmo percebeu que o caminhão veio a descer sozinho em um decline, e de ação imediato o motorista correu até a cabine abrindo a porta com intenção de parar o veículo onde o mesmo veio a desequilibriar sofrendo sua queda onde os pneus da 1° composição com o veículo em movimento veio a passar sobre as duas pernas do colaborador causando fratura da perna esquerda. "/>
    <s v="EXPRESSO NEPOMUCENO"/>
    <x v="0"/>
    <m/>
    <s v="Luiz Antonio Aguiar"/>
    <s v="Motorista de Tritrem"/>
    <m/>
    <s v="LUCAS PINTO RIBEIRO"/>
    <s v="JEFERSON DE CAMARGO"/>
    <m/>
    <m/>
    <x v="0"/>
    <x v="0"/>
    <x v="0"/>
    <x v="0"/>
    <s v=""/>
    <x v="0"/>
    <x v="0"/>
    <x v="0"/>
  </r>
  <r>
    <n v="362"/>
    <x v="0"/>
    <d v="2023-04-11T00:00:00"/>
    <x v="4"/>
    <d v="1899-12-30T17:00:00"/>
    <s v="Fazenda Santa Antônio XIV/Módulo 2"/>
    <x v="5"/>
    <x v="1"/>
    <s v="Colaborador estava fazendo uma abertura de eito em sentido a rede elétrica, não percebeu a aproximação da mesma e ao bater uma árvore de grande porte causou se um efeito dominó onde 2 árvores acabaram atingindo a rede elétrica, causando um princípio de incêndio, o qual foi controlado. "/>
    <s v="BRACELL"/>
    <x v="5"/>
    <s v="MÓDULO 2"/>
    <s v="Rogério Oliveira Pereira"/>
    <s v="Operador II"/>
    <m/>
    <s v="RAFAEL ELI DE CAMARGO"/>
    <s v="DIRCEU NOVAK"/>
    <m/>
    <m/>
    <x v="0"/>
    <x v="0"/>
    <x v="0"/>
    <x v="0"/>
    <s v=""/>
    <x v="0"/>
    <x v="0"/>
    <x v="0"/>
  </r>
  <r>
    <n v="363"/>
    <x v="0"/>
    <d v="2023-04-11T00:00:00"/>
    <x v="4"/>
    <d v="1899-12-30T06:00:00"/>
    <s v="Fazenda Santa Maria III"/>
    <x v="4"/>
    <x v="1"/>
    <s v="O operador Gervazio durante a operação dentro do seu equipamento sentiu uma picada de um inseto, porém o mesmo não foi encontrado para identificar sua espécie. "/>
    <s v="BRACELL"/>
    <x v="5"/>
    <s v="MÓDULO 12"/>
    <s v="Gervazio Eduardo Verdiana dos Santos"/>
    <s v="Operador Máquina Florestal I"/>
    <m/>
    <s v="CLAUDILENE APARECIDA ALVES PENA"/>
    <s v="NATHANE ALVES DE MELO IMPERATORI"/>
    <m/>
    <m/>
    <x v="0"/>
    <x v="0"/>
    <x v="0"/>
    <x v="0"/>
    <s v=""/>
    <x v="0"/>
    <x v="0"/>
    <x v="0"/>
  </r>
  <r>
    <n v="364"/>
    <x v="0"/>
    <d v="2023-04-11T00:00:00"/>
    <x v="4"/>
    <d v="1899-12-30T16:00:00"/>
    <s v="Viveiro LPII "/>
    <x v="2"/>
    <x v="1"/>
    <s v="A colaboradora ao fazer movimentação da bandeja tropeçou em uma caixa de descarte que estava no meio do barracão e veio a cair batendo no chão causano escoriações visivielmente leve. "/>
    <s v="BRACELL"/>
    <x v="7"/>
    <m/>
    <s v="Juliana Leite Caetano "/>
    <s v="Auxiliar de Serviços Gerais "/>
    <m/>
    <s v="ALISSON CARLOS DA SILVA"/>
    <s v="JOSE SIDICLEI JESUS DO NASCIMENTO"/>
    <m/>
    <m/>
    <x v="0"/>
    <x v="0"/>
    <x v="0"/>
    <x v="0"/>
    <s v=""/>
    <x v="0"/>
    <x v="0"/>
    <x v="0"/>
  </r>
  <r>
    <n v="365"/>
    <x v="0"/>
    <d v="2023-04-13T00:00:00"/>
    <x v="4"/>
    <d v="1899-12-30T07:32:00"/>
    <s v="Fazenda Rondon - Talhão 003"/>
    <x v="4"/>
    <x v="1"/>
    <s v="O trabalhador realizava a atividade de roçada manual, quando foi cortar uma moita de colonião grande e alta e ao bater a foice na moita de colonião foi ferroado por marimbondos, no ante braço esquerda, na mão direita, na costa, no lado direito próximo ao pescoço, o colaborador estava usando EPI's corretamente. "/>
    <s v="SOLLUM"/>
    <x v="2"/>
    <m/>
    <s v="Leonardo Romão"/>
    <s v="Trabalhador Florestal"/>
    <m/>
    <s v="ALISSON CARLOS DA SILVA"/>
    <s v="LUIZ FERNANDO PAES DE OLIVEIRA"/>
    <m/>
    <m/>
    <x v="0"/>
    <x v="0"/>
    <x v="0"/>
    <x v="0"/>
    <s v=""/>
    <x v="0"/>
    <x v="0"/>
    <x v="0"/>
  </r>
  <r>
    <n v="366"/>
    <x v="0"/>
    <d v="2023-04-12T00:00:00"/>
    <x v="4"/>
    <d v="1899-12-30T15:00:00"/>
    <s v="Fazenda Glória1"/>
    <x v="4"/>
    <x v="1"/>
    <s v="Colaborador exercendo atividade de roçada manual, quando cortando uma brota veio a ser atacado por marimbondos, recebendo 3 picadas na região das costas"/>
    <s v="J.F.I"/>
    <x v="2"/>
    <m/>
    <s v="Vivi Cruz"/>
    <s v="Servente Geral"/>
    <m/>
    <s v="ALISSON CARLOS DA SILVA"/>
    <s v="LUIZ FERNANDO PAES DE OLIVEIRA"/>
    <m/>
    <m/>
    <x v="0"/>
    <x v="0"/>
    <x v="0"/>
    <x v="0"/>
    <s v=""/>
    <x v="0"/>
    <x v="0"/>
    <x v="0"/>
  </r>
  <r>
    <n v="367"/>
    <x v="0"/>
    <d v="2023-04-14T00:00:00"/>
    <x v="4"/>
    <d v="1899-12-30T10:30:00"/>
    <s v="Fazenda Conceição"/>
    <x v="4"/>
    <x v="1"/>
    <s v="Colaborador estava exercendo atividade de roçada manual quando cortando uma brota veio a ser atacada por marimbondos, recebendo 2 picadas na região supercílio direito e outra na região da cintura"/>
    <s v="J.F.I"/>
    <x v="2"/>
    <m/>
    <s v="João Sergio Lupi Cezar"/>
    <s v="Servente Geral"/>
    <m/>
    <s v="ANGELO TAPARO"/>
    <s v="EVANDRO WORELL SCHAFASCHECK"/>
    <m/>
    <m/>
    <x v="0"/>
    <x v="0"/>
    <x v="0"/>
    <x v="0"/>
    <s v=""/>
    <x v="0"/>
    <x v="0"/>
    <x v="0"/>
  </r>
  <r>
    <n v="368"/>
    <x v="0"/>
    <d v="2023-04-16T00:00:00"/>
    <x v="4"/>
    <d v="1899-12-30T10:00:00"/>
    <s v="Faz. Lagoa 3"/>
    <x v="1"/>
    <x v="1"/>
    <s v="O colaborador relatou que conduzia o veículo caminhão comboio pelo corredor e em determinado momento o caminhão atolou no banco de areia. após realizar a retirada do caminhão, ele estacionou o mesmo para realizar ao abastecimento da máquina. devido a geografia do local, a máquina ficou longe do caminhão fazendo com que as mangueiras não alcançassem para efetuar o abastecimento. O colaborador (operador) decidiu posicionar a máquina para abastece-la, e neste momento o cabeçote da máquina balançou e encostou no retrovisor, projetando o mesmo contra o vidro da porta do lado do motorista, o que causou avarias."/>
    <s v="PONSSE"/>
    <x v="5"/>
    <s v="MÓDULO 8"/>
    <s v="Vagner de Oliveira Teixeira"/>
    <s v="Motorista de apoio"/>
    <m/>
    <s v="JOSE RENATO DRAGO"/>
    <s v="ALDEIR FIRMINO DE FARIA"/>
    <m/>
    <m/>
    <x v="0"/>
    <x v="0"/>
    <x v="0"/>
    <x v="0"/>
    <s v=""/>
    <x v="0"/>
    <x v="0"/>
    <x v="0"/>
  </r>
  <r>
    <n v="369"/>
    <x v="1"/>
    <d v="2023-04-14T00:00:00"/>
    <x v="4"/>
    <d v="1899-12-30T12:15:00"/>
    <s v="Fazenda São Guilherme"/>
    <x v="1"/>
    <x v="1"/>
    <s v="A máquina estava estacionada no local apropriado e ao operador por equivoco deixou aporta do lado esquerdo aberta. desse modo, o operador ao tentar estacionar não se deparou na proximidade do implemento PJ em direção a porta da outra máquina, no qual causou o choque da proteção florestal da mesma, causando danos materiais (quebra do vidro)."/>
    <s v="JS Empreendimentos Florestais"/>
    <x v="2"/>
    <m/>
    <s v="Greveson Henrique de Oliveira"/>
    <s v="Operador de Trator"/>
    <m/>
    <s v="EVERSON RIBAS GOMES"/>
    <s v="HELLERSON APARECIDO SOARES"/>
    <m/>
    <m/>
    <x v="0"/>
    <x v="0"/>
    <x v="0"/>
    <x v="0"/>
    <s v=""/>
    <x v="0"/>
    <x v="0"/>
    <x v="0"/>
  </r>
  <r>
    <n v="370"/>
    <x v="0"/>
    <d v="2023-04-15T00:00:00"/>
    <x v="4"/>
    <d v="1899-12-30T08:00:00"/>
    <s v="Fazenda Palmital"/>
    <x v="5"/>
    <x v="1"/>
    <s v="Ao finalizar o pocesso de carregamento e movimentar o veículo para realizar o procedimento de amarração, ao parar em local adequado, identificou a quebra do 3º fueiro do primeiro compartimento."/>
    <s v="TRANSPES"/>
    <x v="0"/>
    <m/>
    <s v="Eli Evangelista"/>
    <s v="Motorista de Tritrem"/>
    <m/>
    <s v="RAFAEL ELI DE CAMARGO"/>
    <s v="RANIELLE CAMILO CANESSO"/>
    <m/>
    <m/>
    <x v="0"/>
    <x v="0"/>
    <x v="0"/>
    <x v="0"/>
    <s v=""/>
    <x v="0"/>
    <x v="0"/>
    <x v="0"/>
  </r>
  <r>
    <n v="371"/>
    <x v="0"/>
    <d v="2023-04-15T00:00:00"/>
    <x v="4"/>
    <d v="1899-12-30T19:19:00"/>
    <s v="Fazenda Bela Vista V"/>
    <x v="3"/>
    <x v="0"/>
    <s v="O operador ao entrar na qcabine da máquina, esbarrou na trava da porta e a mesma fechou no terceiro dedo."/>
    <s v="BRACELL"/>
    <x v="5"/>
    <s v="MÓDULO 9"/>
    <s v="Carpegiane Silva Motta"/>
    <s v="Operador Maq. Florestais"/>
    <m/>
    <s v="RAFAEL ELI DE CAMARGO"/>
    <s v="WESLLEN DUTRA MALAQUIAS"/>
    <m/>
    <m/>
    <x v="0"/>
    <x v="0"/>
    <x v="0"/>
    <x v="0"/>
    <s v=""/>
    <x v="0"/>
    <x v="0"/>
    <x v="0"/>
  </r>
  <r>
    <n v="372"/>
    <x v="0"/>
    <d v="2023-04-16T00:00:00"/>
    <x v="4"/>
    <d v="1899-12-30T08:45:00"/>
    <s v="Fazenda Lunardelli"/>
    <x v="5"/>
    <x v="1"/>
    <s v="O operador observou uma fumaça branca vindo do motor, em seguida viu uma pequena chama de fogo e utilizou o extintor de incêndio para conter. O sistema DAFO disparou e auxiliou na contenção."/>
    <s v="BRACELL"/>
    <x v="5"/>
    <s v="MÓDULO 11"/>
    <s v="José Souza dos Santos"/>
    <s v="Operador Maq. Florestais"/>
    <m/>
    <s v="ALISSON CARLOS DA SILVA"/>
    <s v="DENIS CRISTIANO FERREIRA"/>
    <m/>
    <m/>
    <x v="0"/>
    <x v="0"/>
    <x v="0"/>
    <x v="0"/>
    <s v=""/>
    <x v="0"/>
    <x v="0"/>
    <x v="0"/>
  </r>
  <r>
    <n v="373"/>
    <x v="0"/>
    <d v="2023-04-04T00:00:00"/>
    <x v="4"/>
    <d v="1899-12-30T13:50:00"/>
    <s v="Fazenda Mamedina"/>
    <x v="4"/>
    <x v="1"/>
    <s v="O colaborador realizava o serviço de Capina Química Manual, quando o mesmo foi ferroado por marimbondos, e ao tentar correr o colaborador veio a derrubar o respirador e os marimbondos ferroaram seu lábio inferior no lado esquerdo e pescoço no lado direito."/>
    <s v="SOLLUM"/>
    <x v="2"/>
    <m/>
    <s v="Elias Francisco Veloso de Jesus"/>
    <s v="Trabalhador Florestal"/>
    <m/>
    <s v="ADRIANO DE OLIVEIRA FERREIRA"/>
    <s v="LEONARDO GOMES MEDEIROS RAMOS "/>
    <m/>
    <m/>
    <x v="0"/>
    <x v="0"/>
    <x v="0"/>
    <x v="0"/>
    <s v=""/>
    <x v="0"/>
    <x v="0"/>
    <x v="0"/>
  </r>
  <r>
    <n v="374"/>
    <x v="1"/>
    <d v="2023-04-14T00:00:00"/>
    <x v="4"/>
    <d v="1899-12-30T18:40:00"/>
    <s v="Bataguassu-MS"/>
    <x v="1"/>
    <x v="1"/>
    <s v="O colaborador estava se deslocando do projeto para a cidade de Bataguassu. Ao iniciar uma ultrapassagem, o caminhão (terceiro) fez uma manobra brusca para a esquerda e resvalou na lateral da caminhonete do lado direito, fazendo com que o colaborador realizasse uma frenagem, puxando em seguida para esquerda onde havia a presença de um ciclista que acabou sendo atingido,porem não teve nenhuma lesão."/>
    <s v="BRACELL"/>
    <x v="2"/>
    <m/>
    <s v="Dijavan Silva Santos"/>
    <s v="Técnico Silvicultura"/>
    <m/>
    <s v="MARCOS HENRIQUE PARENTI BRAZ"/>
    <s v="RICHARD ANDERSON VICENTE DOS SANTOS"/>
    <m/>
    <m/>
    <x v="0"/>
    <x v="0"/>
    <x v="0"/>
    <x v="0"/>
    <s v=""/>
    <x v="0"/>
    <x v="0"/>
    <x v="0"/>
  </r>
  <r>
    <n v="375"/>
    <x v="0"/>
    <d v="2023-04-04T00:00:00"/>
    <x v="4"/>
    <d v="1899-12-30T15:50:00"/>
    <s v="Borracharia"/>
    <x v="1"/>
    <x v="1"/>
    <s v="Segundo o relato do colaborador Leandro Monteiro dos Santos, durante descarregamento de um pneu do implemento que estava sendo transportado na caçamba da caminhonete, devido rolar o pneu na carroceria, o mesmo pressionou a a tampa ocasionando avaria na traseira do veículo. Obs: Não houve lesão."/>
    <s v="BRACELL"/>
    <x v="2"/>
    <m/>
    <s v="Leandro Monteiro dos Santos"/>
    <s v="Preparo de solo"/>
    <m/>
    <s v="ANGELO TAPARO"/>
    <s v="EVANDRO WORELL SCHAFASCHECK"/>
    <m/>
    <m/>
    <x v="0"/>
    <x v="0"/>
    <x v="0"/>
    <x v="0"/>
    <s v=""/>
    <x v="0"/>
    <x v="0"/>
    <x v="0"/>
  </r>
  <r>
    <n v="376"/>
    <x v="0"/>
    <d v="2023-04-17T00:00:00"/>
    <x v="4"/>
    <d v="1899-12-30T11:40:00"/>
    <s v="Rua Indianopolis,1845 / AV. Afonso Pena"/>
    <x v="1"/>
    <x v="1"/>
    <s v="conforme relato do colaborador (motorista), ele se deslocava com o veículo (onibus prefixo: 4352) e na rua indianopolis, esquina com a AV. Afonso Pena, realizou uma conversão á direita e veio a esbarrar lateralmente em um veículo de terceiro. porém, no momento, o motorista do ônibus não percebeu o ocorrido e alguns metros a frente a condutora do veículo o abordou, repassando a informação que tinha causando algumas avarias no veículo."/>
    <s v="PIRACICABANA"/>
    <x v="5"/>
    <s v="MÓDULO 8"/>
    <s v="Wanderley Ormande da Silva"/>
    <s v="Motorista de Onibus"/>
    <m/>
    <s v="FELIPE NECKEL GOULART"/>
    <s v="ADEMAR GOMES JUNIOR"/>
    <m/>
    <m/>
    <x v="0"/>
    <x v="0"/>
    <x v="0"/>
    <x v="0"/>
    <s v=""/>
    <x v="0"/>
    <x v="0"/>
    <x v="0"/>
  </r>
  <r>
    <n v="377"/>
    <x v="1"/>
    <d v="2023-04-17T00:00:00"/>
    <x v="4"/>
    <d v="1899-12-30T14:00:00"/>
    <s v="FAZ. Bela Vista"/>
    <x v="1"/>
    <x v="1"/>
    <s v="No período da tarde na fazenda Bela Vista ocorreu uma ventania e devido à pressão o vidro da janela de saída de emergencia da máquina (EMF: 010329), veio a quebrar."/>
    <s v="EMFLORA "/>
    <x v="2"/>
    <m/>
    <s v="NA"/>
    <s v="NA"/>
    <m/>
    <s v="FELIPE BATSTA"/>
    <s v="FELIPE BATISTA"/>
    <m/>
    <m/>
    <x v="0"/>
    <x v="0"/>
    <x v="0"/>
    <x v="0"/>
    <s v=""/>
    <x v="0"/>
    <x v="0"/>
    <x v="0"/>
  </r>
  <r>
    <n v="378"/>
    <x v="0"/>
    <d v="2023-04-17T00:00:00"/>
    <x v="4"/>
    <d v="1899-12-30T14:30:00"/>
    <s v="Casa de Sombra"/>
    <x v="5"/>
    <x v="0"/>
    <s v="A colaboradora relatou que estava realizando atividade de acompanhamento da concretagem do piso na Casa de sombra I. Foi quando em dado momento seu capacete foi atingido por um tubo que se despendeu da estrutura, porem não houve nenhuma lesão na colaboradora."/>
    <s v="FELICIO INTERMEDIAÇÕES E LOCAÇÕES LTD"/>
    <x v="7"/>
    <m/>
    <s v="Laira Andrade"/>
    <s v="Técnica de qualidade"/>
    <m/>
    <s v="FELIPE NECKEL GOULART"/>
    <s v="BRUNO RICARDO DE OLIVEIRA ARRUDA"/>
    <m/>
    <m/>
    <x v="0"/>
    <x v="0"/>
    <x v="0"/>
    <x v="0"/>
    <s v=""/>
    <x v="0"/>
    <x v="0"/>
    <x v="0"/>
  </r>
  <r>
    <n v="379"/>
    <x v="1"/>
    <d v="2023-04-17T00:00:00"/>
    <x v="4"/>
    <d v="1899-12-30T13:00:00"/>
    <s v="Rodovia MS 338"/>
    <x v="5"/>
    <x v="1"/>
    <s v="O colaborador relatou que embarcou as duas maquinas com os implementos acoplados no hidraulico que tem duas barras para aplicar agrotóxico. ele estava indo para Faz. São Pedro, seguindo pela rodovia MS 338 e ao passar por baixo de uma linha de média tensão , as barras de aplicação de pré emergente bateram nos fios de rede eletrica, vindo então a encostar um no outro fechando curto. o fio veio a estourar e soltou uma faísca oque causou um pequeno principio de incendio que na hora foi controlado,"/>
    <s v="J.Y"/>
    <x v="2"/>
    <m/>
    <s v="Eraldo Mariano de Mendonça"/>
    <s v="Motorista de Prancha"/>
    <m/>
    <s v="RICARDO AMARAL (OBRA)"/>
    <s v="MATEUS FELIPE GARNICA"/>
    <m/>
    <m/>
    <x v="0"/>
    <x v="0"/>
    <x v="0"/>
    <x v="0"/>
    <s v=""/>
    <x v="0"/>
    <x v="0"/>
    <x v="0"/>
  </r>
  <r>
    <n v="380"/>
    <x v="0"/>
    <d v="2023-04-17T00:00:00"/>
    <x v="4"/>
    <d v="1899-12-30T09:40:00"/>
    <s v="Viveiro LP3"/>
    <x v="2"/>
    <x v="1"/>
    <s v="O colaborador estava andando pelo viveiro e pelo fato de ter chovido nos dias anterior o mesmo se encontra molhado e escorregadio, ele veio a escorregar e ao cair no chão bateu seu joelho esquerdo. O colaborador relatou que já teve uma lesão no mesmo joelho em um acidente de moto. "/>
    <s v="Pegoraro "/>
    <x v="7"/>
    <m/>
    <s v="Sebastião Balbino do Nascimento "/>
    <s v="Pedreiro"/>
    <m/>
    <s v="GABRIEL DE SOUZA MATEUS"/>
    <s v="JOSE ADRIANO DOS SANTOS"/>
    <m/>
    <m/>
    <x v="0"/>
    <x v="0"/>
    <x v="0"/>
    <x v="0"/>
    <s v=""/>
    <x v="0"/>
    <x v="0"/>
    <x v="0"/>
  </r>
  <r>
    <n v="381"/>
    <x v="0"/>
    <d v="2023-04-18T00:00:00"/>
    <x v="4"/>
    <d v="1899-12-30T04:20:00"/>
    <s v="Fazenda Kilombo I "/>
    <x v="4"/>
    <x v="1"/>
    <s v="A operadora Isabelle Mariano Fernandes durante a troca do conjunto de corte da havester sentiu uma picada de inseto, porém o mesmo não foi encontrado para identificar sua espécie. "/>
    <s v="BRACELL"/>
    <x v="5"/>
    <s v="MÓDULO 5"/>
    <s v="Isabelle Mariano Fernandes "/>
    <s v="Operador Máquina Florestal II"/>
    <m/>
    <s v="CLAUDILENE APARECIDA ALVES PENA"/>
    <s v="ALEXANDRE PINTO MESQUITA"/>
    <m/>
    <m/>
    <x v="0"/>
    <x v="0"/>
    <x v="0"/>
    <x v="0"/>
    <s v=""/>
    <x v="0"/>
    <x v="0"/>
    <x v="0"/>
  </r>
  <r>
    <n v="382"/>
    <x v="0"/>
    <d v="2023-04-18T00:00:00"/>
    <x v="4"/>
    <d v="1899-12-30T11:40:00"/>
    <s v="Viveiro LP I "/>
    <x v="2"/>
    <x v="1"/>
    <s v="Funcionária ao sair do barracão de estanqueamento para ir ao banheiro, tropeçou e veio cair, batendo joelhos, mãos e ante-braços no chão. "/>
    <s v="BRACELL"/>
    <x v="7"/>
    <m/>
    <s v="Mayara Simão de Souza "/>
    <s v="Auxiliar de Serviços Gerais "/>
    <m/>
    <s v="EVERSON RIBAS GOMES"/>
    <s v="HELLERSON APARECIDO SOARES"/>
    <m/>
    <m/>
    <x v="0"/>
    <x v="0"/>
    <x v="0"/>
    <x v="0"/>
    <s v=""/>
    <x v="0"/>
    <x v="0"/>
    <x v="0"/>
  </r>
  <r>
    <n v="383"/>
    <x v="0"/>
    <d v="2023-04-17T00:00:00"/>
    <x v="4"/>
    <d v="1899-12-30T02:10:00"/>
    <s v="Vila Rep-Contente"/>
    <x v="5"/>
    <x v="1"/>
    <s v="O colaborador Alair foi abastecer na Bracell e chegando lá não tinha como abastecer o caminhão da placa GHO0H65, e foi informado que era para ir no posto Lwart chegando no local foi informado que lá seria abastecimento somente frota Bracell, a equipe de abastecimento informou que ele teria que ir no posto 299 ele pegou as informações e foi, mas quas chegando ele se perdeu e entrou em um bairro e veio a colidir com muros, redes elétricas, veículos, trailer, etc. Não houve vitimas só estrago material."/>
    <s v="MODEL "/>
    <x v="0"/>
    <m/>
    <s v="Alair Jos de Carvalho"/>
    <s v="Motorista Tritrem"/>
    <m/>
    <s v="JOSE SERGIO"/>
    <s v="JOSE SERGIO"/>
    <m/>
    <m/>
    <x v="0"/>
    <x v="0"/>
    <x v="0"/>
    <x v="0"/>
    <s v=""/>
    <x v="0"/>
    <x v="0"/>
    <x v="0"/>
  </r>
  <r>
    <n v="384"/>
    <x v="0"/>
    <d v="2023-04-18T00:00:00"/>
    <x v="4"/>
    <d v="1899-12-30T06:50:00"/>
    <s v="Rodovia Juliano Lorenzetti"/>
    <x v="5"/>
    <x v="1"/>
    <s v="Motorista do ônibus foi tentar realizar ultrapassagem próximo a rotatória quando a última carreta do caminhão veio a colidir na lateral direita do ônibus."/>
    <s v="PIRACICABANA"/>
    <x v="11"/>
    <m/>
    <s v="Luiz Fernando Torres"/>
    <s v="Motorista de Ônibus"/>
    <m/>
    <s v="EVERSON RIBAS GOMES"/>
    <s v="HELLERSON APARECIDO SOARES"/>
    <m/>
    <m/>
    <x v="0"/>
    <x v="0"/>
    <x v="0"/>
    <x v="0"/>
    <s v=""/>
    <x v="0"/>
    <x v="0"/>
    <x v="0"/>
  </r>
  <r>
    <n v="385"/>
    <x v="0"/>
    <d v="2023-04-19T00:00:00"/>
    <x v="4"/>
    <d v="1899-12-30T16:02:00"/>
    <s v="Fazenda São Roque"/>
    <x v="5"/>
    <x v="0"/>
    <s v="O motorista ao realizar o trajeto carregado para saida da fazenda, identificou o desacoplamneto da última composição onde foi identificado a quebra dos parafusos do pino rei"/>
    <s v="TRANSPES"/>
    <x v="0"/>
    <m/>
    <s v="Elizeu Oliviera dos Santos"/>
    <s v="Motorista Tritrem"/>
    <m/>
    <s v="EVERSON RIBAS GOMES"/>
    <s v="HELLERSON APARECIDO SOARES"/>
    <m/>
    <m/>
    <x v="0"/>
    <x v="0"/>
    <x v="0"/>
    <x v="0"/>
    <s v=""/>
    <x v="0"/>
    <x v="0"/>
    <x v="0"/>
  </r>
  <r>
    <n v="386"/>
    <x v="0"/>
    <d v="2023-04-19T00:00:00"/>
    <x v="4"/>
    <d v="1899-12-30T13:40:00"/>
    <s v="Vicinal Virgilho Holtz"/>
    <x v="5"/>
    <x v="1"/>
    <s v="O colaborador conduzia o caminhão do transp. madeira carregado pela vicinal virgilho holtz  quando uma abelha entrou dentro da cabine, que estava com o vidro aberto. Ao tentar espantar a abelha um carro vinha de frente e no susto para não colidir jogou o caminhão para fora da pista vindo a tombar."/>
    <s v="VDA"/>
    <x v="0"/>
    <m/>
    <s v="Leandro Fernandes Ribeiro"/>
    <s v="Motorista Tritrem"/>
    <m/>
    <s v="BRUNO ASSUNCAO NORONHA"/>
    <s v="KARINE SILVA MADRUGA"/>
    <m/>
    <m/>
    <x v="0"/>
    <x v="0"/>
    <x v="0"/>
    <x v="0"/>
    <s v=""/>
    <x v="0"/>
    <x v="0"/>
    <x v="0"/>
  </r>
  <r>
    <n v="387"/>
    <x v="0"/>
    <d v="2023-04-18T00:00:00"/>
    <x v="4"/>
    <d v="1899-12-30T14:40:00"/>
    <s v="Fazenda Rosa de Baixo Gleba A"/>
    <x v="2"/>
    <x v="1"/>
    <s v="O colaborador José Benedito Duda da Silva realizava atividade de irrigação, no talhão 07 da Fazenda Rosa de Baixo - Gleba A, no munícipio de Iacanga-SP. Durante a realização da atividade no interior do talhão, o colaborador foi surpreendido por um buraco de Tatu que se encontrava encoberto pela vegetação e veio a torcer o joelho direito, sentindo um leve desconforto. Após o ocorrido, comunicou de imediato o encarregado que seguiu o fluxo de comunicação ao setor SESTR, onde foi acompanhado juntamente com a técnica de enfermagem ao Pronto Socorro de Iacanga-SP. Foi atendido pelo médico e solicitado um exame raixo X, onde constatou nenhuma lesão. Após médicado foi liebrado. "/>
    <s v="EMFLORA "/>
    <x v="2"/>
    <m/>
    <s v="José Benedito Duda da Silva"/>
    <s v="Ajudante Rural I"/>
    <m/>
    <s v="RICARDO AMARAL (OBRA)"/>
    <s v="MATEUS FELIPE GARNICA"/>
    <m/>
    <m/>
    <x v="0"/>
    <x v="0"/>
    <x v="0"/>
    <x v="0"/>
    <s v=""/>
    <x v="0"/>
    <x v="0"/>
    <x v="0"/>
  </r>
  <r>
    <n v="388"/>
    <x v="0"/>
    <d v="2023-04-19T00:00:00"/>
    <x v="4"/>
    <d v="1899-12-30T10:20:00"/>
    <s v="Viveiro LP3"/>
    <x v="3"/>
    <x v="1"/>
    <s v="O colaborador estava ajudando o montador de andaime a transportar uma peça lateral de proteção, para ser montado em outro lugar quando o mesmo colocou uma das peças escorando no andaime onde estava sendo montado. A peça veio a deslizar, caindo sobre a perna esquerda causando um corte. "/>
    <s v="Pegoraro "/>
    <x v="7"/>
    <m/>
    <s v="Rian Gonçalves Moreira"/>
    <s v="Ajudante"/>
    <m/>
    <s v="ANTONIO CESAR COELHO MADEIRA"/>
    <s v="JOSE ADRIANO DOS SANTOS"/>
    <m/>
    <m/>
    <x v="0"/>
    <x v="0"/>
    <x v="0"/>
    <x v="0"/>
    <s v=""/>
    <x v="0"/>
    <x v="0"/>
    <x v="0"/>
  </r>
  <r>
    <n v="389"/>
    <x v="0"/>
    <d v="2023-04-19T00:00:00"/>
    <x v="4"/>
    <d v="1899-12-30T15:00:00"/>
    <s v="Fazenda Quilombo / Módulo 5"/>
    <x v="1"/>
    <x v="1"/>
    <s v="Segundo informações recebidas, o colaborador foi chamado para um atendimento no HV 10004. Se deslocou do módulo até o equipamento com a camionete de apoio L200 placa RMH7E03. Já no equipamento, constatou que o mesmo estava sem partida (bateria sem carga). Então tentou contato via rádio com o operador do HV 10050 que se encontrava a uma distância aproximada de 50 metros, porém o mesmo não copiou o chamado. Então o mecânico se deslocou com a camionete até o equipamento para solicitar apoio ao operador. Durante a conversa entre o operador e o mecânico, o condutor do veículo atrás, muito próximo. O mecânico durante a conversa com o operador não observou a chegada do Fiat Strada e após o termino da conversa, ao inicar seu retorno de marcha ré, veio a colidir a carroceria da camionete no capô do veículo Strada, causando uma pequena avaria. "/>
    <s v="PONSSE"/>
    <x v="5"/>
    <s v="MÓDULO 5"/>
    <s v="Carleandro Souza de Aleluia "/>
    <s v="Mecânico III"/>
    <m/>
    <s v="GABRIEL DE SOUZA MATEUS"/>
    <s v="FABIO OLIVEIRA BOZI"/>
    <m/>
    <m/>
    <x v="0"/>
    <x v="0"/>
    <x v="0"/>
    <x v="0"/>
    <s v=""/>
    <x v="0"/>
    <x v="0"/>
    <x v="0"/>
  </r>
  <r>
    <n v="390"/>
    <x v="0"/>
    <d v="2023-04-19T00:00:00"/>
    <x v="4"/>
    <d v="1899-12-30T16:00:00"/>
    <s v="Padre Bento "/>
    <x v="3"/>
    <x v="1"/>
    <s v="O operador realizava a troca do material de corte (corrente), quando durante o processo de afrouxar o sabre com a chave 30, a mesma veio a se desprender da porca e a mão do colaborador veio a colidir com corrente, vindo rasgar a luva nitrílica de segurança e realizar um corte na parte superor do polegar direito. "/>
    <s v="BRACELL"/>
    <x v="5"/>
    <s v="MÓDULO 7"/>
    <s v="Ezequiel Saraiva Gomes "/>
    <s v="Operador de Máquina Florestais II"/>
    <m/>
    <s v="MARCOS HENRIQUE PARENTI BRAZ"/>
    <s v="TIAGO ANTONIO ROCHA"/>
    <m/>
    <m/>
    <x v="0"/>
    <x v="0"/>
    <x v="0"/>
    <x v="0"/>
    <s v=""/>
    <x v="0"/>
    <x v="0"/>
    <x v="0"/>
  </r>
  <r>
    <n v="391"/>
    <x v="0"/>
    <d v="2023-04-01T00:00:00"/>
    <x v="4"/>
    <d v="1899-12-30T14:50:00"/>
    <s v="Faz. Santa Marta III - Marilia "/>
    <x v="5"/>
    <x v="1"/>
    <s v="O encarregado lazaro Henrique com a frota 398 no deslocamento pelo carreador sentido aos equipamentos em operação o mesmo perdeu o controle do veículo em uma banca de areia vindo a colidir com um eucalipto em pé."/>
    <s v="MACPLAN"/>
    <x v="2"/>
    <m/>
    <s v="Lazaro Henrique   "/>
    <s v="Encarregado I"/>
    <m/>
    <s v="ALISSON CARLOS DA SILVA"/>
    <s v="DENIS CRISTIANO FERREIRA"/>
    <m/>
    <m/>
    <x v="0"/>
    <x v="0"/>
    <x v="0"/>
    <x v="0"/>
    <s v=""/>
    <x v="0"/>
    <x v="0"/>
    <x v="0"/>
  </r>
  <r>
    <n v="392"/>
    <x v="0"/>
    <d v="2023-04-13T00:00:00"/>
    <x v="4"/>
    <d v="1899-12-30T10:40:00"/>
    <s v="Fazenda /rondon"/>
    <x v="4"/>
    <x v="1"/>
    <s v="O trabalhador realizava a atividade de roçada manual, quando foi cortar uma moita de colonião grande e alta, e ao bater a foice na moita de colonião foi ferroado por abelhas no rosto, abaixo do olho no lado direito, o colaborador estava usando  os EPI's corretamente."/>
    <s v="SOLLUM"/>
    <x v="2"/>
    <m/>
    <s v="Robson Rafael de Souza"/>
    <s v="Trabalhador Florestal"/>
    <m/>
    <s v="ALISSON CARLOS DA SILVA"/>
    <s v="LUIZ FERNANDO PAES DE OLIVEIRA"/>
    <m/>
    <m/>
    <x v="0"/>
    <x v="0"/>
    <x v="0"/>
    <x v="0"/>
    <s v=""/>
    <x v="0"/>
    <x v="0"/>
    <x v="0"/>
  </r>
  <r>
    <n v="393"/>
    <x v="0"/>
    <d v="2023-04-14T00:00:00"/>
    <x v="4"/>
    <d v="1899-12-30T07:20:00"/>
    <s v="Plantio"/>
    <x v="1"/>
    <x v="1"/>
    <s v="Ao chegar na fazenda pela manhã o colaborador Odair adentrou a fazenda pela entrada principal onde foi alertado pelo Op. Jeferson que nao passaria com o caminhão pela situação da estrada devido as chuvas, então o Odair voltou de ré e notou que o comboio estava estacionado do lado direito, nesse momento o colaborador focou a atenção no lado direito para nao se chocar com o comboio vindo a colidir levemente com o telhado do ponto de ônibus ( desativado|) sentindo a colisão o mesmo freou o caminhão, mais com o balanço da agua que estava no tanque ainda deu um tranco vindo a pegar o lateral no estrado vindo a bater no vidro e retrovisor do lado esquerdo. "/>
    <s v="J.F.I"/>
    <x v="2"/>
    <m/>
    <s v="Odair"/>
    <s v="Motorista"/>
    <m/>
    <s v="MARCOS SILVA DE MENEZES"/>
    <s v="MARCIO APARECIDO CAVALHEIRO"/>
    <m/>
    <m/>
    <x v="0"/>
    <x v="0"/>
    <x v="0"/>
    <x v="0"/>
    <s v=""/>
    <x v="0"/>
    <x v="0"/>
    <x v="0"/>
  </r>
  <r>
    <n v="394"/>
    <x v="0"/>
    <d v="2023-04-15T00:00:00"/>
    <x v="4"/>
    <d v="1899-12-30T10:00:00"/>
    <s v="Não Informado"/>
    <x v="1"/>
    <x v="1"/>
    <s v="Na referida data, o assistente operador de grua Dorival Fogaça, ao  realizar deslocamento com a camionete (S10) placa RNQ 2A59, uma das placas de sinalização de cima da caçamba da camionete deslizou atingindo o vidro traseiro originando um pequeno trinco."/>
    <s v="BRACELL"/>
    <x v="6"/>
    <m/>
    <s v="Dorival Fogaça"/>
    <s v="Assistente Operador"/>
    <m/>
    <s v="MARCOS SILVA DE MENEZES"/>
    <s v="EVANDRO WILLIAN IORIS"/>
    <m/>
    <m/>
    <x v="0"/>
    <x v="0"/>
    <x v="0"/>
    <x v="0"/>
    <s v=""/>
    <x v="0"/>
    <x v="0"/>
    <x v="0"/>
  </r>
  <r>
    <n v="395"/>
    <x v="0"/>
    <d v="2023-04-13T00:00:00"/>
    <x v="4"/>
    <d v="1899-12-30T20:00:00"/>
    <s v="Fazenda Esperança"/>
    <x v="1"/>
    <x v="0"/>
    <s v="Assistente Operador Wellignton do Rosário Albino, estava deslocando com o veículo dentro da fazenda Esperança,  e ao passar por um “camalhão”/lombada o parachoque dianteiro se soltou do carro, vindo a causar avarias no mesmo."/>
    <s v="BRACELL"/>
    <x v="6"/>
    <m/>
    <s v="Wellignton do Rosário Albino"/>
    <s v="Assistente Operador"/>
    <m/>
    <s v="ANTONIO CESAR COELHO MADEIRA"/>
    <s v="JOSE ADRIANO DOS SANTOS"/>
    <m/>
    <m/>
    <x v="0"/>
    <x v="0"/>
    <x v="0"/>
    <x v="0"/>
    <s v=""/>
    <x v="0"/>
    <x v="0"/>
    <x v="0"/>
  </r>
  <r>
    <n v="396"/>
    <x v="0"/>
    <d v="2023-04-22T00:00:00"/>
    <x v="4"/>
    <d v="1899-12-30T12:30:00"/>
    <s v="Faz. Lago Rica"/>
    <x v="5"/>
    <x v="1"/>
    <s v="O colaborador estava conduzindo ao veículo leve em uma estrada reta, quando dormiu ao volante e invadiu o canto da estrada percorrendo aproximadamente 10 metros até colidir com um palanque de cerca de madeira. O colaborador utilizava o cinto de segurança no momento da ocorrência e foi encaminhado a UPA para realizar exames onde não foi constatado fratura."/>
    <s v="PONSSE"/>
    <x v="5"/>
    <s v="MÓDULO 9"/>
    <s v="Vinícius Gabriel Moio Vanitelli"/>
    <s v="Mecânico"/>
    <m/>
    <s v="VALERIANO C. CONCEIÇÃO"/>
    <s v="JOÃO AFONSO MOTA"/>
    <m/>
    <m/>
    <x v="0"/>
    <x v="0"/>
    <x v="0"/>
    <x v="0"/>
    <s v=""/>
    <x v="0"/>
    <x v="0"/>
    <x v="0"/>
  </r>
  <r>
    <n v="397"/>
    <x v="0"/>
    <d v="2023-04-20T00:00:00"/>
    <x v="4"/>
    <d v="1899-12-30T13:00:00"/>
    <s v="Faz. Nossa Senhora de Aparecida"/>
    <x v="2"/>
    <x v="1"/>
    <s v="O colaborador estava retornando do refeitório do viveiro para o local das atividades e ao pisar em falso durante o percurso veio a sentir um entorse no pé."/>
    <s v="BRACELL"/>
    <x v="7"/>
    <m/>
    <s v="Anderson Gomes dos Santos"/>
    <s v="Aux. Viveiro"/>
    <m/>
    <s v="ANGELO TAPARO"/>
    <s v="EVANDRO WORELL SCHAFASCHECK"/>
    <m/>
    <m/>
    <x v="0"/>
    <x v="0"/>
    <x v="0"/>
    <x v="0"/>
    <s v=""/>
    <x v="0"/>
    <x v="0"/>
    <x v="0"/>
  </r>
  <r>
    <n v="398"/>
    <x v="0"/>
    <d v="2023-04-22T00:00:00"/>
    <x v="4"/>
    <d v="1899-12-30T11:40:00"/>
    <s v="Av. general Nepomuceno no cruzamento com a ru Silveira Martins"/>
    <x v="1"/>
    <x v="1"/>
    <s v="Na madrugada do dia 22/04/2023 retornando da entrega do ultimo colaborador vindo pela AV general Nepomuceno no cruzamento com a rua Silveira Martins aproximadamente 03:15 um veículo argo vindo pela minha direita em alta velocidade para conseguir passar o sinal que já estava amarelo parra ele, não conseguindo fazer a curva bateu o seu pneu dianteiro lado direito na guia do meio fio e batendo no ônibus, parei e verifiquei o ocorrido, saindo do carro 3 rapazes visualmente embreagados. o condutor dizendo que achava que dava tempo de passar, acionei a polícia bafometro em mim e o rapaz condutor se negou a fazer alegando a autoridade de transito que havia ingerido bebidas alcoólicas, os policiais lavraram o boletim de ocorrencia, ambos assinaram , sendo verificados pelo policial os danos materiais. desse modo o motorista (ônibus) foi liberado e o outro condutor ficou a espera de uma pessoa habilitada para retirar o seu veículo."/>
    <s v="PIRACICABANA"/>
    <x v="5"/>
    <s v="MÓDULO 8"/>
    <s v="Wanderley Ormande da Silva"/>
    <s v="Motorista de ônibus"/>
    <m/>
    <s v="FELIPE NECKEL GOULART"/>
    <s v="BRUNO RICARDO DE OLIVEIRA ARRUDA"/>
    <m/>
    <m/>
    <x v="0"/>
    <x v="0"/>
    <x v="0"/>
    <x v="0"/>
    <s v=""/>
    <x v="0"/>
    <x v="0"/>
    <x v="0"/>
  </r>
  <r>
    <n v="399"/>
    <x v="1"/>
    <d v="2023-04-18T00:00:00"/>
    <x v="4"/>
    <d v="1899-12-30T16:40:00"/>
    <m/>
    <x v="1"/>
    <x v="1"/>
    <s v="O colaborador relatou que estava realizando a atividade de conceição no talhão 4. foi quando ele não percebeu a erosão na sua frente e passou com o trator no buraco e com o impacto a adubadora veio contra a cabine e atingiu o vidro traseiro causando a quebra do mesmo."/>
    <s v="J.Y"/>
    <x v="2"/>
    <m/>
    <s v="Adriano Pires dos Santos"/>
    <s v="Tratorisa"/>
    <m/>
    <s v="FELIPE NECKEL GOULART"/>
    <s v="BRUNO RICARDO DE OLIVEIRA ARRUDA"/>
    <m/>
    <m/>
    <x v="0"/>
    <x v="0"/>
    <x v="0"/>
    <x v="0"/>
    <s v=""/>
    <x v="0"/>
    <x v="0"/>
    <x v="0"/>
  </r>
  <r>
    <n v="400"/>
    <x v="1"/>
    <d v="2023-04-23T00:00:00"/>
    <x v="4"/>
    <d v="1899-12-30T17:35:00"/>
    <s v="Rua Domingos Gonçalves Gomes"/>
    <x v="1"/>
    <x v="1"/>
    <s v="Por volta 17:35 o ônibus em deslocamento dentro da cidade de Ribas do Rio Pardo para deixar os colaboradores nos pontos de desembarque na rua Domingos Gonçalves Gomes uma camionete F4000 saindo de ré de uma conveniência próxima a rua veio se colidir com a carroceria no onibus na lateral, fazendo com que a colisão com que a colisão lateral no veículo vindo a danificar , dois colaboradores e motorista estavam no onibus, o motorista da camionete apresentava sintomas de embriaguez, o colega do imprudente se alterou e saiu da area da ocorrencia, pessoal da empresa de ônibus e policia militar esteve no local."/>
    <s v="PIRACICABANA"/>
    <x v="2"/>
    <m/>
    <s v="Paulo Alvarenga"/>
    <s v="Técnico de oprerações"/>
    <m/>
    <s v="JOSÉ JUNIOR"/>
    <s v="ANJICLEDIO SANTOS DE JESUS"/>
    <m/>
    <m/>
    <x v="0"/>
    <x v="0"/>
    <x v="0"/>
    <x v="0"/>
    <s v=""/>
    <x v="0"/>
    <x v="0"/>
    <x v="0"/>
  </r>
  <r>
    <n v="401"/>
    <x v="0"/>
    <d v="2023-04-06T00:00:00"/>
    <x v="4"/>
    <d v="1899-12-30T10:00:00"/>
    <m/>
    <x v="1"/>
    <x v="1"/>
    <s v="Durante o deslocamento pela fazenda Santa Isabel II, o pneu do veículo Strada acabou furando, até a parada total do veículo o mesmo acabou danificado sendo necessário a sua substituição."/>
    <s v="BRACELL"/>
    <x v="14"/>
    <m/>
    <s v="STRADA RUE5J71"/>
    <s v="Monitoramento de Pragas "/>
    <m/>
    <s v="RAFAEL APARECIDO RODRIGUES JUNIOR"/>
    <s v="MARIANI CARRION XIMENDES"/>
    <m/>
    <m/>
    <x v="0"/>
    <x v="0"/>
    <x v="0"/>
    <x v="0"/>
    <s v=""/>
    <x v="0"/>
    <x v="0"/>
    <x v="0"/>
  </r>
  <r>
    <n v="402"/>
    <x v="0"/>
    <d v="2023-05-02T00:00:00"/>
    <x v="5"/>
    <d v="1899-12-30T00:45:00"/>
    <s v="Fazenda Santa Cecília "/>
    <x v="4"/>
    <x v="1"/>
    <s v="O operador Edevanildo  foi retirar uma madeira que estava entre as esteiras, sentiu uma picada de um inseto dentro da luva, porém o mesmo não foi encontrado para identificar sua espécie. "/>
    <s v="BRACELL"/>
    <x v="5"/>
    <s v="MÓDULO 12"/>
    <s v="Edevanildo Valu"/>
    <s v="Operador de Máquinas Florestais "/>
    <m/>
    <s v="RAFAEL ELI DE CAMARGO"/>
    <s v="DIRCEU NOVAK"/>
    <m/>
    <m/>
    <x v="0"/>
    <x v="0"/>
    <x v="0"/>
    <x v="0"/>
    <s v=""/>
    <x v="0"/>
    <x v="0"/>
    <x v="0"/>
  </r>
  <r>
    <n v="403"/>
    <x v="1"/>
    <d v="2023-03-16T00:00:00"/>
    <x v="2"/>
    <d v="1899-12-30T14:00:00"/>
    <s v="fazenda Peleja"/>
    <x v="1"/>
    <x v="1"/>
    <s v="Trabalhador relata que realizava voo para marcação de cadastro na fazenda Peleja, quando em dado  momento observou formação de nuvens com condições de vento e chuva, então ao operar o equipamento para pousar o drone (eBee), o mesmo se confudiu com o comondo de forma que não se sabe se o mesmo pousso em local desconhecido ou veio a sofrer queda devido vento/chuva. Nota: Realizado de imediato a busca do equipamento porem sem sucesso, realizado busca no raio de operação por 5 dias seguidos e tambem não houve sucesso, de forma que ate o momento o equipamento não foi localizado na fazenda ou no perimitro."/>
    <s v="BRACELL"/>
    <x v="2"/>
    <m/>
    <s v="drone (eBee)"/>
    <s v="NA"/>
    <m/>
    <m/>
    <s v="EDUARDO BARBOSA MARTONI"/>
    <m/>
    <m/>
    <x v="0"/>
    <x v="0"/>
    <x v="0"/>
    <x v="0"/>
    <s v=""/>
    <x v="0"/>
    <x v="0"/>
    <x v="0"/>
  </r>
  <r>
    <n v="404"/>
    <x v="0"/>
    <d v="2023-04-10T00:00:00"/>
    <x v="4"/>
    <d v="1899-12-30T15:15:00"/>
    <s v="Fazenda Santo Antônio IX"/>
    <x v="1"/>
    <x v="1"/>
    <s v="O colaborador Adauto Ribeiro Farias Filho, realizava atividade de herbicida mecanizada barra protegida, no talhão 04 da fazenda Santo Antônio IX, localizada na cidade Presidente Alves-SP. Ao manobrar o trator pneu EMF10123, se deparou com uma saída de rua acima 1,5m, onde foi surpreendido por um buraco que se encontrava encoberta pela vegetação, quando veio a passar pelo mesmo e batendo o implemento no vidro traseiro do equipamento causando a quebra. "/>
    <s v="EMFLORA "/>
    <x v="2"/>
    <m/>
    <s v="Adauto Ribeiro Farias "/>
    <s v="Operador de Trator"/>
    <m/>
    <s v="BRUNO ASSUNCAO NORONHA"/>
    <s v="KARINE SILVA MADRUGA"/>
    <m/>
    <m/>
    <x v="0"/>
    <x v="0"/>
    <x v="0"/>
    <x v="0"/>
    <s v=""/>
    <x v="0"/>
    <x v="0"/>
    <x v="0"/>
  </r>
  <r>
    <n v="405"/>
    <x v="0"/>
    <d v="2023-04-24T00:00:00"/>
    <x v="4"/>
    <d v="1899-12-30T09:00:00"/>
    <s v="Fazenda Santa Virginia "/>
    <x v="4"/>
    <x v="1"/>
    <s v="Colaborador executava atividade de combate formiga manual no talhão 02 em floresta alta. Durante a atividade não percebeu presença de abelhas no talhão e levou uma ferroada nas costas. "/>
    <s v="G E R S "/>
    <x v="2"/>
    <m/>
    <s v="Evandro Rogério Alves"/>
    <s v="Trabalhador Agrícola "/>
    <m/>
    <s v="BRUNO ASSUNCAO NORONHA"/>
    <s v="EDUARDO RODRIGUES MARQUES"/>
    <m/>
    <m/>
    <x v="0"/>
    <x v="0"/>
    <x v="0"/>
    <x v="0"/>
    <s v=""/>
    <x v="0"/>
    <x v="0"/>
    <x v="0"/>
  </r>
  <r>
    <n v="406"/>
    <x v="0"/>
    <d v="2023-04-24T00:00:00"/>
    <x v="4"/>
    <d v="1899-12-30T16:30:00"/>
    <s v="Cachoeira 2037 - Talhão 03"/>
    <x v="4"/>
    <x v="1"/>
    <s v="O colaborador realizava atividade de combate a formiga manual no talhão 03 da Fazenda Cachoeira, município de Lençois Paulista-SP. Ao realizar a atividade no interior do talhão, o colaborador foi surpreendido por um foco de marimbondo (amarelo) que se encontrava em um galho de eucalipto, vindo a ser ferroado por um marimbondo em suas costas. "/>
    <s v="EMFLORA "/>
    <x v="2"/>
    <m/>
    <s v="Paulo Roberto Santos da Silva"/>
    <s v="Ajudante Rural"/>
    <m/>
    <s v="GIL CANCELLA QUEIROGA"/>
    <s v="JOSE BORBA DA SILVA"/>
    <m/>
    <m/>
    <x v="0"/>
    <x v="0"/>
    <x v="0"/>
    <x v="0"/>
    <s v=""/>
    <x v="0"/>
    <x v="0"/>
    <x v="0"/>
  </r>
  <r>
    <n v="407"/>
    <x v="0"/>
    <d v="2023-04-20T00:00:00"/>
    <x v="4"/>
    <d v="1899-12-30T22:15:00"/>
    <s v="Pátio de Madeira L1"/>
    <x v="1"/>
    <x v="1"/>
    <s v="O colaborador Hernani Aparecido Stoppa, estava realizando a limpeza da baia de limpeza dos caminhões na linha 1, com a pá carregadeira 889 e relata que o motorista da frota 44100 (FWG6J05) tocou pra frente, vindo a pá carregadeira colidir com o BTF04, danificando o farol do lado direito. O motorista, Heraldo Bittu do Carmo, relata que buzinou para o operador, mas o mesmo não escutou devido ao barulho do picador de celulose estar em funcionamento. Não houve danos diretos com o equipamento 889, apenas marcas."/>
    <s v="BRACELL"/>
    <x v="1"/>
    <s v="LINHA 1"/>
    <s v="Hernani Aparecido Stoppa"/>
    <m/>
    <m/>
    <s v="EDER DA SILVA RAMOS"/>
    <s v="BIANCA ARAÚJO"/>
    <m/>
    <m/>
    <x v="0"/>
    <x v="0"/>
    <x v="0"/>
    <x v="0"/>
    <s v=""/>
    <x v="0"/>
    <x v="0"/>
    <x v="0"/>
  </r>
  <r>
    <n v="408"/>
    <x v="0"/>
    <d v="2023-04-25T00:00:00"/>
    <x v="4"/>
    <d v="1899-12-30T02:00:00"/>
    <s v="Fazenda Santa Antônio - Módulo II"/>
    <x v="5"/>
    <x v="0"/>
    <s v="Colaborador estava trabalhando em eito normal, não percebeu a aproximação com a rede elétrica, que passava entre a nativa e o talhão, chegando ao final do eito abateu uma árvore de grande porte que quebrou outra árvore causando efeito dominó, caindo para o lado da rede elétrica. "/>
    <s v="BRACELL"/>
    <x v="5"/>
    <s v="MÓDULO 2"/>
    <s v="Anderson Luiz Costilha Laranja"/>
    <s v="Operador II"/>
    <m/>
    <s v="LUCAS PINTO RIBEIRO"/>
    <s v="JEFERSON DE CAMARGO"/>
    <m/>
    <m/>
    <x v="0"/>
    <x v="0"/>
    <x v="0"/>
    <x v="0"/>
    <s v=""/>
    <x v="0"/>
    <x v="0"/>
    <x v="0"/>
  </r>
  <r>
    <n v="409"/>
    <x v="0"/>
    <d v="2023-04-25T00:00:00"/>
    <x v="4"/>
    <d v="1899-12-30T19:00:00"/>
    <s v="Fazenda Oito Pontas"/>
    <x v="4"/>
    <x v="1"/>
    <s v="O operador Andre Zardo durante a troca de conjunto de corte da harvester sentiu uma picada no pescoço de um inseto, porém o mesmo não foi encontrado para identificar sua espécie. "/>
    <s v="BRACELL"/>
    <x v="5"/>
    <s v="MÓDULO 1"/>
    <s v="André Zardo "/>
    <s v="Operador de Máquina Florestais I"/>
    <m/>
    <s v="LUCAS PINTO RIBEIRO"/>
    <s v="MARCIO JOSE RUIZ PIRES"/>
    <m/>
    <m/>
    <x v="0"/>
    <x v="0"/>
    <x v="0"/>
    <x v="0"/>
    <s v=""/>
    <x v="0"/>
    <x v="0"/>
    <x v="0"/>
  </r>
  <r>
    <n v="410"/>
    <x v="1"/>
    <d v="2023-04-24T00:00:00"/>
    <x v="4"/>
    <d v="1899-12-30T18:25:00"/>
    <s v="Rodovia 262"/>
    <x v="1"/>
    <x v="1"/>
    <s v="O colaborador relatou que ao sair da rodovia e acessar o trecho não pavimentado que dá acesso ao escritório da JFI, uma moto que saiu a direita não viu o veículo e veio a colidir lateralmente com o mesmo causando pequenas avarias."/>
    <s v="BRACELL"/>
    <x v="2"/>
    <m/>
    <s v="João Paulo da Silva Camargo"/>
    <s v="Supervisor dee Silvicultura"/>
    <m/>
    <s v="JOSE RENATO DRAGO"/>
    <s v="JOAO PAULO DA SILVA CAMARGO"/>
    <m/>
    <m/>
    <x v="0"/>
    <x v="0"/>
    <x v="0"/>
    <x v="0"/>
    <s v=""/>
    <x v="0"/>
    <x v="0"/>
    <x v="0"/>
  </r>
  <r>
    <n v="411"/>
    <x v="1"/>
    <d v="2023-04-25T00:00:00"/>
    <x v="4"/>
    <d v="1899-12-30T15:00:00"/>
    <s v="BR 262"/>
    <x v="1"/>
    <x v="1"/>
    <s v="Conforme relato do colaborador (Motorista), aproximadamente 5 KM antes do posto Aparecidinha, ele estava seguindo fluxo da via no sentido contrário. Foi quando veio dois caminhões graneleiros e havia 01 caminhão estacionado no acostamento devido problemas mecânicos . Ao passar entre os caminhões que vinham no sentido contrário e tambem ao lado do caminhão que estava parado, acabou por esbarrar no veículo que estava parado , vindo a quebrar o ultimo vidro da janela do lado direito do ônibus."/>
    <s v="PIRACICABANA"/>
    <x v="2"/>
    <m/>
    <s v="José carlos da Silva"/>
    <s v="Motorista de ônibus"/>
    <m/>
    <s v="JOSE RENATO DRAGO"/>
    <s v="JOAO PAULO DA SILVA CAMARGO"/>
    <m/>
    <m/>
    <x v="0"/>
    <x v="0"/>
    <x v="0"/>
    <x v="0"/>
    <s v=""/>
    <x v="0"/>
    <x v="0"/>
    <x v="0"/>
  </r>
  <r>
    <n v="412"/>
    <x v="0"/>
    <d v="2023-04-25T00:00:00"/>
    <x v="4"/>
    <d v="1899-12-30T23:50:00"/>
    <s v="Fazenda São Roque II"/>
    <x v="1"/>
    <x v="1"/>
    <s v="veículo carregado Placidos placa.: GHH.9H03, saiu do carregamento , sentido estrada. seguindo meio a estrada, ocorreu que ao descer um declive acentuado,  a composição traseira veio a escorregar para margem da via, ocasionando um quase tombamento, ficando o veículo pendendendo, escorado no barranco. acionado grua para retirar carga composições, escorado composições com máquinas, e liberado veículo e via, as 03:30 hrs, do dia 26/04/2023."/>
    <s v="PLACIDOS"/>
    <x v="0"/>
    <m/>
    <s v="Gentil Francisco Santos "/>
    <s v="Motorista de Caminhão"/>
    <m/>
    <s v="EVERSON RIBAS GOMES"/>
    <s v="HELLERSON APARECIDO SOARES"/>
    <m/>
    <m/>
    <x v="0"/>
    <x v="0"/>
    <x v="0"/>
    <x v="0"/>
    <s v=""/>
    <x v="0"/>
    <x v="0"/>
    <x v="0"/>
  </r>
  <r>
    <n v="413"/>
    <x v="0"/>
    <d v="2023-04-27T00:00:00"/>
    <x v="4"/>
    <d v="1899-12-30T00:00:00"/>
    <s v="Faz. Lagoa 3"/>
    <x v="1"/>
    <x v="1"/>
    <s v="Conforme Relato do motorista, o mesmo dirigia o veículo e ao passar em um buraco um dos vidros veio a estourar, o evento ocorreu na ida para fazenda para troca do turno."/>
    <s v="PIRACICABANA"/>
    <x v="5"/>
    <s v="MÓDULO 8"/>
    <s v="Junior"/>
    <s v="Motorista de Onibus"/>
    <m/>
    <s v="ANGELO TAPARO"/>
    <s v="EVANDRO WORELL SCHAFASCHECK"/>
    <m/>
    <m/>
    <x v="0"/>
    <x v="0"/>
    <x v="0"/>
    <x v="0"/>
    <s v=""/>
    <x v="0"/>
    <x v="0"/>
    <x v="0"/>
  </r>
  <r>
    <n v="414"/>
    <x v="0"/>
    <d v="2023-04-25T00:00:00"/>
    <x v="4"/>
    <d v="1899-12-30T17:50:00"/>
    <s v="Rua Brasil X Rua Venezuela"/>
    <x v="1"/>
    <x v="1"/>
    <s v="Motorista invaidu a placa pare, onde a preferência é do veículo FOX. Houve colisão lateral direita entre o micro ônibus e Volkswagen Fox"/>
    <s v="PIRACICABANA"/>
    <x v="11"/>
    <m/>
    <s v="Ônibus"/>
    <m/>
    <m/>
    <s v="JOSE SERGIO"/>
    <s v="JOSE SERGIO"/>
    <m/>
    <m/>
    <x v="0"/>
    <x v="0"/>
    <x v="0"/>
    <x v="0"/>
    <s v=""/>
    <x v="0"/>
    <x v="0"/>
    <x v="0"/>
  </r>
  <r>
    <n v="415"/>
    <x v="1"/>
    <d v="2023-04-27T00:00:00"/>
    <x v="4"/>
    <d v="1899-12-30T09:40:00"/>
    <s v="Faz. Taboca - Talhão 02"/>
    <x v="1"/>
    <x v="1"/>
    <s v="Conforme relato do Colaborador (motorista), ele estava co o caminhão pipa em direção ao local de bombeamento. Em determinado momento, ele parou na lateral da via para permitir passar o caminhão Baú, contendo mudas de eucalipto. No momento em que o caminhão de mudas passou, havia uma poça de lama junto ao terreno e uma pequena declividade. Foi quando o caminhão baú acabou esbarrando para o lado do caminhão pipa causando pequenas avarias."/>
    <s v="CARPELO"/>
    <x v="2"/>
    <m/>
    <s v="Adriano Alves da Silva"/>
    <s v="Motorista"/>
    <m/>
    <s v="PAULO TEIXEIRA"/>
    <s v="Daniele Paszko Monteiro"/>
    <m/>
    <m/>
    <x v="0"/>
    <x v="0"/>
    <x v="0"/>
    <x v="0"/>
    <s v=""/>
    <x v="0"/>
    <x v="0"/>
    <x v="0"/>
  </r>
  <r>
    <n v="416"/>
    <x v="1"/>
    <d v="2023-04-27T00:00:00"/>
    <x v="4"/>
    <d v="1899-12-30T11:15:00"/>
    <s v="Faz. Santa Marta"/>
    <x v="1"/>
    <x v="1"/>
    <s v="Segundo relato do  colaborador (Líder), ele foi auxiliar no desatolamento do veículo (placa RTF1H57) e colidiu lateralmente ao dar ré para se posicionar atrás e puxar o carro do areial. Ao dar a ré , raspou a parte dianteira Lateral do lado do motorista, na traseira do lado do passageiro do outro veiculo, causando pequenas avarias em ambos os veículos."/>
    <s v="CONSTRUTORA GOMES"/>
    <x v="2"/>
    <m/>
    <s v="Walber Marques Ribeiro"/>
    <s v="Técnico de operações Florestais 2"/>
    <m/>
    <s v="ROGELIO JOSÉ DE SOUZA"/>
    <s v="RENAN PEDRO DE AQUINO LEITE MARQUES"/>
    <m/>
    <m/>
    <x v="0"/>
    <x v="0"/>
    <x v="0"/>
    <x v="0"/>
    <s v=""/>
    <x v="0"/>
    <x v="0"/>
    <x v="0"/>
  </r>
  <r>
    <n v="417"/>
    <x v="1"/>
    <d v="2023-04-27T00:00:00"/>
    <x v="4"/>
    <d v="1899-12-30T11:00:00"/>
    <s v="Faz. Santa Marta"/>
    <x v="1"/>
    <x v="1"/>
    <s v="conforme relato do colaborador (motorista), ele viu um veículo (Pick strada) pertencente à Bracell no meio da estrada atolado, o qual solicitou apoio para remoção. quando este foi fazer a passagem lateral na tentativa de fazer guinchamento do veículo pela frente, a caminhonete escorregou e veio a resvalar com veículo atolado."/>
    <s v="CONSTRUTORA GOMES"/>
    <x v="2"/>
    <m/>
    <s v="Rodrigo Marques Barbosa"/>
    <s v="Encarregado"/>
    <m/>
    <s v="ROGELIO JOSÉ DE SOUZA"/>
    <s v="RENAN PEDRO DE AQUINO LEITE MARQUES"/>
    <m/>
    <m/>
    <x v="0"/>
    <x v="0"/>
    <x v="0"/>
    <x v="0"/>
    <s v=""/>
    <x v="0"/>
    <x v="0"/>
    <x v="0"/>
  </r>
  <r>
    <n v="418"/>
    <x v="1"/>
    <d v="2023-04-27T00:00:00"/>
    <x v="4"/>
    <d v="1899-12-30T15:40:00"/>
    <s v="Faz. Taboca - Talhão 06"/>
    <x v="5"/>
    <x v="1"/>
    <s v="O colaborador relatou que ao iniciar sua atividade de disseca no talhão 06 onde haviam muitos resíduos (capim alto), em determinado momento, ainda no início da atividade o implemento que realizava a aplicação entrou em uma erosão. Foi quando acionado o freio do trator, o mesmo foi empurrado pelo implemento, causando o tombamento deste o que provocou avarias no trator/implemento."/>
    <s v="CARPELO"/>
    <x v="2"/>
    <m/>
    <s v="Everton Da Silva Ribeiro."/>
    <s v="TRAINEE OP. DE MÁQUINAS."/>
    <m/>
    <s v="PAULO TEIXEIRA"/>
    <s v="Daniele Paszko Monteiro"/>
    <m/>
    <m/>
    <x v="0"/>
    <x v="0"/>
    <x v="0"/>
    <x v="0"/>
    <s v=""/>
    <x v="0"/>
    <x v="0"/>
    <x v="0"/>
  </r>
  <r>
    <n v="419"/>
    <x v="1"/>
    <d v="2023-04-27T00:00:00"/>
    <x v="4"/>
    <d v="1899-12-30T20:15:00"/>
    <s v="Rodovia MS 112 KM 22 ao 23."/>
    <x v="5"/>
    <x v="1"/>
    <s v="O condutor relatou que seguia sentido Inocência x Três Lagoas e em determinado trecho da via, foi realizar uma ultrapassagem. Nesse momento, ele se deparou com um veículo em sua faixa contrária. Foi então que o condutor optou assim em jogar o veículo para o acostamento para não colidir de frente com o veículo de terceiro, porém, acabou colidindo com a lateral esquerda em um barranco, o que causou avarias."/>
    <s v="BRACELL"/>
    <x v="2"/>
    <m/>
    <s v="Gerlon da Silva Leite "/>
    <s v="Técnico de Operações Florestais II"/>
    <m/>
    <s v="JOSÉ JUNIOR"/>
    <s v="SÉRGIO PINHEIRO"/>
    <m/>
    <m/>
    <x v="0"/>
    <x v="0"/>
    <x v="0"/>
    <x v="0"/>
    <s v=""/>
    <x v="0"/>
    <x v="0"/>
    <x v="0"/>
  </r>
  <r>
    <n v="420"/>
    <x v="0"/>
    <d v="2023-04-28T00:00:00"/>
    <x v="4"/>
    <d v="1899-12-30T03:50:00"/>
    <s v="Pátio de Madeira L2 "/>
    <x v="0"/>
    <x v="1"/>
    <s v="Ao realizar a desamarração de carga da primeira composição, uma madeira de aproximadamente 2 metors caiu da caixa de carga, projetando contra seu corpo, mesmo busco livrar o corpo, porém im pedaço de madeira veio atingir seu pé direito, provocando lesão de fratura e esmagamento da falange IV. Foi acionado o serviço de urgência e emergência da Bracell L2, onde realizou primeiros socorros e direcionado para pronto atendimento UNIMED de Lençóis Paulista"/>
    <s v="BRACELL"/>
    <x v="1"/>
    <s v="LINHA 2"/>
    <s v="Edison Carvalho dos Santos"/>
    <s v="Motorista Transporte de Cargas"/>
    <m/>
    <s v="EVERSON RIBAS GOMES"/>
    <s v="ADILSON RODRIGUES BASTO"/>
    <m/>
    <m/>
    <x v="0"/>
    <x v="0"/>
    <x v="0"/>
    <x v="0"/>
    <s v=""/>
    <x v="0"/>
    <x v="0"/>
    <x v="0"/>
  </r>
  <r>
    <n v="421"/>
    <x v="0"/>
    <d v="2023-04-28T00:00:00"/>
    <x v="4"/>
    <d v="1899-12-30T09:30:00"/>
    <s v="Viveiro LP1"/>
    <x v="2"/>
    <x v="1"/>
    <s v="O colaborador estava sem o cinto de segurança e ao tentar coloca-lo com o quadriciclo em movimento, perdeu a direção e foi em direção ao barranco que ocasionou o tombamento. Nesse episódio o espelho do quadriciclo caiu e o colaborador foi tentar colocr de volta, quando o espelho quebrou na mão dele, acontecendo o corte no polegar da mão direita. "/>
    <s v="BRACELL"/>
    <x v="7"/>
    <m/>
    <s v="Mateus Henrique Cardozo Mantuani"/>
    <s v="Auxiliar de Serviços Gerais "/>
    <m/>
    <s v="CLAUDILENE APARECIDA ALVES PENA"/>
    <s v="NATHANE ALVES DE MELO IMPERATORI"/>
    <m/>
    <m/>
    <x v="0"/>
    <x v="0"/>
    <x v="0"/>
    <x v="0"/>
    <s v=""/>
    <x v="0"/>
    <x v="0"/>
    <x v="0"/>
  </r>
  <r>
    <n v="422"/>
    <x v="0"/>
    <d v="2023-04-20T00:00:00"/>
    <x v="4"/>
    <d v="1899-12-30T22:00:00"/>
    <s v="Pátio de Madeira L2 "/>
    <x v="3"/>
    <x v="1"/>
    <s v="Colaborador relatou que ao efetuar a limpeza das carretas no pátio de limpeza da linha 2, escorregou em um pedaço de madeira que estava no chão vindo a bater seu ombro em um dos fueiros."/>
    <s v="BRACELL"/>
    <x v="1"/>
    <s v="LINHA 2"/>
    <s v="JOSE RUDSON MOTA DOS SANTOS  "/>
    <s v="Motorista  Transporte de Cargas"/>
    <m/>
    <s v="EVERSON RIBAS GOMES"/>
    <s v="DANIELI DE SOUZA TENORIO"/>
    <m/>
    <m/>
    <x v="0"/>
    <x v="0"/>
    <x v="0"/>
    <x v="0"/>
    <s v=""/>
    <x v="0"/>
    <x v="0"/>
    <x v="0"/>
  </r>
  <r>
    <n v="423"/>
    <x v="0"/>
    <d v="2023-05-02T00:00:00"/>
    <x v="5"/>
    <d v="1899-12-30T07:30:00"/>
    <s v="Fazenda São Vicente do Foço da Pedra"/>
    <x v="3"/>
    <x v="1"/>
    <s v="O colaborador Everson da empresa Agroroque estava fazendo a inspeção na máquina antes de iniciar sua atividade, quando foi verificar a água e óleo, a tampa do motor veio a bater em seu capacete, desta forma o capacete veio a sair da cabeça do colaborador, e a fechadura veio a bater em sua testa. O colaborador fez o procedimento correto, mas a tampa fechou com o vento"/>
    <s v="AGRO - ROQUE"/>
    <x v="3"/>
    <m/>
    <s v="Everson Gonçalves do Nascimento"/>
    <s v="Operador de Escavadeira Hidráulica"/>
    <m/>
    <s v="MARCOS SILVA DE MENEZES"/>
    <s v="ANDRE RODRIGUES GARCIA"/>
    <m/>
    <m/>
    <x v="0"/>
    <x v="0"/>
    <x v="0"/>
    <x v="0"/>
    <s v=""/>
    <x v="0"/>
    <x v="0"/>
    <x v="0"/>
  </r>
  <r>
    <n v="424"/>
    <x v="1"/>
    <d v="2023-05-01T00:00:00"/>
    <x v="5"/>
    <d v="1899-12-30T14:00:00"/>
    <s v="Faz. Peleja"/>
    <x v="3"/>
    <x v="1"/>
    <s v="Ocolaborador relatou que estava realizando a sua atividade e em determinado momento precisou subir no subsolador para furar o bag e o furador do bag fica muito no fundo, dificuldando assim furar o mesmi para descer o adubo na caixa de insumo. Foi quando o pistão central fechoue veio a balançar a tampa. o pistão que aciona a mesma estava danificado no momento, e veio a fechar em cima da mão do colaborador, o que causou um corte contuso na sua mão. O colaborador foi encaminhado para o hospital Nossa Senhora Aparecida em Água Clara - MS, onde foi atendido, realizando exame de raio x e foi detectado fratura no 3° e 4° quirodáctilo distal da sua mão direita. Após avaliação do raio X, o médico concluiu que não havia necessidade de realizar satura e nem cirurgia. Sendo assim, o colaborador foi livberado para realizar atividades administrativas."/>
    <s v="J.Y"/>
    <x v="2"/>
    <m/>
    <s v="Ronildo Maciel da Silva"/>
    <s v="Operador de Máquinas"/>
    <m/>
    <s v="FELIPE NECKEL GOULART"/>
    <s v="BRUNO RICARDO DE OLIVEIRA ARRUDA"/>
    <m/>
    <m/>
    <x v="0"/>
    <x v="0"/>
    <x v="0"/>
    <x v="0"/>
    <s v=""/>
    <x v="0"/>
    <x v="0"/>
    <x v="0"/>
  </r>
  <r>
    <n v="425"/>
    <x v="0"/>
    <d v="2023-05-01T00:00:00"/>
    <x v="5"/>
    <d v="1899-12-30T22:48:00"/>
    <s v="BR-262 sentido SP (KM 222)"/>
    <x v="5"/>
    <x v="1"/>
    <s v="A frota (cavalo JBC1D43) caminhão, após sair carregado da fazenda Lagoa 3 com destino à Castilho - SP e posteriormente Lençóis Paulistas - SP. Em determinado momento, foi identificado fogo na segunda composição. de imediato, o motorista estacionou a frota no acostamento da rodovia, onde foi acionadoo corpo de bombeiros para conter o incêndio, sendo realizado com sucesso. "/>
    <s v="GARBUIO"/>
    <x v="0"/>
    <m/>
    <s v="Sérgio da Silva Filho"/>
    <s v="Motorista de Carreta "/>
    <m/>
    <s v="ANGELO TAPARO"/>
    <s v="ADRIANO SANABRIA FLORES MONTE SERRAT"/>
    <m/>
    <m/>
    <x v="0"/>
    <x v="0"/>
    <x v="0"/>
    <x v="0"/>
    <s v=""/>
    <x v="0"/>
    <x v="0"/>
    <x v="0"/>
  </r>
  <r>
    <n v="426"/>
    <x v="1"/>
    <d v="2023-04-28T00:00:00"/>
    <x v="4"/>
    <d v="1899-12-30T17:45:00"/>
    <s v="MS 251 - Estrada Faz. Peleja"/>
    <x v="1"/>
    <x v="1"/>
    <s v="O colaborador seguia conduzindo o veículo (MS 251), quando se deparou com um animal (anta) atravessando a estrada. ele freou o veículo, porém ainda acabou atingindo o animal de leve causando avarias no para lama e porta direita."/>
    <s v="BRACELL"/>
    <x v="2"/>
    <m/>
    <s v="Samuel Brasil"/>
    <s v="Técnico de operações Florestais"/>
    <m/>
    <s v="FELIPE NECKEL GOULART"/>
    <s v="BRUNO RICARDO DE OLIVEIRA ARRUDA"/>
    <m/>
    <m/>
    <x v="0"/>
    <x v="0"/>
    <x v="0"/>
    <x v="0"/>
    <s v=""/>
    <x v="0"/>
    <x v="0"/>
    <x v="0"/>
  </r>
  <r>
    <n v="427"/>
    <x v="0"/>
    <d v="2023-05-02T00:00:00"/>
    <x v="5"/>
    <d v="1899-12-30T09:50:00"/>
    <s v="Fazenda Piapara | Módulo 3 "/>
    <x v="5"/>
    <x v="0"/>
    <s v="O colaborador Carlos Eduardo da Costa Belarmino, realizava atividade de instalação de esteira no FW 14037, quando sentiu a necessidade de se deslocar para um local mais espaçoso (o local em que estava sendo realizado a manutenção tinha grande movimentação de caminhões o que afetava o espaço para a manutenção), antes de se deslocar colocou a esteira na caixa de carga e a apoiou com a garra para evitar a queda da esteira, ao realizar deslocamento em cerca de 70 metros a frente não percebeu a presença de uma rede de transmissão elétrica de que estava a cerca de 10 metros do chão, vindo a atingi-la, causando o rompimento da mesma. "/>
    <s v="PONSSE"/>
    <x v="5"/>
    <s v="MÓDULO 3"/>
    <s v="Carlos Eduardo da Costa Belarmino "/>
    <s v="Mecânico "/>
    <m/>
    <s v="ANTONIO CESAR COELHO MADEIRA"/>
    <s v="RAFAEL DOMINGUES DE ALMEIDA"/>
    <m/>
    <m/>
    <x v="0"/>
    <x v="0"/>
    <x v="0"/>
    <x v="0"/>
    <s v=""/>
    <x v="0"/>
    <x v="0"/>
    <x v="0"/>
  </r>
  <r>
    <n v="428"/>
    <x v="0"/>
    <d v="2023-05-02T00:00:00"/>
    <x v="5"/>
    <d v="1899-12-30T14:30:00"/>
    <s v="Viveiro LP II"/>
    <x v="2"/>
    <x v="1"/>
    <s v="A colaboradora estava se deslocando quando tropeçou em um cabo de aço que estava no chão. A mesma caiu e bateu o joelho no chão "/>
    <s v="BRACELL"/>
    <x v="7"/>
    <m/>
    <s v="Miriam Lima Souza "/>
    <s v="Auxiliar de Serviços Gerais "/>
    <m/>
    <s v="CLAUDILENE APARECIDA ALVES PENA"/>
    <s v="NATHANE ALVES DE MELO IMPERATORI"/>
    <m/>
    <m/>
    <x v="0"/>
    <x v="0"/>
    <x v="0"/>
    <x v="0"/>
    <s v=""/>
    <x v="0"/>
    <x v="0"/>
    <x v="0"/>
  </r>
  <r>
    <n v="429"/>
    <x v="0"/>
    <d v="2023-05-02T00:00:00"/>
    <x v="5"/>
    <d v="1899-12-30T11:00:00"/>
    <s v="Fazenda Shangrilá | Módulo 8"/>
    <x v="3"/>
    <x v="1"/>
    <s v="O colaborador Edson, estava manuseando a ponta da esteira que seria trocada na máquina CF15003, quando seu dedo polegar da mão esquerda ficou prenssado entre as duas sapatas da esteira. Com isso o colaborador puxou a mão vindo a romper a unha e ter um desconforto na ponta do dedo. "/>
    <s v="PONSSE"/>
    <x v="5"/>
    <s v="MÓDULO 8"/>
    <s v="Edson Gomes Pereira "/>
    <s v="Mecânico "/>
    <m/>
    <s v="ANTONIO CESAR COELHO MADEIRA"/>
    <s v="MARCIO SOUZA DE OLIVEIRA"/>
    <m/>
    <m/>
    <x v="0"/>
    <x v="0"/>
    <x v="0"/>
    <x v="0"/>
    <s v=""/>
    <x v="0"/>
    <x v="0"/>
    <x v="0"/>
  </r>
  <r>
    <n v="430"/>
    <x v="0"/>
    <d v="2023-05-02T00:00:00"/>
    <x v="5"/>
    <d v="1899-12-30T10:30:00"/>
    <s v="Fazenda Katapri "/>
    <x v="4"/>
    <x v="1"/>
    <s v="Colaboradora executando a atividade de irrigação, foi picada por abelhas, 3 picadas na região do rosto (boca) e supercílio LD. "/>
    <s v="J.F.I"/>
    <x v="2"/>
    <m/>
    <s v="Sueli Ap. Rodrigues"/>
    <s v="Servente Geral "/>
    <m/>
    <s v="ALISSON CARLOS DA SILVA"/>
    <s v="LUIZ FERNANDO PAES DE OLIVEIRA"/>
    <m/>
    <m/>
    <x v="0"/>
    <x v="0"/>
    <x v="0"/>
    <x v="0"/>
    <s v=""/>
    <x v="0"/>
    <x v="0"/>
    <x v="0"/>
  </r>
  <r>
    <n v="431"/>
    <x v="0"/>
    <d v="2023-05-02T00:00:00"/>
    <x v="5"/>
    <d v="1899-12-30T12:40:00"/>
    <s v="Fazenda Sossego I - ID 0029"/>
    <x v="1"/>
    <x v="1"/>
    <s v="Operador Jailto Rocha durante a aplicação de herbicida na saída do talhão, devido a quantidade de vegetação (colonião) à fente, não notou uma erosão feita no soloco devido as chuvas, vindo assim a escorregar o trator e forçar o mesmo em um eucalipto, com isso o vidro da janela ao lado da porta quebrou. "/>
    <s v="J.F.I"/>
    <x v="2"/>
    <m/>
    <s v="Jailto Rocha "/>
    <s v="Tratorista "/>
    <m/>
    <s v="ADRIANO DE PAULA MARQUES"/>
    <s v="LUIZ FERNANDO PAES DE OLIVEIRA"/>
    <m/>
    <m/>
    <x v="0"/>
    <x v="0"/>
    <x v="0"/>
    <x v="0"/>
    <s v=""/>
    <x v="0"/>
    <x v="0"/>
    <x v="0"/>
  </r>
  <r>
    <n v="432"/>
    <x v="0"/>
    <d v="2023-05-03T00:00:00"/>
    <x v="5"/>
    <d v="1899-12-30T06:50:00"/>
    <s v="SP 300 Rod Marechal Rondon KM entre 324-325"/>
    <x v="1"/>
    <x v="1"/>
    <s v="Sr. Rafael dos Santos Rocha, relata que após carregar na fazenda Dona Lourdes, no municipio de Alvinlândia em deslocamento para Bracell Lençóis Paulista, no trecho SP 300 Rod. Marechal Rondon entre os KM 324 - 325, ocorreu colisão traseira na frota própria 44059, placa CSK9D83, onde o veículo Fiat Strada veio a colidir, mesmo estacionou e prestou primeiro socorro ao condutor e utilizou extintor de incêndio para eliminar princípio de incêndio no veículo terceiro. Com a colisão houve danos materiais na frota própria e no veículo terceiro. O condutor do veículo terceiro foi conduzido ao Pronto Atendimento de Emergência em Bauru"/>
    <s v="BRACELL"/>
    <x v="0"/>
    <m/>
    <s v="Rafael dos Santos Rocha"/>
    <s v="Motorista de transporte de carga"/>
    <m/>
    <s v="EVERSON RIBAS GOMES"/>
    <s v="ADILSON RODRIGUES BASTO"/>
    <m/>
    <m/>
    <x v="0"/>
    <x v="0"/>
    <x v="0"/>
    <x v="0"/>
    <s v=""/>
    <x v="0"/>
    <x v="0"/>
    <x v="0"/>
  </r>
  <r>
    <n v="433"/>
    <x v="0"/>
    <d v="2023-05-03T00:00:00"/>
    <x v="5"/>
    <d v="1899-12-30T18:06:00"/>
    <s v="Pátio de Madeira L1"/>
    <x v="5"/>
    <x v="1"/>
    <s v="Garra se desprendeu da lança, vindo a cair no picador de biomassa"/>
    <s v="BRACELL"/>
    <x v="1"/>
    <s v="LINHA 1"/>
    <s v="José Coltre"/>
    <s v="Operador"/>
    <m/>
    <s v="EDER DA SILVA RAMOS"/>
    <s v="JOSE JUNIOR ROCHA"/>
    <m/>
    <m/>
    <x v="0"/>
    <x v="0"/>
    <x v="0"/>
    <x v="0"/>
    <s v=""/>
    <x v="0"/>
    <x v="0"/>
    <x v="0"/>
  </r>
  <r>
    <n v="434"/>
    <x v="0"/>
    <d v="2023-04-17T00:00:00"/>
    <x v="4"/>
    <d v="1899-12-30T08:53:00"/>
    <s v="Fazenda Monte Líbano I"/>
    <x v="5"/>
    <x v="1"/>
    <s v="Colaborador na função de tratorista Claudio Donizette Mateus, admitido em 07/02/2022, estava realizando a atividade de irrigação semimecanizada, ao finalizar a rua os colaboradores saíram de traz do tanque e o operador realizou o fechamento dos dois braços do tanque hidráulico, em seguida, o operador precisava realizar o abastecimento de água no tanque de irrigação que estava quase vazio, acoplado na máquina Marca/ Modelo LS P 100, porém o mesmo precisou realizar a manobra para subir com a máquina e o tanque até o caminhão pipa que estava estacionado no carreador principal, distância de aproximadamente uns 700 mts, devido o carreador ser estreito e sem condições de adentrar com o caminhão pipa até o local da saída da máquina do talhão, ao realizar a manobra com a máquina o pneu do tanque de irrigação lado esquerdo passou por cima do toco/raiz, ocasionando o tombamento lateral direito do tanque."/>
    <s v="GERACAO"/>
    <x v="2"/>
    <m/>
    <s v="Claudio Donizette Mateus"/>
    <s v="Tratorista"/>
    <m/>
    <s v="ALISSON CARLOS DA SILVA"/>
    <s v="FERNANDO DE OLIVEIRA"/>
    <m/>
    <m/>
    <x v="0"/>
    <x v="0"/>
    <x v="0"/>
    <x v="0"/>
    <s v=""/>
    <x v="0"/>
    <x v="0"/>
    <x v="0"/>
  </r>
  <r>
    <n v="435"/>
    <x v="0"/>
    <d v="2023-05-03T00:00:00"/>
    <x v="5"/>
    <d v="1899-12-30T10:20:00"/>
    <s v="Talhão 35"/>
    <x v="3"/>
    <x v="1"/>
    <s v="Colaborador estava iniciando a atividade de irrigação quando bateu o esguicho de irrigação em seu supercílio direito vindo a fazer um corte contuso. "/>
    <s v="J.F.I"/>
    <x v="2"/>
    <m/>
    <s v="Adeilson Aparecido Alves Martins de Sousa"/>
    <s v="Servente Rural "/>
    <m/>
    <s v="GIL CANCELLA QUEIROGA"/>
    <s v="PAULO MIGUEL VIANA SILIO"/>
    <m/>
    <m/>
    <x v="0"/>
    <x v="0"/>
    <x v="0"/>
    <x v="0"/>
    <s v=""/>
    <x v="0"/>
    <x v="0"/>
    <x v="0"/>
  </r>
  <r>
    <n v="436"/>
    <x v="0"/>
    <d v="2023-04-25T00:00:00"/>
    <x v="4"/>
    <d v="1899-12-30T13:40:00"/>
    <s v="Módulo 6, carregamento."/>
    <x v="1"/>
    <x v="1"/>
    <s v="Técnico de carregamento do módulo 06 Jefferson Barbosa Prestes de Oliveira, estava conduzindo o carro uma estrada cascalhada, e em uma curva, colidiu o veículo em outro que vinha no sentido oposto, causando avarias na dianteira do lado esquerdo do mesmo"/>
    <s v="BRACELL"/>
    <x v="6"/>
    <m/>
    <s v="Jefferson Barbosa Prestes de Oliveira"/>
    <s v="Técnico de Carregamento"/>
    <m/>
    <s v="MARCOS SILVA DE MENEZES"/>
    <s v="EVANDRO WILLIAN IORIS"/>
    <m/>
    <m/>
    <x v="0"/>
    <x v="0"/>
    <x v="0"/>
    <x v="0"/>
    <s v=""/>
    <x v="0"/>
    <x v="0"/>
    <x v="0"/>
  </r>
  <r>
    <n v="437"/>
    <x v="0"/>
    <d v="2023-05-04T00:00:00"/>
    <x v="5"/>
    <d v="1899-12-30T07:40:00"/>
    <s v="Fazenda Estância/Módulo 3 HV"/>
    <x v="5"/>
    <x v="0"/>
    <s v="O operador que estava no apoio foi contornar o talhão 09 para identificar se era possível transitar com o comboio para abastecimento. Neste momento não viu a máquina em operação devido ao sub-bosque e o sol, ouviu um barulho parando o veículo, percebeu que a árvore caiu sobre o mesmo. "/>
    <s v="BRACELL"/>
    <x v="5"/>
    <s v="MÓDULO 3"/>
    <s v="Antônio Augusto Barros"/>
    <s v="Operador de Máquina Florestal"/>
    <m/>
    <s v="LUCAS PINTO RIBEIRO"/>
    <s v="RAFAEL DOMINGUES DE ALMEIDA"/>
    <m/>
    <m/>
    <x v="0"/>
    <x v="0"/>
    <x v="0"/>
    <x v="0"/>
    <s v=""/>
    <x v="0"/>
    <x v="0"/>
    <x v="0"/>
  </r>
  <r>
    <n v="438"/>
    <x v="0"/>
    <d v="2023-05-04T00:00:00"/>
    <x v="5"/>
    <d v="1899-12-30T10:45:00"/>
    <s v="Faz. Rosa de Baixo - Gleba A"/>
    <x v="3"/>
    <x v="1"/>
    <s v="O colaborador José Wilson Nunes dos Santos, realizava a atividade de irrigação, no talhão 04 da fazenda, localizada na cidade Iacanga-SP. Ao realizar a atividade, o operador conduzia ao carreador quando se deparou com uma curva de nível, onde veio a desequilibrar e ao braço do implemento de irrigação atingiu a cabeça do colaborador, causando um leve ferimento. "/>
    <s v="EMFLORA "/>
    <x v="2"/>
    <m/>
    <s v="José Wilson Nunes"/>
    <s v="Ajudante Geral I"/>
    <m/>
    <s v="BRUNO ASSUNCAO NORONHA"/>
    <s v="KARINE SILVA MADRUGA"/>
    <m/>
    <m/>
    <x v="0"/>
    <x v="0"/>
    <x v="0"/>
    <x v="0"/>
    <s v=""/>
    <x v="0"/>
    <x v="0"/>
    <x v="0"/>
  </r>
  <r>
    <n v="439"/>
    <x v="1"/>
    <d v="2023-05-04T00:00:00"/>
    <x v="5"/>
    <d v="1899-12-30T09:00:00"/>
    <s v="Faz. Santa Anita – Talhão 31 – Ribas do Rio Pardo"/>
    <x v="1"/>
    <x v="1"/>
    <s v="O colaborador relatou que estava realizando a atividade de aplicação de herbicida com barra protegida e ao tentar contornar uma pilha de galhos de árvores secos no meio do talhão, passou com o pneu traseiro por cima de um galho no chão. Esse mesmo galho fez com que a pilha de galhos se movimentassem, o que acabou projetando outro galho contra o trator causando a quebra do mesmo."/>
    <s v="J.F.I"/>
    <x v="2"/>
    <m/>
    <s v="Richard Barros"/>
    <s v="Tratoristas"/>
    <m/>
    <s v="JOSE RENATO DRAGO"/>
    <s v="JOAO PAULO DA SILVA CAMARGO"/>
    <m/>
    <m/>
    <x v="0"/>
    <x v="0"/>
    <x v="0"/>
    <x v="0"/>
    <s v=""/>
    <x v="0"/>
    <x v="0"/>
    <x v="0"/>
  </r>
  <r>
    <n v="440"/>
    <x v="1"/>
    <d v="2023-05-03T00:00:00"/>
    <x v="5"/>
    <d v="1899-12-30T15:00:00"/>
    <s v="Água Clara MS"/>
    <x v="1"/>
    <x v="1"/>
    <s v="A colaboradora estava retornando do campo passando pela estrada de acesso a Vila São Domingos. A via era estreita e arenosa. Foi então que a colaboradora encostou dando passagem para o ônibus e passando o mesmo, no final do percurso derrapou com a traseira do ônibus colidindo com a pick-up strada, causando pequenas avarias. "/>
    <s v="J.Y"/>
    <x v="2"/>
    <m/>
    <s v="Carla Barbosa Tomé "/>
    <s v="Técnica de Segurança do Trabalho "/>
    <m/>
    <s v="FELIPE NECKEL GOULART"/>
    <s v="BRUNO RICARDO DE OLIVEIRA ARRUDA"/>
    <m/>
    <m/>
    <x v="0"/>
    <x v="0"/>
    <x v="0"/>
    <x v="0"/>
    <s v=""/>
    <x v="0"/>
    <x v="0"/>
    <x v="0"/>
  </r>
  <r>
    <n v="441"/>
    <x v="0"/>
    <d v="2023-05-05T00:00:00"/>
    <x v="5"/>
    <d v="1899-12-30T10:20:00"/>
    <s v="Fazenda Dom Bosco, Talhão 02"/>
    <x v="4"/>
    <x v="1"/>
    <s v="Colaborador realizava atividade de capina química manual no talhão 02 da fazenda Dom Bosco e por volta de 10:20 não observou a presença de abelhas em uma árvore de eucalipto, vindo a ser ferroada 2 vezes na barriga. O colaborador foi encaminhado ao pronto atendimento. "/>
    <s v="TERRA FERTIL"/>
    <x v="16"/>
    <m/>
    <s v="Osório Barraca Neto "/>
    <s v="Serviços Gerais de Campo"/>
    <s v="AMARILDO DA SILVA"/>
    <s v="JANAINA SCOTTON"/>
    <s v="AMARILDO DA SILVA"/>
    <m/>
    <m/>
    <x v="0"/>
    <x v="0"/>
    <x v="0"/>
    <x v="0"/>
    <s v=""/>
    <x v="0"/>
    <x v="0"/>
    <x v="0"/>
  </r>
  <r>
    <n v="442"/>
    <x v="0"/>
    <d v="2023-05-05T00:00:00"/>
    <x v="5"/>
    <d v="1899-12-30T09:45:00"/>
    <s v="Fazenda Padre Bento | Módulo 7"/>
    <x v="1"/>
    <x v="1"/>
    <s v="Segundo informações recebidas, o colaborador ao manobrar a camionete de apoio L200 placas RMH7F07 em marcha ré, não se atentou com o veículo Fiat Strada placa RUM3G26 da empresa Sotreq que estava estacionando no local, vindo  colidir a carroceria da camionete no retrovisor do lado direito do veículo Strada, causando a quebra do mesmo. "/>
    <s v="PONSSE"/>
    <x v="5"/>
    <s v="MÓDULO 7"/>
    <s v="Rirley Augusto Nery Evangelista"/>
    <s v="Auxiliar de manutenção"/>
    <m/>
    <s v="ANTONIO CESAR COELHO MADEIRA"/>
    <s v="FABIO OLIVEIRA BOZI"/>
    <m/>
    <m/>
    <x v="0"/>
    <x v="0"/>
    <x v="0"/>
    <x v="0"/>
    <s v=""/>
    <x v="0"/>
    <x v="0"/>
    <x v="0"/>
  </r>
  <r>
    <n v="443"/>
    <x v="0"/>
    <d v="2023-05-05T00:00:00"/>
    <x v="5"/>
    <d v="1899-12-30T12:40:00"/>
    <s v="Fazenda Santa Inês"/>
    <x v="5"/>
    <x v="1"/>
    <s v="Trator estava em deslocamento no carreador entre os talhões 3 e 20. Em sentido contrário, estava seguindo um veículo do cliente Bracell, o operador parou sua máquina e ao dar ré para dar passagem ao veículo leve do cliente, acabou atingindo o veículo leve do tipo Saveiro, da empresa GERS que estava parado atrás do trator, causando assim a quebra do vidro frontal do veículo leve. "/>
    <s v="G E R S "/>
    <x v="2"/>
    <m/>
    <s v="Leonardo Geronimo da Silva "/>
    <s v="Tratorista Agrícola"/>
    <m/>
    <s v="BRUNO ASSUNCAO NORONHA"/>
    <s v="EDUARDO RODRIGUES MARQUES"/>
    <m/>
    <m/>
    <x v="0"/>
    <x v="0"/>
    <x v="0"/>
    <x v="0"/>
    <s v=""/>
    <x v="0"/>
    <x v="0"/>
    <x v="0"/>
  </r>
  <r>
    <n v="444"/>
    <x v="1"/>
    <d v="2023-05-02T00:00:00"/>
    <x v="5"/>
    <d v="1899-12-30T10:40:00"/>
    <s v="Faz. São Geraldo talhão 11"/>
    <x v="4"/>
    <x v="1"/>
    <s v="A colaboradora estava realizando a atividade de combate a formiga ao passar por baixo de uma árvore sentiu algo em seu pescoço. Achando que fosse  uma lagarta prosseguiu sua atividade. Em determinado momento, está começou a sentir uma ardência no local e logo informou para sua gestora.A colaboradora foi encaminhada para  Hospital de Santa Rita Do Pardo - MS), onde foi atendida, medicada e liberada. "/>
    <s v="CARPELO"/>
    <x v="2"/>
    <m/>
    <s v="Nathaly Chaves Urbano"/>
    <s v="Trabalhador Florestal."/>
    <m/>
    <s v="PAULO TEIXEIRA"/>
    <s v="Daniele Paszko Monteiro"/>
    <m/>
    <m/>
    <x v="0"/>
    <x v="0"/>
    <x v="0"/>
    <x v="0"/>
    <s v=""/>
    <x v="0"/>
    <x v="0"/>
    <x v="0"/>
  </r>
  <r>
    <n v="445"/>
    <x v="0"/>
    <d v="2023-05-05T00:00:00"/>
    <x v="5"/>
    <d v="1899-12-30T15:46:00"/>
    <s v="Faz. Rosa de Baixo, Gleba A"/>
    <x v="1"/>
    <x v="1"/>
    <s v="O colabordor Francisco realizava a atividade de aplicação de calcário, na fazenda Rosa de Baixo, gleba A, talhão 02, localizada na cidade de Iacanca-SP. Ao manobrar o trator de pneu EMF100020, foi surpreendido por residuo de madeira não aderido a cepa (arvore de eucalipto) encoberto pela vegetação, vindo a projetar contra a armação de proteção de ferro do trator trincando o vidro e causando quebra."/>
    <s v="EMFLORA "/>
    <x v="2"/>
    <m/>
    <s v="Francisco de Assis Marques"/>
    <s v="Operador de Trator"/>
    <m/>
    <s v="BRUNO ASSUNCAO NORONHA"/>
    <s v="KARINE SILVA MADRUGA"/>
    <m/>
    <m/>
    <x v="0"/>
    <x v="0"/>
    <x v="0"/>
    <x v="0"/>
    <s v=""/>
    <x v="0"/>
    <x v="0"/>
    <x v="0"/>
  </r>
  <r>
    <n v="446"/>
    <x v="0"/>
    <d v="2023-05-05T00:00:00"/>
    <x v="5"/>
    <d v="1899-12-30T13:20:00"/>
    <s v="Faz. Piapara x Fabrica Bracell"/>
    <x v="2"/>
    <x v="1"/>
    <s v="O motorista parou para realizar a conferência de aperto da cinta onde informou que escorregou vindo a gerar o impacto do cabo contra o rosto."/>
    <s v="TRANSPES"/>
    <x v="0"/>
    <m/>
    <s v="Leonardo Dias de Lima"/>
    <s v="Motorista de Tritrem"/>
    <m/>
    <s v="EVERSON RIBAS GOMES"/>
    <s v="HELLERSON APARECIDO SOARES"/>
    <m/>
    <m/>
    <x v="0"/>
    <x v="0"/>
    <x v="0"/>
    <x v="0"/>
    <s v=""/>
    <x v="0"/>
    <x v="0"/>
    <x v="0"/>
  </r>
  <r>
    <n v="447"/>
    <x v="0"/>
    <d v="2023-05-05T00:00:00"/>
    <x v="5"/>
    <d v="1899-12-30T21:00:00"/>
    <s v="Pátio de Madeira L1"/>
    <x v="5"/>
    <x v="1"/>
    <s v="O operador estava descarregando o veículo rechego, quando a garra se desprendeu"/>
    <s v="BRACELL"/>
    <x v="1"/>
    <s v="LINHA 1"/>
    <s v="Paulo Roberto L. de Lima"/>
    <s v="Operador de Grua"/>
    <m/>
    <s v="EDER DA SILVA RAMOS"/>
    <s v="CAMILA LEITE SANTOS"/>
    <m/>
    <m/>
    <x v="0"/>
    <x v="0"/>
    <x v="0"/>
    <x v="0"/>
    <s v=""/>
    <x v="0"/>
    <x v="0"/>
    <x v="0"/>
  </r>
  <r>
    <n v="448"/>
    <x v="1"/>
    <d v="2023-05-06T00:00:00"/>
    <x v="5"/>
    <d v="1899-12-30T07:40:00"/>
    <s v="Rodovia MS 320, Km 22"/>
    <x v="2"/>
    <x v="0"/>
    <s v="Segundo relato do colaborador , ele seguia pela rodovia MS 320 MS 22, e em determinado momento bateu a roda traseira direita da caminhonete em um buraco, onde o pneu se deslocou, fazendo com que o veículo perdesse o controle, vindo então a bater na guia do acostamento e consequentemente capotando ao veículo. Mediante a isso, o veículo teve grandes avarias. Por medidas preventivas, o colaborador foi encaminhado para o Hospital Municipal Auxiliadora em Três Lagoas - MS, onde foi atendido e liberado."/>
    <s v="BRACELL"/>
    <x v="13"/>
    <m/>
    <s v="Leocadio Silvano Mariano"/>
    <s v="Lider de Manutenção"/>
    <m/>
    <s v="RAFAEL MARTELO DIAS"/>
    <s v="RODRIGO RAMOS"/>
    <m/>
    <m/>
    <x v="0"/>
    <x v="0"/>
    <x v="0"/>
    <x v="0"/>
    <s v=""/>
    <x v="0"/>
    <x v="0"/>
    <x v="0"/>
  </r>
  <r>
    <n v="449"/>
    <x v="0"/>
    <d v="2023-05-07T00:00:00"/>
    <x v="5"/>
    <d v="1899-12-30T03:00:00"/>
    <s v="Faz. Dona Lourdes"/>
    <x v="1"/>
    <x v="1"/>
    <s v="Máquina 15009 entrou em manutenção e o mecânico pediu que aproximasse mais da grua do veículo para atendimento, no balançar da garra a mesma acabou tocando no carro do atendimento da Ponsse."/>
    <s v="BRACELL"/>
    <x v="6"/>
    <m/>
    <s v="Thamiris Borges da Silva"/>
    <s v="Operador de Grua"/>
    <m/>
    <s v="MARCOS SILVA DE MENEZES"/>
    <s v="MARIO FRAIZ COELHO MAIA D ANDRADE"/>
    <m/>
    <m/>
    <x v="0"/>
    <x v="0"/>
    <x v="0"/>
    <x v="0"/>
    <s v=""/>
    <x v="0"/>
    <x v="0"/>
    <x v="0"/>
  </r>
  <r>
    <n v="450"/>
    <x v="0"/>
    <d v="2023-05-05T00:00:00"/>
    <x v="5"/>
    <d v="1899-12-30T09:45:00"/>
    <s v="Fazenda Agaú"/>
    <x v="2"/>
    <x v="1"/>
    <s v="O trabalhado realizava a atividade com bomba costal quando pisou em um buraco que estava encoberto por resíduos, caiu torceu joelho esquerdo. Trabalhador encaminhado para atendimento na UPA.."/>
    <s v="SOLLUM"/>
    <x v="2"/>
    <m/>
    <s v="Paulo Eduado Zambonato"/>
    <s v="Trabalhador Florestal"/>
    <m/>
    <s v="ALISSON CARLOS DA SILVA"/>
    <s v="JOSE SIDICLEI JESUS DO NASCIMENTO"/>
    <m/>
    <m/>
    <x v="0"/>
    <x v="0"/>
    <x v="0"/>
    <x v="0"/>
    <s v=""/>
    <x v="0"/>
    <x v="0"/>
    <x v="0"/>
  </r>
  <r>
    <n v="451"/>
    <x v="0"/>
    <d v="2023-05-04T00:00:00"/>
    <x v="5"/>
    <d v="1899-12-30T09:40:00"/>
    <s v="Talhão"/>
    <x v="1"/>
    <x v="1"/>
    <s v="Operador Fernando Tavares durante a operação dentro do talhão, devido ao estreitamento das ruas veio a ficar preso entre 4 eucaliptos. Ao tentar fazer a manobra para sair dessa situação, o trator &quot;jogou&quot; a frente e forçou a porta contra a um pé de eucalipto, quebrando assim o vidro da mesma."/>
    <s v="J.F.I"/>
    <x v="2"/>
    <m/>
    <s v="Fernando Tavares"/>
    <s v="Operador "/>
    <m/>
    <s v="ALISSON CARLOS DA SILVA"/>
    <s v="LUIZ FERNANDO PAES DE OLIVEIRA"/>
    <m/>
    <m/>
    <x v="0"/>
    <x v="0"/>
    <x v="0"/>
    <x v="0"/>
    <s v=""/>
    <x v="0"/>
    <x v="0"/>
    <x v="0"/>
  </r>
  <r>
    <n v="452"/>
    <x v="0"/>
    <d v="2023-05-03T00:00:00"/>
    <x v="5"/>
    <d v="1899-12-30T15:40:00"/>
    <s v="Faz. Paineiras – Talhão 05"/>
    <x v="1"/>
    <x v="1"/>
    <s v="Colaborador Antônio Carlos de Jesus Santana, na função de tratorista, estava realizando a atividade de Dessecação/Área total, no meio da rua dentro do talhão havia um pé de eucalipto meio deitado, onde veio a colidir com o vidro lateral esquerdo da máquina, ocasionando a quebra."/>
    <s v="GERACAO"/>
    <x v="2"/>
    <m/>
    <s v="Antônio Carlos de Jesus Santana"/>
    <s v="Tratorista"/>
    <m/>
    <s v="ALISSON CARLOS DA SILVA"/>
    <s v="LUIZ FERNANDO DE SOUZA BARBOSA "/>
    <m/>
    <m/>
    <x v="0"/>
    <x v="0"/>
    <x v="0"/>
    <x v="0"/>
    <s v=""/>
    <x v="0"/>
    <x v="0"/>
    <x v="0"/>
  </r>
  <r>
    <n v="453"/>
    <x v="0"/>
    <d v="2023-05-08T00:00:00"/>
    <x v="5"/>
    <d v="1899-12-30T09:00:00"/>
    <s v="Módulo 1"/>
    <x v="3"/>
    <x v="1"/>
    <s v="Segundo informações recebidas, o colaborador estava realizando manutenção no motor FW com a cabine vasculada quando a ferramenta (chave 24) veio a cair na mão dele durante a atividade e ao descer na máquina para apanha-la, pisou em um pedaço de madeira com pé esquerdo e sofreu um torção causando luxação"/>
    <s v="PONSSE"/>
    <x v="5"/>
    <s v="MÓDULO 1"/>
    <s v="Maico Soares"/>
    <s v="Mecânico"/>
    <m/>
    <s v="ANTONIO CESAR COELHO MADEIRA"/>
    <s v="GABRIEL AMARAL"/>
    <m/>
    <m/>
    <x v="0"/>
    <x v="0"/>
    <x v="0"/>
    <x v="0"/>
    <s v=""/>
    <x v="0"/>
    <x v="0"/>
    <x v="0"/>
  </r>
  <r>
    <n v="454"/>
    <x v="0"/>
    <d v="2023-05-08T00:00:00"/>
    <x v="5"/>
    <d v="1899-12-30T15:20:00"/>
    <s v="Fazenda 0082 - Nova Esperança"/>
    <x v="1"/>
    <x v="1"/>
    <s v="O colaborador Glauco ao efetuar uma manobra de ré com o veículo Fiat Argo acabou colidindo a frente da Fiat Strada do técnico, causando somente avarias. "/>
    <s v="BRACELL"/>
    <x v="2"/>
    <m/>
    <s v="Glauco Jose de Moraes "/>
    <s v="Auxliar Técnico "/>
    <m/>
    <s v="MARCOS HENRIQUE PARENTI BRAZ"/>
    <s v="RICHARD ANDERSON VICENTE DOS SANTOS"/>
    <m/>
    <m/>
    <x v="0"/>
    <x v="0"/>
    <x v="0"/>
    <x v="0"/>
    <s v=""/>
    <x v="0"/>
    <x v="0"/>
    <x v="0"/>
  </r>
  <r>
    <n v="455"/>
    <x v="0"/>
    <d v="2023-05-08T00:00:00"/>
    <x v="5"/>
    <d v="1899-12-30T15:30:00"/>
    <s v="Fazenda São Manoel"/>
    <x v="1"/>
    <x v="1"/>
    <s v="Colaborador da empresa Bracell estava transitando na via pavimentada da Fazenda São Manoel quando ao parar no pare e siga, sentiu o impacto da colisão em sua traseira pela picape Strada no KM 166+200 mtrs da Rodovia SP 331 em Gália."/>
    <s v="BRACELL"/>
    <x v="3"/>
    <m/>
    <s v="ELSON DE BASTOS"/>
    <s v="Técnico de Operações Florestais"/>
    <m/>
    <s v="MARCOS SILVA DE MENEZES"/>
    <s v="ANDRE RODRIGUES GARCIA"/>
    <m/>
    <m/>
    <x v="0"/>
    <x v="0"/>
    <x v="0"/>
    <x v="0"/>
    <s v=""/>
    <x v="0"/>
    <x v="0"/>
    <x v="0"/>
  </r>
  <r>
    <n v="456"/>
    <x v="0"/>
    <d v="2023-05-08T00:00:00"/>
    <x v="5"/>
    <d v="1899-12-30T17:00:00"/>
    <s v="Rodovia UJR30, sentido Ubirajara"/>
    <x v="3"/>
    <x v="1"/>
    <s v="O motorista Thiago Alves Araújo, transitava na rodovia UJR030 sentido Ubirajara, transportando Brita da Fazenda Dona Lourdes para a Fazenda Vargem Rica, ao iniciar  a curva o mesmo perde o controle do caminhão vindo a bater num barranco ocacionando tombamento do ROQ137, o motorista saiu sozinho de dentro do caminhão."/>
    <s v="AGRO - ROQUE"/>
    <x v="3"/>
    <m/>
    <s v="Thiago Alves Araujo"/>
    <s v="Motorista"/>
    <m/>
    <s v="MARCOS SILVA DE MENEZES"/>
    <s v="KAYO DUTRA SANCHEZ"/>
    <m/>
    <m/>
    <x v="0"/>
    <x v="0"/>
    <x v="0"/>
    <x v="0"/>
    <s v=""/>
    <x v="0"/>
    <x v="0"/>
    <x v="0"/>
  </r>
  <r>
    <n v="457"/>
    <x v="0"/>
    <d v="2023-05-03T00:00:00"/>
    <x v="5"/>
    <d v="1899-12-30T14:40:00"/>
    <s v="FAZENDA CASA DA ROCHA"/>
    <x v="5"/>
    <x v="1"/>
    <s v="Operador executava a atividade de herbicida mecanizada no talho 021, quando sua máquina passou com a roda dianteira em um buraco fazendo o trator deslizar e bater a proteção da porta contra um eucalipto causado a quebra do vidro. Não houve qualquer dano ao colaborador"/>
    <s v="G E R S "/>
    <x v="2"/>
    <m/>
    <s v="Alexandre Francisco da Silva"/>
    <m/>
    <m/>
    <s v="BRUNO ASSUNCAO NORONHA"/>
    <s v="EDUARDO RODRIGUES MARQUES"/>
    <m/>
    <m/>
    <x v="0"/>
    <x v="0"/>
    <x v="0"/>
    <x v="0"/>
    <s v=""/>
    <x v="0"/>
    <x v="0"/>
    <x v="0"/>
  </r>
  <r>
    <n v="458"/>
    <x v="0"/>
    <d v="2023-05-09T00:00:00"/>
    <x v="5"/>
    <d v="1899-12-30T10:00:00"/>
    <s v="Fazenda São Joaquim 4"/>
    <x v="1"/>
    <x v="1"/>
    <s v="O colaborador Gabriel Bassi estava passando pela via (estrada) com o caminhão munk na fazenda São Joaquiam 4 e no sentido oposto o veículo Fiat Strada conduzido pelo colaborador Silvio Zaqueu Pereira da Silva. Ambos deram passagem na via para passarem quando o caminhão munk realizava a passagem o mesmo veio a colidir na traseira do veículo Fiat. "/>
    <s v="KOMATSU"/>
    <x v="5"/>
    <s v="MÓDULO 12"/>
    <s v="Gabriel Bassi "/>
    <s v="Motorista"/>
    <m/>
    <s v="RAFAEL ELI DE CAMARGO"/>
    <s v="DIRCEU NOVAK"/>
    <m/>
    <m/>
    <x v="0"/>
    <x v="0"/>
    <x v="0"/>
    <x v="0"/>
    <s v=""/>
    <x v="0"/>
    <x v="0"/>
    <x v="0"/>
  </r>
  <r>
    <n v="459"/>
    <x v="0"/>
    <d v="2023-05-04T00:00:00"/>
    <x v="5"/>
    <d v="1899-12-30T22:40:00"/>
    <s v="Patio de Pranchas - L1"/>
    <x v="2"/>
    <x v="1"/>
    <s v="Ao efetuar operação de desengate da prancha, o colaborador ao tirar o pino da sapata da carreta, colocou na parte superior da carreta e ficou agachado na parte inferior arrumando o pé da carreta, quando o pino da sapata veio a cair sobre a cabeça do mesmo, que no momento não estar utilizando os EPIs (capacete e óculos). "/>
    <s v="BRACELL"/>
    <x v="0"/>
    <m/>
    <s v="Henrique Alexandre Prandini"/>
    <s v="Motorista Transporte de Cargas"/>
    <m/>
    <s v="EVERSON RIBAS GOMES"/>
    <s v="Matheus Henrique Da Silva"/>
    <m/>
    <m/>
    <x v="0"/>
    <x v="0"/>
    <x v="0"/>
    <x v="0"/>
    <s v=""/>
    <x v="0"/>
    <x v="0"/>
    <x v="0"/>
  </r>
  <r>
    <n v="460"/>
    <x v="0"/>
    <d v="2023-05-11T00:00:00"/>
    <x v="5"/>
    <d v="1899-12-30T02:30:00"/>
    <s v="Fazenda Estância"/>
    <x v="4"/>
    <x v="1"/>
    <s v="Operador estava trocando material de corte e uma abelha grudou embaixo da manga da camisa e quando o operador entrou na máquina preensou a mesma no braço e tomou a picada. Operador usou o remédio anti alérgico, não sentiu nada, apenas inchaço local. Levando ao hospital local. "/>
    <s v="BRACELL"/>
    <x v="5"/>
    <s v="MÓDULO 3"/>
    <s v="Lucas Almeida "/>
    <s v="Operador de máquina"/>
    <m/>
    <s v="LUCAS PINTO RIBEIRO"/>
    <s v="RAFAEL DOMINGUES DE ALMEIDA"/>
    <m/>
    <m/>
    <x v="0"/>
    <x v="0"/>
    <x v="0"/>
    <x v="0"/>
    <s v=""/>
    <x v="0"/>
    <x v="0"/>
    <x v="0"/>
  </r>
  <r>
    <n v="461"/>
    <x v="0"/>
    <d v="2023-05-11T00:00:00"/>
    <x v="5"/>
    <d v="1899-12-30T10:00:00"/>
    <s v="Fazenda Monte Alto"/>
    <x v="4"/>
    <x v="1"/>
    <s v="O colaborador trabalhava na fazenda Monte Alto, quando foi picado por marimbondo, na região pescoço, braço e na região dos olhos, o mesmo de imediato recebeu atendimento primeiros socorros e foi encaminhado para pronto socorro de lins."/>
    <s v="EQUILIBRIO"/>
    <x v="14"/>
    <m/>
    <s v="Caíque de Lima Vieira"/>
    <s v="Técnico Florestal"/>
    <m/>
    <s v="RAFAEL APARECIDO RODRIGUES JUNIOR"/>
    <s v="RAFAEL BORGES"/>
    <m/>
    <m/>
    <x v="0"/>
    <x v="0"/>
    <x v="0"/>
    <x v="0"/>
    <s v=""/>
    <x v="0"/>
    <x v="0"/>
    <x v="0"/>
  </r>
  <r>
    <n v="463"/>
    <x v="0"/>
    <d v="2023-05-11T00:00:00"/>
    <x v="5"/>
    <d v="1899-12-30T10:20:00"/>
    <s v="Fazenda Guandu - Módulo 09"/>
    <x v="2"/>
    <x v="1"/>
    <s v="Durante a manutenção preventiva que estava sendo realizada no cabeçote 370E, o funcionário estava observando a retirada do pino do suporte de rolo quando o mesmo foi atingido por um fragmento que se desprendeu do parafuso, atingindo a mão direita, vindo ocasionar leve perfuração entre os dedos indicador e polegar. "/>
    <s v="KOMATSU"/>
    <x v="5"/>
    <s v="MÓDULO 9"/>
    <s v="Jonathan Douglas Oliveira"/>
    <s v="Técnico de manutenção "/>
    <m/>
    <s v="RAFAEL ELI DE CAMARGO"/>
    <s v="RANIELLE CAMILO CANESSO"/>
    <m/>
    <m/>
    <x v="0"/>
    <x v="0"/>
    <x v="0"/>
    <x v="0"/>
    <s v=""/>
    <x v="0"/>
    <x v="0"/>
    <x v="0"/>
  </r>
  <r>
    <n v="464"/>
    <x v="0"/>
    <d v="2023-05-12T00:00:00"/>
    <x v="5"/>
    <d v="1899-12-30T10:30:00"/>
    <s v="Viveiro LPII"/>
    <x v="2"/>
    <x v="1"/>
    <s v="A colaboradora estava trabalhando entre os bandejoes de mudas quando sua colega de traz não percebendo sua posição empurra os bandejões e bate suas costas. "/>
    <s v="BRACELL"/>
    <x v="7"/>
    <m/>
    <s v="Janaina Aparecida Rodrigues"/>
    <s v="Auxiliar de Serviços Gerais "/>
    <m/>
    <s v="CLAUDILENE APARECIDA ALVES PENA"/>
    <s v="ALEXANDRE PINTO MESQUITA"/>
    <m/>
    <m/>
    <x v="0"/>
    <x v="0"/>
    <x v="0"/>
    <x v="0"/>
    <s v=""/>
    <x v="0"/>
    <x v="0"/>
    <x v="0"/>
  </r>
  <r>
    <n v="465"/>
    <x v="0"/>
    <d v="2023-06-12T00:00:00"/>
    <x v="3"/>
    <d v="1899-12-30T15:30:00"/>
    <s v="Fazenda Santa Terezinha -0182"/>
    <x v="1"/>
    <x v="1"/>
    <s v="O colaborador Huderson Estevam Antônio Milani, conduzia o veículo, em uma estrada recém cascalhada com pedras, onde alguma delas veio a rasgar a lateral o Pneu. O Concutor informou que alguns momentos depois, que conseguiu identificar, onde o pneu já havia sido destruido..."/>
    <s v="BRACELL"/>
    <x v="8"/>
    <m/>
    <s v="Huderson Estevam Antônio Milani"/>
    <s v="Topografia"/>
    <s v="EMERSON ROBERTO SCHOENINGER"/>
    <s v="ALINE REGINA VERGANI"/>
    <s v="RICARDO SOUTO DE SOUZA"/>
    <m/>
    <m/>
    <x v="0"/>
    <x v="0"/>
    <x v="0"/>
    <x v="0"/>
    <s v=""/>
    <x v="1"/>
    <x v="0"/>
    <x v="0"/>
  </r>
  <r>
    <n v="466"/>
    <x v="0"/>
    <d v="2023-06-09T00:00:00"/>
    <x v="3"/>
    <d v="1899-12-30T16:00:00"/>
    <m/>
    <x v="1"/>
    <x v="1"/>
    <s v="O colaborador Rafael Alves dos Santos, conduzia o veículo em deslocamento interno na fazenda quando ao passar por um galho, o mesmo veio a enganchar no para-choque, vindo a quebra-lo. O condutor só identificou instantes depois do ocorrido."/>
    <s v="BRACELL"/>
    <x v="8"/>
    <m/>
    <s v="Rafael Alves dos Santos"/>
    <s v="Topografia"/>
    <s v="EMERSON ROBERTO SCHOENINGER"/>
    <s v="ALINE REGINA VERGANI"/>
    <s v="RICARDO SOUTO DE SOUZA"/>
    <m/>
    <m/>
    <x v="0"/>
    <x v="0"/>
    <x v="0"/>
    <x v="0"/>
    <s v=""/>
    <x v="1"/>
    <x v="0"/>
    <x v="0"/>
  </r>
  <r>
    <n v="467"/>
    <x v="1"/>
    <d v="2023-05-05T00:00:00"/>
    <x v="5"/>
    <d v="1899-12-30T12:56:00"/>
    <s v="Avenida Benevenuto Ottoni - Água Clara - MS"/>
    <x v="1"/>
    <x v="1"/>
    <s v="O colaborador retornava do almoço na Avenida Benevenuto Ottoni, e enquanto aguardava o semáforo abrir, uma condutora (terceira) de moto Bis ao sair do ponto que estava estacionada acelerou e não conseguiu frear, vindo assim a colidir na traseira da S-10, placa: HE2D82. Mediante a isso, o carro teve um pequeno arranhão. Nota: Segundo relato da condutora (terceira), a moto Bis encontrava-se com o freio ruim."/>
    <s v="BRACELL"/>
    <x v="10"/>
    <m/>
    <s v="Josimar Vicente de Oliveira"/>
    <s v="Tec. de segurança do trabalho"/>
    <m/>
    <s v="FELIPE EUGENIO"/>
    <s v="THIAGO AMARO"/>
    <m/>
    <m/>
    <x v="0"/>
    <x v="0"/>
    <x v="0"/>
    <x v="0"/>
    <s v=""/>
    <x v="0"/>
    <x v="0"/>
    <x v="0"/>
  </r>
  <r>
    <n v="468"/>
    <x v="1"/>
    <d v="2023-05-11T00:00:00"/>
    <x v="5"/>
    <d v="1899-12-30T10:32:00"/>
    <s v="Faz. Douradinha"/>
    <x v="5"/>
    <x v="1"/>
    <s v="O Operador relatou que estava realizando a atividade de irrigação de plantio no talhão com a máquina (Trator New Holland, Frota ETP 148) e ao se deslocar para efetuar o abastecimento, o implemento pipa se desprendeu do chassi da máquina, vindo então a tombar. Mediante a isso, tiverm danos materiais no implemento."/>
    <s v="EMFLORS"/>
    <x v="2"/>
    <m/>
    <s v="Josenildo Nunes dos Santos"/>
    <s v="Operador Máquinas"/>
    <m/>
    <s v="HELIO ROCHA"/>
    <s v="WAGNER CARVALHO"/>
    <m/>
    <m/>
    <x v="0"/>
    <x v="0"/>
    <x v="0"/>
    <x v="0"/>
    <s v=""/>
    <x v="0"/>
    <x v="0"/>
    <x v="0"/>
  </r>
  <r>
    <n v="469"/>
    <x v="0"/>
    <d v="2023-05-11T00:00:00"/>
    <x v="5"/>
    <d v="1899-12-30T11:45:00"/>
    <s v="VIVEIRO LP II"/>
    <x v="2"/>
    <x v="1"/>
    <s v="O colaborador estava empurrando a bandeja de mudas quando torceu seu pé direito em um degrau. O mesmo foi encaminhado para o ambulatório Bracell onde foi medicado e encaminhado para o CMU."/>
    <s v="BRACELL"/>
    <x v="7"/>
    <m/>
    <s v="Rodrigo Ap. da Silva Pinto"/>
    <s v="Auxiliar de Serviços Gerais"/>
    <m/>
    <s v="CLAUDILENE APARECIDA ALVES PENA"/>
    <s v="NATHANE ALVES DE MELO IMPERATORI"/>
    <m/>
    <m/>
    <x v="0"/>
    <x v="0"/>
    <x v="0"/>
    <x v="0"/>
    <s v=""/>
    <x v="0"/>
    <x v="0"/>
    <x v="0"/>
  </r>
  <r>
    <n v="470"/>
    <x v="1"/>
    <d v="2023-05-12T00:00:00"/>
    <x v="5"/>
    <d v="1899-12-30T05:40:00"/>
    <s v="MS-377"/>
    <x v="5"/>
    <x v="1"/>
    <s v="Conforme relato do motorista Sr. Roberto dos Santos, o mesmo estava dirigindo sua caminhonete placa RUH 2F54 na rodovia MS 377 sentido inocencia, por volta 05:40 h da manhã, quando na altura do rio Ribeirão Brioso, uma anta saiu do acostamento para atrevessar a pista, de imediato o mesmofreou e tentou tirar o máximo possível o veículo, porém ainda acertou o animal, causando assim danos materiais no veículo."/>
    <s v="CARPELO"/>
    <x v="2"/>
    <m/>
    <s v="Roberto dos Santos Cruz"/>
    <s v="Encarregado de Operações Florestais"/>
    <m/>
    <s v="FELIPE NECKEL GOULART"/>
    <s v="JOÃO HENRIQUE"/>
    <m/>
    <m/>
    <x v="0"/>
    <x v="0"/>
    <x v="0"/>
    <x v="0"/>
    <s v=""/>
    <x v="0"/>
    <x v="0"/>
    <x v="0"/>
  </r>
  <r>
    <n v="471"/>
    <x v="0"/>
    <d v="2023-05-11T00:00:00"/>
    <x v="5"/>
    <d v="1899-12-30T16:40:00"/>
    <s v="Rodovia Juliano Lorenzeti."/>
    <x v="1"/>
    <x v="1"/>
    <s v="Motorista embarcou a máquina na oficina Gutierrez e tinha como destino a fazenda Piapara em Botucatu, seu trajeto era sair do distrito de Lençóis Paulista e ir fazer o retorno no trevo de Borebi, mas devido a sua desatenção o mesmo tentou passar pelo viaduto, disse não ter prestado atenção e que só percebeu com o impacto da batida no viaduto vindo a ficar enroscado, estava carregado em sua prancha um Forwarder modelo Elephanr King de forta  14011 do módulo 1"/>
    <s v="BRACELL"/>
    <x v="0"/>
    <m/>
    <s v="Herminio José Miralha"/>
    <s v="Motorista Transporte de Cargas"/>
    <m/>
    <s v="EVERSON RIBAS GOMES"/>
    <s v="Matheus Henrique Da Silva"/>
    <m/>
    <m/>
    <x v="0"/>
    <x v="0"/>
    <x v="0"/>
    <x v="0"/>
    <s v=""/>
    <x v="0"/>
    <x v="0"/>
    <x v="0"/>
  </r>
  <r>
    <n v="472"/>
    <x v="1"/>
    <d v="2023-05-12T00:00:00"/>
    <x v="5"/>
    <d v="1899-12-30T16:00:00"/>
    <s v="Fazenda Nova Esperança"/>
    <x v="1"/>
    <x v="1"/>
    <s v="O colaborador relatou que estaa realizando manutenção corretiva na máquina (EMF-010307) e em determinado momento durante a execução da atividade o mesmo fechou a porta, vindo a bater contra o suporte de garrafa e consequentemente quebrando o vidro da porta."/>
    <s v="EMFLORA "/>
    <x v="2"/>
    <m/>
    <s v="José Nilton"/>
    <s v="Mecânico Mantenedor"/>
    <m/>
    <s v="FELIPE NECKEL GOULART"/>
    <s v="ADEMAR GOMES JUNIOR"/>
    <m/>
    <m/>
    <x v="0"/>
    <x v="0"/>
    <x v="0"/>
    <x v="0"/>
    <s v=""/>
    <x v="0"/>
    <x v="0"/>
    <x v="0"/>
  </r>
  <r>
    <n v="473"/>
    <x v="0"/>
    <d v="2023-05-13T00:00:00"/>
    <x v="5"/>
    <d v="1899-12-30T18:30:00"/>
    <s v="Rodovia Geraldo de Barros - SP 191, Km 181"/>
    <x v="1"/>
    <x v="1"/>
    <s v="Conforme informação in loco o colaborador após o carregamento na fazenda São Roque, o mesmo conduziu seu caminhão e ao acessar a rodovia veio a sofrer pane mecânico fazendo com que o caminhão ficasse parado sobre a via, de imediato o motorista sinalizou o local com cones. Logo após sem tempo de reaçõa surgiu a caminhonete S10 placa GGJ9890 terceiro vindo a colidir no 1° eixo da lateral da segunda composição. De imediato o motorista Josival, entrou em contato com o corpo de bombeiro e Polícia Rodoviária onde foi realizado o B.O no local BO202305132418611. Foi acionado guincho da seguradora do carro tercceiro onte foi removido do local"/>
    <s v="EXPRESSO NEPOMUCENO"/>
    <x v="0"/>
    <m/>
    <s v="Josival Vieira da Paz"/>
    <s v="Motorista Tritrem"/>
    <m/>
    <s v="EVERSON RIBAS GOMES"/>
    <s v="HELLERSON APARECIDO SOARES"/>
    <m/>
    <m/>
    <x v="0"/>
    <x v="0"/>
    <x v="0"/>
    <x v="0"/>
    <s v=""/>
    <x v="0"/>
    <x v="0"/>
    <x v="0"/>
  </r>
  <r>
    <n v="474"/>
    <x v="0"/>
    <d v="2023-05-13T00:00:00"/>
    <x v="5"/>
    <d v="1899-12-30T23:00:00"/>
    <s v="Fazenda Águas Claras"/>
    <x v="5"/>
    <x v="0"/>
    <s v="Operador relatou que estava trabalhando no talhão 02 a baixo do virador e o ramal foi fechando sem espaço para operar, quando precisou mudar de lugar, posicionou a Máquina mais a fundo do talhão, quando foi movimentar para subir não se atentou com o poste vindo a colidir com o mesmo, consequentemente arrebentou um dos cabos de energia e danificou o mesmo."/>
    <s v="BRACELL"/>
    <x v="5"/>
    <s v="MÓDULO 3"/>
    <s v="Valdinei Bicudo"/>
    <s v="Operador de Máquina"/>
    <m/>
    <s v="LUCAS PINTO RIBEIRO"/>
    <s v="RAFAEL DOMINGUES DE ALMEIDA"/>
    <m/>
    <m/>
    <x v="0"/>
    <x v="0"/>
    <x v="0"/>
    <x v="0"/>
    <s v=""/>
    <x v="0"/>
    <x v="0"/>
    <x v="0"/>
  </r>
  <r>
    <n v="475"/>
    <x v="0"/>
    <d v="2023-05-15T00:00:00"/>
    <x v="5"/>
    <d v="1899-12-30T01:00:00"/>
    <s v="Pátio de Madeira L2 "/>
    <x v="1"/>
    <x v="1"/>
    <s v="Pedaço de tora quebrou durante o carregamento e projetou-se no retrovisor do caminhão."/>
    <s v="BRACELL"/>
    <x v="1"/>
    <s v="LINHA 2"/>
    <s v="Caminhão"/>
    <m/>
    <m/>
    <s v="EDER DA SILVA RAMOS"/>
    <s v="FILIPE MARCEL DA ROSA VARGAS"/>
    <m/>
    <m/>
    <x v="0"/>
    <x v="0"/>
    <x v="0"/>
    <x v="0"/>
    <s v=""/>
    <x v="0"/>
    <x v="0"/>
    <x v="0"/>
  </r>
  <r>
    <n v="476"/>
    <x v="0"/>
    <d v="2023-05-15T00:00:00"/>
    <x v="5"/>
    <d v="1899-12-30T13:00:00"/>
    <s v="Fazenda Águas Claras"/>
    <x v="3"/>
    <x v="0"/>
    <s v="Alexandre estava carregando o cm quando uma madeira saiu fora dos fueiros, motorista avisou o operador para o mesmo parar o carregamento e iria ternar tirar o torete, quando o motorista chegou perto para conferir só o otrete estava solto a barra vaio atingir sua cabeça."/>
    <s v="BRACELL"/>
    <x v="6"/>
    <m/>
    <s v="Alexandre Oliveira Candido"/>
    <s v="Operador de Grua"/>
    <m/>
    <s v="MARCOS SILVA DE MENEZES"/>
    <s v="MARCIO APARECIDO CAVALHEIRO"/>
    <m/>
    <m/>
    <x v="0"/>
    <x v="0"/>
    <x v="0"/>
    <x v="0"/>
    <s v=""/>
    <x v="0"/>
    <x v="0"/>
    <x v="0"/>
  </r>
  <r>
    <n v="477"/>
    <x v="0"/>
    <d v="2023-05-15T00:00:00"/>
    <x v="5"/>
    <d v="1899-12-30T14:50:00"/>
    <s v="Pátio de Madeira L2 "/>
    <x v="1"/>
    <x v="1"/>
    <s v="Operador foi acertar um Fueiro que estava mal posicionado, para colocar a madeira na pilha e neste momento a garra balançou batendo contra a proteção, atingindo o vidro da máquina 31003. Não houve vitímas"/>
    <s v="BRACELL"/>
    <x v="1"/>
    <s v="LINHA 2"/>
    <s v="Adalto Augusto dos Santos"/>
    <s v="Operador de máquinas II"/>
    <m/>
    <s v="EDER DA SILVA RAMOS"/>
    <s v="CAMILA LEITE SANTOS"/>
    <m/>
    <m/>
    <x v="0"/>
    <x v="0"/>
    <x v="0"/>
    <x v="0"/>
    <s v=""/>
    <x v="0"/>
    <x v="0"/>
    <x v="0"/>
  </r>
  <r>
    <n v="478"/>
    <x v="0"/>
    <d v="2023-05-11T00:00:00"/>
    <x v="5"/>
    <d v="1899-12-30T22:40:00"/>
    <s v="Fazenda São Vicente do poço da Pedra"/>
    <x v="1"/>
    <x v="1"/>
    <s v="Assistente Operador do módulo 05 de carregamento Pedro da Silva Caires estava deslocando na Fazenda São Vicente do poço da Pedra, vindo a atingir uma tora de madeira que estava na estrada, amaçando a tampa do cárter e na sequência, quebrou o para-choque traseiro do carro."/>
    <s v="BRACELL"/>
    <x v="6"/>
    <m/>
    <s v="Pedro da Silva Caires"/>
    <s v="Assistente Operador"/>
    <m/>
    <s v="MARCOS SILVA DE MENEZES"/>
    <s v="EVANDRO WILLIAN IORIS"/>
    <m/>
    <m/>
    <x v="0"/>
    <x v="0"/>
    <x v="0"/>
    <x v="0"/>
    <s v=""/>
    <x v="0"/>
    <x v="0"/>
    <x v="0"/>
  </r>
  <r>
    <n v="479"/>
    <x v="0"/>
    <d v="2023-05-13T00:00:00"/>
    <x v="5"/>
    <d v="1899-12-30T22:20:00"/>
    <s v="fazenda São Paulo"/>
    <x v="1"/>
    <x v="1"/>
    <s v="Assistente Operador Pedro da Silva Caires, módulo 05 de carregamento, estava se deslocando na fazenda São Paulo, e ao assumir o turno, bateu a lateral direita do carro na traseira da Motoniveladora de apoia da fazenda. (Obs.: a mesma não teve danos).  "/>
    <s v="BRACELL"/>
    <x v="6"/>
    <m/>
    <s v="Pedro da Silva Caires"/>
    <s v="Assistente Operador"/>
    <m/>
    <s v="MARCOS SILVA DE MENEZES"/>
    <s v="EVANDRO WILLIAN IORIS"/>
    <m/>
    <m/>
    <x v="0"/>
    <x v="0"/>
    <x v="0"/>
    <x v="0"/>
    <s v=""/>
    <x v="0"/>
    <x v="0"/>
    <x v="0"/>
  </r>
  <r>
    <n v="480"/>
    <x v="0"/>
    <d v="2023-05-11T00:00:00"/>
    <x v="5"/>
    <d v="1899-12-30T10:55:00"/>
    <s v="Fazenda Agaú "/>
    <x v="4"/>
    <x v="1"/>
    <s v="O trabalhador realizava a atividade com bomba costal e foi ferroado por abelhas que estava na colmeia encoberta por resíduos, sendo uma ferroado na nuca, duas nas costas e duas no braço direito. "/>
    <s v="SOLLUM"/>
    <x v="2"/>
    <m/>
    <s v="Leonardo Rodrigues Martins"/>
    <s v="Trabalhador Florestal"/>
    <m/>
    <s v="ALISSON CARLOS DA SILVA"/>
    <s v="JOSE SIDICLEI JESUS DO NASCIMENTO"/>
    <m/>
    <m/>
    <x v="0"/>
    <x v="0"/>
    <x v="0"/>
    <x v="0"/>
    <s v=""/>
    <x v="0"/>
    <x v="0"/>
    <x v="0"/>
  </r>
  <r>
    <n v="481"/>
    <x v="0"/>
    <d v="2023-05-11T00:00:00"/>
    <x v="5"/>
    <d v="1899-12-30T10:55:00"/>
    <s v="Fazenda Agaú "/>
    <x v="4"/>
    <x v="1"/>
    <s v="O trabalhador realizava a atividade com bomba costal e foi ferroado por abelhas que estava na colmeia encoberta por resíduos, sendo uma ferroado na nuca, duas nas costas e duas no braço direito. "/>
    <s v="SOLLUM"/>
    <x v="2"/>
    <m/>
    <s v="Elias Simplicio da Silva"/>
    <s v="Trabalhador Florestal"/>
    <m/>
    <s v="ALISSON CARLOS DA SILVA"/>
    <s v="JOSE SIDICLEI JESUS DO NASCIMENTO"/>
    <m/>
    <m/>
    <x v="0"/>
    <x v="0"/>
    <x v="0"/>
    <x v="0"/>
    <s v=""/>
    <x v="0"/>
    <x v="0"/>
    <x v="0"/>
  </r>
  <r>
    <n v="482"/>
    <x v="1"/>
    <d v="2023-05-12T00:00:00"/>
    <x v="5"/>
    <d v="1899-12-30T14:00:00"/>
    <s v="Faz. Taboca"/>
    <x v="2"/>
    <x v="1"/>
    <s v="Segundo relato do colaborador, ele estava na atividade de plantio auxiliando na reposição das mudas. Ao se deslocar pelo talhão com duas caixas de mudas (sendo uma caixa em cada mão), ele foi pisar em um “torrão de barro” e se desequilibrou com as caixas e caiu no chão. O colaborador relatou que não comunicou ninguém do evento e que somente no dia seguinte relatou o ocorrido ao encarregado que estava com dores no ombro, “mas seria algo leve”, pediu então que mudasse de atividade. No dia 14 trabalhou normalmente na atividade do viveiro de mudas não reclamando de nenhum mal-estar. No dia 15 ao ser informado que iria para outra atividade, reclamou de dores no ombro se recusando ir a atividade proposta. Sendo então, avisado a Supervisão e posteriormente ao SESMT. Por medidas preventivas, o colaborador foi levado ao médico da empresa para consulta e exames necessários. Após avaliação, o colaborador foi liberado sem restrições. "/>
    <s v="CARPELO"/>
    <x v="2"/>
    <m/>
    <s v="Edson Fernando Picoli"/>
    <s v="Trabalhador Florestal"/>
    <m/>
    <s v="PAULO TEIXEIRA"/>
    <s v="Daniele Paszko Monteiro"/>
    <m/>
    <m/>
    <x v="0"/>
    <x v="0"/>
    <x v="0"/>
    <x v="0"/>
    <s v=""/>
    <x v="0"/>
    <x v="0"/>
    <x v="0"/>
  </r>
  <r>
    <n v="483"/>
    <x v="1"/>
    <d v="2023-05-16T00:00:00"/>
    <x v="5"/>
    <d v="1899-12-30T04:25:00"/>
    <s v="Rodovia 262 - KM 320"/>
    <x v="1"/>
    <x v="1"/>
    <s v="O  colaborador seguia pela BR 262 com o veículo (Mitsubishi L200 placa SHI4F04), sentido a fazenda Joaninha. Quando este foi surpreendido por uma capivara no meio da pista, não sendo possível desviar do animal, causando a colisão no para choque dianteiro, o que provocou avarias no veículo."/>
    <s v="J.F.I"/>
    <x v="2"/>
    <m/>
    <s v="Luis Henrique Jobim"/>
    <s v="Supervisor Operacional "/>
    <m/>
    <s v="Danilo Ribeiro"/>
    <s v="JOAO PAULO DA SILVA CAMARGO"/>
    <m/>
    <m/>
    <x v="0"/>
    <x v="0"/>
    <x v="0"/>
    <x v="0"/>
    <s v=""/>
    <x v="0"/>
    <x v="0"/>
    <x v="0"/>
  </r>
  <r>
    <n v="484"/>
    <x v="1"/>
    <d v="2023-05-13T00:00:00"/>
    <x v="5"/>
    <d v="1899-12-30T15:21:00"/>
    <s v="Fazenda Primavera "/>
    <x v="2"/>
    <x v="1"/>
    <s v="Segundo relato do colaborador, ele estava  realizando a atividade de combate à formiga e em determinado momento pisou em falso no terreno do talhão, causando assim desconforto. O colaborador foi encaminhado para avaliação na unidade de saúde/pronto atendimento e após isso não foi constatada nenhuma lesão. Sendo assim, o mesmo foi liberado para suas atividades. "/>
    <s v="INOVESA"/>
    <x v="2"/>
    <m/>
    <s v="Leilson SImoes de Morais "/>
    <s v="Trabalhador Florestal"/>
    <m/>
    <s v="JOSE RENATO DRAGO"/>
    <s v="Expedito Júnior"/>
    <m/>
    <m/>
    <x v="0"/>
    <x v="0"/>
    <x v="0"/>
    <x v="0"/>
    <s v=""/>
    <x v="0"/>
    <x v="0"/>
    <x v="0"/>
  </r>
  <r>
    <n v="485"/>
    <x v="1"/>
    <d v="2023-05-16T00:00:00"/>
    <x v="5"/>
    <d v="1899-12-30T16:25:00"/>
    <s v="Fazenda Primavera "/>
    <x v="2"/>
    <x v="1"/>
    <s v="O colaborador executava a atividade de combate à formiga e em certo momento tropeçou em um arbusto (resíduos). No momento seu superior  (encarregado) perguntou se ele estava sentindo algo, porém ele disse que estava tudo normal. Após um período de trabalho, o colaborador  relatou que estava sentindo dores e por medidas preventivas o mesmo foi encaminhado para o pronto atendimento em Campo Grande MS, onde foi atendido, medicado e liberado para suas atividades."/>
    <s v="INOVESA"/>
    <x v="2"/>
    <m/>
    <s v="Jose Santana Fontinele"/>
    <s v="Trabalhador Florestal"/>
    <m/>
    <s v="JOSE RENATO DRAGO"/>
    <s v="Expedito Júnior"/>
    <m/>
    <m/>
    <x v="0"/>
    <x v="0"/>
    <x v="0"/>
    <x v="0"/>
    <s v=""/>
    <x v="0"/>
    <x v="0"/>
    <x v="0"/>
  </r>
  <r>
    <n v="486"/>
    <x v="0"/>
    <d v="2023-05-15T00:00:00"/>
    <x v="5"/>
    <d v="1899-12-30T13:00:00"/>
    <s v="Fazenda Colares"/>
    <x v="1"/>
    <x v="1"/>
    <s v="Chegando na frente de serviço pela manhã, o colaborador Carlos Alexandre Silva dentrou em seu equipamento de trabalho (Trator de Pneu EMF - 10500) para realizar o check-list e inicar as atividades, porém ao acionar a ignição o mesmo percebue que a máquina não respondia, ao realizar uma verificação mais detalhada percebeu que haviam roubado a bateria de seu equipamento e de imediato o operador informou o encarregado que comunicou a supervisão e manutenção. ÀS 12:25 o mecânico chegou a frente de serviço para realizar a instalação da nova bateria, após a intervenção mecânica e liberação da máquina o operador iniciou o processo de teste. Ao liga-la não percebeu que o comando hidráulico estava acionado, ergundo o implemento e vindo de encontro com a porta de saída de emergência que encontrava-se aberta. "/>
    <s v="EMFLORA "/>
    <x v="2"/>
    <m/>
    <s v="Carlos Alexandre Silva "/>
    <s v="Operador de Trator"/>
    <m/>
    <s v="BRUNO ASSUNCAO NORONHA"/>
    <s v="KARINE SILVA MADRUGA"/>
    <m/>
    <m/>
    <x v="0"/>
    <x v="0"/>
    <x v="0"/>
    <x v="0"/>
    <s v=""/>
    <x v="0"/>
    <x v="0"/>
    <x v="0"/>
  </r>
  <r>
    <n v="487"/>
    <x v="0"/>
    <d v="2023-05-15T00:00:00"/>
    <x v="5"/>
    <d v="1899-12-30T10:40:00"/>
    <s v="Fazenda Rio Verde"/>
    <x v="5"/>
    <x v="1"/>
    <s v="Trator 874 estava parado na estrada próximo ao caminhão oficina, quando o veículo ARGO SHG2G90 foi estacionado atrás do trator. Ao receber um comando para retornar ao talhão, o operador do trator aplicou ré no equipamento, vindo a colidir com a frente do veículo estacionado. "/>
    <s v="BRACELL"/>
    <x v="2"/>
    <m/>
    <s v="Luciano Fernandes de Oliveira"/>
    <s v="Operador de Máquinas "/>
    <m/>
    <s v="MARCOS HENRIQUE PARENTI BRAZ"/>
    <s v="DAVID APARECIDO ACIELI"/>
    <m/>
    <m/>
    <x v="0"/>
    <x v="0"/>
    <x v="0"/>
    <x v="0"/>
    <s v=""/>
    <x v="0"/>
    <x v="0"/>
    <x v="0"/>
  </r>
  <r>
    <n v="488"/>
    <x v="0"/>
    <d v="2023-05-16T00:00:00"/>
    <x v="5"/>
    <d v="1899-12-30T13:20:00"/>
    <s v="Fazenda Conquista II"/>
    <x v="1"/>
    <x v="1"/>
    <s v="O colaborador Antônio Marco da Silva realizava atividade de capina química barra aberta com auxilio do trator pneu (EMF-10122) no talhão 10 da fazenda Conquista II, munícipio de Presidente Alves - SP. Ao realizar a atividade no interior do talhão o operador foi supreendido por uma curva de nível que se encontra encoberta pela vegetação alta, vendo a declividade aumentando e temendo o tombamento do equipamento, o operador decidiu fazer um desvio para outra linha de trabalho afim de desvensilhar da curva de nível. No momento da manobra devido ao declive, o trator escorregou encostando a proteção florestal da porta esquerda na árvore de eucalipto, forçando-a e quebrando o vidro da porta. "/>
    <s v="EMFLORA "/>
    <x v="2"/>
    <m/>
    <s v="Antônio Marco da Silva"/>
    <s v="Operador de Trator "/>
    <m/>
    <s v="BRUNO ASSUNCAO NORONHA"/>
    <s v="EDUARDO RODRIGUES MARQUES"/>
    <m/>
    <m/>
    <x v="0"/>
    <x v="0"/>
    <x v="0"/>
    <x v="0"/>
    <s v=""/>
    <x v="0"/>
    <x v="0"/>
    <x v="0"/>
  </r>
  <r>
    <n v="489"/>
    <x v="0"/>
    <d v="2023-05-16T00:00:00"/>
    <x v="5"/>
    <d v="1899-12-30T01:20:00"/>
    <s v="Fazenda São Pedro"/>
    <x v="5"/>
    <x v="1"/>
    <s v="O técnico solicitou o colaborador que deslocasse o seu equipamento para inicar outro eito (melhor estratégia de operação), acompanhou o mesmo até o local onde orientou a iniciar a derrubada e saiu para dar apoio em outra máquina, porém o colaborador não se sentiu confortável e deslocou o seu equipamento para o outro lado da reserva, sem comunicar esse deslocamento, vindo a inciar a atividade próximo a rede de energia em uma área de madeira queimada. Ao inicar o processo de derrubada foram abatidas 2 àrvores, quando na 2ª quebrou, houve um efeito dominó e 1 árvore veio a atingir a rede, causando o rompimento dos 3 cabos de rede. "/>
    <s v="BRACELL"/>
    <x v="5"/>
    <s v="MÓDULO 5"/>
    <s v="Robson dos Santos Ribeiro Junior "/>
    <s v="Operador de Máquina I"/>
    <m/>
    <s v="GABRIEL DE SOUZA MATEUS"/>
    <s v="JOSE ADRIANO DOS SANTOS"/>
    <m/>
    <m/>
    <x v="0"/>
    <x v="0"/>
    <x v="0"/>
    <x v="0"/>
    <s v=""/>
    <x v="0"/>
    <x v="0"/>
    <x v="0"/>
  </r>
  <r>
    <n v="490"/>
    <x v="0"/>
    <d v="2023-05-17T00:00:00"/>
    <x v="5"/>
    <d v="1899-12-30T14:36:00"/>
    <s v="Fazenda Rio Verde"/>
    <x v="1"/>
    <x v="1"/>
    <s v="O colaborador Wesley Lopes realizava atividade de capina química barra fechada com auxilio do trator de pneu (EMF-10363) no talhão 11 da fazenda Rio Verde, munícipio de Bauru-SP. Ao realizar a atividade no interior do talhão o operador foi supreendido por um resíduo de madeira (eucalipto), não aderido a cepa que se projetou contra o equipamento vindo a quebrar a porta lateral esquerda. "/>
    <s v="EMFLORA "/>
    <x v="2"/>
    <m/>
    <s v="Wesley Lopes"/>
    <s v="Operador de Trator"/>
    <m/>
    <s v="BRUNO ASSUNCAO NORONHA"/>
    <s v="KARINE SILVA MADRUGA"/>
    <m/>
    <m/>
    <x v="0"/>
    <x v="0"/>
    <x v="0"/>
    <x v="0"/>
    <s v=""/>
    <x v="0"/>
    <x v="0"/>
    <x v="0"/>
  </r>
  <r>
    <n v="491"/>
    <x v="0"/>
    <d v="2023-05-17T00:00:00"/>
    <x v="5"/>
    <d v="1899-12-30T14:30:00"/>
    <s v="Fazenda Tapera Queimada - Talhão 26"/>
    <x v="3"/>
    <x v="1"/>
    <s v="Ao realizar a atividade de capina química manual o colaborador Daniel Oliveira, foi surpreendido por um buraco encoberto por vegetação no talhão 26 da fazenda Tapera Queimada, onde veio a cair, batendo o joelho da perna direita. "/>
    <s v="VEMFLORS"/>
    <x v="2"/>
    <m/>
    <s v="Daniel Oliveira Terra"/>
    <s v="Trabalhador Rural "/>
    <m/>
    <s v="ALISSON CARLOS DA SILVA"/>
    <s v="JOSE SIDICLEI JESUS DO NASCIMENTO"/>
    <m/>
    <m/>
    <x v="0"/>
    <x v="0"/>
    <x v="0"/>
    <x v="0"/>
    <s v=""/>
    <x v="0"/>
    <x v="0"/>
    <x v="0"/>
  </r>
  <r>
    <n v="492"/>
    <x v="0"/>
    <d v="2023-05-18T00:00:00"/>
    <x v="5"/>
    <d v="1899-12-30T10:00:00"/>
    <s v="Fazenda Santa Isabel"/>
    <x v="2"/>
    <x v="1"/>
    <s v="Ao realizar a atividade de capina química manual o colaborador pisou em um buraco que estava oculto em meio aos resíduos no talhão, um tempo depois o colaborador relata que sentiu um leve desconforto em seu tornozelo direito."/>
    <s v="J.F.I"/>
    <x v="2"/>
    <m/>
    <s v="Kleyton Rian Sá Froes"/>
    <s v="Servente Rural "/>
    <m/>
    <s v="ALISSON CARLOS DA SILVA"/>
    <s v="JOSE SIDICLEI JESUS DO NASCIMENTO"/>
    <m/>
    <m/>
    <x v="0"/>
    <x v="0"/>
    <x v="0"/>
    <x v="0"/>
    <s v=""/>
    <x v="0"/>
    <x v="0"/>
    <x v="0"/>
  </r>
  <r>
    <n v="493"/>
    <x v="0"/>
    <d v="2023-05-16T00:00:00"/>
    <x v="5"/>
    <d v="1899-12-30T14:00:00"/>
    <s v="Fazenda Flecha Azul"/>
    <x v="2"/>
    <x v="1"/>
    <s v="Ao realizar atividade de combate a formiga, colaborador veio e tropeçar em um buraco que estava oculto em meios aos resíduos no talhão. Colaborador relata que sentiu um leve desconforto em seu tornozelo esquerdo."/>
    <s v="J.F.I"/>
    <x v="2"/>
    <m/>
    <s v="Alex Adriano de Almeida"/>
    <s v="Servente Rural "/>
    <m/>
    <s v="MARCOS HENRIQUE PARENTI BRAZ"/>
    <s v="DAVID APARECIDO ACIELI"/>
    <m/>
    <m/>
    <x v="0"/>
    <x v="0"/>
    <x v="0"/>
    <x v="0"/>
    <s v=""/>
    <x v="0"/>
    <x v="0"/>
    <x v="0"/>
  </r>
  <r>
    <n v="494"/>
    <x v="0"/>
    <d v="2023-05-17T00:00:00"/>
    <x v="5"/>
    <d v="1899-12-30T11:35:00"/>
    <s v="Viveiro de Espera"/>
    <x v="1"/>
    <x v="1"/>
    <s v="A colaboradora relatou que ao realizar um movimento de subir numa caixa com muda em cima da mesa, sua mão esquerda acabou batendo na lateral da mesa, o que causou uma pequena escoriação."/>
    <s v="BRACELL"/>
    <x v="7"/>
    <m/>
    <s v="Michele Cena"/>
    <s v="Auxiliar de viveiro"/>
    <m/>
    <s v="VALERIANO C. CONCEIÇÃO"/>
    <s v="MAXMULLER MOURA"/>
    <m/>
    <m/>
    <x v="0"/>
    <x v="0"/>
    <x v="0"/>
    <x v="0"/>
    <s v=""/>
    <x v="0"/>
    <x v="0"/>
    <x v="0"/>
  </r>
  <r>
    <n v="495"/>
    <x v="1"/>
    <d v="2023-05-16T00:00:00"/>
    <x v="5"/>
    <d v="1899-12-30T14:00:00"/>
    <s v="Escritório da Bracell, R. Gabriel Ferreira Domingues, 355 - Jardim Aeroporto, Água Clara - MS."/>
    <x v="3"/>
    <x v="1"/>
    <s v="O colaborador relatou que após buscar algumas ferramentas (pá e enxada) no escritório da empresa (Construtora Gomes) para deixar no escritório da Bracell e depois seguir para o viveiro da fazenda Nossa Senhora Aparecida. Foi então que,  ele desceu e pegou sua garrafa d'água, e voltando para o veículo (caminhonete), acabou batendo a cabeça no portão na lateral do escritório (Bracell). O colaborador foi socorrido de imediato pelo colega de trabalho e ele foi levado para o hospital municipal em Água Clara MS, onde foi atendido, medicado, realizado sutura e raio-X da cabeça, não sendo constatada nenhuma alteração. Após todo atendimento o colaborador foi liberado sem restrições. "/>
    <s v="CONSTRUTORA GOMES"/>
    <x v="2"/>
    <m/>
    <s v="Zacarias Gomes dos Santos"/>
    <s v="Ajudante Geral"/>
    <m/>
    <s v="ODIRLEY FURLAN"/>
    <s v="GABRIELA DURÃES"/>
    <m/>
    <m/>
    <x v="0"/>
    <x v="0"/>
    <x v="0"/>
    <x v="0"/>
    <s v=""/>
    <x v="0"/>
    <x v="0"/>
    <x v="0"/>
  </r>
  <r>
    <n v="496"/>
    <x v="0"/>
    <d v="2023-05-17T00:00:00"/>
    <x v="5"/>
    <d v="1899-12-30T10:00:00"/>
    <s v="Viveiro de Espera"/>
    <x v="2"/>
    <x v="1"/>
    <s v="A colaboradora estava fazendo a transferência das bandejas de mudas, e por uma falta de atenção a mesma tropeçou nas bandejas e consequentemente veio a cair, o que causou algumas escoriações. "/>
    <s v="BRACELL"/>
    <x v="7"/>
    <m/>
    <s v="Daniela Silva Santos"/>
    <s v="Auxiliar de Viveiro"/>
    <m/>
    <s v="VALERIANO C. CONCEIÇÃO"/>
    <s v="MAXMULLER MOURA"/>
    <m/>
    <m/>
    <x v="0"/>
    <x v="0"/>
    <x v="0"/>
    <x v="0"/>
    <s v=""/>
    <x v="0"/>
    <x v="0"/>
    <x v="0"/>
  </r>
  <r>
    <n v="497"/>
    <x v="1"/>
    <d v="2023-05-17T00:00:00"/>
    <x v="5"/>
    <d v="1899-12-30T12:10:00"/>
    <s v="Fazenda Santa Neuza"/>
    <x v="1"/>
    <x v="1"/>
    <s v="Segundo relato do colaborador, ao fazer uma manobra de ré com a caminhonete próximo a sede da fazenda Santa Neuza, ele acabou batendo a parte traseira da caminhonete em um palanque, causando avarias no veículo. "/>
    <s v="BRACELL"/>
    <x v="2"/>
    <m/>
    <s v="Anderson Antunes "/>
    <s v="Técnico Operações Florestais I"/>
    <m/>
    <s v="JOSÉ JUNIOR"/>
    <s v="ALAN LIMA"/>
    <m/>
    <m/>
    <x v="0"/>
    <x v="0"/>
    <x v="0"/>
    <x v="0"/>
    <s v=""/>
    <x v="0"/>
    <x v="0"/>
    <x v="0"/>
  </r>
  <r>
    <n v="498"/>
    <x v="1"/>
    <d v="2023-05-18T00:00:00"/>
    <x v="5"/>
    <d v="1899-12-30T09:26:00"/>
    <s v="FAZENDA RIO FORMOSO - TALHÃO 39"/>
    <x v="1"/>
    <x v="1"/>
    <s v="Conforme relato do colaborador, ele estava realizando a atividade de aplicação de herbicida mecanizada com a máquina (frota TPC369) e ao fazer uma manobra para entrar no talhão, a máquina fez um movimento de L entre o implemento e a cabine, onde a barra do implemento acabou pegando no vidro lateral da cabine, causando a quebra do mesmo."/>
    <s v="CARPELO"/>
    <x v="2"/>
    <m/>
    <s v="DIEGO FERNADES DE SOUZA"/>
    <s v="Operador de Máquina"/>
    <m/>
    <s v="FELIPE NECKEL GOULART"/>
    <s v="JOÃO HENRIQUE"/>
    <m/>
    <m/>
    <x v="0"/>
    <x v="0"/>
    <x v="0"/>
    <x v="0"/>
    <s v=""/>
    <x v="0"/>
    <x v="0"/>
    <x v="0"/>
  </r>
  <r>
    <n v="499"/>
    <x v="0"/>
    <d v="2023-05-18T00:00:00"/>
    <x v="5"/>
    <d v="1899-12-30T16:10:00"/>
    <s v="Fazenda Santa Silvia Júlio Mesquita "/>
    <x v="1"/>
    <x v="1"/>
    <s v="Trator da empresa Carpelo de frota TPC3280 com implemento de irrigação veio a colidir na lateral esquerda da linha da maçaneta da porta onde veio amassar a porta traseira. Camionete estava estacionada na frente do caminhão, oficina de frota 357, realizando manutenção em um equipamento da silvicultura. "/>
    <s v="BRACELL"/>
    <x v="13"/>
    <m/>
    <s v="Flavio Campanholi "/>
    <s v="Mecânico "/>
    <m/>
    <s v="JOSE RODRIGO CLARO"/>
    <s v="FABIO CAMPOS KAIZER"/>
    <m/>
    <m/>
    <x v="0"/>
    <x v="0"/>
    <x v="0"/>
    <x v="0"/>
    <s v=""/>
    <x v="0"/>
    <x v="0"/>
    <x v="0"/>
  </r>
  <r>
    <n v="500"/>
    <x v="0"/>
    <d v="2023-05-18T00:00:00"/>
    <x v="5"/>
    <d v="1899-12-30T16:10:00"/>
    <s v="Fazenda Santa Silvia "/>
    <x v="1"/>
    <x v="1"/>
    <s v="Por volta das 16:20 o operador de trator Bruno Petronilio Cirilio (matrícula 24662), esyava executando a atividade de irrigação, quando ao sair da linha de plantio estava a caminhonete da Bracell, placa FCJ-0124 estacionada no talhão que estava sendo irrigado. O operador acchou que dava para passar, ao se deslocar, o braço da pipa de irrigação veio a balançar e esbarrar (encostar) na porta traseira do lado esquerdo, causando um pequeno amaçado. "/>
    <s v="CARPELO"/>
    <x v="2"/>
    <m/>
    <s v="Bruno Petronilio Cirilo "/>
    <s v="Operador "/>
    <m/>
    <s v="BRUNO ASSUNCAO NORONHA"/>
    <s v="ANDRE LACERDA TEIXEIRA DE MENDONCA"/>
    <m/>
    <m/>
    <x v="0"/>
    <x v="0"/>
    <x v="0"/>
    <x v="0"/>
    <s v=""/>
    <x v="0"/>
    <x v="0"/>
    <x v="0"/>
  </r>
  <r>
    <n v="501"/>
    <x v="0"/>
    <d v="2023-05-18T00:00:00"/>
    <x v="5"/>
    <d v="1899-12-30T17:30:00"/>
    <s v="Fazenda São Pedro "/>
    <x v="3"/>
    <x v="1"/>
    <s v="Segundo informações recebidas, o colaborador estava finalizando os serviços no cabeçote do HV 10045, ao soltar o parafuso de fixação da mangueira do sistema de graxa para a realização de testes, a chave escorregou e seu dedo anelar da mão esquerda atingiu a estrutura do cabeçote, gerando um corte contuso, O colaborador Emerson Souza Silva também estava auxiliando a atividade"/>
    <s v="PONSSE"/>
    <x v="5"/>
    <s v="MÓDULO 5"/>
    <s v="Felipe Serafim Torres"/>
    <s v="Mecânico "/>
    <m/>
    <s v="ANTONIO CESAR COELHO MADEIRA"/>
    <s v="JOSE ADRIANO DOS SANTOS"/>
    <m/>
    <m/>
    <x v="0"/>
    <x v="0"/>
    <x v="0"/>
    <x v="0"/>
    <s v=""/>
    <x v="0"/>
    <x v="0"/>
    <x v="0"/>
  </r>
  <r>
    <n v="502"/>
    <x v="0"/>
    <d v="2023-05-18T00:00:00"/>
    <x v="5"/>
    <d v="1899-12-30T10:55:00"/>
    <s v="Fazenda Mamedina"/>
    <x v="2"/>
    <x v="1"/>
    <s v="O Trabalhador realizava a atividade de roçada manual, quando pisou em um buraco de tatu que estava encoberto com resíduos, sofrendo uma entorse no joelho esquerdo. Trabalhador encaminhado para atendimento na UPA."/>
    <s v="SOLLUM"/>
    <x v="2"/>
    <m/>
    <s v="João Pedro Xavier da Silva"/>
    <s v="Trabalhador Florestal"/>
    <m/>
    <s v="ALISSON CARLOS DA SILVA"/>
    <s v="DENIS CRISTIANO FERREIRA"/>
    <m/>
    <m/>
    <x v="0"/>
    <x v="0"/>
    <x v="0"/>
    <x v="0"/>
    <s v=""/>
    <x v="0"/>
    <x v="0"/>
    <x v="0"/>
  </r>
  <r>
    <n v="503"/>
    <x v="0"/>
    <d v="2023-05-20T00:00:00"/>
    <x v="5"/>
    <d v="1899-12-30T20:30:00"/>
    <s v="Fazenda São Carlos - Módulo 4"/>
    <x v="5"/>
    <x v="2"/>
    <s v="Durante operação de corte de madeira houve um princípio de incendio próximo a área de comendo da máquina HV 10039 localizado no lado direito, segundo o operador, o fogo foi observado pela câmera de monitoramento parte traseira e relatou que acionou o sistema DAFO manualmente, mas as chamas continuaram. Operador solicitou apoio da Brigada local para tentar controlar o incêndio com o auxilio de extintores nas não foi possivel. O incêndio foi controlado após a chegada do corpo de bombeiros as 21:50h."/>
    <s v="BRACELL"/>
    <x v="5"/>
    <s v="MÓDULO 5"/>
    <s v="Luiz Nassula"/>
    <s v="Operador de Máq. Colheita"/>
    <m/>
    <s v="ANTONIO CESAR COELHO MADEIRA"/>
    <s v="JOSE ADRIANO DOS SANTOS"/>
    <m/>
    <m/>
    <x v="0"/>
    <x v="0"/>
    <x v="0"/>
    <x v="0"/>
    <s v=""/>
    <x v="0"/>
    <x v="0"/>
    <x v="0"/>
  </r>
  <r>
    <n v="504"/>
    <x v="0"/>
    <d v="2023-05-19T00:00:00"/>
    <x v="5"/>
    <d v="1899-12-30T23:50:00"/>
    <s v="Pátio de Madeira L2 "/>
    <x v="1"/>
    <x v="2"/>
    <s v="Ao realizar o descarregamento do caminhão, o operador Otávio Penteado Campos (mesa3) atingiu o paralama e a lanterna do caminhão da Garbuio, placa FUS2J85. Houve apenas avarias no caminhão."/>
    <s v="BRACELL"/>
    <x v="1"/>
    <s v="LINHA 2"/>
    <s v="Otávio Penteado Campos"/>
    <s v="Operador de Máq. Grua"/>
    <m/>
    <s v="EDER DA SILVA RAMOS"/>
    <s v="BIANCA ARAÚJO"/>
    <m/>
    <m/>
    <x v="0"/>
    <x v="0"/>
    <x v="0"/>
    <x v="0"/>
    <s v=""/>
    <x v="0"/>
    <x v="0"/>
    <x v="0"/>
  </r>
  <r>
    <n v="505"/>
    <x v="1"/>
    <d v="2023-05-16T00:00:00"/>
    <x v="5"/>
    <d v="1899-12-30T14:00:00"/>
    <s v="Escritório da Bracell, R. Gabriel Ferreira Domingues, 355 - Jardim Aeroporto, Água Clara - MS."/>
    <x v="2"/>
    <x v="2"/>
    <s v="O colaborador relatou que após ida ao banheiro no lado externo do escritório de Água Clara/MS, ao retornar pela lateral do container, quando repentinamente um buraco de 50cm de profundidade se abriu e o colaborador veio a cair e bater o joelho numa manilha que estava abaixo da superfície, o que lhe causou leves escoriações no joelho.  "/>
    <s v="BRACELL"/>
    <x v="2"/>
    <m/>
    <s v="Felipe Bianchi Saldanha"/>
    <s v="Coordenador de Desenvolvimento "/>
    <m/>
    <s v="Felipe Bianchi Saldanha"/>
    <s v="Carolina Jordan"/>
    <m/>
    <m/>
    <x v="0"/>
    <x v="0"/>
    <x v="0"/>
    <x v="0"/>
    <s v=""/>
    <x v="0"/>
    <x v="0"/>
    <x v="0"/>
  </r>
  <r>
    <n v="506"/>
    <x v="1"/>
    <d v="2023-05-19T00:00:00"/>
    <x v="5"/>
    <d v="1899-12-30T14:00:00"/>
    <s v="Estrada Municipal MS-134, entrada para fazenda Morungava "/>
    <x v="1"/>
    <x v="2"/>
    <s v="O veículo Chevrolet S-10 (placa EDT3I54) estava estacionado atrás de outro veículo Chevrolet S-10 (placa EOP2E15 ) na estrada municipal MS-134 sentido da fazenda Morungava.  Os colaboradores (técnicos) estavam alinhando questões de descarregamento de calcário, onde o veículo Chrevrolet S-10 com placa (EOP2E15 ), foi se deslocar para trás e acabou colidindo na traseira do outro veículo  (Chrevrolet S-10 com placa EDT3I54), causando uma colisão e automaticamente a quebra do para-choque e o farol esquerdo do veículo (Chevrolet S-10 EDT3I54). "/>
    <s v="BRACELL"/>
    <x v="2"/>
    <m/>
    <s v="Igor Henrique "/>
    <s v="Técnico Operações Florestais l."/>
    <m/>
    <s v="PAULO TEIXEIRA"/>
    <s v="GUILHERME INOUE NASCIMENTO"/>
    <m/>
    <m/>
    <x v="0"/>
    <x v="0"/>
    <x v="0"/>
    <x v="0"/>
    <s v=""/>
    <x v="0"/>
    <x v="0"/>
    <x v="0"/>
  </r>
  <r>
    <n v="507"/>
    <x v="1"/>
    <d v="2023-05-19T00:00:00"/>
    <x v="5"/>
    <d v="1899-12-30T14:40:00"/>
    <s v="Faz. Taboca/ talhão 09"/>
    <x v="5"/>
    <x v="2"/>
    <s v="O colaborador relatou que iniciou sua atividade de aplicação de herbicida  acompanhando as curvas de nível, &quot;de baixo pra cima&quot;para não se perder (em rotação segunda B rotação 1500 rpm). Quando avistou um arbusto, porém na frente do arbusto oculto na vegetação alta, havia um toco onde o pneu do tanque passou por cima virando de repente e causando o tombamento do implemento."/>
    <s v="CARPELO"/>
    <x v="2"/>
    <m/>
    <s v="Everton da Silva Ribeiro"/>
    <s v="Operador de Trator Agrícola"/>
    <m/>
    <s v="PAULO TEIXEIRA"/>
    <s v="Daniele Paszko Monteiro"/>
    <m/>
    <m/>
    <x v="0"/>
    <x v="0"/>
    <x v="0"/>
    <x v="0"/>
    <s v=""/>
    <x v="0"/>
    <x v="0"/>
    <x v="0"/>
  </r>
  <r>
    <n v="508"/>
    <x v="1"/>
    <d v="2023-05-20T00:00:00"/>
    <x v="5"/>
    <d v="1899-12-30T14:00:00"/>
    <s v="Fazenda Cana Brava"/>
    <x v="3"/>
    <x v="2"/>
    <s v="Segundo relato do colaborador, ele estava realizando a atividade de manutenção (esmerilhamento de uma peça do subsolador) e em determinado momento, o disco da esmerilhadeira se estilhaçou, vindo a atingir sua mão esquerda, causando um corte. O colaborador foi encaminhado para o hospital municipal Nossa Senhora Aparecida em Água Clara MS, onde foi atendido, realizou exame de raio X e foi constatada uma pequena fratura no metacarpo polegar da mão esquerda. Porém, sem necessidade de sutura e procedimento cirúrgico. Foi então que o colaborador foi encaminhado para o hospital municipal Auxiliadora em Três Lagoas MS, onde foi realizada a imobilização e liberado posteriormente.  "/>
    <s v="CARPELO"/>
    <x v="2"/>
    <m/>
    <s v="DIEGO FERNADES DE SOUZA"/>
    <s v="Mecânico Soldador"/>
    <m/>
    <s v="FELIPE NECKEL GOULART"/>
    <s v="JOÃO HENRIQUE"/>
    <m/>
    <m/>
    <x v="0"/>
    <x v="0"/>
    <x v="0"/>
    <x v="0"/>
    <s v=""/>
    <x v="0"/>
    <x v="0"/>
    <x v="0"/>
  </r>
  <r>
    <n v="509"/>
    <x v="1"/>
    <d v="2023-05-20T00:00:00"/>
    <x v="5"/>
    <d v="1899-12-30T13:00:00"/>
    <s v="FAZENDA OLIMPO "/>
    <x v="1"/>
    <x v="2"/>
    <s v="Conforme relato do colaborador (motorista), ao realizar uma manobra, o caminhão veio a colidir com uma árvore e acabou quebrando a solda da barra de proteção traseira. "/>
    <s v="AMBIENT"/>
    <x v="2"/>
    <m/>
    <s v="Jose Carlos Mendes "/>
    <m/>
    <m/>
    <s v="Danilo Ribeiro"/>
    <s v="JULIANO SALVADOR"/>
    <m/>
    <m/>
    <x v="0"/>
    <x v="0"/>
    <x v="0"/>
    <x v="0"/>
    <s v=""/>
    <x v="0"/>
    <x v="0"/>
    <x v="0"/>
  </r>
  <r>
    <n v="510"/>
    <x v="1"/>
    <d v="2023-05-15T00:00:00"/>
    <x v="5"/>
    <d v="1899-12-30T01:45:00"/>
    <s v="rodovia MS 134"/>
    <x v="5"/>
    <x v="2"/>
    <s v="O Colaborador relatou que seguia pela rodovia MS 134 (estrada terra), trajeto fazenda Douradinha sentido Santa Rita do Pardo. Em determinado momento, o condutor cochilou ao volante, vindo a colidir em uma caixa seca (contenção para água), deitando lateralmente o veículo, o que causou grandes avarias."/>
    <s v="BRACELL"/>
    <x v="2"/>
    <m/>
    <s v="Lucas de Lima Araujo"/>
    <s v="Auxiliar de Operações Florestais II"/>
    <m/>
    <s v="JOSÉ JUNIOR"/>
    <s v="Sérgio Pinheiro"/>
    <m/>
    <m/>
    <x v="0"/>
    <x v="0"/>
    <x v="0"/>
    <x v="0"/>
    <s v=""/>
    <x v="0"/>
    <x v="0"/>
    <x v="0"/>
  </r>
  <r>
    <n v="511"/>
    <x v="0"/>
    <d v="2023-05-22T00:00:00"/>
    <x v="5"/>
    <d v="1899-12-30T10:20:00"/>
    <s v="Fazenda Santa Isabel"/>
    <x v="4"/>
    <x v="2"/>
    <s v="O trabalhador realizava a atividade com bomba costal e nao viu a colmeia encoberta pela vegetacao e foi ferroado por abelhas, sendo uma na boca e uma costas"/>
    <s v="SOLLUM"/>
    <x v="2"/>
    <m/>
    <s v="Edson Soares Faustino"/>
    <s v="Trabalhador Florestal"/>
    <m/>
    <s v="ALISSON CARLOS DA SILVA"/>
    <s v="DENIS CRISTIANO FERREIRA"/>
    <m/>
    <m/>
    <x v="0"/>
    <x v="0"/>
    <x v="0"/>
    <x v="0"/>
    <s v=""/>
    <x v="0"/>
    <x v="0"/>
    <x v="0"/>
  </r>
  <r>
    <n v="512"/>
    <x v="0"/>
    <d v="2023-05-20T00:00:00"/>
    <x v="5"/>
    <d v="1899-12-30T02:40:00"/>
    <s v="Cidade de Santos, via pública, próximo a Ecoporto (5 KM de distância do terminal STS14A)"/>
    <x v="5"/>
    <x v="2"/>
    <s v="O motorista Bracell, ao chegar no terminal STS14A, comunicou ao líder da segurança patrimonial e encarregado da DEEP - Sr. Nunes, que fora informado no trajeto que a lona da sua sider Placa BZL4H86 estava aberta. Na conferência da carga foi registrado que faltava no caminhão a Unit 253E0808027 KP2-PR (NF: 130141) . A guarda portuária esteve no terminal e registro que haviam encontrado a Unit em via Públia, na frente da empresa Ecopatio, cerca de 5 KM do terminal STS14A. A Unit foi resgatada avariada e levada para o terminal STS14A."/>
    <s v="BRACELL"/>
    <x v="17"/>
    <m/>
    <s v="Antonio Querina Garcia"/>
    <s v="Motorista "/>
    <m/>
    <s v="Rafael Almeida Victor"/>
    <s v="Fernando Correia Ribas"/>
    <m/>
    <m/>
    <x v="0"/>
    <x v="0"/>
    <x v="0"/>
    <x v="0"/>
    <s v=""/>
    <x v="0"/>
    <x v="0"/>
    <x v="0"/>
  </r>
  <r>
    <n v="513"/>
    <x v="0"/>
    <d v="2023-05-10T00:00:00"/>
    <x v="5"/>
    <d v="1899-12-30T14:05:00"/>
    <s v="NÃO INFORMADO"/>
    <x v="1"/>
    <x v="2"/>
    <s v="O colaborador Claudionor Almeida operador EH11, juntamente com o colaborador Adalton Pereira operador da PC05, executavam a atividade de fechamento de jazida, quando ao realizar um giro de maquina com a EH11, o operador Claudionor, atingiu a PC05, vindo a quebrar o paralama da mesma. Nenhum colaborador sofreu danos, apenas danos materias (quebra do paralama)"/>
    <s v="AGRO - ROQUE"/>
    <x v="3"/>
    <m/>
    <s v="Claudionor Almeida "/>
    <s v="Operador"/>
    <m/>
    <s v="MARCOS SILVA DE MENEZES"/>
    <s v="KAYO DUTRA SANCHEZ"/>
    <m/>
    <m/>
    <x v="0"/>
    <x v="0"/>
    <x v="0"/>
    <x v="0"/>
    <s v=""/>
    <x v="0"/>
    <x v="0"/>
    <x v="0"/>
  </r>
  <r>
    <n v="514"/>
    <x v="0"/>
    <d v="2023-05-11T00:00:00"/>
    <x v="5"/>
    <d v="1899-12-30T15:35:00"/>
    <s v="NÃO INFORMADO"/>
    <x v="1"/>
    <x v="2"/>
    <s v="O colaborador Rodrigo Mendes realizava a atividade de abertura de canto de estrada, onde dentro desta atividade e,e tinha que movimentar eucaliptos cortados que se encontravam enlerados ao chão, e em uma dessas manobras, um dos eucaliptos sofreu um efeito alavanco vindo a atingir o para-brisa da máquina e a quebra-lo. O coaborador não sofreu nenhum dano, apenas danos materiais ( vidro quebrado)."/>
    <s v="AGRO - ROQUE"/>
    <x v="3"/>
    <m/>
    <s v="Rodrigo Mendes"/>
    <m/>
    <m/>
    <s v="MARCOS SILVA DE MENEZES"/>
    <s v="KAYO DUTRA SANCHEZ"/>
    <m/>
    <m/>
    <x v="0"/>
    <x v="0"/>
    <x v="0"/>
    <x v="0"/>
    <s v=""/>
    <x v="0"/>
    <x v="0"/>
    <x v="0"/>
  </r>
  <r>
    <n v="515"/>
    <x v="0"/>
    <d v="2023-05-17T00:00:00"/>
    <x v="5"/>
    <d v="1899-12-30T12:40:00"/>
    <s v="Faz. Padre Bento"/>
    <x v="3"/>
    <x v="2"/>
    <s v="Ao realizar amarração da carga do CM Frota 44122 de placa FVK2A34, cabo da catrata projetou contra seu rosto atingido a boca, quebra do dente superior incisivo central e escoriações no lábio inferior. Mesmo foi socorrido pelo técnico de transporte Jorge Luiz Fonseca Silva, em encaminhado para atendimento no ambulatório L1 pela área de saúde, após realizou primeiros socorros e direcionado para pronto atendimento Unimed de Lençóis Paulista, mesmo levou três pontos um externo e dois internos. Motoristas em fase de treinamento. Motoristas padrinho Ananias Marciano Ruiz"/>
    <s v="BRACELL"/>
    <x v="0"/>
    <m/>
    <s v="CLAUDEMIR MARTINS LOPES "/>
    <s v="Motorista Florestal"/>
    <m/>
    <s v="EVERSON RIBAS GOMES"/>
    <s v="ADILSON RODRIGUES BASTO"/>
    <m/>
    <m/>
    <x v="0"/>
    <x v="0"/>
    <x v="0"/>
    <x v="0"/>
    <s v=""/>
    <x v="0"/>
    <x v="0"/>
    <x v="0"/>
  </r>
  <r>
    <n v="516"/>
    <x v="0"/>
    <d v="2023-05-18T00:00:00"/>
    <x v="5"/>
    <d v="1899-12-30T07:05:00"/>
    <s v="Rua Ezequiel Ramos/Rua Araujo Leite"/>
    <x v="1"/>
    <x v="2"/>
    <s v="Eu, Renan Spin, trafegava com o veículo Fiat – Toro placa SHI5C03 na cidade de Bauru pela Rua Ezequiel Ramos, quando no cruzamento da Rua Araujo Leite, ao passar no semáforo amarelo, fui surpreendido por uma colisão lateral (lado passageiro), pela motocicleta Honda - Biz, placa DPG4G39. Causando apenas danos materiais."/>
    <s v="BRACELL"/>
    <x v="10"/>
    <m/>
    <s v="Renan Spin"/>
    <s v="Engenheiro de Segurança"/>
    <m/>
    <s v="JAIR SUCE JUNIOR"/>
    <m/>
    <m/>
    <m/>
    <x v="0"/>
    <x v="0"/>
    <x v="0"/>
    <x v="0"/>
    <s v=""/>
    <x v="0"/>
    <x v="0"/>
    <x v="0"/>
  </r>
  <r>
    <n v="517"/>
    <x v="1"/>
    <d v="2023-05-22T00:00:00"/>
    <x v="5"/>
    <d v="1899-12-30T10:40:00"/>
    <s v="Faz. São Geraldo - talhão 6"/>
    <x v="2"/>
    <x v="2"/>
    <s v="Segundo relato da colaboradora, ela estava realizando a tividade de combate de formiga e em certo momento tropeçou em um galho (resíduos) e veio a cair em cima de um troco que estava no chão, o que lhe causou um mal estar e dores absdominais. A colaboradora foi encaminhada para o hospital de Santa Rita do Pardo MS, onde foi atendida, realizando exame de raio X, não sendo constado nenhuma lesão. ela foi então medicada e liberada."/>
    <s v="CARPELO"/>
    <x v="2"/>
    <m/>
    <s v="Natali Fernandes da Silva"/>
    <s v="Trabalhador Florestal"/>
    <m/>
    <s v="PAULO TEIXEIRA"/>
    <s v="Daniele Paszko Monteiro"/>
    <m/>
    <m/>
    <x v="0"/>
    <x v="0"/>
    <x v="0"/>
    <x v="0"/>
    <s v=""/>
    <x v="0"/>
    <x v="0"/>
    <x v="0"/>
  </r>
  <r>
    <n v="518"/>
    <x v="0"/>
    <d v="2023-04-21T00:00:00"/>
    <x v="4"/>
    <d v="1899-12-30T23:55:00"/>
    <s v="Centenário II - Módulo 7"/>
    <x v="3"/>
    <x v="2"/>
    <s v="A operadora realizava a troca do material de corte (corrente), quando durante o processo de apertando o sabre com a chave 30, a mesma veio a se desprender da porca e a mão do colaborador veio a colidir com a corrente, vindo a rasgar a luva nitrílica de segurança e realizar um corte na parte superior do polegar direito. "/>
    <s v="BRACELL"/>
    <x v="5"/>
    <s v="MÓDULO 7"/>
    <s v="Lucas da Silva Almeida"/>
    <s v="Operador de Máquina Florestal II "/>
    <m/>
    <s v="GABRIEL DE SOUZA MATEUS"/>
    <s v="FABIO OLIVEIRA BOZI"/>
    <m/>
    <m/>
    <x v="0"/>
    <x v="0"/>
    <x v="0"/>
    <x v="0"/>
    <s v=""/>
    <x v="0"/>
    <x v="0"/>
    <x v="0"/>
  </r>
  <r>
    <n v="519"/>
    <x v="0"/>
    <d v="2023-05-22T00:00:00"/>
    <x v="5"/>
    <d v="1899-12-30T20:30:00"/>
    <s v="Rodovia Francisco da Silva Pontes - KM187"/>
    <x v="1"/>
    <x v="2"/>
    <s v="Colaborador Michael Douglas Costa de Paula trafegava pela rodovia Francisco da Silva Pontes KM 187 no sentido interior, teve descuido ao volante vindo a resvalar com Guarda de Reio em curva acentuada à esquerda, causando risco (avaria) na lateral dianteira da Pick-UP estrada GDW4D66."/>
    <s v="J.F.I"/>
    <x v="2"/>
    <m/>
    <s v="Michael Douglas Costa de Paula"/>
    <s v="Tratorista"/>
    <m/>
    <s v="GIL CANCELLA QUEIROGA"/>
    <s v="DANILO ROBERTO BAVAROSKI"/>
    <m/>
    <m/>
    <x v="0"/>
    <x v="0"/>
    <x v="0"/>
    <x v="0"/>
    <s v=""/>
    <x v="0"/>
    <x v="0"/>
    <x v="0"/>
  </r>
  <r>
    <n v="520"/>
    <x v="1"/>
    <d v="2023-05-23T00:00:00"/>
    <x v="5"/>
    <d v="1899-12-30T06:50:00"/>
    <s v="Trajeto principal Fazenda Douradinha"/>
    <x v="5"/>
    <x v="2"/>
    <s v="Segundo relato do motorista, ele estava voltando da Fazenda Douradinha e ao se aproximar da Fazenda Tipuana, veio uma carreta de calcário sentido contrário e fez uma manobra para desviar de um buraco, e acabou evadindo para a direção do onibus. O motorista para não colidir com o outro veículo tirou para direita e veio a cair na valeta."/>
    <s v="PIRACICABANA"/>
    <x v="2"/>
    <m/>
    <s v="Fábio Vieira dos Santos"/>
    <s v="Motorista"/>
    <m/>
    <s v="JOSÉ JUNIOR"/>
    <s v="SERGIO PINHEIRO"/>
    <m/>
    <m/>
    <x v="0"/>
    <x v="0"/>
    <x v="0"/>
    <x v="0"/>
    <s v=""/>
    <x v="0"/>
    <x v="0"/>
    <x v="0"/>
  </r>
  <r>
    <n v="521"/>
    <x v="0"/>
    <d v="2023-05-23T00:00:00"/>
    <x v="5"/>
    <d v="1899-12-30T10:00:00"/>
    <s v="Fazenda Estância/Módulo 7"/>
    <x v="5"/>
    <x v="2"/>
    <s v="Por volta das 10hrs do dia 23/05/2023, foi notado que o gerador parou de funcionar, ao averiguar, a equipe da Bracell identificou um principio de incêndio no gerador e acionou a equipe Ponsse para efetuar o combate. Durante o combete identificou que o fogo era na manta de proteção do silencioso do escapamento. "/>
    <s v="PONSSE"/>
    <x v="5"/>
    <s v="MÓDULO 7"/>
    <s v="N/A"/>
    <s v="N/A"/>
    <m/>
    <s v="ANTONIO CESAR COELHO MADEIRA"/>
    <m/>
    <m/>
    <m/>
    <x v="0"/>
    <x v="0"/>
    <x v="0"/>
    <x v="0"/>
    <s v=""/>
    <x v="0"/>
    <x v="0"/>
    <x v="0"/>
  </r>
  <r>
    <n v="522"/>
    <x v="0"/>
    <d v="2023-05-23T00:00:00"/>
    <x v="5"/>
    <d v="1899-12-30T02:20:00"/>
    <s v="Fazenda Guandu"/>
    <x v="3"/>
    <x v="2"/>
    <s v="O funcionario Chrystian Lucas estava realizando a troca do cilindro de rolo (manutenção corretiva no HV10087). Após concluir manutenção o mesmo solicitou o operador (Silvio Duarte) testasse o equipamento. Após realizar o teste, solicitou que desligasse o equipamento, ao invés de desligar a máquina o operador deslocou a máquina. O funcionário se desequilibrou apoiando-se na base de acesso da gabine da HV. Neste momento o operador abriu a porta preensando o dedo médio da mão direita"/>
    <s v="KOMATSU"/>
    <x v="5"/>
    <s v="MÓDULO 9"/>
    <s v="Christian Lucas Mourão Esteves "/>
    <s v="Técnico de manutenção "/>
    <m/>
    <s v="RAFAEL ELI DE CAMARGO"/>
    <s v="RANIELLE CAMILO CANESSO"/>
    <m/>
    <m/>
    <x v="0"/>
    <x v="0"/>
    <x v="0"/>
    <x v="0"/>
    <s v=""/>
    <x v="0"/>
    <x v="0"/>
    <x v="0"/>
  </r>
  <r>
    <n v="523"/>
    <x v="0"/>
    <d v="2023-05-24T00:00:00"/>
    <x v="5"/>
    <d v="1899-12-30T11:35:00"/>
    <s v="Fazenda Casa da Rocha "/>
    <x v="5"/>
    <x v="2"/>
    <s v="Operador executava atividade de aplicação de defensivo mecanizado na fazenda Casa da Rocha no tamanha 003. Quando estava dentro do talhão percebeu um eucalipto caído e ao se aproximar do eucalipto quebrou voltando uma parte batendo contra vidro dianteiro da máquina trincando o vidro "/>
    <s v="PLANTEC"/>
    <x v="2"/>
    <m/>
    <s v="Marcelo David Xavier"/>
    <s v="Tratorista Ágricola"/>
    <m/>
    <s v="BRUNO ASSUNCAO NORONHA"/>
    <s v="EDUARDO RODRIGUES MARQUES"/>
    <m/>
    <m/>
    <x v="0"/>
    <x v="0"/>
    <x v="0"/>
    <x v="0"/>
    <s v=""/>
    <x v="0"/>
    <x v="0"/>
    <x v="0"/>
  </r>
  <r>
    <n v="524"/>
    <x v="0"/>
    <d v="2023-05-24T00:00:00"/>
    <x v="5"/>
    <d v="1899-12-30T14:17:00"/>
    <s v="Fazenda do Salto"/>
    <x v="2"/>
    <x v="2"/>
    <s v="Trabalhador estava executando atividade de capina química manual com bomba costal quando pisou com o pé em um buraco encoberto pela vegetação causando incômodo no local. Colaborador está sendo encaminhado ao pronto atendimento de Pirajuí para avaliação médica e será encmainhada ao médico do trabalho"/>
    <s v="PLANTEC"/>
    <x v="2"/>
    <m/>
    <s v="Rosa Cardoso"/>
    <s v="Trabalhador Agrícola "/>
    <m/>
    <s v="BRUNO ASSUNCAO NORONHA"/>
    <s v="EDUARDO RODRIGUES MARQUES"/>
    <m/>
    <m/>
    <x v="0"/>
    <x v="0"/>
    <x v="0"/>
    <x v="0"/>
    <s v=""/>
    <x v="0"/>
    <x v="0"/>
    <x v="0"/>
  </r>
  <r>
    <n v="525"/>
    <x v="0"/>
    <d v="2023-05-24T00:00:00"/>
    <x v="5"/>
    <d v="1899-12-30T10:21:00"/>
    <s v="Fazenda Colares"/>
    <x v="5"/>
    <x v="2"/>
    <s v="O colaborador Carlos Alexandre Silva realizava a atividade de adubação mecanizada com auxilio de trator de pneu (EMF - 10500) no talhão 01 da fazenda Colares, munícipio de Reginópolis - SP. Ao passar sobre um broto de eucalipto o mesmo veio a se prender entre a roda traseira direita e a proteção florestal da porta do equipamento, pressionando o resíduo contra a proteção e causando a trinca do vidro da porta lateral. "/>
    <s v="EMFLORA "/>
    <x v="2"/>
    <m/>
    <s v="Carlos Alexandre Silva"/>
    <s v="Operador de Trator "/>
    <m/>
    <s v="BRUNO ASSUNCAO NORONHA"/>
    <s v="KARINE SILVA MADRUGA"/>
    <m/>
    <m/>
    <x v="0"/>
    <x v="0"/>
    <x v="0"/>
    <x v="0"/>
    <s v=""/>
    <x v="0"/>
    <x v="0"/>
    <x v="0"/>
  </r>
  <r>
    <n v="526"/>
    <x v="0"/>
    <d v="2023-05-24T00:00:00"/>
    <x v="5"/>
    <d v="1899-12-30T11:36:00"/>
    <s v="Fazenda Rio Verde "/>
    <x v="5"/>
    <x v="2"/>
    <s v="O colaborador Wesley Lopes realizava a atividade de capina química barra fechada com auxilio do trator de pneu (EMF 10363) no talhão 13 da fazenda Rio Verde, munícipio de Bauru-SP. Realizando a atividade no interior do talhão o operador não percebeu um resíduo na madeira não aderido a cepa que se encontrava entre a vegetação alta dificultando a visualização do resíduo. Ao passar pelo mesmo, o operador veio a encostar a proteção florestal da porta lateral direita do equipamento contra os resíduos pressionando a porta de vidro quebrando-a."/>
    <s v="EMFLORA "/>
    <x v="2"/>
    <m/>
    <s v="Wesley Lopes "/>
    <s v="Operador de Trator "/>
    <m/>
    <s v="BRUNO ASSUNCAO NORONHA"/>
    <s v="KARINE SILVA MADRUGA"/>
    <m/>
    <m/>
    <x v="0"/>
    <x v="0"/>
    <x v="0"/>
    <x v="0"/>
    <s v=""/>
    <x v="0"/>
    <x v="0"/>
    <x v="0"/>
  </r>
  <r>
    <n v="527"/>
    <x v="0"/>
    <d v="2023-05-24T00:00:00"/>
    <x v="5"/>
    <d v="1899-12-30T10:30:00"/>
    <s v="Viveiro LPII"/>
    <x v="2"/>
    <x v="2"/>
    <s v="O colaborador Cayo Henrique da Silva estava realizando a atividade nos carrinhos de bandejões de mudas no viveiro quando seu colega de trabalho que estava atrás, não percebeu e empurrou o carrinhode mudas vindo a bater em sua perna esquerda na região da panturrilha. O colaborador foi encaminhado ao ambulatório Bracell onde foi atendido e liberado para suas atividades sem restrição "/>
    <s v="BRACELL"/>
    <x v="7"/>
    <m/>
    <s v="Cayo Henrique da Silva "/>
    <s v="Auxiliar de Serviços Gerais "/>
    <m/>
    <s v="CLAUDILENE APARECIDA ALVES PENA"/>
    <s v="NATHANE ALVES DE MELO IMPERATORI"/>
    <m/>
    <m/>
    <x v="0"/>
    <x v="0"/>
    <x v="0"/>
    <x v="0"/>
    <s v=""/>
    <x v="0"/>
    <x v="0"/>
    <x v="0"/>
  </r>
  <r>
    <n v="528"/>
    <x v="1"/>
    <d v="2023-05-24T00:00:00"/>
    <x v="5"/>
    <d v="1899-12-30T05:52:00"/>
    <s v="BR 262 deslocamento até Ribas"/>
    <x v="5"/>
    <x v="2"/>
    <s v="Segundo relato do colaborador (motorista), ele seguia pela BR 262 e em determinado trecho da rodovia, um animal  (Anta) atravessou a BR não sendo possível parar o veículo a tempo. Dessa forma, veio a colidir na lateral dianteira do ônibus (frota 4253)."/>
    <s v="PIRACICABANA"/>
    <x v="2"/>
    <m/>
    <s v="Lucimar"/>
    <s v="Motorista"/>
    <m/>
    <s v="Danilo Ribeiro"/>
    <s v="JOAO PAULO DA SILVA CAMARGO"/>
    <m/>
    <m/>
    <x v="0"/>
    <x v="0"/>
    <x v="0"/>
    <x v="0"/>
    <s v=""/>
    <x v="0"/>
    <x v="0"/>
    <x v="0"/>
  </r>
  <r>
    <n v="529"/>
    <x v="0"/>
    <d v="2023-05-24T00:00:00"/>
    <x v="5"/>
    <d v="1899-12-30T20:50:00"/>
    <s v="Fazenda dos Orixas"/>
    <x v="4"/>
    <x v="2"/>
    <s v="Durante o turno de trabalho, no dia 24/05/2023 às 20:50, a corrente saiu, onde ao colocar a luva para trocar o material de corte, sentiu uma ferroada na mão esquerda. Imediatamente o técnico da área foi acionado e compareceu no equipamento HV 19034, onde seguimos para pronto atendimento. A luva se encontrava dentro da máquina."/>
    <s v="BRACELL"/>
    <x v="5"/>
    <s v="MÓDULO 7"/>
    <s v="Marcos Lima Duarte"/>
    <s v="Operador de Maquína "/>
    <m/>
    <s v="RAFAEL ELI DE CAMARGO"/>
    <s v="FABIO OLIVEIRA BOZI"/>
    <m/>
    <m/>
    <x v="0"/>
    <x v="0"/>
    <x v="0"/>
    <x v="0"/>
    <s v=""/>
    <x v="0"/>
    <x v="0"/>
    <x v="0"/>
  </r>
  <r>
    <n v="530"/>
    <x v="0"/>
    <d v="2023-05-19T00:00:00"/>
    <x v="5"/>
    <d v="1899-12-30T09:00:00"/>
    <s v="Fazenda Santa Cecília III – Angatuba/SP."/>
    <x v="1"/>
    <x v="2"/>
    <s v="Durante o deslocamento para a fazenda Santa Cecília III, em estrada municipal não pavimentada, ocorreu um corte no pneu traseiro (Foto 1). Possivelmente, o fato ocorreu pela presença de pedras rachão presentes na via.  "/>
    <s v="BRACELL"/>
    <x v="12"/>
    <m/>
    <s v="Fiat Strada – SHI4J65"/>
    <s v="N/A"/>
    <m/>
    <s v="MARCELA TRECENTI COPOANI"/>
    <s v="ANNA CLAUDIA DOS SANTOS ARAUJO"/>
    <m/>
    <m/>
    <x v="0"/>
    <x v="0"/>
    <x v="0"/>
    <x v="0"/>
    <s v=""/>
    <x v="0"/>
    <x v="0"/>
    <x v="0"/>
  </r>
  <r>
    <n v="531"/>
    <x v="1"/>
    <d v="2023-05-25T00:00:00"/>
    <x v="5"/>
    <d v="1899-12-30T16:45:00"/>
    <s v="BR262 KM 12 Perto do posto real saída para Água Clara"/>
    <x v="1"/>
    <x v="2"/>
    <s v="O colaborador relatou que seguia na condução do veículo (caminhonete S-10) na BR 262 no km 12, saída de Três Lagoas MS. Ao reduzir e frear, veio um outro veículo Van da empresa Cooper 3 e  acabou colidindo na traseira da caminhonete S-10. "/>
    <s v="BRACELL"/>
    <x v="18"/>
    <m/>
    <s v="Samuel da Silva Matos "/>
    <s v="Técnico de Enfermagem do Trabalho "/>
    <m/>
    <s v="JULIANA PORTO"/>
    <s v="JULIANA PORTO"/>
    <m/>
    <m/>
    <x v="0"/>
    <x v="0"/>
    <x v="0"/>
    <x v="0"/>
    <s v=""/>
    <x v="0"/>
    <x v="0"/>
    <x v="0"/>
  </r>
  <r>
    <n v="532"/>
    <x v="0"/>
    <d v="2023-05-23T00:00:00"/>
    <x v="5"/>
    <d v="1899-12-30T15:00:00"/>
    <s v="Fazenda Monte Líbano I."/>
    <x v="1"/>
    <x v="2"/>
    <s v="Durante o deslocamento na fazenda Monte Líbano I em áreas de passivo ambiental, o protetor de carter do veículo caiu, sem qualquer tipo de impacto e/ou colisão com a via.Este veículo recentemente retornou de manutenção para reparo deste protetor. É provável que seja decorrente deste fato. "/>
    <s v="BRACELL"/>
    <x v="12"/>
    <m/>
    <s v="Fiat Argo- RNI2J08"/>
    <s v="N/A"/>
    <m/>
    <s v="MARCELA TRECENTI COPOANI"/>
    <s v="ANNA CLAUDIA DOS SANTOS ARAUJO"/>
    <m/>
    <m/>
    <x v="0"/>
    <x v="0"/>
    <x v="0"/>
    <x v="0"/>
    <s v=""/>
    <x v="0"/>
    <x v="0"/>
    <x v="0"/>
  </r>
  <r>
    <n v="533"/>
    <x v="0"/>
    <d v="2023-05-26T00:00:00"/>
    <x v="5"/>
    <d v="1899-12-30T14:20:00"/>
    <s v="Fanzenda Santa Maria VIII"/>
    <x v="3"/>
    <x v="2"/>
    <s v="Durante atividade de roçada manuel em floresta alta, atingiu uma colmeia de abelhas com a foice, vindo a receber ferroadas. Ao deixar o talhão fugindo das abelhas, o colaborador arremesso a foice que atingiu uma àrvore e voltou - se contra ele atingindo o lado esquerdo superior de suas costas, causando o corte. "/>
    <s v="J.F.I"/>
    <x v="2"/>
    <m/>
    <s v="Francisco Maia"/>
    <s v="Servente Rural"/>
    <m/>
    <s v="GIL CANCELLA QUEIROGA"/>
    <s v="PAULO MIGUEL VIANA SILIO"/>
    <m/>
    <m/>
    <x v="0"/>
    <x v="0"/>
    <x v="0"/>
    <x v="0"/>
    <s v=""/>
    <x v="0"/>
    <x v="0"/>
    <x v="0"/>
  </r>
  <r>
    <n v="534"/>
    <x v="1"/>
    <d v="2023-05-25T00:00:00"/>
    <x v="5"/>
    <d v="1899-12-30T15:28:00"/>
    <s v="Fazenda Taboca"/>
    <x v="5"/>
    <x v="2"/>
    <s v="O colaborador realizava atividade de irrigação quando ao parar para abastecer, posicionou máquina em local com declividade. Logo atras posicionou o caminhão pipa para realizar o abastecimento, e o operador ao descer do trator esqueceu de acionar o freio estacionário, colidindo a traseira do tanque de irrigação com o caminhão pipa."/>
    <s v="CARPELO"/>
    <x v="2"/>
    <m/>
    <s v="Carlos Alberto Pesser Junior"/>
    <s v="Operador de Trator Agrícola"/>
    <m/>
    <s v="PAULO TEIXEIRA"/>
    <s v="Daniele Paszko Monteiro"/>
    <m/>
    <m/>
    <x v="0"/>
    <x v="0"/>
    <x v="0"/>
    <x v="0"/>
    <s v=""/>
    <x v="0"/>
    <x v="0"/>
    <x v="0"/>
  </r>
  <r>
    <n v="535"/>
    <x v="0"/>
    <d v="2023-05-27T00:00:00"/>
    <x v="5"/>
    <d v="1899-12-30T11:20:00"/>
    <s v="Fazenda Santa Maria XII"/>
    <x v="1"/>
    <x v="2"/>
    <s v="O operaodr Antonio Francisco MN 134, estava no apoio ao transporte após a finalização do apoio ao módulo 2, o operador iniciou a limpeza na estrada de acesso para retirada de resíduos, ao empurrar os resíduos um pedaço de madeira quebrou chicoteando vindo a atingir o para brisa inferior frontal, vindo a trincar parcialmente."/>
    <s v="MACPLAN"/>
    <x v="3"/>
    <m/>
    <s v="Antônio Francisco da Silva Zacarias"/>
    <s v="Operador de Máquinas Pesadas"/>
    <m/>
    <s v="MARCOS SILVA DE MENEZES"/>
    <s v="MARCIO APARECIDO CAVALHEIRO"/>
    <m/>
    <m/>
    <x v="0"/>
    <x v="0"/>
    <x v="0"/>
    <x v="0"/>
    <s v=""/>
    <x v="0"/>
    <x v="0"/>
    <x v="0"/>
  </r>
  <r>
    <n v="536"/>
    <x v="1"/>
    <d v="2023-05-25T00:00:00"/>
    <x v="5"/>
    <d v="1899-12-30T11:47:00"/>
    <s v="Fazenda São Sebastião"/>
    <x v="5"/>
    <x v="2"/>
    <s v="O colaborador realizava atividade de irrigação com máquina, e quando fechou o braço do tanque não colocou o pino/trava. Ao manobrar o trator o bralço do tanque abriu atingindo o capô da caminhonete."/>
    <s v="PARCETEC"/>
    <x v="2"/>
    <m/>
    <s v="Jesivaldo de Jesus"/>
    <s v="Operador de Trator Agrícola"/>
    <m/>
    <s v="PAULO TEIXEIRA"/>
    <s v="DANIEL TEIXEIRA BARBOSA PINTO"/>
    <m/>
    <m/>
    <x v="0"/>
    <x v="0"/>
    <x v="0"/>
    <x v="0"/>
    <s v=""/>
    <x v="0"/>
    <x v="0"/>
    <x v="0"/>
  </r>
  <r>
    <n v="537"/>
    <x v="1"/>
    <d v="2023-05-27T00:00:00"/>
    <x v="5"/>
    <d v="1899-12-30T16:00:00"/>
    <s v="Fazenda Taboca"/>
    <x v="1"/>
    <x v="2"/>
    <s v="O colaborador realizava atividade com a &quot;barrinha&quot; e ao manobrar para abastecer o tanque, o operador fechou muito o conjunto (trator e implemento), fazendo com que o pneu traseiro do trator levantasse a estrutura do implemento, ocasionando o tombamento."/>
    <s v="CARPELO"/>
    <x v="2"/>
    <m/>
    <s v="Gildasio Santana da Silva"/>
    <s v="Encarregado de Operações Florestais"/>
    <m/>
    <s v="PAULO TEIXEIRA"/>
    <s v="Daniele Paszko Monteiro"/>
    <m/>
    <m/>
    <x v="0"/>
    <x v="0"/>
    <x v="0"/>
    <x v="0"/>
    <s v=""/>
    <x v="0"/>
    <x v="0"/>
    <x v="0"/>
  </r>
  <r>
    <n v="538"/>
    <x v="0"/>
    <d v="2023-05-27T00:00:00"/>
    <x v="5"/>
    <d v="1899-12-30T09:00:00"/>
    <s v="Fazenda Morada do Sol"/>
    <x v="5"/>
    <x v="2"/>
    <s v="Durante atividade, o trator escorregou na linha de operação e bateu em um galho de eucalipto onde passou pela proteção batendo contra o vidro e causando sua quebra."/>
    <s v="G E R S "/>
    <x v="2"/>
    <m/>
    <s v="Vitor Hugo Lino"/>
    <s v="Tratorísta Agrícola"/>
    <m/>
    <s v="BRUNO ASSUNCAO NORONHA"/>
    <s v="MARDEM RODRIGO "/>
    <m/>
    <m/>
    <x v="0"/>
    <x v="0"/>
    <x v="0"/>
    <x v="0"/>
    <s v=""/>
    <x v="0"/>
    <x v="0"/>
    <x v="0"/>
  </r>
  <r>
    <n v="539"/>
    <x v="0"/>
    <d v="2023-05-24T00:00:00"/>
    <x v="5"/>
    <d v="1899-12-30T23:30:00"/>
    <s v="Marechal Rondon"/>
    <x v="3"/>
    <x v="2"/>
    <s v="Motorista voltava da cidade de Lençóis após finalizar a última troca de tuno dos motorista do transporte florestal. Ao entrar na rodovia Marechal Rondon, uma luz acendeu no painel do carro e de imediato parou no acostamento, ao abrir o capô a tampa do reservatório de água explodiu, jorrando água fervente que veio a pegar em seu rosto."/>
    <s v="EXECUTIVA"/>
    <x v="0"/>
    <m/>
    <s v="Adão José da Silva"/>
    <s v="Motorista"/>
    <m/>
    <s v="EVERSON RIBAS GOMES"/>
    <s v="DANIELI DE SOUZA TENORIO"/>
    <m/>
    <m/>
    <x v="0"/>
    <x v="0"/>
    <x v="0"/>
    <x v="0"/>
    <s v=""/>
    <x v="0"/>
    <x v="0"/>
    <x v="0"/>
  </r>
  <r>
    <n v="540"/>
    <x v="0"/>
    <d v="2023-05-29T00:00:00"/>
    <x v="5"/>
    <d v="1899-12-30T07:50:00"/>
    <s v="Fazenda Conquista"/>
    <x v="0"/>
    <x v="2"/>
    <s v="O colaborador ao subir no pipa para realizar o check list veio a escorregar de cima do mesmo, onde seu corpo foi projetado para trás, vindo a bater as costas no chão. "/>
    <s v="PONSSE"/>
    <x v="5"/>
    <s v="MÓDULO 6"/>
    <s v="Marcos Castro Pereira"/>
    <s v="Comboísta"/>
    <m/>
    <s v="GABRIEL DE SOUZA MATEUS"/>
    <s v="ARIOSMAR DAMACENO SOBRINHO"/>
    <m/>
    <m/>
    <x v="0"/>
    <x v="0"/>
    <x v="0"/>
    <x v="0"/>
    <s v=""/>
    <x v="0"/>
    <x v="0"/>
    <x v="0"/>
  </r>
  <r>
    <n v="541"/>
    <x v="0"/>
    <d v="2023-05-28T00:00:00"/>
    <x v="5"/>
    <d v="1899-12-30T16:00:00"/>
    <s v="Base administrativa Ponsee - Rua Frei Caneca - 529 - B: Noroeste - Campo Grande"/>
    <x v="1"/>
    <x v="1"/>
    <s v="segundo relato do colaborador, ele estacionou o veículo (caminhão munck) para descarregar material na base. durante a atividade de descarregamento, uma caixa escorregou de cima do caminhão e atingiu o veículo doblo )placa RML5C02) que estava estacionado próximo a área de doca da base, o que ocasionou a quebra do vidro da porta traseira direita do veículo."/>
    <s v="PONSSE"/>
    <x v="5"/>
    <s v="MÓDULO 8"/>
    <s v="Bruno Aparecido Mendonça Souza"/>
    <s v="Motorista"/>
    <m/>
    <s v="ANGELO TAPARO"/>
    <s v="EVANDRO WORELL SCHAFASCHECK"/>
    <m/>
    <m/>
    <x v="0"/>
    <x v="0"/>
    <x v="0"/>
    <x v="0"/>
    <s v=""/>
    <x v="0"/>
    <x v="0"/>
    <x v="0"/>
  </r>
  <r>
    <n v="542"/>
    <x v="1"/>
    <d v="2023-05-16T00:00:00"/>
    <x v="5"/>
    <d v="1899-12-30T16:25:00"/>
    <s v="Fazenda campestre - talhão 10"/>
    <x v="2"/>
    <x v="1"/>
    <s v="O colaborador relatou que executava sua atividade de combate à formiga e seguia para o final do talhão. em determinado momento, acabou se desequilibrando e pisando em falso em um buraco, o que causou um desconforto no seu pé esquerdo. O colaborador foi encaminhado para atendimento médico, onde foi atendido e liberado posteriormente."/>
    <s v="INOVESA"/>
    <x v="2"/>
    <m/>
    <s v="Eduardo Ferreira Santos"/>
    <s v="Encarregado de campo"/>
    <m/>
    <s v="JOSE RENATO DRAGO"/>
    <s v="Expedito Júnior"/>
    <m/>
    <m/>
    <x v="0"/>
    <x v="0"/>
    <x v="0"/>
    <x v="0"/>
    <s v=""/>
    <x v="0"/>
    <x v="0"/>
    <x v="0"/>
  </r>
  <r>
    <n v="543"/>
    <x v="0"/>
    <d v="2023-05-26T00:00:00"/>
    <x v="5"/>
    <d v="1899-12-30T11:30:00"/>
    <s v="Fazenda Betel "/>
    <x v="1"/>
    <x v="1"/>
    <s v="O Colaborador Cesar Augusto Cardoso, ao retornar da fazenda Betel, havia tráfego de caminhões carregado de madeira, em um certo local da estrada foi encostar para dar espaço ao caminhão, nesse mesmo local havia um pedaço de madeira com a metade enterrado na areia, quando o pneu traseiro  passou sobre essa madeira ela levantou e atingiu  a lata do paralama direito traseiro onde fez um amassado, não houve danos fisícos, apenas danos ao patrimonio"/>
    <s v="BRACELL"/>
    <x v="16"/>
    <m/>
    <s v="Cesar Augusto Cardoso"/>
    <s v="Técnico de Pesquisa Florestal "/>
    <s v="DIOGO MATOS"/>
    <s v="JANAINA SCOTTON "/>
    <s v="DIOGO MATOS"/>
    <m/>
    <m/>
    <x v="0"/>
    <x v="0"/>
    <x v="0"/>
    <x v="0"/>
    <s v=""/>
    <x v="0"/>
    <x v="0"/>
    <x v="0"/>
  </r>
  <r>
    <n v="544"/>
    <x v="0"/>
    <d v="2023-05-29T00:00:00"/>
    <x v="5"/>
    <d v="1899-12-30T11:47:00"/>
    <s v="Fazenda Vira Machado "/>
    <x v="2"/>
    <x v="1"/>
    <s v="O colaborador Eduardo Rodrigo Fernandes realizava atividade de capina manual, no talhão 01, na fazenda Vila Machado, na cidade de São Manoel - SP, quando foi supreendido por um buraco, que encotrava encoberto para vegetação, onde veio a torcer seu joelho direito. De imediato foi comunicado ao setor SESTR e encaminhado ao pronto Socorro São Manoel - SP. "/>
    <s v="EMFLORA "/>
    <x v="2"/>
    <m/>
    <s v="Eduardo Rodrigo Fernandes"/>
    <s v="Ajudante Rural I"/>
    <m/>
    <s v="GIL CANCELLA QUEIROGA"/>
    <s v="JOSE BORBA DA SILVA"/>
    <m/>
    <m/>
    <x v="0"/>
    <x v="0"/>
    <x v="0"/>
    <x v="0"/>
    <s v=""/>
    <x v="0"/>
    <x v="0"/>
    <x v="0"/>
  </r>
  <r>
    <n v="545"/>
    <x v="0"/>
    <d v="2023-05-25T00:00:00"/>
    <x v="5"/>
    <d v="1899-12-30T04:30:00"/>
    <s v="fazenda São João do Tibiricá "/>
    <x v="1"/>
    <x v="1"/>
    <s v="O condutor Antonio Faustino dos Santos retornava da fazenda São João do Tibiricá com o conjunto Bitrem JBC1E08, quando ao passar pelo KM316 em frente ao posto da polícia militar, alguns metros antes do pedágio, notou que o conjunto estava com a dirigibilidade diferente, parou o veículo e constatou que o Felipe (conjunto de dois pneus) do lado esquerdo da ultima carreta havia se soltado, comunicou o ocorrido ao analista e concluiu a viagem até a garagem. As rodas com os pneus foram recuperados, estavam sobre a grama do lado direito em frente à Ambev no km 317. Após análise realizada pela equipe de manutenção da EPS, concluiu-se que o esprendimento foi causado pela quebra da trava do cubo, do conjunto filipado A última inspeção TL foi realizada 10/04, com aprovação."/>
    <s v="GARBUIO"/>
    <x v="0"/>
    <m/>
    <s v="Antonio Faustino dos Santos"/>
    <s v="Motorista"/>
    <m/>
    <s v="EVERSON RIBAS GOMES"/>
    <s v="HELLERSON APARECIDO SOARES"/>
    <m/>
    <m/>
    <x v="0"/>
    <x v="0"/>
    <x v="0"/>
    <x v="0"/>
    <s v=""/>
    <x v="0"/>
    <x v="0"/>
    <x v="0"/>
  </r>
  <r>
    <n v="546"/>
    <x v="0"/>
    <d v="2023-05-25T00:00:00"/>
    <x v="5"/>
    <d v="1899-12-30T15:00:00"/>
    <s v="Fazenda Jequitibá"/>
    <x v="5"/>
    <x v="1"/>
    <s v="Colaborador estava realizando a entrada no talhão, quando veio a escorregar em um barranco de areia solta (causado devido a manutenção das estradas) e encostou a proteção do vidro direito traseiro em uma das arvores de eucalipto, pressionando a proteção contra o vidro e vindo a estilhaçar o mesmo. Não houve danos ao colaborador, somente danos patrimoniais. "/>
    <s v="J.F.I"/>
    <x v="2"/>
    <m/>
    <s v="Matheus da Silva Cordeiro"/>
    <s v="Tratorista"/>
    <m/>
    <s v="GIL CANCELLA QUEIROGA"/>
    <s v="PAULO MIGUEL VIANA SILIO"/>
    <m/>
    <m/>
    <x v="0"/>
    <x v="0"/>
    <x v="0"/>
    <x v="0"/>
    <s v=""/>
    <x v="0"/>
    <x v="0"/>
    <x v="0"/>
  </r>
  <r>
    <n v="547"/>
    <x v="0"/>
    <d v="2023-05-30T00:00:00"/>
    <x v="5"/>
    <d v="1899-12-30T12:30:00"/>
    <s v="Fazenda Gracifer "/>
    <x v="4"/>
    <x v="1"/>
    <s v="A colaboradora estava realizando atividade de desbrota manual quando veio a pisar em uma caixa de vespas. Ela foi ferruada em algumas partes do corpo, apresentou reações e foi levada para o pronto atendimento. "/>
    <s v="J.F.I"/>
    <x v="2"/>
    <m/>
    <s v="Elizabete de Souza"/>
    <s v="Servente Rural "/>
    <m/>
    <s v="ALISSON CARLOS DA SILVA"/>
    <s v="JOSE SIDICLEI JESUS DO NASCIMENTO"/>
    <m/>
    <m/>
    <x v="0"/>
    <x v="0"/>
    <x v="0"/>
    <x v="0"/>
    <s v=""/>
    <x v="0"/>
    <x v="0"/>
    <x v="0"/>
  </r>
  <r>
    <n v="548"/>
    <x v="0"/>
    <d v="2023-05-30T00:00:00"/>
    <x v="5"/>
    <d v="1899-12-30T09:30:00"/>
    <s v="Fazenda São Guilherme "/>
    <x v="1"/>
    <x v="1"/>
    <s v="Ao ir para fazenda São Guilherme realizar atividade de capina no experimento de adubação, a chuva aumentou repentinamente, tornando a estrada escorregadia e com bastante barro. Com isso, o carro acabou escorregando para um banco de areia da estrada e o parachoque lateral direita do veículo colidiu com o banco de areia e quebrou "/>
    <s v="SILTEC"/>
    <x v="16"/>
    <m/>
    <s v="Giovane de Oliveira Nunes"/>
    <s v="Supervisor de Equipe "/>
    <s v="DIOGO MATOS"/>
    <s v="JANAINA SCOTTON"/>
    <s v="DIOGO MATOS"/>
    <m/>
    <m/>
    <x v="0"/>
    <x v="0"/>
    <x v="0"/>
    <x v="0"/>
    <s v=""/>
    <x v="0"/>
    <x v="0"/>
    <x v="0"/>
  </r>
  <r>
    <n v="549"/>
    <x v="0"/>
    <d v="2023-05-30T00:00:00"/>
    <x v="5"/>
    <d v="1899-12-30T17:20:00"/>
    <s v="Fazenda- Espírito Santo do Turvo"/>
    <x v="1"/>
    <x v="1"/>
    <s v="O motorista relatou que estava com pouca visibilidade por conta do parabrisa embaçado. Um operador estava auxiliando na limpeza quando o motorista se distraiu e colidiu com uma mureta que divide as mãos da via. Não há vítimas fatais, porém tem dois operadores relatando dores muscalres. Já foi realizado contato com o supervisor do módulo que acionou o SAMU da cidade próxima para atendimento e está neste momento (18:00), sendo realizado a manobra para socorrer os operadores em campo com micro da frente FW módulo 07."/>
    <s v="PIRACICABANA"/>
    <x v="5"/>
    <s v="MÓDULO 7"/>
    <s v="João Pereira Batista "/>
    <s v="Motorista "/>
    <m/>
    <s v="GABRIEL DE SOUZA MATEUS"/>
    <s v="FABIO OLIVEIRA BOZI"/>
    <m/>
    <m/>
    <x v="0"/>
    <x v="0"/>
    <x v="0"/>
    <x v="0"/>
    <s v=""/>
    <x v="0"/>
    <x v="0"/>
    <x v="0"/>
  </r>
  <r>
    <n v="550"/>
    <x v="0"/>
    <d v="2023-05-25T00:00:00"/>
    <x v="5"/>
    <d v="1899-12-30T14:20:00"/>
    <s v="Duartina"/>
    <x v="1"/>
    <x v="1"/>
    <s v="Operador Juliano Souza durante a aplicação de herbicida mecanizada veio a desviar de árvore próximo á saída talhão, quando pneu dianteiro subiu no toco e  o trator escorregou e bateu no galho que veio a quebrar o vidro esquerdo."/>
    <s v="J.F.I"/>
    <x v="2"/>
    <m/>
    <s v="Juliano Souza"/>
    <s v="Servente Rural "/>
    <m/>
    <s v="ALISSON CARLOS DA SILVA"/>
    <s v="JOSE SIDICLEI JESUS DO NASCIMENTO"/>
    <m/>
    <m/>
    <x v="0"/>
    <x v="0"/>
    <x v="0"/>
    <x v="0"/>
    <s v=""/>
    <x v="0"/>
    <x v="0"/>
    <x v="0"/>
  </r>
  <r>
    <n v="551"/>
    <x v="0"/>
    <d v="2023-05-31T00:00:00"/>
    <x v="5"/>
    <d v="1899-12-30T14:20:00"/>
    <s v="Fazenda Sossego I"/>
    <x v="1"/>
    <x v="1"/>
    <s v="Tratorista Jaiuto Rocha estava seguindo a rua de eucalipto vindo abastecer, quando veio a sentir o galho de eucalipto que estava trançado entre os cipós veio a bater na lateral do vidro, deslocando a borracha de proteção e assim, quebrando o vidro. "/>
    <s v="J.F.I"/>
    <x v="2"/>
    <m/>
    <s v="Jaiuto Rocha "/>
    <s v="Tratorista"/>
    <m/>
    <s v="ALISSON CARLOS DA SILVA"/>
    <s v="JOSE SIDICLEI JESUS DO NASCIMENTO"/>
    <m/>
    <m/>
    <x v="0"/>
    <x v="0"/>
    <x v="0"/>
    <x v="0"/>
    <s v=""/>
    <x v="0"/>
    <x v="0"/>
    <x v="0"/>
  </r>
  <r>
    <n v="552"/>
    <x v="0"/>
    <d v="2023-06-01T00:00:00"/>
    <x v="3"/>
    <d v="1899-12-30T13:30:00"/>
    <s v="Fazenda Esperança "/>
    <x v="5"/>
    <x v="1"/>
    <s v="Por volta das 13:30 o operador de trator Cléber de Souza Pandolfi, matrícula 22950, ao tentar retirar o trator TPC 3736 que estava estacionado no talhão ao lado do carreador, na tentativa de sair da linha de subsolagem não chamou o motorista do ônibus da empresa Piracicabana, prestador de serviço da Bracell placa FK3G62 que estacionou ao lado da máquina no carreador. O operador na sua percepção acreditou que dava para para sair sem chamar o motorista para retirar o ônibus, ao se deslocar na linha devido a irregularidade do solo o trator veio a ter um balanço e escorregar na linha do sulco vindo a ponta da barra aberta pegar na lateral do mesmo causando um furo na lataria. "/>
    <s v="CARPELO"/>
    <x v="2"/>
    <m/>
    <s v="Cléber de Souza Pandolfi "/>
    <s v="Operador Trator Ágricola "/>
    <s v="ENGELBERT FILIPE FUCHS"/>
    <s v="BRUNO ASSUNCAO NORONHA"/>
    <s v="ANDRÉ TEIXEIRA"/>
    <m/>
    <m/>
    <x v="0"/>
    <x v="0"/>
    <x v="0"/>
    <x v="0"/>
    <s v=""/>
    <x v="1"/>
    <x v="0"/>
    <x v="0"/>
  </r>
  <r>
    <n v="553"/>
    <x v="0"/>
    <d v="2023-06-01T00:00:00"/>
    <x v="3"/>
    <d v="1899-12-30T15:40:00"/>
    <s v="Viveiro LP II - Expedição"/>
    <x v="2"/>
    <x v="1"/>
    <s v="O colaborador estava descaregando o caminhão de mudas, quando ao puxar 4 caixas vazias, uma das caixas veio a cair no ombro do lado esquerdo cusando escoriação. "/>
    <s v="BRACELL"/>
    <x v="7"/>
    <m/>
    <s v="Reginaldo Trindade"/>
    <s v="Auxiliar de Serviços Gerais "/>
    <s v="CLAUDINEI PEREIRA QUINTO"/>
    <s v="CLAUDILENE APARECIDA ALVES PENA"/>
    <s v="VINÍCIOS GIACOMETTI"/>
    <m/>
    <m/>
    <x v="0"/>
    <x v="0"/>
    <x v="0"/>
    <x v="0"/>
    <s v=""/>
    <x v="1"/>
    <x v="0"/>
    <x v="0"/>
  </r>
  <r>
    <n v="554"/>
    <x v="0"/>
    <d v="2023-05-23T00:00:00"/>
    <x v="5"/>
    <d v="1899-12-30T06:30:00"/>
    <s v="Condomínio Platinum, Rua Anita Garibaldi, 1189, Centro, Lençóis Paulista/RO"/>
    <x v="1"/>
    <x v="1"/>
    <s v="Durante a minha saída para o trabalho, na manhã do dia 23/05/2023, por volta das 06:30 horas, ao dar ré ocasionei uma colisão (leve) com um pilar do estacionamento do prédio onde resido (Condomínio Platinum, Rua Anita Garibaldi, 1189, Centro, Lençóis Paulista/RO). Na colisão o para-choque traseiro e a porta do passageiro (traseiro) acabaram sendo danificados, ambos os danos localizados do lado direito."/>
    <s v="BRACELL"/>
    <x v="8"/>
    <m/>
    <s v="Suely de Melo Dias"/>
    <s v="Planejamento e Controle Florestal "/>
    <m/>
    <s v="MATHEUS BRUCKNER SOARES"/>
    <m/>
    <m/>
    <m/>
    <x v="0"/>
    <x v="0"/>
    <x v="0"/>
    <x v="0"/>
    <s v=""/>
    <x v="0"/>
    <x v="0"/>
    <x v="0"/>
  </r>
  <r>
    <n v="555"/>
    <x v="0"/>
    <d v="2023-05-27T00:00:00"/>
    <x v="5"/>
    <m/>
    <s v="Rodada Prévia de Campo "/>
    <x v="1"/>
    <x v="1"/>
    <s v="Durante uma rodada a campo, em razão da irregularidade das estradas, ocorreu a ruptura parcial do para-choque dianteiro, uma vez, que já se encontrava danificado, no decorrer do trajeto desprendeu-se por completo do veículo."/>
    <s v="BRACELL"/>
    <x v="8"/>
    <m/>
    <s v="RNE 6B45"/>
    <s v="Planejamento e Controle Florestal "/>
    <m/>
    <s v="MATHEUS BRUCKNER SOARES"/>
    <m/>
    <m/>
    <m/>
    <x v="0"/>
    <x v="0"/>
    <x v="0"/>
    <x v="0"/>
    <s v=""/>
    <x v="0"/>
    <x v="0"/>
    <x v="0"/>
  </r>
  <r>
    <n v="556"/>
    <x v="0"/>
    <d v="2023-05-29T00:00:00"/>
    <x v="5"/>
    <d v="1899-12-30T10:30:00"/>
    <s v="Fazenda São João II"/>
    <x v="1"/>
    <x v="1"/>
    <s v="O operador parou a maquina e abriu a porta traseira para conversar com o Encarregado e então o abriu o vidro traseiro quando o vidro lateral da porta esquerda estourou. Como não houve nenhuma batida contra, com o ar condicionado ligado ao abrir a porta traseira o vidro sofreu um choque térmico que fez o vidro estourar."/>
    <s v="SOLLUM"/>
    <x v="2"/>
    <m/>
    <s v="Máquina - frota STP 279"/>
    <s v="Trator "/>
    <m/>
    <s v="ALISSON CARLOS DA SILVA"/>
    <s v="JOSE SIDICLEI JESUS DO NASCIMENTO"/>
    <m/>
    <m/>
    <x v="0"/>
    <x v="0"/>
    <x v="0"/>
    <x v="0"/>
    <s v=""/>
    <x v="0"/>
    <x v="0"/>
    <x v="0"/>
  </r>
  <r>
    <n v="557"/>
    <x v="1"/>
    <d v="2023-05-29T00:00:00"/>
    <x v="5"/>
    <d v="1899-12-30T09:00:00"/>
    <s v="BR262"/>
    <x v="1"/>
    <x v="1"/>
    <s v="O colaborador se deslocava de Campo Grande MS, pela BR 262 (estrada de asfalto), seguindo para o projeto Santa Rita MS e ao passar sentido contrário por uma carreta, foi projetada uma  pedra que acertou no parabrisa, causando a trinca do mesmo.  "/>
    <s v="BRACELL"/>
    <x v="2"/>
    <m/>
    <s v="Ronaldo Araújo "/>
    <s v="Técnico Operacional "/>
    <m/>
    <s v="ROGELIO JOSÉ DE SOUZA"/>
    <m/>
    <m/>
    <m/>
    <x v="0"/>
    <x v="0"/>
    <x v="0"/>
    <x v="0"/>
    <s v=""/>
    <x v="0"/>
    <x v="0"/>
    <x v="0"/>
  </r>
  <r>
    <n v="558"/>
    <x v="1"/>
    <d v="2023-05-29T00:00:00"/>
    <x v="5"/>
    <d v="1899-12-30T08:50:00"/>
    <s v="FAZENDA DOURADINHA"/>
    <x v="5"/>
    <x v="1"/>
    <s v="Conforme relato dos envolvidos (operador e motoristas), durante a etapa de desatolamento do caminhão carga seca (placa LMO5I14), a máquina pá carregadeira (frota 10554) realizou o posicionamento da cinta de arraste no para-choque traseiro do caminhão e iniciou o arraste. O motorista ao perceber que o caminhão havia desatolado acelerou para facilitar a saída do local. Foi quando acabou atingindo a frente do ônibus (placa FPI510) que estava parado na estrada principal, causando avarias no para-brisa e lanterna do lado esquerdo do ônibus."/>
    <s v="EMFLORA "/>
    <x v="2"/>
    <m/>
    <s v="Valdenor dos Santos"/>
    <s v="Motorista *( HM Turismo)*"/>
    <m/>
    <s v="PAULO TEIXEIRA"/>
    <s v="GUILHERME INOUE NASCIMENTO"/>
    <m/>
    <m/>
    <x v="0"/>
    <x v="0"/>
    <x v="0"/>
    <x v="0"/>
    <s v=""/>
    <x v="0"/>
    <x v="0"/>
    <x v="0"/>
  </r>
  <r>
    <n v="559"/>
    <x v="1"/>
    <d v="2023-05-30T00:00:00"/>
    <x v="5"/>
    <d v="1899-12-30T09:00:00"/>
    <s v="Faz. Medalha –Ribas do Rio Pardo"/>
    <x v="1"/>
    <x v="1"/>
    <s v="O colaborador relatou que ao acionar o sistema de levante hidráulico, o implemento ficou acima do ponto que geralmente fica posicionado. No momento do deslocamento e ao passar por algumas lombadas no carreador, o implemento  balançou (balançar natural) e veio a acertar uma parte deste no vidro traseiro da máquina (trator), causando a quebra do  vidro. "/>
    <s v="J.F.I"/>
    <x v="2"/>
    <m/>
    <m/>
    <s v="Tratoristas"/>
    <m/>
    <s v="Danilo Ribeiro"/>
    <s v="João Paulo da Silva"/>
    <m/>
    <m/>
    <x v="0"/>
    <x v="0"/>
    <x v="0"/>
    <x v="0"/>
    <s v=""/>
    <x v="0"/>
    <x v="0"/>
    <x v="0"/>
  </r>
  <r>
    <n v="560"/>
    <x v="0"/>
    <d v="2023-05-30T00:00:00"/>
    <x v="5"/>
    <d v="1899-12-30T08:00:00"/>
    <s v="Pátio de Madeira L1"/>
    <x v="1"/>
    <x v="1"/>
    <s v="No trajeto entre a balança da portaria 9 e o pátio de madeira houve choque do implemento do caminhão com um pilar de sustentação do pipe rack na primeira curva. não houve dano estrutural no pipe rack"/>
    <s v="BRACELL"/>
    <x v="1"/>
    <s v="LINHA 1"/>
    <s v="Luiz Marcos de Lima"/>
    <s v="Motorista"/>
    <m/>
    <s v="EDER DA SILVA RAMOS"/>
    <s v="ALEXANDRE PINTO MESQUITA"/>
    <m/>
    <m/>
    <x v="0"/>
    <x v="0"/>
    <x v="0"/>
    <x v="0"/>
    <s v=""/>
    <x v="0"/>
    <x v="0"/>
    <x v="0"/>
  </r>
  <r>
    <n v="561"/>
    <x v="0"/>
    <d v="2023-06-01T00:00:00"/>
    <x v="3"/>
    <d v="1899-12-30T08:20:00"/>
    <s v="FAZENDA NOSSA SENHORA APARECIDA "/>
    <x v="2"/>
    <x v="1"/>
    <s v="O colaborador relatou que durante o carregamento, o líder pediu para aumentar o volume de caixas e consequentemente houve a necessidade de aumentar a pilha de caixas dentro do baú do caminhão. Foi então que o colaborador subiu em cima das caixas (realizando uma prática onde não foi solicitado e nem orientado, que é de subir em cima de caixas), e uma delas veio a quebrar e ele acabou caindo, o que lhe causou pequenas escoriações na sua perna esquerda.  "/>
    <s v="BRACELL"/>
    <x v="7"/>
    <m/>
    <s v="Yan Rodrigues de Souza Carvalho "/>
    <s v="Auxiliar de Viveiro"/>
    <s v="CLAUDINEI PEREIRA QUINTO"/>
    <s v="ANTONIO TEODOMIRO"/>
    <s v="Gleison Martinez"/>
    <m/>
    <m/>
    <x v="0"/>
    <x v="0"/>
    <x v="0"/>
    <x v="0"/>
    <s v=""/>
    <x v="1"/>
    <x v="0"/>
    <x v="0"/>
  </r>
  <r>
    <n v="562"/>
    <x v="0"/>
    <d v="2023-06-01T00:00:00"/>
    <x v="3"/>
    <d v="1899-12-30T14:50:00"/>
    <s v="Viveiro de Agua Clara"/>
    <x v="2"/>
    <x v="1"/>
    <s v="O colaborador estava realizando sua atividade no caminhão baú (carroceria), descarregando as caixas cheias. Em certo momento, ele foi pegar uma caixa que estava empilhada na parte superior. Foi então que ele veio a escorregar e cair no assoalho da carroceria do caminhão, o que lhe causou pequenas escoriações no braço direito e um leve desconforto no quadril. O colaborador foi encaminhado para o ambulatório médico onde foi atendido e liberado para suas atividades.  "/>
    <s v="BRACELL"/>
    <x v="7"/>
    <m/>
    <s v="Anderson Gomes dos Santos"/>
    <s v="Auxiliar de viveiro"/>
    <s v="CLAUDINEI PEREIRA QUINTO"/>
    <s v="VALERIANO C. CONCEIÇÃO"/>
    <s v="MAXMULLER MOURA"/>
    <m/>
    <m/>
    <x v="0"/>
    <x v="0"/>
    <x v="0"/>
    <x v="0"/>
    <s v=""/>
    <x v="1"/>
    <x v="0"/>
    <x v="0"/>
  </r>
  <r>
    <n v="563"/>
    <x v="0"/>
    <d v="2023-05-31T00:00:00"/>
    <x v="5"/>
    <d v="1899-12-30T14:20:00"/>
    <s v="Rodovia Mal. Rondon – Entre Cafelândia a Pirajuí "/>
    <x v="1"/>
    <x v="1"/>
    <s v="No dia 31/05/2023, ao realizar trajeto vindo da Faz. Conquista, com destino a cidade de Pirajuí, através da rodovia Marechal Rondon com o veículo Fiat Uno entre 90 km/h a 100 km/h pelo lado esquerdo da pista, quando um cachorro que estava do lado direito da pista, possivelmente por se assustar com a aproximação do veículo correu para atravessar a pista, devido a não haver tempo hábil para frear ou desviar o veículo, ocorreu o atropelamento do animal. "/>
    <s v="PONSSE"/>
    <x v="5"/>
    <s v="MÓDULO 6"/>
    <s v="Felipe Borges dos Santos"/>
    <s v="Técnico de Segurança"/>
    <m/>
    <s v="ANTONIO CESAR COELHO MADEIRA"/>
    <s v="SAYMON LUZ SANTOS"/>
    <m/>
    <m/>
    <x v="0"/>
    <x v="0"/>
    <x v="0"/>
    <x v="0"/>
    <s v=""/>
    <x v="0"/>
    <x v="0"/>
    <x v="0"/>
  </r>
  <r>
    <n v="564"/>
    <x v="0"/>
    <d v="2023-06-01T00:00:00"/>
    <x v="3"/>
    <d v="1899-12-30T02:40:00"/>
    <s v="Faz. Santa Maria III"/>
    <x v="1"/>
    <x v="1"/>
    <s v="O condutor Ivair relatou que estava com o caminhão parado na fila vazio para carregar, instantes depois a fila andou e ele conduziu o veículo por alguns metros até que ouviu no rádio por alguns metros até que ouviu no rádio que uma colisão havia ocorrido entre a patrol e um veículo da garbuio, imediatamente desceu e caminhou até a traseria da ultima carreta de seu conjunto, encontrou o líder Bracell juntamente com um operador da empresa Agro Roque que relataram o que ocorreu, declararam ambos que duas colisões ocorreram, a primeira quando o caminhão ainda parado a motoniveladora em movimento de ultrapassagem resvalou em um dos fueiros e a segunda no instante em que o caminhão foi movimentado e a colisão ocorreu contra a porta da motonivelaodra que estava parcialmente aberta para que o operador enxergasse a distância entre os veículos durante a manobra. Declarou o condutor Ivair que não houve nenhum aviso por rádio sobre a manobra que estava em andamento."/>
    <s v="GARBUIO"/>
    <x v="0"/>
    <m/>
    <s v="Ivair Maximiniano"/>
    <s v="Motorista de Carreta"/>
    <s v="ANDRE LUIS SCARIN DO AMARAL"/>
    <s v="EVERSON RIBAS GOMES"/>
    <s v="HELLERSON APARECIDO SOARES"/>
    <m/>
    <m/>
    <x v="0"/>
    <x v="0"/>
    <x v="0"/>
    <x v="0"/>
    <s v=""/>
    <x v="1"/>
    <x v="0"/>
    <x v="0"/>
  </r>
  <r>
    <n v="565"/>
    <x v="0"/>
    <d v="2023-06-02T00:00:00"/>
    <x v="3"/>
    <d v="1899-12-30T15:00:00"/>
    <s v="Faz. Ipê III"/>
    <x v="5"/>
    <x v="1"/>
    <s v="O colaborador estava fazendo aplicação de calcário, quando o trator passou por um desnível vindo a inclinar, apoiando se entre os vidros da porta e da lateral sobre eucaliptos, quebrando o vidro da máquina."/>
    <s v="J.F.I"/>
    <x v="2"/>
    <m/>
    <s v="Railson Mendes da Silva"/>
    <s v="Tratorista"/>
    <s v="ENGELBERT FILIPE FUCHS"/>
    <s v="GIL CANCELLA QUEIROGA"/>
    <s v="PAULO MIGUEL VIANA SILIO"/>
    <m/>
    <m/>
    <x v="0"/>
    <x v="0"/>
    <x v="0"/>
    <x v="0"/>
    <s v=""/>
    <x v="1"/>
    <x v="0"/>
    <x v="0"/>
  </r>
  <r>
    <n v="566"/>
    <x v="0"/>
    <d v="2023-06-02T00:00:00"/>
    <x v="3"/>
    <d v="1899-12-30T18:45:00"/>
    <s v="Faz. Bom Sucesso de Itararé"/>
    <x v="2"/>
    <x v="1"/>
    <s v="Colaboradora ao descer da máquina CF-90026, não se atentou com o barranco e veio a escorregar, ocacionando uma torção no tornozelo esquerdo. Foi socorrida no campo e encaminhada imediatamente pelo lider de campo ao pronto socorro, para atendimento e avaliação médica. Na segunda-feria (05/06/2023), a mesma passará com o médioc do trabalho, para avaliação e possível readaptação de função."/>
    <s v="PLACIDOS"/>
    <x v="6"/>
    <m/>
    <s v="Mirian Ramos das Graças"/>
    <s v="OP. Máquinas"/>
    <s v="ANDRE LUIS SCARIN DO AMARAL"/>
    <s v="MARCOS SILVA DE MENEZES"/>
    <s v="MARIO FRAIZ COELHO MAIA D ANDRADE"/>
    <m/>
    <m/>
    <x v="0"/>
    <x v="0"/>
    <x v="0"/>
    <x v="0"/>
    <s v=""/>
    <x v="1"/>
    <x v="0"/>
    <x v="0"/>
  </r>
  <r>
    <n v="567"/>
    <x v="0"/>
    <d v="2023-06-02T00:00:00"/>
    <x v="3"/>
    <d v="1899-12-30T14:50:00"/>
    <s v="Faz. Olinda - Mód. 3"/>
    <x v="5"/>
    <x v="0"/>
    <s v="O operador estava em deslocamento com o equipamento para o talhão 8 na estrada principal da fazenda e em sua frente estava um caminhão pipa da Ponsse, comunicou pelo rádio para dar passagem, onde o mesmo atendeu e foi para a lateral da estrada. Ao fazer a passagem o operador manobrou a máquina e acertou o caminhão."/>
    <s v="BRACELL"/>
    <x v="5"/>
    <s v="MÓDULO 3"/>
    <s v="Luiz Fernando Alves"/>
    <s v="Op. Colheita I"/>
    <s v="ALVARO BYCZKOVSKI"/>
    <s v="LUCAS PINTO RIBEIRO"/>
    <s v="RAFAEL DOMINGUES DE ALMEIDA"/>
    <m/>
    <m/>
    <x v="0"/>
    <x v="0"/>
    <x v="0"/>
    <x v="0"/>
    <s v=""/>
    <x v="1"/>
    <x v="0"/>
    <x v="0"/>
  </r>
  <r>
    <n v="568"/>
    <x v="0"/>
    <d v="2023-06-02T00:00:00"/>
    <x v="3"/>
    <d v="1899-12-30T16:00:00"/>
    <s v="Estrada Municipal Angatuba"/>
    <x v="5"/>
    <x v="1"/>
    <s v="O colaborador voltava para casa quando escutou um estralo no motor do carro, parou para ver o que tinha acontecido e ao sair do veículo notou um princípio de incêndio, se afastou para solicitar ajuda, mas o fogo aumentou vindo a queimão o caro totalmente."/>
    <s v="EQUILIBRIO"/>
    <x v="14"/>
    <m/>
    <s v="Mateus Felipe da Silva"/>
    <s v="Técnico Florestal"/>
    <s v="THAIS RUFINO "/>
    <s v="RAFAEL APARECIDO RODRIGUES JUNIOR"/>
    <s v="MARIANI CARRION XIMENDES"/>
    <m/>
    <m/>
    <x v="0"/>
    <x v="0"/>
    <x v="0"/>
    <x v="0"/>
    <s v=""/>
    <x v="1"/>
    <x v="0"/>
    <x v="0"/>
  </r>
  <r>
    <n v="569"/>
    <x v="0"/>
    <d v="2023-06-03T00:00:00"/>
    <x v="3"/>
    <d v="1899-12-30T12:10:00"/>
    <s v="Rodovia SP 300"/>
    <x v="5"/>
    <x v="1"/>
    <s v="O condutor Jaime, no 2° dia de escala, assumiu o veículo JBA0A63, ás 23:42 do dia 02/06/2023 retornava carregado da fazenda São José IV sentido Lençóis Paulista faltando 3km para a garahgem da Garbuio declarou que após passar pelo pedágio cochilou, invadiu o acostamento e colidiiu contra um caminhão de menor porte da empresa ELO que estava parado no acostamento. A pista não precisou ser interditada."/>
    <s v="GARBUIO"/>
    <x v="0"/>
    <m/>
    <s v="Jaime de Jesus dos Santos"/>
    <s v="Motorista de Carreta"/>
    <s v="ANDRE LUIS SCARIN DO AMARAL"/>
    <s v="EVERSON RIBAS GOMES"/>
    <s v="HELLERSON APARECIDO SOARES"/>
    <m/>
    <m/>
    <x v="0"/>
    <x v="0"/>
    <x v="0"/>
    <x v="0"/>
    <s v=""/>
    <x v="1"/>
    <x v="0"/>
    <x v="0"/>
  </r>
  <r>
    <n v="570"/>
    <x v="0"/>
    <d v="2023-06-01T00:00:00"/>
    <x v="3"/>
    <d v="1899-12-30T17:15:00"/>
    <s v="Nossa Senhora Aparecida"/>
    <x v="1"/>
    <x v="1"/>
    <s v="Segundo relato do colaborador  (motorista), ele estava voltando do viveiro de mudas e ao fazer manobra e entrar a direita em frente ao posto Talismã, haviam várias carretas de madeira para acessar a BR-262. Neste momento, o motorista (ônibus) parou o veículo porque o acesso era estreito, mas o motorista do caminhão se deslocou com o veículo vindo a quebrar o retrovisor do lado esquerdo do ônibus no fueiro da frota de madeira. "/>
    <s v="PIRACICABANA"/>
    <x v="7"/>
    <m/>
    <s v="Clóvis Luiz"/>
    <s v="Motorista"/>
    <s v="CLAUDINEI PEREIRA QUINTO"/>
    <m/>
    <m/>
    <m/>
    <m/>
    <x v="0"/>
    <x v="0"/>
    <x v="0"/>
    <x v="0"/>
    <s v=""/>
    <x v="1"/>
    <x v="0"/>
    <x v="0"/>
  </r>
  <r>
    <n v="571"/>
    <x v="1"/>
    <d v="2023-06-01T00:00:00"/>
    <x v="3"/>
    <d v="1899-12-30T10:00:00"/>
    <s v="Fazenda Tucano III"/>
    <x v="1"/>
    <x v="1"/>
    <s v="Durante a atividade de acabamento de seguimento de terraço na Fazenda Tucano III, a máquina (motoniveladora) se aproximou muito da área de empréstimo de solo e com o solo estava sem sensibilidade, houve um leve desmoronamento, ocasionando a projeção do equipamento para dentro da jazida. Na manobra de retirada, o operador usou a lâmina como alavanca. Com o movimento e proximidade de alça de apoio para acesso a máquina, a lâmina esbarrou nesta alça, ocasionando um leve afundamento da peça do solo. "/>
    <s v="BRACELL"/>
    <x v="2"/>
    <m/>
    <s v="Paulo Sérgio Moreira"/>
    <s v="Operador de Máquinas Florestais "/>
    <s v="ADRIANO DE PAULA MARQUES"/>
    <s v="ROGELIO JOSÉ DE SOUZA"/>
    <s v="SAMUEL NOGUEIRA PEREIRA"/>
    <m/>
    <m/>
    <x v="0"/>
    <x v="0"/>
    <x v="0"/>
    <x v="0"/>
    <s v=""/>
    <x v="1"/>
    <x v="0"/>
    <x v="0"/>
  </r>
  <r>
    <n v="572"/>
    <x v="0"/>
    <d v="2023-06-05T00:00:00"/>
    <x v="3"/>
    <d v="1899-12-30T01:50:00"/>
    <s v="Fazenda Santa Maria"/>
    <x v="1"/>
    <x v="1"/>
    <s v="O operador foi carregar a segunda composição quando caiu um torete quebrando a válvula pneumática que libera o ar da última composição."/>
    <s v="MODEL "/>
    <x v="6"/>
    <m/>
    <s v="Leandro Ferreira de Almeida"/>
    <s v="Op. Carregamento"/>
    <s v="ANDRE LUIS SCARIN DO AMARAL"/>
    <s v="MARCOS SILVA DE MENEZES"/>
    <s v="JHON FELIPE SENOSKI"/>
    <m/>
    <m/>
    <x v="0"/>
    <x v="0"/>
    <x v="0"/>
    <x v="0"/>
    <s v=""/>
    <x v="1"/>
    <x v="0"/>
    <x v="0"/>
  </r>
  <r>
    <n v="573"/>
    <x v="0"/>
    <d v="2023-06-03T00:00:00"/>
    <x v="3"/>
    <d v="1899-12-30T16:00:00"/>
    <s v="Fazenda Maria XVII - Cidade de Manduri "/>
    <x v="5"/>
    <x v="1"/>
    <s v="O colaborador Gilson Sansan estava saído carregado da fazenda Santa Maria XVII e seguida no sentido carregado quando fez a curva para direita vindo a tombar todo o conjunto, havendo somente danos materiais "/>
    <s v="MODEL "/>
    <x v="0"/>
    <m/>
    <s v="Gilson Zorzan "/>
    <s v="Motorista"/>
    <s v="ANDRE LUIS SCARIN DO AMARAL"/>
    <s v="EVERSON RIBAS GOMES"/>
    <s v="HELLERSON APARECIDO SOARES"/>
    <m/>
    <m/>
    <x v="0"/>
    <x v="0"/>
    <x v="0"/>
    <x v="0"/>
    <s v=""/>
    <x v="1"/>
    <x v="0"/>
    <x v="0"/>
  </r>
  <r>
    <n v="574"/>
    <x v="0"/>
    <d v="2023-06-05T00:00:00"/>
    <x v="3"/>
    <d v="1899-12-30T20:40:00"/>
    <s v="Fazenda Palmital"/>
    <x v="5"/>
    <x v="1"/>
    <s v="O colaborador Adealdo da Cruz estava fazendo carregamento na Fazenda Palmital, quando oo sair carregado da grua para o sentido  de amarração, percebeu que tinha um top e o caminhão não aguentou subir, o mesmo parou o caminhão e chamou o patroleiro no rádio, mesmo assim o caminhão começou a descer e não conseguiu segurar com freio estacionário, vindo a tombar a terceira composição, havendo somente danos materiais."/>
    <s v="MODEL "/>
    <x v="0"/>
    <m/>
    <s v="Adealdo da Cruz"/>
    <s v="Motorista"/>
    <s v="ANDRE LUIS SCARIN DO AMARAL"/>
    <s v="EVERSON RIBAS GOMES"/>
    <s v="HELLERSON APARECIDO SOARES"/>
    <m/>
    <m/>
    <x v="0"/>
    <x v="0"/>
    <x v="0"/>
    <x v="0"/>
    <s v=""/>
    <x v="1"/>
    <x v="0"/>
    <x v="0"/>
  </r>
  <r>
    <n v="575"/>
    <x v="0"/>
    <d v="2023-06-09T00:00:00"/>
    <x v="3"/>
    <d v="1899-12-30T13:00:00"/>
    <s v="São José VI"/>
    <x v="5"/>
    <x v="1"/>
    <s v="Operador estava realizando manobra no talhão 003 para deslocar para talhão 002 quando o tanque veio afundar o pneu na linha de subsolagem vindo a tombar o implemento. "/>
    <s v="J.F.I"/>
    <x v="2"/>
    <m/>
    <s v="Romilson Nunes Moreira"/>
    <s v="Tratorista "/>
    <s v="ENGELBERT FILIPE FUCHS"/>
    <s v="GIL CANCELLA QUEIROGA"/>
    <s v="PAULO MIGUEL VIANA SILIO"/>
    <m/>
    <m/>
    <x v="0"/>
    <x v="0"/>
    <x v="0"/>
    <x v="0"/>
    <s v=""/>
    <x v="1"/>
    <x v="0"/>
    <x v="0"/>
  </r>
  <r>
    <n v="576"/>
    <x v="0"/>
    <d v="2023-06-05T00:00:00"/>
    <x v="3"/>
    <d v="1899-12-30T13:50:00"/>
    <s v="Fazenda Globo| Talhão 017"/>
    <x v="2"/>
    <x v="1"/>
    <s v="O colaborador realizava a atividade de aplicação de herbicida manual com bomba costal, quando pisou em um buraco encoberto com resíduos de eucalipto e torceu o tornozelo direito "/>
    <s v="SOLLUM"/>
    <x v="2"/>
    <m/>
    <s v="Robson Rafael de Souza"/>
    <s v="Trabalhador Florestal "/>
    <s v="ENGELBERT FILIPE FUCHS"/>
    <s v="ALISSON CARLOS DA SILVA"/>
    <s v="JOSE SIDICLEI JESUS DO NASCIMENTO"/>
    <m/>
    <m/>
    <x v="0"/>
    <x v="0"/>
    <x v="0"/>
    <x v="0"/>
    <s v=""/>
    <x v="1"/>
    <x v="0"/>
    <x v="0"/>
  </r>
  <r>
    <n v="577"/>
    <x v="1"/>
    <d v="2023-06-05T00:00:00"/>
    <x v="3"/>
    <d v="1899-12-30T15:00:00"/>
    <s v="Faz. douradinha "/>
    <x v="1"/>
    <x v="1"/>
    <s v="O colaborador relatou que estava no meio do talhão e havia um local parecido com uma caixa d'água. Foi então que ele passou a frente do trator e o fundo subiu e o regulador do implemento lamininha veio a bater no vidro traseiro, causando a quebra do mesmo. "/>
    <s v="EMFLORS"/>
    <x v="2"/>
    <m/>
    <s v="Aurino da Conceição "/>
    <s v="Operador de trator Pneu"/>
    <s v="ADRIANO DE PAULA MARQUES"/>
    <s v="HELIO ROCHA"/>
    <s v="WAGNER CARVALHO"/>
    <m/>
    <m/>
    <x v="0"/>
    <x v="0"/>
    <x v="0"/>
    <x v="0"/>
    <s v=""/>
    <x v="1"/>
    <x v="0"/>
    <x v="0"/>
  </r>
  <r>
    <n v="578"/>
    <x v="1"/>
    <d v="2023-06-05T00:00:00"/>
    <x v="3"/>
    <d v="1899-12-30T07:15:00"/>
    <s v="Rua Anaurilandia com Campo Grande Bataguassu MS"/>
    <x v="5"/>
    <x v="1"/>
    <s v="O colaborador relatou que ao transitar pela rua Anaurilandia, ele parou no pare com a avenida Campo Grande e aguardou dois veículos passarem. Após passar, ele olhou novamente e não vinha nenhum veículo. Foi quando já estava no meio do cruzamento e veio uma  moto em alta velocidade e acabou colidindo na parte traseira esquerda do veículo em que estava dirigindo, causando pequenas avarias. "/>
    <s v="BRACELL"/>
    <x v="2"/>
    <m/>
    <s v="Wagner Carvalho"/>
    <s v="Supervisor Silvicultura"/>
    <s v="ADRIANO DE PAULA MARQUES"/>
    <s v="HELIO ROCHA"/>
    <s v="WAGNER CARVALHO"/>
    <m/>
    <m/>
    <x v="0"/>
    <x v="0"/>
    <x v="0"/>
    <x v="0"/>
    <s v=""/>
    <x v="1"/>
    <x v="0"/>
    <x v="0"/>
  </r>
  <r>
    <n v="579"/>
    <x v="1"/>
    <d v="2023-06-06T00:00:00"/>
    <x v="3"/>
    <d v="1899-12-30T19:00:00"/>
    <s v="Campo Grande, Jardim São Lourenço "/>
    <x v="1"/>
    <x v="1"/>
    <s v="O colaborador estava em  deslocamento para sua casa e ao fazer uma conversão para esquerda foi surpreendido por um motociclista fazendo uma ultrapassagem pela esquerda, o que acabou colidindo na lateral de seu veículo. "/>
    <s v="BRACELL"/>
    <x v="2"/>
    <m/>
    <s v="Eduardo Martoni"/>
    <s v="Supervisor"/>
    <s v="EDSON FIGUEIREDO DE ANDRADE NETO"/>
    <s v="EDUARDO BARBOSA MARTONI"/>
    <s v="EDUARDO BARBOSA MARTONI"/>
    <m/>
    <m/>
    <x v="0"/>
    <x v="0"/>
    <x v="0"/>
    <x v="0"/>
    <s v=""/>
    <x v="1"/>
    <x v="0"/>
    <x v="0"/>
  </r>
  <r>
    <n v="580"/>
    <x v="1"/>
    <d v="2023-06-06T00:00:00"/>
    <x v="3"/>
    <d v="1899-12-30T14:45:00"/>
    <s v="Faz. Taboca talhão 12"/>
    <x v="1"/>
    <x v="1"/>
    <s v="Segundo relato do colaborador, ele estava realizando atividade de irrigação e passou com o trator em uma erosão. Ao passar, o implemento de irrigação lateralizou tocando um dos “braços” de irrigação no chão. De imediato, a atividade foi paralisando. Após o implemento ser colocado na posição de operação, a atividade foi reestabelecida.  "/>
    <s v="CARPELO"/>
    <x v="2"/>
    <m/>
    <s v="Davi Nunes."/>
    <s v="Operador de Trator Agrícola."/>
    <s v="ADRIANO DE PAULA MARQUES"/>
    <s v="PAULO TEIXEIRA"/>
    <s v="Daniele Paszko Monteiro"/>
    <m/>
    <m/>
    <x v="0"/>
    <x v="0"/>
    <x v="0"/>
    <x v="0"/>
    <s v=""/>
    <x v="1"/>
    <x v="0"/>
    <x v="0"/>
  </r>
  <r>
    <n v="581"/>
    <x v="0"/>
    <d v="2023-06-05T00:00:00"/>
    <x v="3"/>
    <d v="1899-12-30T21:37:00"/>
    <s v="Avaré próximo ao pedágio"/>
    <x v="1"/>
    <x v="1"/>
    <s v="Conforme informaçõa in loco do colaborador Sebatião Bernardo, o mesmo estava conduzindo a frota Scania placa RVA8H68, segundo relato do mesmo próximo ao pedágio de Avaré, um caminhão terceiro da empresa (Klein Santos) conduzido pelo motorista Claudemir Ferreira dos Santos, o mesmo veio a fechar a frota Scania e veio a quebrar a capa do retrovisor da frota, segundo relato do Sr. Sebastião Bernardo o condutor do caminhõa terceiro estava dormindo ao volante."/>
    <s v="EXPRESSO NEPOMUCENO"/>
    <x v="0"/>
    <m/>
    <s v="Sebastião Bernardo"/>
    <s v="Motorista tritrem"/>
    <s v="ANDRE LUIS SCARIN DO AMARAL"/>
    <s v="EVERSON RIBAS GOMES"/>
    <s v="HELLERSON APARECIDO SOARES"/>
    <m/>
    <m/>
    <x v="0"/>
    <x v="0"/>
    <x v="0"/>
    <x v="0"/>
    <s v=""/>
    <x v="1"/>
    <x v="0"/>
    <x v="0"/>
  </r>
  <r>
    <n v="582"/>
    <x v="0"/>
    <d v="2023-06-06T00:00:00"/>
    <x v="3"/>
    <d v="1899-12-30T07:45:00"/>
    <s v="Rod. Pedro Rodrigues Garcia SP 249 KM 110 a 111"/>
    <x v="5"/>
    <x v="0"/>
    <s v="Segundo colaborador relata que seguia com seu caminhão carregado, pela Rod. Pedro Rodrigues Garcia SP 249 KM 110 a 111, quando relata que desviou a sua atençõa da via perdendo o controle do veículo e ao frenar o veículo a traseira da última composição veio a levantar, vindo a tombar na canaleta lateral da via lado direito, interditando o acesso da rodovia."/>
    <s v="EXPRESSO NEPOMUCENO"/>
    <x v="0"/>
    <m/>
    <s v="Cristiano Rogério dos Santos"/>
    <s v="Motorista"/>
    <s v="ANDRE LUIS SCARIN DO AMARAL"/>
    <s v="EVERSON RIBAS GOMES"/>
    <s v="HELLERSON APARECIDO SOARES"/>
    <m/>
    <m/>
    <x v="0"/>
    <x v="0"/>
    <x v="0"/>
    <x v="0"/>
    <s v=""/>
    <x v="1"/>
    <x v="0"/>
    <x v="0"/>
  </r>
  <r>
    <n v="583"/>
    <x v="0"/>
    <d v="2023-06-05T00:00:00"/>
    <x v="3"/>
    <d v="1899-12-30T10:30:00"/>
    <s v="Fazenda Thalentus"/>
    <x v="5"/>
    <x v="1"/>
    <s v="O operador executava a atividade de limpeza para ampliação da jazida, e em um movimento de arraste de material, um galho de eucalipto saiu por baixo do monte de terra que estava em movimento e atingiu o vidro frontal da parte inferior da Escavadeira Hidráulica. O operador informou que não visualizou o galho no momento da manobra. A máquina possuí proteçõa frontal. O operador também informou que a manobra de puxar material para realizar a limpeza é incorreto, sendo a forma certa de se executar é empurrando com a concha."/>
    <s v="AGRO - ROQUE"/>
    <x v="3"/>
    <m/>
    <s v="Custódio de Almeida Reis"/>
    <s v="Operador de Máquina"/>
    <s v="ANDRE LUIS SCARIN DO AMARAL"/>
    <s v="MARCOS SILVA DE MENEZES"/>
    <s v="KAYO DUTRA SANCHEZ"/>
    <m/>
    <m/>
    <x v="0"/>
    <x v="0"/>
    <x v="0"/>
    <x v="0"/>
    <s v=""/>
    <x v="1"/>
    <x v="0"/>
    <x v="0"/>
  </r>
  <r>
    <n v="584"/>
    <x v="0"/>
    <d v="2023-06-02T00:00:00"/>
    <x v="3"/>
    <d v="1899-12-30T16:00:00"/>
    <s v="Fazenda Thalentus"/>
    <x v="5"/>
    <x v="1"/>
    <s v="O operador deslocava com a máquina EH23 pelo carreador sentido á area de vivência para estacionar em local seguro, e ao passar com a máquina por debaixo da rede elétrica, veio a colidir com os fios da rede elétrica e a derrubar um poste. O operador informou que não viu os fios devido ao sol estar de frente com ele atrapalhando sua visão. O braço da escavadeira estava erguido no momento do deslocamente. A rede elétrica estava desligada. O desligamento da rede elétrica estava mapeado no microplanejamento. O operador já havi realizado operações no local, e sabia da existência da rede elétrica."/>
    <s v="AGRO - ROQUE"/>
    <x v="3"/>
    <m/>
    <s v="Custódio de Almeida Reis"/>
    <s v="Operador de Máquina"/>
    <s v="ANDRE LUIS SCARIN DO AMARAL"/>
    <s v="MARCOS SILVA DE MENEZES"/>
    <s v="KAYO DUTRA SANCHEZ"/>
    <m/>
    <m/>
    <x v="0"/>
    <x v="0"/>
    <x v="0"/>
    <x v="0"/>
    <s v=""/>
    <x v="1"/>
    <x v="0"/>
    <x v="0"/>
  </r>
  <r>
    <n v="585"/>
    <x v="0"/>
    <d v="2023-06-04T00:00:00"/>
    <x v="3"/>
    <d v="1899-12-30T00:10:00"/>
    <s v="Fazenda São Judas Tadeu do Inhema"/>
    <x v="1"/>
    <x v="1"/>
    <s v="Veículo Plácidos ficou atolado em um banco de areia em frente carregamento e Patrol (apoio do Módulo) não consegiui retirar. Operador para apoioar na saída do veículo utilizou o cotovelo da lança da CF 15022 no malhal traseiro do caminhão de placa BYW7J95 junto a patrol arrastando, aonde veio danificar o veículo que estava atolado. Ambos não avisaram a liderança do campo ou fizeram o comunicado."/>
    <s v="PLACIDOS"/>
    <x v="6"/>
    <m/>
    <s v="Francisco Lailson"/>
    <s v="Operador Grua"/>
    <s v="ANDRE LUIS SCARIN DO AMARAL"/>
    <s v="MARCOS SILVA DE MENEZES"/>
    <s v="MARIO FRAIZ COELHO MAIA D ANDRADE"/>
    <m/>
    <m/>
    <x v="0"/>
    <x v="0"/>
    <x v="0"/>
    <x v="0"/>
    <s v=""/>
    <x v="1"/>
    <x v="0"/>
    <x v="0"/>
  </r>
  <r>
    <n v="586"/>
    <x v="0"/>
    <d v="2023-06-07T00:00:00"/>
    <x v="3"/>
    <d v="1899-12-30T03:30:00"/>
    <s v="Itapeva"/>
    <x v="1"/>
    <x v="1"/>
    <s v="Motorista saiu da rota carregado acessando a cidade em uma rua estreita onde colidiu com um caminhão baú arrastando o mesmo que acabou colidindo com o portão de um hotel."/>
    <s v="TRANSPES"/>
    <x v="0"/>
    <m/>
    <s v="Valter Ap. F. Reche"/>
    <s v="Motorista Tritrem"/>
    <s v="ANDRE LUIS SCARIN DO AMARAL"/>
    <s v="EVERSON RIBAS GOMES"/>
    <s v="HELLERSON APARECIDO SOARES"/>
    <m/>
    <m/>
    <x v="0"/>
    <x v="0"/>
    <x v="0"/>
    <x v="0"/>
    <s v=""/>
    <x v="1"/>
    <x v="0"/>
    <x v="0"/>
  </r>
  <r>
    <n v="587"/>
    <x v="0"/>
    <d v="2023-06-07T00:00:00"/>
    <x v="3"/>
    <d v="1899-12-30T06:30:00"/>
    <s v="Fazenda Santo Antônio XIV"/>
    <x v="1"/>
    <x v="1"/>
    <s v="Conforme informação in loco pelo encarregado Josué Cesário, o colaborador Sr. Antonio Pereira da Silva, conduzia o caminhão placa DCU0E63 frota 44, onde o mesmo em trânsito dentro do projeto Santo Antonio XIV, resvalou a segunda composição em uma árvore vindo a danificar o fueiro e o malhal traseiro."/>
    <s v="EXPRESSO NEPOMUCENO"/>
    <x v="0"/>
    <m/>
    <s v="Antonio Pereira da Silva"/>
    <s v="Motorista Tritrem"/>
    <s v="ANDRE LUIS SCARIN DO AMARAL"/>
    <s v="EVERSON RIBAS GOMES"/>
    <s v="HELLERSON APARECIDO SOARES"/>
    <m/>
    <m/>
    <x v="0"/>
    <x v="0"/>
    <x v="0"/>
    <x v="0"/>
    <s v=""/>
    <x v="1"/>
    <x v="0"/>
    <x v="0"/>
  </r>
  <r>
    <n v="588"/>
    <x v="0"/>
    <d v="2023-06-06T00:00:00"/>
    <x v="3"/>
    <d v="1899-12-30T06:30:00"/>
    <s v="Posto Combustível Palace Rod. Mal Rondon "/>
    <x v="1"/>
    <x v="1"/>
    <s v="Ao entrar com o veículo no posto de combustível, um fueiro da última carreta atingiu o galho de uma árvore, causou danos fueiro"/>
    <s v="MODEL "/>
    <x v="0"/>
    <m/>
    <m/>
    <m/>
    <s v="ANDRE LUIS SCARIN DO AMARAL"/>
    <s v="EVERSON RIBAS GOMES"/>
    <s v="HELLERSON APARECIDO SOARES"/>
    <m/>
    <m/>
    <x v="0"/>
    <x v="0"/>
    <x v="0"/>
    <x v="0"/>
    <s v=""/>
    <x v="1"/>
    <x v="0"/>
    <x v="0"/>
  </r>
  <r>
    <n v="589"/>
    <x v="0"/>
    <d v="2023-06-06T00:00:00"/>
    <x v="3"/>
    <d v="1899-12-30T07:00:00"/>
    <s v="Avenida Dom LÚCIO. 664"/>
    <x v="1"/>
    <x v="1"/>
    <s v="Ao empreender a marcha ré na caminhonete a mesma veio derrubar uma oto estacionada, causando avarias somente na motocileta. "/>
    <s v="BRACELL"/>
    <x v="2"/>
    <m/>
    <s v="Mário Hermenegildo"/>
    <s v="Técnico Operador Florestal"/>
    <s v="ENGELBERT FILIPE FUCHS"/>
    <s v="MARCOS HENRIQUE PARENTI BRAZ"/>
    <s v="DAVID APARECIDO ACIELI"/>
    <m/>
    <m/>
    <x v="0"/>
    <x v="0"/>
    <x v="0"/>
    <x v="0"/>
    <s v=""/>
    <x v="1"/>
    <x v="0"/>
    <x v="0"/>
  </r>
  <r>
    <n v="590"/>
    <x v="0"/>
    <d v="2023-06-07T00:00:00"/>
    <x v="3"/>
    <d v="1899-12-30T13:00:00"/>
    <s v="Viveiro Pesquisa"/>
    <x v="4"/>
    <x v="1"/>
    <s v="A colaboradora ao fazer a organização do local de trabalho no canteiro, quando veio sentir um desconforto na mão esquerda, a mesma viu que foi picada por uma abelha e avisou o supervisor. "/>
    <s v="BRACELL"/>
    <x v="16"/>
    <m/>
    <s v="Magna Maria da Silva"/>
    <s v="Auxiliar de Pesquisa "/>
    <s v="EDER VINICIO SILVA"/>
    <s v="JANAINA SCOTTON"/>
    <s v="EDER VINICIO SILVA"/>
    <m/>
    <m/>
    <x v="0"/>
    <x v="0"/>
    <x v="0"/>
    <x v="0"/>
    <s v=""/>
    <x v="1"/>
    <x v="0"/>
    <x v="0"/>
  </r>
  <r>
    <n v="591"/>
    <x v="0"/>
    <d v="2023-06-08T00:00:00"/>
    <x v="3"/>
    <d v="1899-12-30T15:40:00"/>
    <s v="Fazenda São José X"/>
    <x v="5"/>
    <x v="1"/>
    <s v="O operador executava a atividade de compactação de solo e em um manobra errônea a ser investigada, perdeu contato visual com o desnível lateral e tombou 45 graus a esquerda. "/>
    <s v="TERRAM"/>
    <x v="3"/>
    <m/>
    <s v="João Batista Bento "/>
    <s v="Operador de Máquina "/>
    <s v="ANDRE LUIS SCARIN DO AMARAL"/>
    <s v="Willian Rodrigues Jardim"/>
    <s v="CARLOS AUGUSTO MARIANO"/>
    <m/>
    <m/>
    <x v="0"/>
    <x v="0"/>
    <x v="0"/>
    <x v="0"/>
    <s v=""/>
    <x v="1"/>
    <x v="0"/>
    <x v="0"/>
  </r>
  <r>
    <n v="592"/>
    <x v="0"/>
    <d v="2023-05-26T00:00:00"/>
    <x v="5"/>
    <d v="1899-12-30T11:47:00"/>
    <s v="Faz. São Sebastião Talhão 21"/>
    <x v="1"/>
    <x v="1"/>
    <s v="Segundo relatos do Lider de campo - Diego, o Tratorista Jesivaldo de Jesus Santos estava em sua atividade de irrigação, com trator agrícola, quando fechou o braço do tanque, porém não colocou o pino/trava no referido braço e no momento em que manobrava o trator, o braço do tanque abriu e atingiu o capô da camionete Mitsubishi placa: RUJ4J97, provocando somente danos materiais."/>
    <s v="PARCETEC"/>
    <x v="2"/>
    <m/>
    <s v="Jesivaldo de Jesus Santos "/>
    <s v="Operador de Trator "/>
    <m/>
    <s v="PAULO TEIXEIRA"/>
    <s v="DANIEL TEIXEIRA BARBOSA PINTO"/>
    <m/>
    <m/>
    <x v="0"/>
    <x v="0"/>
    <x v="0"/>
    <x v="0"/>
    <s v=""/>
    <x v="0"/>
    <x v="0"/>
    <x v="0"/>
  </r>
  <r>
    <n v="593"/>
    <x v="0"/>
    <d v="2023-06-16T00:00:00"/>
    <x v="3"/>
    <d v="1899-12-30T10:18:00"/>
    <s v="Fazenda Caçador "/>
    <x v="1"/>
    <x v="1"/>
    <s v="O colaborador Diego Ribeiro da Silva, conduzia o veículo, em um carreador interno na fazenda Caçador, e ao identificar que seria arriscado prosseguir, resolveu retornar um pequeno trecho à marcha à ré, onde segundo ele, o veículo veio a derrapar de lado se direcionando e colidindo a tampa da caçamba com a árvore."/>
    <s v="BRACELL"/>
    <x v="8"/>
    <m/>
    <s v="Diego Ribeiro da Silva"/>
    <s v="Topografia"/>
    <s v="EMERSON ROBERTO SCHOENINGER"/>
    <s v="ALINE REGINA VERGANI"/>
    <s v="RICARDO SOUTO DE SOUZA"/>
    <m/>
    <m/>
    <x v="0"/>
    <x v="0"/>
    <x v="0"/>
    <x v="0"/>
    <s v=""/>
    <x v="1"/>
    <x v="0"/>
    <x v="0"/>
  </r>
  <r>
    <n v="594"/>
    <x v="0"/>
    <d v="2023-06-06T00:00:00"/>
    <x v="3"/>
    <d v="1899-12-30T12:40:00"/>
    <s v="Fazenda São Benedito III"/>
    <x v="4"/>
    <x v="1"/>
    <s v="O auxiliar de campo Silvone, estava realizando a rotina de organização do módulo pós mudança (cavando buraco de resíduos orgânicos), quando sentiu uma picada de abelha no pescoço."/>
    <s v="BRACELL"/>
    <x v="5"/>
    <s v="MÓDULO 1"/>
    <s v="Silvone De França Correia"/>
    <s v="Auxiliar de campo"/>
    <s v="ALVARO BYCZKOVSKI"/>
    <s v="LUCAS PINTO RIBEIRO"/>
    <s v="MARCIO JOSE RUIZ PIRES"/>
    <m/>
    <m/>
    <x v="0"/>
    <x v="0"/>
    <x v="0"/>
    <x v="0"/>
    <s v=""/>
    <x v="1"/>
    <x v="0"/>
    <x v="0"/>
  </r>
  <r>
    <n v="595"/>
    <x v="0"/>
    <d v="2023-05-31T00:00:00"/>
    <x v="5"/>
    <d v="1899-12-30T13:00:00"/>
    <s v="Fazenda Sossego I"/>
    <x v="1"/>
    <x v="1"/>
    <s v="Condutor: Everton Luiz Sanches de Carvalho. Ao trafegar pela fazenda Sossego I, entre os talhões 11 e 13 um veado atravessou correndo a estrada e veio a colidir com o veículo. Na sequencia o veado fugiu de volta para o talhão. "/>
    <s v="BRACELL"/>
    <x v="14"/>
    <m/>
    <s v="Everton Luiz Sanches de Carvalho"/>
    <s v="Qualidade"/>
    <m/>
    <s v="RAFAEL APARECIDO RODRIGUES JUNIOR"/>
    <s v="RAFAEL BORGES"/>
    <m/>
    <m/>
    <x v="0"/>
    <x v="0"/>
    <x v="0"/>
    <x v="0"/>
    <s v=""/>
    <x v="0"/>
    <x v="0"/>
    <x v="0"/>
  </r>
  <r>
    <n v="596"/>
    <x v="1"/>
    <d v="2023-06-08T00:00:00"/>
    <x v="3"/>
    <d v="1899-12-30T11:30:00"/>
    <s v="Faz. Tucano III"/>
    <x v="1"/>
    <x v="1"/>
    <s v="O colaborador relatou que durante a realização de uma manobra de ré no carreador, o calçado de segurança acabou deslizando, o que provocou um movimento repentino para baixo do pedal do freio, prendendo o acelerador, esbarrando em um obstáculo (cercado de pedras). Dessa forma, tiveram pequenas avarias (arranhões) na lateral esquerda da caminhonete."/>
    <s v="PLANATERRA"/>
    <x v="2"/>
    <m/>
    <s v="Amilton do Nascimento Tomé"/>
    <s v="Tec. Segurança do Trabalho"/>
    <s v="ADRIANO DE OLIVEIRA"/>
    <s v="ROGELIO JOSÉ DE SOUZA"/>
    <s v="RENAN PEDRO DE AQUINO LEITE MARQUES"/>
    <m/>
    <m/>
    <x v="0"/>
    <x v="0"/>
    <x v="0"/>
    <x v="0"/>
    <s v=""/>
    <x v="1"/>
    <x v="0"/>
    <x v="0"/>
  </r>
  <r>
    <n v="597"/>
    <x v="1"/>
    <d v="2023-06-09T00:00:00"/>
    <x v="3"/>
    <d v="1899-12-30T13:40:00"/>
    <s v="Fazenda Cana Brava"/>
    <x v="1"/>
    <x v="1"/>
    <s v="Conforme relato do colaborador, ele estava realizando uma atividade de preparo de solo com trator (TPC4000). Ao passar em uma área com um apequena vala (caminho de gado), a proteção do próprio equipamento veio a pegar no parabrisa dianteiro, vindo a quebrar o mesmo."/>
    <s v="CARPELO"/>
    <x v="2"/>
    <m/>
    <s v="Lucas Silva Santos"/>
    <s v="Operador de Trator"/>
    <s v="EDSON FIGUEIREDO DE ANDRADE NETO"/>
    <s v="FELIPE NECKEL GOULART"/>
    <s v="JOÃO HENRIQUE"/>
    <m/>
    <m/>
    <x v="0"/>
    <x v="0"/>
    <x v="0"/>
    <x v="0"/>
    <s v=""/>
    <x v="1"/>
    <x v="0"/>
    <x v="0"/>
  </r>
  <r>
    <n v="598"/>
    <x v="0"/>
    <d v="2023-06-07T00:00:00"/>
    <x v="3"/>
    <d v="1899-12-30T13:00:00"/>
    <s v="Faz. Nova América"/>
    <x v="4"/>
    <x v="1"/>
    <s v="Colaborador exercendo atividade de roçada manual foi atingido por uma abelha. Ponto atingido foi o rosto, o qual ficou bastante inchado."/>
    <s v="J.F.I"/>
    <x v="2"/>
    <m/>
    <s v="Joelison de Jesus Silva"/>
    <s v="Servente Rural"/>
    <s v="ENGELBERT FILIPE FUCHS"/>
    <s v="ALISSON CARLOS DA SILVA"/>
    <s v="JOSE SIDICLEI JESUS DO NASCIMENTO"/>
    <m/>
    <m/>
    <x v="0"/>
    <x v="0"/>
    <x v="0"/>
    <x v="0"/>
    <s v=""/>
    <x v="1"/>
    <x v="0"/>
    <x v="0"/>
  </r>
  <r>
    <n v="599"/>
    <x v="0"/>
    <d v="2023-06-19T00:00:00"/>
    <x v="3"/>
    <d v="1899-12-30T00:25:00"/>
    <s v="Fazenda Bela Vista - Módulo 9"/>
    <x v="5"/>
    <x v="1"/>
    <s v="O operador Claudioardes, ao realizar o deslocamento carregado do FW 19.073 fazendo o baldeio da madeira no talhão 016, ao realizar uma manobra dentro do talhão, na atividade de carregar a caixa de carga, em declividade passou por cima do toco, vindo a tombar a máquina. "/>
    <s v="BRACELL"/>
    <x v="5"/>
    <s v="MÓDULO 9"/>
    <s v="Claudoardes de Jesus"/>
    <s v="Operador II "/>
    <s v="ALVARO BYCZKOVSKI"/>
    <s v="RAFAEL ELI DE CAMARGO"/>
    <s v="RANIELLE CAMILO CANESSO"/>
    <m/>
    <m/>
    <x v="0"/>
    <x v="0"/>
    <x v="0"/>
    <x v="0"/>
    <s v=""/>
    <x v="1"/>
    <x v="0"/>
    <x v="0"/>
  </r>
  <r>
    <n v="600"/>
    <x v="0"/>
    <d v="2023-06-08T00:00:00"/>
    <x v="3"/>
    <d v="1899-12-30T15:40:00"/>
    <s v="Fazenda São José X"/>
    <x v="5"/>
    <x v="2"/>
    <s v="O operador executava a atividade de compactação de solo e em uma manobra errônea a ser investigada, perdeu contato visual com o desnível lateral e tombou 45 graus a esquerda, o operador relatou que perdeu o contato visual com o desnível da compactação, com a máquina já na diagonal não conseguiu conter o tombamento."/>
    <s v="TERRAM"/>
    <x v="3"/>
    <m/>
    <s v="João Batista Bento Santos"/>
    <s v="Operador de maquinas"/>
    <s v="ANDRE LUIS SCARIN DO AMARAL"/>
    <s v="RAFAEL ELI DE CAMARGO"/>
    <s v="RANIELLE CAMILO CANESSO"/>
    <m/>
    <m/>
    <x v="0"/>
    <x v="0"/>
    <x v="0"/>
    <x v="0"/>
    <s v=""/>
    <x v="1"/>
    <x v="0"/>
    <x v="0"/>
  </r>
  <r>
    <n v="601"/>
    <x v="0"/>
    <d v="2023-06-10T00:00:00"/>
    <x v="3"/>
    <d v="1899-12-30T11:20:00"/>
    <s v="Fazenda Limeira"/>
    <x v="5"/>
    <x v="1"/>
    <s v="Operador executava atividade na fazenda limeira no talhão 012, ao sair no final da linha de operação, o trator passou por um eucalipto onde o mesmo enroscou contra roçadeira e a proteção causando a quebra do eucalipto. O eucalipto caiu e entrou na proteção do trator, causando a quebra do vidro lateral traseiro. "/>
    <s v="G E R S "/>
    <x v="2"/>
    <m/>
    <s v="Luiz Carlos de Souza"/>
    <s v="Tratorista Agrícola"/>
    <s v="ENGELBERT FILIPE FUCHS"/>
    <s v="BRUNO ASSUNCAO NORONHA"/>
    <s v="MARDEM RODRIGO "/>
    <m/>
    <m/>
    <x v="0"/>
    <x v="0"/>
    <x v="0"/>
    <x v="0"/>
    <s v=""/>
    <x v="1"/>
    <x v="0"/>
    <x v="0"/>
  </r>
  <r>
    <n v="602"/>
    <x v="0"/>
    <d v="2023-06-09T00:00:00"/>
    <x v="3"/>
    <d v="1899-12-30T23:30:00"/>
    <s v="PÁTIO LINHA 1"/>
    <x v="1"/>
    <x v="1"/>
    <s v="Durante o descarregamento a Garra da grua Bracell  CF.15018, acabou atingindo a catraca da 2ª CM, do veículo  Plácidos placa.: EFO.5086 – Frota .: 8924, Fato este que veio á quebrar da catraca e do suporte da catraca. (danos materiais)._x000a_O veículo retornou a base, para efetuar a correção e reparo, na catraca e suporte._x000a_Obs1.: Motorista/Plácidos .:  Levínio de Araújo Ferreira  ; categoria.: .AE;_x000a_Obs2.: Danos materiais.: A quebra da catraca e do suporte da catraca. (danos materiais);;_x000a_Obs3.: Veículo/Plácidos .:  FROTA.: 8924 ; placa.: . EFO.5086;_x000a_Obs4.: CF / Bracell.: nº.15018                           Operador de máquinas .: Luciano_x000a_Obs5.: Local / Fábrica Bracell – área interna – Linha 01 – área de descarregamento / madeiras."/>
    <s v="PLACIDOS"/>
    <x v="0"/>
    <m/>
    <s v="Levínio de Araújo Ferreira"/>
    <s v="Caminhão"/>
    <s v="ANDRE LUIS SCARIN DO AMARAL"/>
    <s v="EVERSON RIBAS GOMES"/>
    <s v="HELLERSON APARECIDO SOARES"/>
    <m/>
    <m/>
    <x v="0"/>
    <x v="0"/>
    <x v="0"/>
    <x v="0"/>
    <s v=""/>
    <x v="1"/>
    <x v="0"/>
    <x v="0"/>
  </r>
  <r>
    <n v="603"/>
    <x v="0"/>
    <d v="2023-06-12T00:00:00"/>
    <x v="3"/>
    <d v="1899-12-30T15:50:00"/>
    <s v="Fazenda Gracifer - Talhão 14"/>
    <x v="4"/>
    <x v="1"/>
    <s v="Colaborador na atividade de desbrota manual com foice, ao realizar o golpe no pé de eucalipto o mesmo se deparou com um enxame de abelhas, onde as mesmas atacaram o colaborador. "/>
    <s v="GERACAO"/>
    <x v="2"/>
    <m/>
    <s v="Auriovaldo Pereira Rocha "/>
    <s v="Servente Rural "/>
    <s v="ENGELBERT FILIPE FUCHS"/>
    <s v="ALISSON CARLOS DA SILVA"/>
    <s v="LUIZ FERNANDO DE SOUZA BARBOSA "/>
    <m/>
    <m/>
    <x v="0"/>
    <x v="0"/>
    <x v="0"/>
    <x v="0"/>
    <s v=""/>
    <x v="1"/>
    <x v="0"/>
    <x v="0"/>
  </r>
  <r>
    <n v="604"/>
    <x v="1"/>
    <d v="2023-06-09T00:00:00"/>
    <x v="3"/>
    <d v="1899-12-30T16:20:00"/>
    <s v="BR 040"/>
    <x v="1"/>
    <x v="1"/>
    <s v="Segundo relato do colaborador, ele estava conduzindo o veículo de apoio (caminhonete). Foi quando surgiu abruptamente um animal selvagem (ANTA) que saiu da mata para o acostamento no lado direito da via, e adentrou na rodovia. Mesmo estando em baixa velocidade, o condutor desviou da colisão frontal com o animal e buscou executar manobras seguras para evitar a colisão, mas foi inevitável um abalroamento na lateral direita do veículo. Apenas danos materiais aconteceram e em nada acarretou o funcionamento mecânico do veículo. Sendo assim, ele deu sequência ao trajeto."/>
    <s v="CASSOL"/>
    <x v="2"/>
    <m/>
    <s v="Anderson de Oliveira Vilela "/>
    <s v="Supervisor de Obras"/>
    <s v="ADRIANO DE OLIVEIRA"/>
    <s v="ROGELIO JOSÉ DE SOUZA"/>
    <s v="SAMUEL NOGUEIRA PEREIRA"/>
    <m/>
    <m/>
    <x v="0"/>
    <x v="0"/>
    <x v="0"/>
    <x v="0"/>
    <s v=""/>
    <x v="1"/>
    <x v="0"/>
    <x v="0"/>
  </r>
  <r>
    <n v="605"/>
    <x v="1"/>
    <d v="2023-06-09T00:00:00"/>
    <x v="3"/>
    <d v="1899-12-30T12:10:00"/>
    <s v="Fazenda Morungava"/>
    <x v="2"/>
    <x v="1"/>
    <s v="O colaborador relatou que estava realizando a atividade de irrigação, quando veio a tropeçar em um resíduo (raiz). O mesmo sentiu um desconforto no tornozelo direito, parou sua atividade e imediatamente comunicou o seu superior imediato (encarregado) que deslocou-se com o colaborador para o hospital Nossa Senhora do Perpétuo em Santa Rita MS, onde foi atendido, realizado exame de raio X e não foi encontrada nenhuma fratura. Sendo assim,  o colaborador foi liberado para suas atividades. "/>
    <s v="LARSIL"/>
    <x v="2"/>
    <m/>
    <s v="João Lucas"/>
    <s v="Ajudante Rural"/>
    <s v="ADRIANO DE PAULA MARQUES"/>
    <s v="HELIO ROCHA"/>
    <s v="PHELLIPE"/>
    <m/>
    <m/>
    <x v="0"/>
    <x v="0"/>
    <x v="0"/>
    <x v="0"/>
    <s v=""/>
    <x v="1"/>
    <x v="0"/>
    <x v="0"/>
  </r>
  <r>
    <n v="606"/>
    <x v="0"/>
    <d v="2023-06-16T00:00:00"/>
    <x v="3"/>
    <d v="1899-12-30T14:00:00"/>
    <s v="Módulo 3"/>
    <x v="2"/>
    <x v="1"/>
    <s v="Durante a atividade de lubrificação e abastecimento o colaborador torceu o tornozelo pé esquerdo no momento que pisou na terra fofa na borbadura da quadra. "/>
    <s v="PONSSE"/>
    <x v="5"/>
    <s v="MÓDULO 3"/>
    <s v="Matheus Verissimo Senario"/>
    <s v="Auxiliar de Lubrificação "/>
    <s v="ALVARO BYCZKOVSKI"/>
    <s v="ANTONIO CESAR COELHO MADEIRA"/>
    <s v="MARCOS DA MACENO FERREIRA"/>
    <m/>
    <m/>
    <x v="0"/>
    <x v="0"/>
    <x v="0"/>
    <x v="0"/>
    <s v=""/>
    <x v="1"/>
    <x v="0"/>
    <x v="0"/>
  </r>
  <r>
    <n v="607"/>
    <x v="0"/>
    <d v="2023-06-08T00:00:00"/>
    <x v="3"/>
    <d v="1899-12-30T04:00:00"/>
    <s v="Pátio de Limpeza Composições"/>
    <x v="1"/>
    <x v="1"/>
    <s v="Após descarregamento, veículo GDN.3C62 – Frota .: 2921, passou pela portaria de balança e liberado a sair, seguiu para área de pátio de limpeza de composições. Fato é que devido as condições do pátio (muita tora madeira e picados no chão) , ocorreu que durante a entrada de acesso do veículo no pátio limpeza, uma madeira levantou e atingiu a parte debaixo do veículo (cavalo), vindo a causar um furo no cárter (danos materiais), ocasionando escorrimento de óleo no pátio e impossibilitando-o de seguir trajeto._x000a_O veículo ficou parado no pátio limpeza, aguardando reboque._x000a_E chegado o reboque, veículo foi conduzido á base Placidos, para troca e correção do dano._x000a_Obs1.: Motorista/Plácidos .:  Ednaldo Pereira da Silva  ; categoria.: .AE;_x000a_Obs2.: Danos materiais.: Furo no cárter;_x000a_Obs3.: Veículo/Plácidos .:  FROTA.: 2921 ; placa.: . GDN.3C62;_x000a_Obs4.: Causa raiz.: Condições do pátio.: péssimas condições (muita tora madeira e picados no chão), espalhados pelo pátio._x000a_Obs5.: Situação do pátio já evidenciada á Bracell, anteriormente, para solucionar problema e minimizar riscos._x000a_Obs6.: O veículo ficou parado no pátio limpeza, aguardando reboque;_x000a_Obs7.: Chegado o reboque, veículo foi conduzido á base Placidos, para troca e correção do dano;_x000a_Obs8.: Solicitado jogar terra sobre o óleo e recolher resíduo do chão."/>
    <s v="PLACIDOS"/>
    <x v="0"/>
    <m/>
    <s v="Ednaldo Pereira da Silva"/>
    <s v="Motorista"/>
    <s v="ANDRE LUIS SCARIN DO AMARAL"/>
    <s v="EVERSON RIBAS GOMES"/>
    <s v="HELLERSON APARECIDO SOARES"/>
    <m/>
    <m/>
    <x v="0"/>
    <x v="0"/>
    <x v="0"/>
    <x v="0"/>
    <s v=""/>
    <x v="1"/>
    <x v="0"/>
    <x v="0"/>
  </r>
  <r>
    <n v="608"/>
    <x v="1"/>
    <d v="2023-06-12T00:00:00"/>
    <x v="3"/>
    <d v="1899-12-30T14:00:00"/>
    <s v="Fazenda Berrante "/>
    <x v="1"/>
    <x v="1"/>
    <s v="O colaborador relatou que estava realizando o transporte de mudas do viveiro para o talhão e passando próximo de uma caixa d'água e devido a diferença de nível alto decorrente do preparo de solo, ao passar com a carretinha, a mesma veio a perder a aderência lateralizando para o lado direito."/>
    <s v="EMFLORA "/>
    <x v="2"/>
    <m/>
    <s v="Dinaildo Dias da Silva "/>
    <s v="Operador de Trator Agricola"/>
    <s v="EDSON FIGUEIREDO DE ANDRADE NETO"/>
    <s v="FELIPE NECKEL GOULART"/>
    <s v="ADEMAR GOMES JUNIOR"/>
    <m/>
    <m/>
    <x v="0"/>
    <x v="0"/>
    <x v="0"/>
    <x v="0"/>
    <s v=""/>
    <x v="1"/>
    <x v="0"/>
    <x v="0"/>
  </r>
  <r>
    <n v="609"/>
    <x v="1"/>
    <d v="2023-06-12T00:00:00"/>
    <x v="3"/>
    <d v="1899-12-30T09:00:00"/>
    <s v="FAZ. SÃO SEBASTIÃO- Viveiro de Espera."/>
    <x v="2"/>
    <x v="1"/>
    <s v="Segundo relato do colaborador, ele estava descarregando a carretinha de mudas no viveiro de espera quando uma das caixas escorregou da sua mão e na tentativa de segura-la acabou prensando o seu 5º dedo da mão direita contra outra caixa que estava no chão, causando escoriações. Por medidas preventivas, o colaborador foi encaminhado para o hospital local de Inocência-MS, onde foi atendido e liberado para suas atividades."/>
    <s v="PARCETEC"/>
    <x v="2"/>
    <m/>
    <s v="VITOR HUGO SILVA DE PAULA "/>
    <s v="Ajudante Florestal  "/>
    <s v="ADRIANO DE PAULA MARQUES"/>
    <s v="PAULO TEIXEIRA"/>
    <s v="FERNANDO DE OLIVEIRA"/>
    <m/>
    <m/>
    <x v="0"/>
    <x v="0"/>
    <x v="0"/>
    <x v="0"/>
    <s v=""/>
    <x v="1"/>
    <x v="0"/>
    <x v="0"/>
  </r>
  <r>
    <n v="610"/>
    <x v="0"/>
    <d v="2023-06-05T00:00:00"/>
    <x v="3"/>
    <d v="1899-12-30T10:18:00"/>
    <s v="Faz. José Alvaro "/>
    <x v="5"/>
    <x v="1"/>
    <s v="O colaborador Fábio Pereira de Souza, realizava a atividade de capina química barra aberta, na fazenda José Álvaro, no talhão 05, localizada na cidade Guarantã - SP, quando foi surpreendido por um buraco no meio do talhão. Ao passar com o equipamento trator de pneu EMF 10367,  o implemento (tanque PJ) levantou e o comando do tanque veio a bater no vidro traseiro do trator causando a  quebra. "/>
    <s v="EMFLORA "/>
    <x v="2"/>
    <m/>
    <s v="Fabio Pereira de Souza"/>
    <s v="Ajudante Rural l"/>
    <s v="ENGELBERT FILIPE FUCHS"/>
    <s v="BRUNO ASSUNCAO NORONHA"/>
    <s v="WIGOR SOUZA FARIA"/>
    <m/>
    <m/>
    <x v="0"/>
    <x v="0"/>
    <x v="0"/>
    <x v="0"/>
    <s v=""/>
    <x v="1"/>
    <x v="0"/>
    <x v="0"/>
  </r>
  <r>
    <n v="611"/>
    <x v="1"/>
    <d v="2023-06-09T00:00:00"/>
    <x v="3"/>
    <d v="1899-12-30T17:19:00"/>
    <s v="BR- 0-40 Sentido Campo Grande "/>
    <x v="1"/>
    <x v="1"/>
    <s v="O colaborador relatou que estava retornando da fazenda Campestre na rodovia 0-40, quando foi surpreendido por um animal (tamanduá), que  veio a cruzar a frente do veículo (Fiat Toro SHI-5C09), causando pequenas avarias. A rodovia não possui acostamento e devido o mato está muito alto, não foi possivel identificar a aproximação do animal, comprometendo assim também a possibilidade de reação para evitar a colisão."/>
    <s v="BRACELL"/>
    <x v="2"/>
    <m/>
    <s v="Reinaldo Domingos da Silva "/>
    <s v="Técnico de Planejamento e Controle I"/>
    <s v="ADRIANO DE PAULA MARQUES"/>
    <s v="HELIO ROCHA"/>
    <s v="EDUARDO BARBOSA MARTONI"/>
    <m/>
    <m/>
    <x v="0"/>
    <x v="0"/>
    <x v="0"/>
    <x v="0"/>
    <s v=""/>
    <x v="1"/>
    <x v="0"/>
    <x v="0"/>
  </r>
  <r>
    <n v="612"/>
    <x v="1"/>
    <d v="2023-06-09T00:00:00"/>
    <x v="3"/>
    <d v="1899-12-30T09:30:00"/>
    <s v="Fazenda Bela Vista"/>
    <x v="1"/>
    <x v="1"/>
    <s v="A colaboradora relatou que ao passar pela entrada da fazenda fez uma pequena manobra de ré para entrar pelo colchete e acabou batendo no tronco, causando pequenas avarias no veículo.  "/>
    <s v="BRACELL"/>
    <x v="2"/>
    <m/>
    <s v="Pamela Alves Monteiro"/>
    <s v="Técnico de Planejamento e Controle "/>
    <s v="EDSON FIGUEIREDO DE ANDRADE NETO"/>
    <s v="Cleomar Pereira Lazaro"/>
    <s v="EDUARDO BARBOSA MARTONI"/>
    <m/>
    <m/>
    <x v="0"/>
    <x v="0"/>
    <x v="0"/>
    <x v="0"/>
    <s v=""/>
    <x v="1"/>
    <x v="0"/>
    <x v="0"/>
  </r>
  <r>
    <n v="613"/>
    <x v="0"/>
    <d v="2023-06-12T00:00:00"/>
    <x v="3"/>
    <d v="1899-12-30T16:00:00"/>
    <s v="Fazenda Guarirama"/>
    <x v="1"/>
    <x v="1"/>
    <s v="Colaboradora Elisangela estava realizando suas atividades de rotina, quando ao passar por um ponto da estrada de terra de dificil acesso,onde o veiculo veio a cair em uma erosao que estava coberto por mato, danificando assim o para-choque lado esquerdo dianteiro do veiculo "/>
    <s v="BRACELL"/>
    <x v="2"/>
    <m/>
    <s v="Elisangela da Silva "/>
    <s v="Técnica de Operação Florestal "/>
    <s v="ENGELBERT FILIPE FUCHS"/>
    <s v="BRUNO ASSUNCAO NORONHA"/>
    <s v="MARDEM RODRIGO "/>
    <m/>
    <m/>
    <x v="0"/>
    <x v="0"/>
    <x v="0"/>
    <x v="0"/>
    <s v=""/>
    <x v="1"/>
    <x v="0"/>
    <x v="0"/>
  </r>
  <r>
    <n v="614"/>
    <x v="0"/>
    <d v="2023-06-07T00:00:00"/>
    <x v="3"/>
    <d v="1899-12-30T13:00:00"/>
    <s v="Fazenda Nova america "/>
    <x v="4"/>
    <x v="1"/>
    <s v="Colaborador exercendo  atividade de roçada manual, foi atingido por uma abelha. Ponto atingido foi lábio superior "/>
    <s v="J.F.I"/>
    <x v="2"/>
    <m/>
    <s v="Jolielson de Jesus Silva"/>
    <s v="Servente Rural "/>
    <s v="ENGELBERT FILIPE FUCHS"/>
    <s v="ALISSON CARLOS DA SILVA"/>
    <s v="JOSE SIDICLEI JESUS DO NASCIMENTO"/>
    <m/>
    <m/>
    <x v="0"/>
    <x v="0"/>
    <x v="0"/>
    <x v="0"/>
    <s v=""/>
    <x v="1"/>
    <x v="0"/>
    <x v="0"/>
  </r>
  <r>
    <n v="615"/>
    <x v="0"/>
    <d v="2023-06-14T00:00:00"/>
    <x v="3"/>
    <d v="1899-12-30T09:00:00"/>
    <s v="Fazenda São Guilherme "/>
    <x v="1"/>
    <x v="1"/>
    <s v="Ao ir para fazenda São Guilherme realizar atividade de capina n experimento de adubação, o carro escorregou em parte da estrada com marca de pneu de caminhão, levando a quebra da parte inferior do parachoque. A estrada estava bastante ruim devido á alta quantidade de chuva na noite anterior. "/>
    <s v="SILTEC"/>
    <x v="16"/>
    <m/>
    <s v="Giovane de Oliveira Nunes"/>
    <s v="Supervisor de Equipe"/>
    <s v="DIOGO MATOS"/>
    <s v="JANAINA SCOTTON"/>
    <s v="DIOGO MATOS"/>
    <m/>
    <m/>
    <x v="0"/>
    <x v="0"/>
    <x v="0"/>
    <x v="0"/>
    <s v=""/>
    <x v="1"/>
    <x v="0"/>
    <x v="0"/>
  </r>
  <r>
    <n v="616"/>
    <x v="1"/>
    <d v="2023-06-13T00:00:00"/>
    <x v="3"/>
    <d v="1899-12-30T16:00:00"/>
    <s v="Fazenda Terra Nova"/>
    <x v="1"/>
    <x v="1"/>
    <s v="O colaborador relatou que ao realizar a atividade de construção de lombadas, no movimento de giro da máquina (Escavadeira Hidráulica EH-05 komatsu), a lateral do equipamento esbarrou em uma árvore causando pequenas avarias na lataria da máquina."/>
    <s v="BRACELL"/>
    <x v="2"/>
    <m/>
    <s v="Eisson Augusto de Aquino"/>
    <s v="Operador de Máquinas e Equipamentos "/>
    <s v="ADRIANO DE OLIVEIRA"/>
    <s v="ROGELIO JOSÉ DE SOUZA"/>
    <s v="SAMUEL NOGUEIRA PEREIRA"/>
    <m/>
    <m/>
    <x v="0"/>
    <x v="0"/>
    <x v="0"/>
    <x v="0"/>
    <s v=""/>
    <x v="1"/>
    <x v="0"/>
    <x v="0"/>
  </r>
  <r>
    <n v="617"/>
    <x v="0"/>
    <d v="2023-06-13T00:00:00"/>
    <x v="3"/>
    <d v="1899-12-30T20:15:00"/>
    <s v="Fazenda Lagoa III"/>
    <x v="1"/>
    <x v="1"/>
    <s v="O colaborador relatou que estava fazendo sua atividade com a máquina (MN19) e ao realizar o arraste da carreta, acabou esbarrando o escarificador da máquina na parte frontal da carreta.  "/>
    <s v="MOTTASUL"/>
    <x v="5"/>
    <s v="MÓDULO 8"/>
    <s v="Anderson da Silva Francisco"/>
    <s v="Operador de Máquinas II"/>
    <s v="ALVARO BYCZKOVSKI"/>
    <s v="ANGELO ANTONIO MARTINS TAPARO"/>
    <s v="ADRIANO SANABRIA FLORES MONTE SERRAT"/>
    <m/>
    <m/>
    <x v="0"/>
    <x v="0"/>
    <x v="0"/>
    <x v="0"/>
    <s v=""/>
    <x v="1"/>
    <x v="0"/>
    <x v="0"/>
  </r>
  <r>
    <n v="618"/>
    <x v="0"/>
    <d v="2023-06-14T00:00:00"/>
    <x v="3"/>
    <d v="1899-12-30T10:40:00"/>
    <s v="Fazenda Santa Terezinha "/>
    <x v="1"/>
    <x v="1"/>
    <s v="No trajeto em busca do almoço da equipe, o encarregado veio a deslizar o veículo palio, batendo lado esquerdo do veículo em uma cerca de fazenda. "/>
    <s v="PORTEX"/>
    <x v="2"/>
    <m/>
    <s v="Laudelino Lopes de Camargo "/>
    <s v="Encarregado "/>
    <s v="ENGELBERT FILIPE FUCHS"/>
    <s v="MARCOS HENRIQUE PARENTI BRAZ"/>
    <s v="DAVID APARECIDO ACIELI"/>
    <m/>
    <m/>
    <x v="0"/>
    <x v="0"/>
    <x v="0"/>
    <x v="0"/>
    <s v=""/>
    <x v="1"/>
    <x v="0"/>
    <x v="0"/>
  </r>
  <r>
    <n v="619"/>
    <x v="0"/>
    <d v="2023-06-13T00:00:00"/>
    <x v="3"/>
    <d v="1899-12-30T14:45:00"/>
    <s v="Fazenda Globo I "/>
    <x v="4"/>
    <x v="1"/>
    <s v="O colaborador realizava a atividade de roçada manual e foi ferroado por abelhas no ombro do lado esquerdo"/>
    <s v="SOLLUM"/>
    <x v="2"/>
    <m/>
    <s v="Renato Gabriel Ferreira Miranda"/>
    <s v="Trabalhador Florestal "/>
    <s v="ENGELBERT FILIPE FUCHS"/>
    <s v="ALISSON CARLOS DA SILVA"/>
    <s v="JOSE SIDICLEI JESUS DO NASCIMENTO"/>
    <m/>
    <m/>
    <x v="0"/>
    <x v="0"/>
    <x v="0"/>
    <x v="0"/>
    <s v=""/>
    <x v="1"/>
    <x v="0"/>
    <x v="0"/>
  </r>
  <r>
    <n v="620"/>
    <x v="0"/>
    <d v="2023-06-13T00:00:00"/>
    <x v="3"/>
    <d v="1899-12-30T09:40:00"/>
    <s v="Fazenda Paraíso III"/>
    <x v="1"/>
    <x v="1"/>
    <s v="Durante a entrada na fazenda 0175 – PARAISO III o colaborador Vinicius Garcia Macedo da SCagro que estava indo realizar coleta de solo no local acabou não se atentando a altura do equipamento na traseira do veiculo em que conduzia e atingiu o portão de um dos acessos, na ocorrencia nenhum colaborador sofreu danos, causando apenas danos ao equipamento, assim após o ocorrido o mesmo não conseguiu se comunicar com algum responsavel imediatamente no local e se dirigiu até o proximo acesso conseguindo então se reportar com o lider das operações na fazenda. Assim todas as partes envolvidas se alinharam em relação ao ocorrido."/>
    <s v="SCagro"/>
    <x v="16"/>
    <m/>
    <s v="Vinicius Garcia Macedo "/>
    <m/>
    <s v="DILETO BAÚ"/>
    <s v="JANAINA SCOTTON"/>
    <s v="DILETO BAÚ"/>
    <m/>
    <m/>
    <x v="0"/>
    <x v="0"/>
    <x v="0"/>
    <x v="0"/>
    <s v=""/>
    <x v="1"/>
    <x v="0"/>
    <x v="0"/>
  </r>
  <r>
    <n v="621"/>
    <x v="1"/>
    <d v="2023-06-14T00:00:00"/>
    <x v="3"/>
    <d v="1899-12-30T15:49:00"/>
    <s v="Rodovia MS-135"/>
    <x v="1"/>
    <x v="1"/>
    <s v="O colaborador (motorista) relatou que durante o retorno com o veículo (ônibus de placa FVE4G48), sentido a _x000a_Santa Rita MS, havia um trator arrastando um veículo leve (Ford Ka preto) do lado direito, seguindo com o veículo para o lado esquerdo, sentido douradinha. O ônibus vinha no trieiro do barro passando do lado do veículo. Foi quando ele já estava finalizando a passagem e a traseira do ônibus deslizou  para direita, raspando na traseira do carro leve."/>
    <s v="JEMA"/>
    <x v="2"/>
    <m/>
    <s v="Denis"/>
    <s v="Motorista"/>
    <s v="ADRIANO DE PAULA MARQUES"/>
    <s v="PAULO TEIXEIRA"/>
    <s v="GUILHERME INOUE NASCIMENTO"/>
    <m/>
    <m/>
    <x v="0"/>
    <x v="0"/>
    <x v="0"/>
    <x v="0"/>
    <s v=""/>
    <x v="1"/>
    <x v="0"/>
    <x v="0"/>
  </r>
  <r>
    <n v="622"/>
    <x v="1"/>
    <d v="2023-06-15T00:00:00"/>
    <x v="3"/>
    <d v="1899-12-30T05:40:00"/>
    <s v="RODOVIA MS 377 - PRÓXIMO AO RIO BRIOSO"/>
    <x v="5"/>
    <x v="0"/>
    <s v="Conforme relato do colaborador (motorista), ele seguia conduzindo o veículo (ônibus placa OOM - 7J71) pela rodovia MS 377 e ao chegar próximo do rio brioso, o mesmo sentiu o veículo apoiar o eixo da roda traseira do lado esquerdo no chão. Neste momento, ele percebeu que a roda havia soltado do eixo. O veículo foi direcionado para o acostamento da rodovia para substituição do mesmo. "/>
    <s v="CARPELO"/>
    <x v="2"/>
    <m/>
    <s v="JOSE MARIA ALVES"/>
    <s v="Motorista"/>
    <s v="EDSON FIGUEIREDO DE ANDRADE NETO"/>
    <s v="FELIPE NECKEL GOULART"/>
    <s v="JOÃO HENRIQUE"/>
    <m/>
    <m/>
    <x v="0"/>
    <x v="0"/>
    <x v="0"/>
    <x v="0"/>
    <s v=""/>
    <x v="1"/>
    <x v="0"/>
    <x v="0"/>
  </r>
  <r>
    <n v="623"/>
    <x v="0"/>
    <d v="2023-06-16T00:00:00"/>
    <x v="3"/>
    <d v="1899-12-30T11:19:00"/>
    <s v="Avenida Guaicurus"/>
    <x v="5"/>
    <x v="0"/>
    <s v="Segundo relato do (motorista), ele estava  fazendo a rota dentro da cidade de Campo Grande MS, e em determinado momento percebeu que o cubo da roda do lado direito tinha soltado.  O veículo foi encaminhado para o acostamento para substituição.  "/>
    <s v="PIRACICABANA"/>
    <x v="5"/>
    <s v="MÓDULO 8"/>
    <s v="Nelson Rodrigues "/>
    <s v="Motorista"/>
    <s v="ALVARO BYCZKOVSKI"/>
    <s v="ANGELO TAPARO"/>
    <s v="EVANDRO WORELL SCHAFASCHECK"/>
    <m/>
    <m/>
    <x v="0"/>
    <x v="0"/>
    <x v="0"/>
    <x v="0"/>
    <s v=""/>
    <x v="1"/>
    <x v="0"/>
    <x v="0"/>
  </r>
  <r>
    <n v="624"/>
    <x v="0"/>
    <d v="2023-06-16T00:00:00"/>
    <x v="3"/>
    <d v="1899-12-30T05:00:00"/>
    <s v="Fazenda Bela Vista - Módulo 9"/>
    <x v="5"/>
    <x v="0"/>
    <s v="O operador ao realizar o deslocamento carregado do FW, ao deslocar a máquina em uma pequena declividade passou por cima de um toco, vindo a tombar a máquina."/>
    <s v="BRACELL"/>
    <x v="5"/>
    <s v="MÓDULO 9"/>
    <s v="Nilton Romualdo"/>
    <s v="Mecânico / Oper. I"/>
    <s v="ALVARO BYCZKOVSKI"/>
    <s v="RAFAEL ELI DE CAMARGO"/>
    <s v="RANIELLE CAMILO CANESSO"/>
    <m/>
    <m/>
    <x v="0"/>
    <x v="0"/>
    <x v="0"/>
    <x v="0"/>
    <s v=""/>
    <x v="1"/>
    <x v="0"/>
    <x v="0"/>
  </r>
  <r>
    <n v="625"/>
    <x v="0"/>
    <d v="2023-06-17T00:00:00"/>
    <x v="3"/>
    <d v="1899-12-30T13:05:00"/>
    <s v="Fazenda Rainha da Paz"/>
    <x v="1"/>
    <x v="2"/>
    <s v="O motorista Izaias do ROQ123 realizava o molhamento da estrada para que o operador do Rolo Compacto RC09 pudesse realizar a compactação. No momento da atividade, o rolo deslocava em ré realizadno a compactação e em relato, o operador informa que não visualizou o caminhão pipa vindo em sua direção realizando o molhamento da estrada e acabou batendo a traseira do rolo na frente do caminhão pipa"/>
    <s v="AGRO - ROQUE"/>
    <x v="3"/>
    <m/>
    <s v="Izaías Ferreira Rosa"/>
    <s v="Motorista"/>
    <s v="ANDRE LUIS SCARIN DO AMARAL"/>
    <s v="MARCOS SILVA DE MENEZES"/>
    <s v="KAYO DUTRA SANCHEZ"/>
    <m/>
    <m/>
    <x v="0"/>
    <x v="0"/>
    <x v="0"/>
    <x v="0"/>
    <s v=""/>
    <x v="1"/>
    <x v="0"/>
    <x v="0"/>
  </r>
  <r>
    <n v="626"/>
    <x v="0"/>
    <d v="2023-06-18T00:00:00"/>
    <x v="3"/>
    <d v="1899-12-30T05:20:00"/>
    <s v="Fazenda Lagoa III"/>
    <x v="1"/>
    <x v="2"/>
    <s v="O caminhão JSL seguia saindo carregado da Fazenda Lagoa III sentido Ribas  do Rio Pardo quando entre o 1° e 2° ponto de encontro da fazenda encontrou um caminhão vazio da empresa Garbuio, ao realizar a passagem um pelo outro a 3° composição destes fizeram contato entre os painéis gerando avaria (amassou) o malhal/painel traseiro do veículo JSL placa JBU8E06"/>
    <s v="JSL"/>
    <x v="0"/>
    <m/>
    <s v="Danilo Cristiano da Silva"/>
    <s v="Motorist de Tritrem"/>
    <s v="ANDRE LUIS SCARIN DO AMARAL"/>
    <s v="EVERSON RIBAS GOMES"/>
    <m/>
    <m/>
    <m/>
    <x v="0"/>
    <x v="0"/>
    <x v="0"/>
    <x v="0"/>
    <s v=""/>
    <x v="1"/>
    <x v="0"/>
    <x v="0"/>
  </r>
  <r>
    <n v="627"/>
    <x v="0"/>
    <d v="2023-06-18T00:00:00"/>
    <x v="3"/>
    <d v="1899-12-30T15:15:00"/>
    <s v="Fazenda Bom Sucesso de Itararé"/>
    <x v="3"/>
    <x v="1"/>
    <s v="Colaboradora estava fazendo checklist na CF 900026, abriu a verificação do nível de óleo da CF, a tampa do moot veio a descer e atingir a costela (LD) da colaboradora. A mesm foi socorrida no campo e encaminhada imediatamente pelo lider campo ao P.A Unimed, para atendimento e avaliação médica. Na segunda-feira 19/06/2023, a mesma passará com o médico do trabalho para avaliação."/>
    <s v="PLACIDOS"/>
    <x v="6"/>
    <m/>
    <s v="Mirian Ramos das Graças"/>
    <s v="Op. Maquinas"/>
    <s v="ANDRE LUIS SCARIN DO AMARAL"/>
    <s v="MARCOS SILVA DE MENEZES"/>
    <s v="MARIO FRAIZ COELHO MAIA D ANDRADE"/>
    <m/>
    <m/>
    <x v="0"/>
    <x v="0"/>
    <x v="0"/>
    <x v="0"/>
    <s v=""/>
    <x v="1"/>
    <x v="0"/>
    <x v="0"/>
  </r>
  <r>
    <n v="628"/>
    <x v="0"/>
    <d v="2023-06-17T00:00:00"/>
    <x v="3"/>
    <d v="1899-12-30T12:30:00"/>
    <s v="Rod. Marechal Rondon KM 340"/>
    <x v="1"/>
    <x v="2"/>
    <s v="Veículo Strada da placa SHS4G51, trafegando na rodovia Marechal Rondon KM 340, no sentido interior. Veículo da placa FTG 9982, caminhão IVECO, no mesmo sentido veem colidir na traseira do carro. A rodovia estava com trânsito lento, o veículo strada estava parado na rodovia, o caminhõa não conseguiu segurar no freio chegando a colidir na traseira do carro. Teve apenas danos materiais, não houve vitimas ou fraturas. Foi ralizado boletim de ocorrência"/>
    <s v="BRACELL"/>
    <x v="6"/>
    <m/>
    <s v="Ivanildo Moraes Ribeiro"/>
    <s v="Assistente Op. de Grua"/>
    <s v="ANDRE LUIS SCARIN DO AMARAL"/>
    <s v="MARCOS SILVA DE MENEZES"/>
    <s v="VANDERLEI JOSE HONORIO"/>
    <m/>
    <m/>
    <x v="0"/>
    <x v="0"/>
    <x v="0"/>
    <x v="0"/>
    <s v=""/>
    <x v="1"/>
    <x v="0"/>
    <x v="0"/>
  </r>
  <r>
    <n v="629"/>
    <x v="0"/>
    <d v="2023-06-18T00:00:00"/>
    <x v="3"/>
    <d v="1899-12-30T10:00:00"/>
    <s v="Faz. Santa Edwirges"/>
    <x v="1"/>
    <x v="1"/>
    <s v="O colaborador acompanhava a mudança dos FW, quando deixou o veículo leve estacionado na lateral da estrada, neste momento o motorista de ônibus da empresa jauense passou por ele e estacionou um pouco a frente. Em determinaldo momento outro veículo veio no sentido contrário e para dar passagem o motorista do ônibus deu ré e colidiu com o veículo leve Bracell, amssando o capô e quebrando o farol esquerdo."/>
    <s v="BRACELL"/>
    <x v="5"/>
    <s v="MÓDULO 2"/>
    <s v="Wanderley Souto"/>
    <s v="Tecnico Operacional"/>
    <s v="ALVARO BYCZKOVSKI"/>
    <s v="LUCAS PINTO RIBEIRO"/>
    <s v="EMANUEL FRANCIS MARQUES"/>
    <m/>
    <m/>
    <x v="0"/>
    <x v="0"/>
    <x v="0"/>
    <x v="0"/>
    <s v=""/>
    <x v="1"/>
    <x v="0"/>
    <x v="0"/>
  </r>
  <r>
    <n v="630"/>
    <x v="0"/>
    <d v="2023-06-14T00:00:00"/>
    <x v="3"/>
    <d v="1899-12-30T09:00:00"/>
    <s v="Rodovia Marechal Rondon"/>
    <x v="5"/>
    <x v="1"/>
    <s v="Segundo informaçãoes preliminares, o colaborador relata  que seguia com sue caminhão carregado e ao aproximar da rodovia Marechal Rondon recebeu um aviso de um ônibus que passava ao lado que o rodeiro da carreta havia soltado. O equipamento passou por socorro de manutenção de pneu e após atendimento pela equipe de borracharia foi solicitado para o mesmo passar na oficina mecânica localizado no ponto de apoio da Expresso Nepomuceno em Lençóis Paulista para realizar reaperto de parafuso de roda, não foi realizado o procedimento e devido falha no processo interno contribuiu com os fatos"/>
    <s v="EXPRESSO NEPOMUCENO"/>
    <x v="0"/>
    <m/>
    <s v="Edvanio Vasconcelos"/>
    <s v="Motorista Tritrem"/>
    <s v="ANDRE LUIS SCARIN DO AMARAL"/>
    <s v="EVERSON RIBAS GOMES"/>
    <s v="HELLERSON APARECIDO SOARES"/>
    <m/>
    <m/>
    <x v="0"/>
    <x v="0"/>
    <x v="0"/>
    <x v="0"/>
    <s v=""/>
    <x v="1"/>
    <x v="0"/>
    <x v="0"/>
  </r>
  <r>
    <n v="631"/>
    <x v="0"/>
    <d v="2023-06-16T00:00:00"/>
    <x v="3"/>
    <d v="1899-12-30T07:25:00"/>
    <s v="Pátio de Madeira, próximo ao picador"/>
    <x v="2"/>
    <x v="2"/>
    <s v="O sr. Rubens informou que ao recolher uma madeira do meio da pista em dois, ao arremessar pra fora da pisra a mesma voltou e acertou no mebro inferior esquerdo na altura da canela. Vítima foi encaminhada pelo bombeiro que passava no local ao ambulatório da linha II. Passou por atendimento médico e foi liberado."/>
    <s v="SPSP"/>
    <x v="1"/>
    <m/>
    <s v="Rubens Aparecido de Oliveira"/>
    <s v="Serviços Gerais"/>
    <s v="ANDRE LUIS SCARIN DO AMARAL"/>
    <s v="EDER DA SILVA RAMOS"/>
    <s v="UEDSLEI LUIZ DA CUNHA"/>
    <m/>
    <m/>
    <x v="0"/>
    <x v="0"/>
    <x v="0"/>
    <x v="0"/>
    <s v=""/>
    <x v="1"/>
    <x v="0"/>
    <x v="0"/>
  </r>
  <r>
    <n v="632"/>
    <x v="0"/>
    <d v="2023-06-18T00:00:00"/>
    <x v="3"/>
    <d v="1899-12-30T05:10:00"/>
    <s v="Estrada Fazenda Lagoa III "/>
    <x v="1"/>
    <x v="1"/>
    <s v=" Segundo relato do motorista, a frota da JSL seguia carregado da Faz Lagoa III com sentido a Ribas do Rio Pardo. Foi quando encontrou com uma outra frota vazia da EPS Garbuio que ao realizar a passagem um pelo outro, a terceira composição destes fizeram contato entre os painéis gerando avaria (amassando malhal /painel traseiro do veículo da JSL placa: JBU8E06). "/>
    <s v="JSL"/>
    <x v="6"/>
    <s v="MS"/>
    <s v="Danilo Cristiano da Silva"/>
    <s v="Motorista de  Tritrem"/>
    <s v="ALVARO BYCZKOVSKI"/>
    <s v="ANGELO TAPARO"/>
    <s v="ADRIANO SANABRIA FLORES MONTE SERRAT"/>
    <m/>
    <m/>
    <x v="0"/>
    <x v="0"/>
    <x v="0"/>
    <x v="0"/>
    <s v=""/>
    <x v="1"/>
    <x v="0"/>
    <x v="0"/>
  </r>
  <r>
    <n v="633"/>
    <x v="1"/>
    <d v="2023-06-17T00:00:00"/>
    <x v="3"/>
    <d v="1899-12-30T16:10:00"/>
    <s v=" FAZENDA TERRA NOVA"/>
    <x v="1"/>
    <x v="1"/>
    <s v="Segundo relato do colaborador,  ao realizar a atividade de construção de lombada e Terraço, a tampa lateral da máquina (Escavadeira Hidráulica EH 05) abriu, porém não foi percebida pelo operador. No movimento de giro, a tampa esbarrou no material do terraço, amassando a tampa. "/>
    <s v="BRACELL"/>
    <x v="9"/>
    <m/>
    <s v="Aldair Rodrigues"/>
    <s v="Operador de Máquinas e Equipamentos "/>
    <s v="ADRIANO DE OLIVEIRA"/>
    <s v="ROGELIO JOSÉ DE SOUZA"/>
    <s v="SAMUEL NOGUEIRA PEREIRA"/>
    <m/>
    <m/>
    <x v="0"/>
    <x v="0"/>
    <x v="0"/>
    <x v="0"/>
    <s v=""/>
    <x v="1"/>
    <x v="0"/>
    <x v="0"/>
  </r>
  <r>
    <n v="634"/>
    <x v="0"/>
    <d v="2023-06-19T00:00:00"/>
    <x v="3"/>
    <d v="1899-12-30T10:55:00"/>
    <s v="Fazenda Pantano Modulo 8"/>
    <x v="5"/>
    <x v="1"/>
    <s v="Segundo relato do (motorista), ao verificar as rodas para retorno para Campo Grande MS, foi identificado que as porcas da roda estavam frouxas. Foi solicitado de imediato socorro mecânico no local para substituição do veículo."/>
    <s v="PIRACICABANA"/>
    <x v="5"/>
    <s v="MÓDULO 8"/>
    <s v="Esdre Macena"/>
    <s v="Motorista "/>
    <s v="ALVARO BYCZKOVSKI"/>
    <s v="ANGELO TAPARO"/>
    <s v="EVANDRO WORELL SCHAFASCHECK"/>
    <m/>
    <m/>
    <x v="0"/>
    <x v="0"/>
    <x v="0"/>
    <x v="0"/>
    <s v=""/>
    <x v="1"/>
    <x v="0"/>
    <x v="0"/>
  </r>
  <r>
    <n v="635"/>
    <x v="0"/>
    <d v="2023-06-18T00:00:00"/>
    <x v="3"/>
    <d v="1899-12-30T05:10:00"/>
    <s v="Estrada Fazenda Lagoa III "/>
    <x v="1"/>
    <x v="1"/>
    <s v="Após verificação de imagens referentes a colisão entre o veículo Garbuio JBC1E16 e veículo da empresa JSL no local e horário acima descritos. Verificou-se que em um ponto de encontro, nosso motorista parou o veículo em local seguro dando preferência ao caminhão carregado e o condutor JSL por conta própria seguiu pela lateral provocando assim a colisão. Nosso condutor afirmou não ter recebido mensagem por rádio comunicando a subida do outro caminhão carregado."/>
    <s v="GARBUIO"/>
    <x v="6"/>
    <s v="MS"/>
    <s v="Luiz Fernando da Silva "/>
    <s v="Motorista de Carreta"/>
    <s v="ALVARO BYCZKOVSKI"/>
    <s v="ANGELO TAPARO"/>
    <s v="ADRIANO SANABRIA FLORES MONTE SERRAT"/>
    <m/>
    <m/>
    <x v="0"/>
    <x v="0"/>
    <x v="0"/>
    <x v="0"/>
    <s v=""/>
    <x v="1"/>
    <x v="0"/>
    <x v="0"/>
  </r>
  <r>
    <n v="636"/>
    <x v="0"/>
    <d v="2023-06-19T00:00:00"/>
    <x v="3"/>
    <d v="1899-12-30T15:20:00"/>
    <s v="Fazenda Santa Silvia "/>
    <x v="5"/>
    <x v="1"/>
    <s v="Por volta das 15:20 o operador de trator Carlos Roberto Gonçalves (matrícula: 26134), estava executando à atividade de aplicação de herbicida pré emergente na linha de plantio, em um determinado ponto um pedaço de madeira de médio porte proveniente de resíduos da colheita veio a levantar no momento que o pneu dianteiro do trator passou por cima do mesmo; levantando-o em direção ao vidro lateral direito da máquina, ocasionando a quebra do vidro da porta direita. O colaborador não foi atingido nem pelos resíduos e nem pelos pedaços do vidro. O trator foi parado de imediato para aguardar substituição. "/>
    <s v="CARPELO"/>
    <x v="2"/>
    <m/>
    <s v="Carlos Roberto Gonçalves Moraes"/>
    <s v="Operador de tartor agrícola"/>
    <s v="ENGELBERT FILIPE FUCHS"/>
    <s v="BRUNO ASSUNCAO NORONHA"/>
    <s v="PEDRO BRIDI"/>
    <m/>
    <m/>
    <x v="0"/>
    <x v="0"/>
    <x v="0"/>
    <x v="0"/>
    <s v=""/>
    <x v="1"/>
    <x v="0"/>
    <x v="0"/>
  </r>
  <r>
    <n v="637"/>
    <x v="0"/>
    <d v="2023-06-20T00:00:00"/>
    <x v="3"/>
    <d v="1899-12-30T14:32:00"/>
    <s v="Fazenda Estância Selva Verde"/>
    <x v="5"/>
    <x v="1"/>
    <s v="Ao inciar a atividade de derrubada de cortina de segurança dos cabos desenergizados, no abate de uma das árvores a mesma virou, atingindo dois cabos causando rompimento "/>
    <s v="BRACELL"/>
    <x v="5"/>
    <s v="MÓDULO 2"/>
    <s v="Milton Rodrigues Ferreira "/>
    <s v="Operador de máquinas II "/>
    <s v="ALVARO BYCZKOVSKI"/>
    <s v="LUCAS PINTO RIBEIRO"/>
    <s v="EMANUEL FRANCIS MARQUES"/>
    <m/>
    <m/>
    <x v="0"/>
    <x v="0"/>
    <x v="0"/>
    <x v="0"/>
    <s v=""/>
    <x v="1"/>
    <x v="0"/>
    <x v="0"/>
  </r>
  <r>
    <n v="638"/>
    <x v="0"/>
    <d v="2023-06-19T00:00:00"/>
    <x v="3"/>
    <d v="1899-12-30T16:05:00"/>
    <s v="Viveiro de Agua Clara"/>
    <x v="2"/>
    <x v="1"/>
    <s v="O colaborador relatou que estava colocando bandejas nas mesas (canteiros), e ao empurrar uma delas travou e desencaixou. Com o movimento, sua mão  escorregou, causando um pequeno corte na falange distal do quinto quirodáctilo da mão esquerda."/>
    <s v="BRACELL"/>
    <x v="7"/>
    <m/>
    <s v="Anderson Gomes"/>
    <s v="Auxiliar de viveiro"/>
    <s v="CLAUDINEI PEREIRA QUINTO"/>
    <s v="VALERIANO C. CONCEIÇÃO"/>
    <s v="MAXMULLER MOURA"/>
    <m/>
    <m/>
    <x v="0"/>
    <x v="0"/>
    <x v="0"/>
    <x v="0"/>
    <s v=""/>
    <x v="1"/>
    <x v="0"/>
    <x v="0"/>
  </r>
  <r>
    <n v="639"/>
    <x v="0"/>
    <d v="2023-06-20T00:00:00"/>
    <x v="3"/>
    <d v="1899-12-30T09:50:00"/>
    <s v="Fazenda Velha - Gleba A"/>
    <x v="5"/>
    <x v="1"/>
    <s v="Operador estava em deslocamento com o trator na entrelinha, quando a escada de acesso do trator bateu no eucalipto, vindo a amassar a mesma em direção ao vidro da porta (lado E), na qual veio a atingir e estilhaçar o mesmo. "/>
    <s v="J.F.I"/>
    <x v="2"/>
    <m/>
    <s v="Matheus da Silva Cordeiro "/>
    <s v="Tratorista"/>
    <s v="ENGELBERT FILIPE FUCHS"/>
    <s v="GIL CANCELLA QUEIROGA"/>
    <s v="PAULO MIGUEL VIANA SILIO"/>
    <m/>
    <m/>
    <x v="0"/>
    <x v="0"/>
    <x v="0"/>
    <x v="0"/>
    <s v=""/>
    <x v="1"/>
    <x v="0"/>
    <x v="0"/>
  </r>
  <r>
    <n v="640"/>
    <x v="0"/>
    <d v="2023-06-17T00:00:00"/>
    <x v="3"/>
    <d v="1899-12-30T16:35:00"/>
    <s v="Rua Cabo José de Barros Pinto (lucianopolis)"/>
    <x v="1"/>
    <x v="1"/>
    <s v="Encarregado Marcio de Camargo estava no acesso  da Rua Cabo José de Barros Pinto (lucianopolis) conduzindo a Strada placa SHM3J27, no cruzamento foi ofuscada sua visão pelo sol e ao atravessar a avenida  veio um carro  e colidiu na lateral do veiculo em ocorrência policial o condutor do outro veiculo também relatou que sua visão foi ofuscada pelo sol._x000a_Foi analisado historico do ratreador do veiculo e do motorista, ambos sem anormalidade. "/>
    <s v="J.F.I"/>
    <x v="2"/>
    <m/>
    <s v="Marcio de Camargo "/>
    <s v="Encarregado "/>
    <s v="ENGELBERT FILIPE FUCHS"/>
    <s v="ALISSON CARLOS DA SILVA"/>
    <s v="JOSE SIDICLEI JESUS DO NASCIMENTO"/>
    <m/>
    <m/>
    <x v="0"/>
    <x v="0"/>
    <x v="0"/>
    <x v="0"/>
    <s v=""/>
    <x v="1"/>
    <x v="0"/>
    <x v="0"/>
  </r>
  <r>
    <n v="641"/>
    <x v="0"/>
    <d v="2023-06-16T00:00:00"/>
    <x v="3"/>
    <d v="1899-12-30T14:00:00"/>
    <s v="São João do Tibiriça - ID 0191"/>
    <x v="5"/>
    <x v="1"/>
    <s v="Operador Mateus Paixão Calesso de Brito, ao realizar uma manobra de conversão de linha no talhão com o trator, se deparou com a situação onde em resíduo “ tronco de eucalipto” veio colidir com o vidro traseiro do mesmo, causando a quebra do mesmo."/>
    <s v="J.F.I"/>
    <x v="2"/>
    <m/>
    <s v="Mateus Paixão Calesso de Brito"/>
    <s v="Operador "/>
    <s v="ENGELBERT FILIPE FUCHS"/>
    <s v="ALISSON CARLOS DA SILVA"/>
    <s v="JOSE SIDICLEI JESUS DO NASCIMENTO"/>
    <m/>
    <m/>
    <x v="0"/>
    <x v="0"/>
    <x v="0"/>
    <x v="0"/>
    <s v=""/>
    <x v="1"/>
    <x v="0"/>
    <x v="0"/>
  </r>
  <r>
    <n v="642"/>
    <x v="0"/>
    <d v="2023-06-14T00:00:00"/>
    <x v="3"/>
    <d v="1899-12-30T10:40:00"/>
    <s v="Fazenda Santa Terezinha (0182)"/>
    <x v="1"/>
    <x v="1"/>
    <s v="No trajeto em busca do almoço da equipe, fazenda Santa Terezinha (0182), estrada municipal sentido aeroporto de Bauru SP., o encarregado, Laudelino Lopes De Camargo, estava na condução do veículo, quando veio a cair objetos do console na região dos pedais de aceleração e embreagem, no mesmo instante, com o veículo em movimento o condutor veio a tentar captura-los, pois foi uma reação imediata e instantânia, visto que o atrapalharia na dirigibilidade, estava chovendo, estrada escorregadia, o mesmo perdeu a direção e veio a quebrar três estacas de cerca de uma fazenda, não sofrendo nenhum tipo de dano pessoal, somente danos materiais."/>
    <s v="PORTEX"/>
    <x v="2"/>
    <m/>
    <s v="Laudelino Lopes De Camargo"/>
    <s v="Encarregado "/>
    <s v="ENGELBERT FILIPE FUCHS"/>
    <s v="MARCOS HENRIQUE PARENTI BRAZ"/>
    <s v="CLAUDEMIR ANGELO MEDEIROS"/>
    <m/>
    <m/>
    <x v="0"/>
    <x v="0"/>
    <x v="0"/>
    <x v="0"/>
    <s v=""/>
    <x v="1"/>
    <x v="0"/>
    <x v="0"/>
  </r>
  <r>
    <n v="643"/>
    <x v="0"/>
    <d v="2023-06-21T00:00:00"/>
    <x v="3"/>
    <d v="1899-12-30T14:30:00"/>
    <s v="Viveiro LP 01 - Pataforma 04 - Válvula chão 04"/>
    <x v="2"/>
    <x v="1"/>
    <s v="Funcionária estava realizando fertirrigação, onde veio a escorregar no barro ao redor da válvula, a mesma caiu sentada e usou as duas mão para se proteger. Veio a sentir dor na mão direita"/>
    <s v="BRACELL"/>
    <x v="7"/>
    <m/>
    <s v="Josélia Felício "/>
    <s v="Irrigadora"/>
    <s v="CLAUDINEI PEREIRA QUINTO"/>
    <s v="CLAUDILENE APARECIDA ALVES PENA"/>
    <s v="NATHANE ALVES DE MELO IMPERATORI"/>
    <m/>
    <m/>
    <x v="0"/>
    <x v="0"/>
    <x v="0"/>
    <x v="0"/>
    <s v=""/>
    <x v="1"/>
    <x v="0"/>
    <x v="0"/>
  </r>
  <r>
    <n v="644"/>
    <x v="0"/>
    <d v="2023-06-21T00:00:00"/>
    <x v="3"/>
    <d v="1899-12-30T14:47:00"/>
    <s v="Fazenda Furnas "/>
    <x v="1"/>
    <x v="1"/>
    <s v="Colaborador Jackson estava conduzindo o veículo em saída da fazenda Furnas na região da cidade de casa Verde, com destino a Bataguassu, quando realizou a passagem pela porteiro de acesso a saída de forma &quot;fechada&quot;, muito rente a porteira, não percebendo a existência de um prego na mesma, quando veio a perceber, o prego já havia encostado na lataria do veículo, causando avaria na pintura do mesmo. "/>
    <s v="BRACELL"/>
    <x v="16"/>
    <m/>
    <s v="Jackson dos Santos Acunha "/>
    <s v="Técnico de Pesquisa Florestal "/>
    <s v="DIOGO MATOS"/>
    <s v="JANAINA SCOTTON"/>
    <s v="DIOGO MATOS"/>
    <m/>
    <m/>
    <x v="0"/>
    <x v="0"/>
    <x v="0"/>
    <x v="0"/>
    <s v=""/>
    <x v="1"/>
    <x v="0"/>
    <x v="0"/>
  </r>
  <r>
    <n v="645"/>
    <x v="0"/>
    <d v="2023-06-22T00:00:00"/>
    <x v="3"/>
    <d v="1899-12-30T15:35:00"/>
    <s v="Fazenda São Pedro|Módulo 5"/>
    <x v="3"/>
    <x v="1"/>
    <s v="Segundo informações recebidas, os colaboradores Guilherme Antonio Siqueira e José Faustino de Oliveira Junior, estavam realizando a mudança dos lubrificantes para o novo ponto de módulo na Fazenda São Pedro. O carregamento dos insumos e materiais iniciou pela parte traseira do caminhão pipa munkc placa JAZ3E11. Após a acomodação da carreta de apoio e alguns tambores, o colaborador Guilherme precisou acessar a parte frontal da carroceria, nesse momento o colaborador relata que ao apoiar na tampa de um tambor a mesma cedeu, o colaborador se desequilibrou , apoiando o peso de seu corpo em uma perna direita. Relata ainda que não houve queda, que no momento não sentiu dor e por isso deu continuidade em suas tarefas. Alega que começou a sentir dor um desconforto no final de sua jornada de trabalho, que foi para sua residência e posteriormente até o Hospital UNIMED  na cidade de Buaru para avaliação médica, onde foi constada uma entorse em seu tornozelo direito "/>
    <s v="PONSSE"/>
    <x v="5"/>
    <s v="MÓDULO 5"/>
    <s v="Guilherme Antonio Siqueira"/>
    <s v="Motorista"/>
    <s v="ALVARO BYCZKOVSKI"/>
    <s v="ANTONIO CESAR COELHO MADEIRA"/>
    <s v="ANDERSON SANTANA"/>
    <m/>
    <m/>
    <x v="0"/>
    <x v="0"/>
    <x v="0"/>
    <x v="0"/>
    <s v=""/>
    <x v="1"/>
    <x v="0"/>
    <x v="0"/>
  </r>
  <r>
    <n v="646"/>
    <x v="0"/>
    <d v="2023-06-19T00:00:00"/>
    <x v="3"/>
    <d v="1899-12-30T18:02:00"/>
    <s v="Faz. São José do Papirema - Balbinos SP"/>
    <x v="2"/>
    <x v="1"/>
    <s v="O mesmo relata ao realizar amarração de carga, foi retirar um pedaço de eucalipto que ficou projetado para fora da caixa de carga, ao tentar quebrar veio prensar a mão contra o para barro, onde provocou pequenas escoriações na mão direita e em três dedos sendo, mínimo, anelar e médio._x000a_Ao chegar na fábrica L2, solicitou junto a troca de turno o apoio para ir até ambulatório da L2 para atendimento médico, (Dra Raquel Dani) após atendimento no ambulatório L2 foi direcionado ao atendimento externo na Unimed de Lençóis Paulista, para realizar exames de raio-X._x000a_Onde comprovou que não houve lesão mais graves, sendo classificado como SAA Simples Atendimento Ambulatorial_x000a_Obs: Dra. Raquel Dani, fez comunicação junto a supervisão, ao tomar conhecimento foi deslocamos de imediato da L1 para L2 para acompanhar a ocorrência._x000a_Dano preliminar:_x000a_Sofreu escoriações na mão direita, nos seguintes dedos mínimo, anelar e médio."/>
    <s v="BRACELL"/>
    <x v="0"/>
    <m/>
    <s v="Rogério Nazareno da Costa Barreto"/>
    <s v="Motorista"/>
    <s v="ANDRE LUIS SCARIN DO AMARAL"/>
    <s v="EVERSON RIBAS GOMES"/>
    <s v="ADILSON RODRIGUES BASTO"/>
    <m/>
    <m/>
    <x v="0"/>
    <x v="0"/>
    <x v="0"/>
    <x v="0"/>
    <s v=""/>
    <x v="1"/>
    <x v="0"/>
    <x v="0"/>
  </r>
  <r>
    <n v="647"/>
    <x v="0"/>
    <d v="2023-06-20T00:00:00"/>
    <x v="3"/>
    <d v="1899-12-30T09:30:00"/>
    <s v="Duartina"/>
    <x v="1"/>
    <x v="1"/>
    <s v="Motorista Sr Welington (Empresa terceira), por ser novo em nossa operação solicitou apoio do assistente de carregamento para ser conduzido pela rota mais adequada dentro da cidade de Duartina/SP, porém devido a uma obra municipal em uma rua do percurso, foi necessario que o assistente efetuasse um desvio, mas após efetuado o desvio, não retornou para o percurso correto, dessa maneira o motorista o seguiu pela via incorreta, mas tambem não analisou previamente os riscos de altura, vindo a enroscar nesta fiação de telefone e com isso teve a quebra o poste da CPFL, a empresa conduziou o desenrosco da fiação e troca do poste."/>
    <s v="CASSIANO CASAGRANDE ME"/>
    <x v="0"/>
    <m/>
    <s v="Welington Pereira da Silva"/>
    <s v="Motorista"/>
    <s v="ANDRE LUIS SCARIN DO AMARAL"/>
    <s v="EVERSON RIBAS GOMES"/>
    <s v="Matheus Henrique Da Silva"/>
    <m/>
    <m/>
    <x v="0"/>
    <x v="0"/>
    <x v="0"/>
    <x v="0"/>
    <s v=""/>
    <x v="1"/>
    <x v="0"/>
    <x v="0"/>
  </r>
  <r>
    <n v="648"/>
    <x v="0"/>
    <d v="2023-06-20T00:00:00"/>
    <x v="3"/>
    <d v="1899-12-30T11:15:00"/>
    <s v="Fazenda Vô Nelo"/>
    <x v="1"/>
    <x v="1"/>
    <s v="O colaborador Sr. Damião dos Santos Nascimento relata que ao realizar manobra de descarregar o caminhão caçamba foi retirar o caminhão para que o próximo caminhão descarregasse, foi abrir espaço par ao mesmo, quando acabou tocando com o parachoque do caminhão na parte dianteira do veiculo argo placa SHG7G58, que estava parado na área da jazida de terra onde os caminhões estão em constante movimentação, o motorista ficou com o carro no ponto cego do lado direito, sem o mesmo ter uma sinalização. Colidindo parachoque com parahoque. O local se encontrava sinalizado"/>
    <s v="SUSEJVIEIR"/>
    <x v="3"/>
    <m/>
    <s v="Damião dos Santos Nascimento"/>
    <s v="Motorista"/>
    <s v="ANDRE LUIS SCARIN DO AMARAL"/>
    <s v="MARCOS SILVA DE MENEZES"/>
    <s v="ANDRE RODRIGUES GARCIA"/>
    <m/>
    <m/>
    <x v="0"/>
    <x v="0"/>
    <x v="0"/>
    <x v="0"/>
    <s v=""/>
    <x v="1"/>
    <x v="0"/>
    <x v="0"/>
  </r>
  <r>
    <n v="649"/>
    <x v="0"/>
    <d v="2023-06-20T00:00:00"/>
    <x v="3"/>
    <d v="1899-12-30T16:45:00"/>
    <s v="Fazenda Olinda"/>
    <x v="5"/>
    <x v="1"/>
    <s v="O operador ao passar por baixo de cabos de energia, não percebeu que a estrutura da máquina estava próxima da rede elétrica, o mesmo relatou que a estrutura do equipament estava baixa, mas não foi o suficiente para desviar da rede elétrica, vindo atingir dois cabos de energia e rompendo os mesmos. O operador informou que não percebeu se a estrutura estava próxima a rede elétrica devido ao reflexo do sol"/>
    <s v="TERRAM"/>
    <x v="3"/>
    <m/>
    <s v="Antônio Kleber Costa Machado"/>
    <s v="Operador de Escavadeira"/>
    <s v="ANDRE LUIS SCARIN DO AMARAL"/>
    <s v="MARCOS SILVA DE MENEZES"/>
    <s v="CARLOS AUGUSTO MARIANO"/>
    <m/>
    <m/>
    <x v="0"/>
    <x v="0"/>
    <x v="0"/>
    <x v="0"/>
    <s v=""/>
    <x v="1"/>
    <x v="0"/>
    <x v="0"/>
  </r>
  <r>
    <n v="650"/>
    <x v="0"/>
    <d v="2023-06-20T00:00:00"/>
    <x v="3"/>
    <d v="1899-12-30T10:15:00"/>
    <s v="Fazenda São Judas Tadeu do Inhema"/>
    <x v="1"/>
    <x v="1"/>
    <s v="O colaborador Rafael da empresa AgroRoque estava se deslocando para a rodovia SP 333, para realizar a limpeza da mesma, com o caminhão Truck Pipa - roq 169 placa SEB1D20, quando no trajeto ainda dentro da fazenda o motorista relata que a 33km/h, quebrou o pino de centro do caminhão, com isso perdeu o controle e colidiu com cinco eucaliptos que estavam nos bordos do aldo diretio da estrada de acesso da fazenda"/>
    <s v="AGRO - ROQUE"/>
    <x v="6"/>
    <m/>
    <s v="Rafael Oliveira dos Santos"/>
    <s v="Motorista"/>
    <s v="ANDRE LUIS SCARIN DO AMARAL"/>
    <s v="MARCOS SILVA DE MENEZES"/>
    <s v="MARIO FRAIZ COELHO MAIA D ANDRADE"/>
    <m/>
    <m/>
    <x v="0"/>
    <x v="0"/>
    <x v="0"/>
    <x v="0"/>
    <s v=""/>
    <x v="1"/>
    <x v="0"/>
    <x v="0"/>
  </r>
  <r>
    <n v="651"/>
    <x v="0"/>
    <d v="2023-06-23T00:00:00"/>
    <x v="3"/>
    <d v="1899-12-30T04:44:00"/>
    <s v="Próximo ao Município de Nova Campina"/>
    <x v="5"/>
    <x v="1"/>
    <s v="Conforme informações levantadas após o carregamento na Fazenda Santo Antônio XIV, o caminhão em trânsito seguia retornando sentido fábrica Bracell pela Vicinal Rodovia Luiz José Sguario próximo ao municipio de Campina Grande onde veio a surgir a quebra do fueiro da 2° composição lado direito. Foi encaminhado a CF até o local para descarregamento do caminhão"/>
    <s v="EXPRESSO NEPOMUCENO"/>
    <x v="0"/>
    <m/>
    <s v="Fabio Andre de Oliveira"/>
    <s v="Motorista"/>
    <s v="ANDRE LUIS SCARIN DO AMARAL"/>
    <s v="EVERSON RIBAS GOMES"/>
    <s v="HELLERSON APARECIDO SOARES"/>
    <m/>
    <m/>
    <x v="0"/>
    <x v="0"/>
    <x v="0"/>
    <x v="0"/>
    <s v=""/>
    <x v="1"/>
    <x v="0"/>
    <x v="0"/>
  </r>
  <r>
    <n v="652"/>
    <x v="0"/>
    <d v="2023-06-16T00:00:00"/>
    <x v="3"/>
    <d v="1899-12-30T16:00:00"/>
    <s v="Botucatu "/>
    <x v="1"/>
    <x v="1"/>
    <s v="Carro FIAT Mobi de placas QOW-4D29 ano 2018 modelo 2019 em deslocamento sentido a cidade de Botucatu após realizar medição de parcelas de inventário florestal no dia 15/06/2023 na fazenda Turvo 01, quando foi identificado pelo funcionario que o veiculo começou a esquentar. Assim o mesmo foi orientado a se deslocar para a oficina e realizar o reparo. Foi realizado o reparo no dia 16/06/2023 devido a falta da peça danificada, após o reparo foi liberado o veiculo para trabalho no dia seguinte!"/>
    <s v="BRACELL"/>
    <x v="8"/>
    <m/>
    <s v="FIAT Mobi  - QOW-4D29 "/>
    <m/>
    <s v="THAIS RUFINO "/>
    <s v="THAIS RUFINO "/>
    <s v="ATNY SAITO"/>
    <m/>
    <m/>
    <x v="0"/>
    <x v="0"/>
    <x v="0"/>
    <x v="0"/>
    <s v=""/>
    <x v="1"/>
    <x v="0"/>
    <x v="0"/>
  </r>
  <r>
    <n v="653"/>
    <x v="0"/>
    <d v="2023-06-19T00:00:00"/>
    <x v="3"/>
    <d v="1899-12-30T08:40:00"/>
    <s v="Fazenda São Miguel "/>
    <x v="1"/>
    <x v="1"/>
    <s v="Carro VW GOL de placas QUN-5A17 ano 2019 modelo 2020 em deslocamento para realização da medição de parcelas de inventário florestal na fazenda São Miguel 02 na cidade de Borebi, foi identificado pelo funcionário um pequeno vazamento em uma mangueira de água do sistema de arrefecimento, para que não acarretasse um dano maior ao veiculo e consecutivamente um problema para nossos colaboradores, o mesmo foi instruido a se deslocar até a oficina para realizar o reparo. Foi realizado o reparo e o veiculo foi liberado para trabalhar no dia seguinte!"/>
    <s v="MÉTODO BIOMETRIA INVENTÁRIO FLORESTAL S/C"/>
    <x v="8"/>
    <m/>
    <s v="VW GOL - QUN-5A17 "/>
    <m/>
    <s v="THAIS RUFINO "/>
    <s v="THAIS RUFINO "/>
    <s v="ATNY SAITO"/>
    <m/>
    <m/>
    <x v="0"/>
    <x v="0"/>
    <x v="0"/>
    <x v="0"/>
    <s v=""/>
    <x v="1"/>
    <x v="0"/>
    <x v="0"/>
  </r>
  <r>
    <n v="654"/>
    <x v="0"/>
    <d v="2023-06-22T00:00:00"/>
    <x v="3"/>
    <d v="1899-12-30T07:00:00"/>
    <s v="Viveiro LP II"/>
    <x v="1"/>
    <x v="1"/>
    <s v="Ao realizar a atividade de transporte de pessoas, no início do dia, a motorista Jailma Feliciano de Sousa foi dar ré no veículo e colidiu a parte traseira do ônibus com um poste. Não havia pessoas no exterior do ônibus, sendo assim ninguém ficou ferido. O poste foi arrancado e caiu no chão. "/>
    <s v="BRACELL"/>
    <x v="7"/>
    <m/>
    <s v="Jailma Feliciano de Sousa "/>
    <s v="Transporte de Pessoas"/>
    <s v="CLAUDINEI PEREIRA QUINTO"/>
    <s v="CLAUDILENE APARECIDA ALVES PENA"/>
    <s v="NATHANE ALVES DE MELO IMPERATORI"/>
    <m/>
    <m/>
    <x v="0"/>
    <x v="0"/>
    <x v="0"/>
    <x v="0"/>
    <s v=""/>
    <x v="1"/>
    <x v="0"/>
    <x v="0"/>
  </r>
  <r>
    <n v="655"/>
    <x v="0"/>
    <d v="2023-06-22T00:00:00"/>
    <x v="3"/>
    <d v="1899-12-30T10:00:00"/>
    <s v=" Viveiro de Água Clara "/>
    <x v="2"/>
    <x v="1"/>
    <s v="A colaboradora relatou que ao movimentar as bandejas na mesa, veio a prensar o dedo entre uma bandeja e outra, causando um leve ferimento superficial. A colaboradora foi atendida no ambulatório médico, onde foi realizado assépcia local e curativo. Após passar por atendimento foi liberada para suas atividades.  "/>
    <s v="BRACELL"/>
    <x v="7"/>
    <m/>
    <s v="Ramona Fernanda de O. Benites "/>
    <s v="Ajudante de Viveiro"/>
    <s v="CLAUDINEI PEREIRA QUINTO"/>
    <s v="VALERIANO C. CONCEIÇÃO"/>
    <s v="JOÃO AFONSO"/>
    <m/>
    <m/>
    <x v="0"/>
    <x v="0"/>
    <x v="0"/>
    <x v="0"/>
    <s v=""/>
    <x v="1"/>
    <x v="0"/>
    <x v="0"/>
  </r>
  <r>
    <n v="656"/>
    <x v="0"/>
    <d v="2023-06-23T00:00:00"/>
    <x v="3"/>
    <d v="1899-12-30T15:15:00"/>
    <s v="Viveiro LP I"/>
    <x v="2"/>
    <x v="1"/>
    <s v="Funcionária estava realizando manejo de irrigação, quando sentiu uma picada na parte exterior de sua pálpebra. Não soube informar se é abelha ou outro tipo de animal. A mesma apresenta inchaço no olho vermelho. Foi encaminhada ao ambulatório para avaliação médica. "/>
    <s v="BRACELL"/>
    <x v="7"/>
    <m/>
    <s v="Maire Cristina Zoccante "/>
    <s v="Auxiliar de Irrigação "/>
    <s v="CLAUDINEI PEREIRA QUINTO"/>
    <s v="CLAUDILENE APARECIDA ALVES PENA"/>
    <s v="AGNALDO ROMANO"/>
    <m/>
    <m/>
    <x v="0"/>
    <x v="0"/>
    <x v="0"/>
    <x v="0"/>
    <s v=""/>
    <x v="1"/>
    <x v="0"/>
    <x v="0"/>
  </r>
  <r>
    <n v="657"/>
    <x v="0"/>
    <d v="2023-06-23T00:00:00"/>
    <x v="3"/>
    <d v="1899-12-30T10:00:00"/>
    <s v="Viveiro LP I "/>
    <x v="2"/>
    <x v="1"/>
    <s v="Funcionária estava lavando a casa de vegetação e não viu o buraco no piso da casa de vegetação. Pisou com o pé direito sentindo dor e corpo. "/>
    <s v="BRACELL"/>
    <x v="7"/>
    <m/>
    <s v="Claúdia Carolina Picoloto "/>
    <s v="Auxiliar de Serviços Gerais "/>
    <s v="CLAUDINEI PEREIRA QUINTO"/>
    <s v="CLAUDILENE APARECIDA ALVES PENA"/>
    <s v="AGNALDO ROMANO"/>
    <m/>
    <m/>
    <x v="0"/>
    <x v="0"/>
    <x v="0"/>
    <x v="0"/>
    <s v=""/>
    <x v="1"/>
    <x v="0"/>
    <x v="0"/>
  </r>
  <r>
    <n v="658"/>
    <x v="1"/>
    <d v="2023-06-21T00:00:00"/>
    <x v="3"/>
    <d v="1899-12-30T13:10:00"/>
    <s v="Fazenda tucano lll "/>
    <x v="2"/>
    <x v="1"/>
    <s v="A colaboradora relatou que estava fazendo a avaliação de qualidade de plantio pelo talhão e segundo ela estava abaixada e ao virar para traz  a mesma sentiu um incômodo bem leve no joelho. No mesmo instante ela levantou e não sentindo mais nada deu continuidade a sua atividade._x000a_No dia seguinte pela manhã, a colaboradora sentiu uma leve dor no joelho, onde comunicou a empresa e logo foi  encaminhada para avaliação médica. Ela então foi atendida, medicada e liberada para suas atividades. "/>
    <s v="EQUILIBRIO"/>
    <x v="14"/>
    <m/>
    <s v="Emily Vallesca Carvalho Ferreira "/>
    <s v="Técnico Operacional "/>
    <s v="THAIS RUFINO "/>
    <s v="FERNANDO FERREIRA BASTOS"/>
    <s v="FERNANDO FERREIRA BASTOS"/>
    <m/>
    <m/>
    <x v="0"/>
    <x v="0"/>
    <x v="0"/>
    <x v="0"/>
    <s v=""/>
    <x v="1"/>
    <x v="0"/>
    <x v="0"/>
  </r>
  <r>
    <n v="659"/>
    <x v="1"/>
    <d v="2023-06-22T00:00:00"/>
    <x v="3"/>
    <d v="1899-12-30T09:30:00"/>
    <s v="Faz Aruanda e União "/>
    <x v="2"/>
    <x v="1"/>
    <s v="O colaborador relatou que estava realizando sua atividade e ao caminhar no meio da vegetação alta acabou pisando em um buraco (de palanque de cerca) e teve uma torção média no joelho direito, onde já possui uma patologia.  "/>
    <s v="BRACELL"/>
    <x v="2"/>
    <m/>
    <s v="Hugo Souza Dias "/>
    <s v="Auxiliar de Topografia "/>
    <s v="EDSON FIGUEIREDO DE ANDRADE NETO"/>
    <s v="Cleomar Pereira Lazaro"/>
    <s v="EDUARDO BARBOSA MARTONI"/>
    <m/>
    <m/>
    <x v="0"/>
    <x v="0"/>
    <x v="0"/>
    <x v="0"/>
    <s v=""/>
    <x v="1"/>
    <x v="0"/>
    <x v="0"/>
  </r>
  <r>
    <n v="660"/>
    <x v="1"/>
    <d v="2023-06-22T00:00:00"/>
    <x v="3"/>
    <d v="1899-12-30T10:20:00"/>
    <s v="Faz. Primavera - Campo Grande / MS"/>
    <x v="2"/>
    <x v="1"/>
    <s v="O colaborador relatou que ao acessar a cabine do caminhão pipa, ele acabou escorregando da escada que estava molhada, causando uma queda de um nível diferente. O colaborador foi encaminhado para UPA local da cidade onde foi atendido e realizou exames de raio x, sendo eliminado possíveis fraturas. O próprio colaborador informou que foi detectado desgaste no mesmo joelho devido a um trauma por cirurgia no passado."/>
    <s v="TECA"/>
    <x v="2"/>
    <m/>
    <s v="Wagner Fernando da Silva"/>
    <s v="Faz. Primavera - Campo Grande / MS"/>
    <s v="EDSON FIGUEIREDO DE ANDRADE NETO"/>
    <s v="JOSE RENATO DRAGO"/>
    <s v="Expedito Júnior"/>
    <m/>
    <m/>
    <x v="0"/>
    <x v="0"/>
    <x v="0"/>
    <x v="0"/>
    <s v=""/>
    <x v="1"/>
    <x v="0"/>
    <x v="0"/>
  </r>
  <r>
    <n v="661"/>
    <x v="0"/>
    <d v="2023-06-23T00:00:00"/>
    <x v="3"/>
    <d v="1899-12-30T14:30:00"/>
    <s v="Fazenda Estiva II"/>
    <x v="5"/>
    <x v="1"/>
    <s v="Durante atividade de rebeixamento de toco, avia um arame de baixo do mato seco e rasteiro, quando o implemento o dividiu em vários pedaços incandecentes dando origem a ignição e ao fogo na área rasteira e seca do talhão da fazenda."/>
    <s v="PORTEX"/>
    <x v="2"/>
    <m/>
    <s v="João Paulo Rodrigues"/>
    <s v="Encarregado"/>
    <s v="ENGELBERT FILIPE FUCHS"/>
    <s v="MARCOS HENRIQUE PARENTI BRAZ"/>
    <m/>
    <m/>
    <m/>
    <x v="0"/>
    <x v="0"/>
    <x v="0"/>
    <x v="0"/>
    <s v=""/>
    <x v="1"/>
    <x v="0"/>
    <x v="0"/>
  </r>
  <r>
    <n v="662"/>
    <x v="0"/>
    <d v="2023-06-24T00:00:00"/>
    <x v="3"/>
    <d v="1899-12-30T03:20:00"/>
    <s v="Fazenda Lagoa III"/>
    <x v="0"/>
    <x v="2"/>
    <s v="O motorista estava realizando reaperto de carga quando veio a bater um pedaço de madeira no rosto. O mesmo foi encaminhado para o hospital onde foi dado pontos em seu nariz e realizado raio X constatando um trinco em sua face."/>
    <s v="MODEL "/>
    <x v="0"/>
    <m/>
    <s v="Erivaldo"/>
    <s v="Motorista"/>
    <s v="ANDRE LUIS SCARIN DO AMARAL"/>
    <s v="ANGELO TAPARO"/>
    <s v="ADRIANO SANABRIA FLORES MONTE SERRAT"/>
    <m/>
    <m/>
    <x v="0"/>
    <x v="0"/>
    <x v="0"/>
    <x v="0"/>
    <s v=""/>
    <x v="1"/>
    <x v="0"/>
    <x v="0"/>
  </r>
  <r>
    <n v="663"/>
    <x v="0"/>
    <d v="2023-06-24T00:00:00"/>
    <x v="3"/>
    <d v="1899-12-30T11:58:00"/>
    <s v="São José VI"/>
    <x v="5"/>
    <x v="1"/>
    <s v="O trator passou com a roda direita do implemento em cima de um toco, o mesmo gerou um estralo que quebrou o rolamento e a porca que fixa a roda soltou , fazendo com que a roda do trator viesse a sair."/>
    <s v="J.F.I"/>
    <x v="2"/>
    <m/>
    <s v="Keven Marcelo"/>
    <s v="Tratorista"/>
    <s v="ENGELBERT FILIPE FUCHS"/>
    <s v="GIL CANCELLA QUEIROGA"/>
    <s v="PAULO MIGUEL VIANA SILIO"/>
    <m/>
    <m/>
    <x v="0"/>
    <x v="0"/>
    <x v="0"/>
    <x v="0"/>
    <s v=""/>
    <x v="1"/>
    <x v="0"/>
    <x v="0"/>
  </r>
  <r>
    <n v="664"/>
    <x v="0"/>
    <d v="2023-06-26T00:00:00"/>
    <x v="3"/>
    <d v="1899-12-30T02:40:00"/>
    <s v="Fazenda Guarani"/>
    <x v="1"/>
    <x v="2"/>
    <s v="Colaborador Rhaniery Danilo Muniz que conduzia o caminhão placa SAK2141, ao sair do carregamento sentido fabrica, no ponto 9 ao 10 da fazenda Guarani, no moemnto que fez a curva havia um caminhão da empresa Garbuio aproximadamente há 15 metros após a curva aguardando no ponto de encontro a frota passar para seguir sentido carregamento. Ao finalizar a curva uma madeira do ultimo compartimento veio a tombar e atingir o parabrisa e quebra-sol externo do caminhão da empresa Garbuio placa GCK7E64"/>
    <s v="VDA"/>
    <x v="0"/>
    <m/>
    <s v="Rhaniery Danilo Muniz"/>
    <s v="Motorista"/>
    <s v="ANDRE LUIS SCARIN DO AMARAL"/>
    <s v="EVERSON RIBAS GOMES"/>
    <s v="HELLERSON APARECIDO SOARES"/>
    <m/>
    <m/>
    <x v="0"/>
    <x v="0"/>
    <x v="0"/>
    <x v="0"/>
    <s v=""/>
    <x v="1"/>
    <x v="0"/>
    <x v="0"/>
  </r>
  <r>
    <n v="665"/>
    <x v="0"/>
    <d v="2023-06-23T00:00:00"/>
    <x v="3"/>
    <d v="1899-12-30T21:00:00"/>
    <s v="Fazenda Pantano Talhão 017"/>
    <x v="2"/>
    <x v="1"/>
    <s v="Segundo relato do colaborador (Operador), após descer da máquina (HV10051), e ao caminhar para realizar a troca do material de corte, ele veio a torcer o tornozelo esquerdo, causando um desconforto. O colaborador foi encaminhado para o hospital municipal de Campo Grande MS,  onde foi realizado exame de raio X, sendo que a hipótese de uma possível fratura foi eliminada. Então ele foi medicado e liberado posteriormente.  "/>
    <s v="BRACELL"/>
    <x v="5"/>
    <s v="MÓDULO 8"/>
    <s v="Admilson Azevedo Brasil"/>
    <s v="Operador de Máquinas Florestais II"/>
    <s v="ALVARO BYCZKOVSKI"/>
    <s v="ANGELO TAPARO"/>
    <s v="EVANDRO WORELL SCHAFASCHECK"/>
    <m/>
    <m/>
    <x v="0"/>
    <x v="0"/>
    <x v="0"/>
    <x v="0"/>
    <s v=""/>
    <x v="1"/>
    <x v="0"/>
    <x v="0"/>
  </r>
  <r>
    <n v="667"/>
    <x v="1"/>
    <d v="2023-06-26T00:00:00"/>
    <x v="3"/>
    <d v="1899-12-30T09:00:00"/>
    <s v="Faz. Primavera - Campo Grande (MS)"/>
    <x v="1"/>
    <x v="1"/>
    <s v="O motorista ao realizar uma manobra com o caminhão pipa (na área de estacionamento da área de vivência), não observou corretamente o local em questão e veio a colidir com outro veículo modelo (van), que se encontrava parado no local, o que causou a quebra do farol traseiro LE e do vidro lateral esquerdo.  "/>
    <s v="TECA"/>
    <x v="2"/>
    <m/>
    <s v="Wellington Mike Santana da Silva Sandim"/>
    <s v="Motorista"/>
    <s v="EDSON FIGUEIREDO DE ANDRADE NETO"/>
    <s v="JOSE RENATO DRAGO"/>
    <s v="Expedito Júnior"/>
    <m/>
    <m/>
    <x v="0"/>
    <x v="0"/>
    <x v="0"/>
    <x v="0"/>
    <s v=""/>
    <x v="1"/>
    <x v="0"/>
    <x v="0"/>
  </r>
  <r>
    <n v="668"/>
    <x v="1"/>
    <d v="2023-06-25T00:00:00"/>
    <x v="3"/>
    <d v="1899-12-30T16:10:00"/>
    <s v="Fazenda Bom Jesus Rio Pardo– Ribas "/>
    <x v="2"/>
    <x v="1"/>
    <s v="O colaborador relatou que durante a realização da atividade de Supressão de árvores com máquina  (EH 82) e após a verificação do nível de água no início do turno, a tampa superior do radiador não tinha sido fechada corretamente. Em determinado momento, ele percebeu no painel da máquina o ícone de temperatura com super aquecimento. Foi então que ele começou a tirar os excessos de folhas secas das tampas laterais da máquina quando visualizou algo que parecia ser fumaça.  Ele logo acessou o compartimento, abriu a tampa do motor pra verificar e não havendo nada ele foi na tampa do radiador e ao abrir lateralmente a tampa do que estava mal fechada, a água quente foi projetada sobre ele atingindo a região abdominal e femoral esquerda (coxa), causando uma pequena queimadura. O colaborador foi encaminhado para o hospital em Ribas do Rio Pardo MS, onde foi atendido, medicado e liberado posteriormente. "/>
    <s v="MACPLAN"/>
    <x v="2"/>
    <m/>
    <s v="Josimar Silva Santos"/>
    <s v="Operador de Maquinas Pesadas "/>
    <s v="ADRIANO DE OLIVEIRA"/>
    <s v="ROGELIO JOSÉ DE SOUZA"/>
    <s v="RENAN PEDRO DE AQUINO LEITE MARQUES"/>
    <m/>
    <m/>
    <x v="0"/>
    <x v="0"/>
    <x v="0"/>
    <x v="0"/>
    <s v=""/>
    <x v="1"/>
    <x v="0"/>
    <x v="0"/>
  </r>
  <r>
    <n v="669"/>
    <x v="0"/>
    <d v="2023-06-26T00:00:00"/>
    <x v="3"/>
    <d v="1899-12-30T05:10:00"/>
    <s v="Próximo ao KM 90 (sentido fazenda Lagoa III)"/>
    <x v="2"/>
    <x v="1"/>
    <s v="O motorista trafegava  com a frota vazia sentido carregamento (Fazenda Lagoa III), e ao cruzar com uma outra frota (tritrem não identificado) carregada, o seu veículo foi atingido por uma tora de madeira (eucalipto) que estava para fora da caixa de carga, vindo então a colidir com o parabrisa do lado esquerdo, o que causou a quebra do mesmo. Devido ao impacto, os estilhaços do parabrisa atingiram o rosto do motorista, causando um desconforto nos olhos._x000a_O motorista foi encaminhado ao hospital em Água Clara-MS, onde foi atendido e encaminhado ao especialista (Oftalmologista), em que foi atendido, realizado limpeza nos olhos, medicado e liberado para suas atividades.  "/>
    <s v="JSL"/>
    <x v="0"/>
    <s v="MS"/>
    <s v="Marciliano da Silva Braga"/>
    <s v="Motorista Tritrem"/>
    <s v="ALVARO BYCZKOVSKI"/>
    <s v="ANGELO TAPARO"/>
    <s v="ADRIANO SANABRIA FLORES MONTE SERRAT"/>
    <m/>
    <m/>
    <x v="0"/>
    <x v="0"/>
    <x v="0"/>
    <x v="0"/>
    <s v=""/>
    <x v="1"/>
    <x v="0"/>
    <x v="0"/>
  </r>
  <r>
    <n v="670"/>
    <x v="1"/>
    <d v="2023-06-27T00:00:00"/>
    <x v="3"/>
    <d v="1899-12-30T09:27:00"/>
    <s v="Aruanda e Uniao"/>
    <x v="1"/>
    <x v="1"/>
    <s v="O colaborador estava trafegando com o veículo (Fiat strada ROV 5D69) dentro da fazenda (Aruanda e União), quando ao passar por uma lombada que não havia sido feito acabamento, o veículo ficou preso no facão e ao realizar uma manobra de ré para sair do facão, o para-choque direito foi danificado."/>
    <s v="BRACELL"/>
    <x v="2"/>
    <m/>
    <s v="Reginaldo Barbosa Siqueira "/>
    <s v="Técnico Operacional "/>
    <s v="ADRIANO DE OLIVEIRA"/>
    <s v="ROGELIO JOSÉ DE SOUZA"/>
    <s v="Ronaldo Araújo"/>
    <m/>
    <m/>
    <x v="0"/>
    <x v="0"/>
    <x v="0"/>
    <x v="0"/>
    <s v=""/>
    <x v="1"/>
    <x v="0"/>
    <x v="0"/>
  </r>
  <r>
    <n v="671"/>
    <x v="0"/>
    <d v="2023-06-27T00:00:00"/>
    <x v="3"/>
    <d v="1899-12-30T08:30:00"/>
    <s v="Viveiro de Água Clara "/>
    <x v="2"/>
    <x v="1"/>
    <s v="Segundo relato do colaborador ao realizar um movimento de empurrar as bandejas no trilho, umas das mesmas escapou fazendo com que ele batesse o braço contra o trilho, o que causou um leve desconforto no ombro."/>
    <s v="BRACELL"/>
    <x v="7"/>
    <m/>
    <s v="Kawanderson Alves Santos"/>
    <s v="Ajudante de Viveiro"/>
    <s v="CLAUDINEI PEREIRA QUINTO"/>
    <s v="VALERIANO C. CONCEIÇÃO"/>
    <s v="JOÃO AFONSO"/>
    <m/>
    <m/>
    <x v="0"/>
    <x v="0"/>
    <x v="0"/>
    <x v="0"/>
    <s v=""/>
    <x v="1"/>
    <x v="0"/>
    <x v="0"/>
  </r>
  <r>
    <n v="672"/>
    <x v="1"/>
    <d v="2023-06-28T00:00:00"/>
    <x v="3"/>
    <d v="1899-12-30T05:40:00"/>
    <s v="Hotel Primavera, Nova Andradina."/>
    <x v="1"/>
    <x v="1"/>
    <s v="O colaborador relatou que estava saindo do estacionamento (Hotel Primavera) e acabou colidindo na traseira da caminhonete (placa EXJ-5G96) na porta da lateral do lado direito do veículo  (Onix e placa ENE-5D96) que estava estacionado atrás._x000a_O colaborador relatou ainda que estava sendo orientado pela recepcionista do hotel para fazer a manobra de ré, mas nao recebeu instruções suficientes para impedir acolisão.  "/>
    <s v="BRACELL"/>
    <x v="2"/>
    <m/>
    <s v="Ricardo Lima da Silva Santos"/>
    <s v="Técnico de Operações Florestais"/>
    <s v="ADRIANO DE PAULA MARQUES"/>
    <s v="HELIO ROCHA"/>
    <s v="Eliane Campos"/>
    <m/>
    <m/>
    <x v="0"/>
    <x v="0"/>
    <x v="0"/>
    <x v="0"/>
    <s v=""/>
    <x v="1"/>
    <x v="0"/>
    <x v="0"/>
  </r>
  <r>
    <n v="673"/>
    <x v="0"/>
    <d v="2023-06-27T00:00:00"/>
    <x v="3"/>
    <d v="1899-12-30T15:04:00"/>
    <s v="AV.Dr Clodoaldo Garcia 1412"/>
    <x v="1"/>
    <x v="1"/>
    <s v="O colaborador relatou que seguia na avenida principal e ao passar em uma lombada (quebra mola), um veículo de terceiro (empresa Vidrospel) que seguia logo atrás não conseguiu parar e veio  a colidir na traseira do veículo causando danos materiais."/>
    <s v="JSL"/>
    <x v="0"/>
    <s v="MS"/>
    <s v="Stefano Martinho de Carvalho Mello"/>
    <s v="Supervisor de operações."/>
    <s v="ALVARO BYCZKOVSKI"/>
    <s v="ANGELO TAPARO"/>
    <s v="ADRIANO SANABRIA FLORES MONTE SERRAT"/>
    <m/>
    <m/>
    <x v="0"/>
    <x v="0"/>
    <x v="0"/>
    <x v="0"/>
    <s v=""/>
    <x v="1"/>
    <x v="0"/>
    <x v="0"/>
  </r>
  <r>
    <n v="674"/>
    <x v="0"/>
    <d v="2023-06-26T00:00:00"/>
    <x v="3"/>
    <d v="1899-12-30T09:58:00"/>
    <s v=" Fazenda Talhão Lobo e Araras - Talhão 05"/>
    <x v="4"/>
    <x v="1"/>
    <s v="O colaborador Jeferson Saraiva, relatou que ao circular na área de vivênca do módulo de colheita, foi picado no punho da mão direita por abelha. Após seguir o procedimento de administração via oral de dois comprimidos de prednisolona, o mesmo foi encaminhado para unidade de saúde mais próxima, na cidade de São Carlos - SP. "/>
    <s v="BRACELL"/>
    <x v="5"/>
    <s v="MÓDULO 4"/>
    <s v="Jeferson Saraiva "/>
    <s v="Operador de Máquina I "/>
    <s v="ALVARO BYCZKOVSKI"/>
    <s v="GABRIEL DE SOUZA MATEUS"/>
    <s v="EDUARDO RIBEIRO DA CUNHA"/>
    <m/>
    <m/>
    <x v="0"/>
    <x v="0"/>
    <x v="0"/>
    <x v="0"/>
    <s v=""/>
    <x v="1"/>
    <x v="0"/>
    <x v="0"/>
  </r>
  <r>
    <n v="675"/>
    <x v="0"/>
    <d v="2023-06-26T00:00:00"/>
    <x v="3"/>
    <d v="1899-12-30T14:50:00"/>
    <s v="Fazenda Santa Mazzarello"/>
    <x v="2"/>
    <x v="1"/>
    <s v="Após finalizar a operação por volta das 14:50hrs do dia 26/06/2023, fui verificar um pedaço de madeira em baixo da cabine da máquina, próximo ao impador de para-brisa, agachei para ver onde a madeira estava presa, ao me levantar senti forte dor no joelho direito e após o ocorrido não consegui mais movimentar o joelho nem apoiar o pé no chão. Chemei o técnico Marcos, responsável pela área no momento, solicitando apoio para poder me locomover. O mesmo prontamente atendeu e foi ao meu enocntro me ajudando a entrar no carro e me trouxe até o hospital Beneficuência Portuguesa em Bauru - SP. "/>
    <s v="BRACELL"/>
    <x v="5"/>
    <s v="MÓDULO 7"/>
    <s v="Matheus Henrique Cruz de Oliveira "/>
    <s v="Operador de Máquina "/>
    <s v="ALVARO BYCZKOVSKI"/>
    <s v="GABRIEL DE SOUZA MATEUS"/>
    <s v="ROBSON CORREIA"/>
    <m/>
    <m/>
    <x v="0"/>
    <x v="0"/>
    <x v="0"/>
    <x v="0"/>
    <s v=""/>
    <x v="1"/>
    <x v="0"/>
    <x v="0"/>
  </r>
  <r>
    <n v="676"/>
    <x v="0"/>
    <d v="2023-06-28T00:00:00"/>
    <x v="3"/>
    <d v="1899-12-30T16:17:00"/>
    <s v="Galpão de estaqueamento"/>
    <x v="2"/>
    <x v="1"/>
    <s v="A colaboradora estava realizando limpeza do ambiente e acidentalmente bateu a mão em uma chapa metálica, causando um pequeno ferimento. A colaboradora foi encaminhada para o ambulatório onde foi atendida e liberada posteriormente.  "/>
    <s v="BRACELL"/>
    <x v="7"/>
    <m/>
    <s v="Letícia Katiane Nunes da Silva "/>
    <s v="Auxiliar de serviços de viveiro "/>
    <s v="CLAUDINEI PEREIRA QUINTO"/>
    <s v="VALERIANO C. CONCEIÇÃO"/>
    <s v="Elias Celestino de Lima"/>
    <m/>
    <m/>
    <x v="0"/>
    <x v="0"/>
    <x v="0"/>
    <x v="0"/>
    <s v=""/>
    <x v="1"/>
    <x v="0"/>
    <x v="0"/>
  </r>
  <r>
    <n v="677"/>
    <x v="0"/>
    <d v="2023-06-26T00:00:00"/>
    <x v="3"/>
    <d v="1899-12-30T15:30:00"/>
    <s v="Fazenda Lobo e Araras - Talhão 04"/>
    <x v="2"/>
    <x v="1"/>
    <s v="Funcionario Ivan Reis dos Santos (matrícula 37010854) desceu da máquina para aferir o comprimento da toro, em dado momento a trena se desprendeu da tora vindo a passar por cima do dedo médio da mão esquerda ocasionando um pequeno corte. "/>
    <s v="BRACELL"/>
    <x v="5"/>
    <s v="MÓDULO 4"/>
    <s v="Ivan Reis dos Santos"/>
    <s v="Operador de máquina I"/>
    <s v="ALVARO BYCZKOVSKI"/>
    <s v="GABRIEL DE SOUZA MATEUS"/>
    <s v="EDUARDO RIBEIRO DA CUNHA"/>
    <m/>
    <m/>
    <x v="0"/>
    <x v="0"/>
    <x v="0"/>
    <x v="0"/>
    <s v=""/>
    <x v="1"/>
    <x v="0"/>
    <x v="0"/>
  </r>
  <r>
    <n v="678"/>
    <x v="0"/>
    <d v="2023-06-27T00:00:00"/>
    <x v="3"/>
    <d v="1899-12-30T14:50:00"/>
    <s v="Fazenda Sarandi "/>
    <x v="1"/>
    <x v="1"/>
    <s v="O caminhão da Ponsse estava relizando o reoclhimento dos insumos no fundo do trailer. No momento que efetuava a coleta dos insumos, o ônibus da empresa Pircicabana estacionou atrás. Após finalizar a coleta o veículo Ponsse deslocou-se para uma nova coleta. Neste momento o ônibus também se deslocou, quando em determinado momento o veículo Ponse parou para realizar a manobra, o ônibus por sua vez parou atrás. O motorista do veículo Ponsse para realizar a manobra, o ônibus por sua vez para atrás. O motorista do veículo Ponsse para realizar a manobra engatou marcha ré, que por sua vez não viu o ônibus atrás do seu veículo, vindo a colidir com o mesmo, causando avarias na frente do ônibus. "/>
    <s v="PONSSE"/>
    <x v="5"/>
    <s v="MÓDULO 6"/>
    <s v="Iarle Felipe da Silva "/>
    <s v="Motorista "/>
    <s v="ALVARO BYCZKOVSKI"/>
    <s v="GABRIEL DE SOUZA MATEUS"/>
    <s v="ARIOSMAR DAMACENO SOBRINHO"/>
    <m/>
    <m/>
    <x v="0"/>
    <x v="0"/>
    <x v="0"/>
    <x v="0"/>
    <s v=""/>
    <x v="1"/>
    <x v="0"/>
    <x v="0"/>
  </r>
  <r>
    <n v="679"/>
    <x v="0"/>
    <d v="2023-06-22T00:00:00"/>
    <x v="3"/>
    <d v="1899-12-30T15:45:00"/>
    <s v="Fazenda Boa Vista"/>
    <x v="5"/>
    <x v="1"/>
    <s v="O colaborador Carlos Eduardo Silva de Oliveira, realizava a atividade de irrigação, na fazenda Boa Vista, no talhão 09, localizada na cidade Cafelândia- SP. Ao realizar a atividade no interior do talhão, o operador ao perceber o declive seguiu para linha abaixo no intuito de desvencilhar da curva de nível, e ao manobrar o equipamento, o implemento tanque escorregou e o pneu se apoiou em um toco onde veio a tombar."/>
    <s v="EMFLORA "/>
    <x v="2"/>
    <m/>
    <s v="Carlos Eduardo Silva de Oliveira"/>
    <s v="Operador de Trator Agricola"/>
    <s v="ENGELBERT FILIPE FUCHS"/>
    <s v="BRUNO ASSUNCAO NORONHA"/>
    <s v="WIGOR SOUZA FARIA"/>
    <m/>
    <m/>
    <x v="0"/>
    <x v="0"/>
    <x v="0"/>
    <x v="0"/>
    <s v=""/>
    <x v="1"/>
    <x v="0"/>
    <x v="0"/>
  </r>
  <r>
    <n v="680"/>
    <x v="0"/>
    <d v="2023-06-28T00:00:00"/>
    <x v="3"/>
    <d v="1899-12-30T12:25:00"/>
    <s v="Campo Grande - MS "/>
    <x v="1"/>
    <x v="1"/>
    <s v="O colaborador relatou que ao sair da movida aeroporto sentido a casa do comboista em um cruzamento da rua (Tomásia ronda/rua Estância bairro no jardim Belo Horizonte), seguindo pela preferencial, um outro veículo não respeitou a placa de pare e veio a raspar levemente no pára-choque dianteiro  do veículo em que o colaborador estava conduzindo (Creta de placa GHS8D37), e na traseira do outro carro."/>
    <s v="BRACELL"/>
    <x v="5"/>
    <s v="MÓDULO 8"/>
    <s v="Rogerio Matioli"/>
    <s v="Inspetor de manutençao"/>
    <s v="ALVARO BYCZKOVSKI"/>
    <s v="ANGELO TAPARO"/>
    <s v="EVANDRO WORELL SCHAFASCHECK"/>
    <m/>
    <m/>
    <x v="0"/>
    <x v="0"/>
    <x v="0"/>
    <x v="0"/>
    <s v=""/>
    <x v="1"/>
    <x v="0"/>
    <x v="0"/>
  </r>
  <r>
    <n v="681"/>
    <x v="0"/>
    <d v="2023-06-29T00:00:00"/>
    <x v="3"/>
    <d v="1899-12-30T14:00:00"/>
    <s v="Fazenda Santo Antônio dos Palmares"/>
    <x v="2"/>
    <x v="1"/>
    <s v="Ao realizar ajusto do pino na esteira do Harvester, a marreta veio a soltar do cabo atingindo o dorso do pé direito do colaborador. "/>
    <s v="RIACHO"/>
    <x v="5"/>
    <s v="MÓDULO 6"/>
    <s v="Jose Carlos Pinto dos Santos"/>
    <s v="Mecânico de manutenção"/>
    <s v="ALVARO BYCZKOVSKI"/>
    <s v="GABRIEL DE SOUZA MATEUS"/>
    <s v="ARIOSMAR DAMACENO SOBRINHO"/>
    <m/>
    <m/>
    <x v="0"/>
    <x v="0"/>
    <x v="0"/>
    <x v="0"/>
    <s v=""/>
    <x v="1"/>
    <x v="0"/>
    <x v="0"/>
  </r>
  <r>
    <n v="682"/>
    <x v="0"/>
    <d v="2023-06-29T00:00:00"/>
    <x v="3"/>
    <d v="1899-12-30T16:10:00"/>
    <s v="Pinheiro "/>
    <x v="5"/>
    <x v="1"/>
    <s v="Colaborador estava fazendo aplicação de herbicida (boojet), com o trator 449 na entrelinha florestal adulta onde um galho veio a ficar em cima da proteção do capô, escapando por baixo da proteção e projetado no vidro dianteiro do trator vindo a trincar. "/>
    <s v="J.F.I"/>
    <x v="2"/>
    <m/>
    <s v="Alexandre Aiziqui"/>
    <s v="Tratorista"/>
    <s v="ENGELBERT FILIPE FUCHS"/>
    <s v="GIL CANCELLA QUEIROGA"/>
    <s v="PAULO MIGUEL VIANA SILIO"/>
    <m/>
    <m/>
    <x v="0"/>
    <x v="0"/>
    <x v="0"/>
    <x v="0"/>
    <s v=""/>
    <x v="1"/>
    <x v="0"/>
    <x v="0"/>
  </r>
  <r>
    <n v="683"/>
    <x v="0"/>
    <d v="2023-06-29T00:00:00"/>
    <x v="3"/>
    <d v="1899-12-30T19:35:00"/>
    <s v="Agudos"/>
    <x v="1"/>
    <x v="1"/>
    <s v="O condutor seguia pela faixa da direita carregado, bitrem, sentido Bracell quando percebeu que algo colidiu na lateral esquerda do conjunto, avistou que um veículo estava na valeta da rodoviaa, parou para averiguar e verificou que um Honda Fit havia colidido. Não houve vítimas"/>
    <s v="GARBUIO"/>
    <x v="0"/>
    <m/>
    <s v="Denilson Zangarelli"/>
    <s v="Motorista de Carreta"/>
    <s v="ANDRE LUIS SCARIN DO AMARAL"/>
    <s v="EVERSON RIBAS GOMES"/>
    <s v="HELLERSON APARECIDO SOARES"/>
    <m/>
    <m/>
    <x v="0"/>
    <x v="0"/>
    <x v="0"/>
    <x v="0"/>
    <s v=""/>
    <x v="1"/>
    <x v="0"/>
    <x v="0"/>
  </r>
  <r>
    <n v="684"/>
    <x v="0"/>
    <d v="2023-06-26T00:00:00"/>
    <x v="3"/>
    <d v="1899-12-30T15:40:00"/>
    <s v="Fazenda Morro do Ouro -  Talhão 32"/>
    <x v="5"/>
    <x v="1"/>
    <s v=" Trator 446 estava deslocando-se na linha de aplicação de herbicida com a barra protegida, quando o tratorista percebeu um barulho na proteção do trator logo em seguida o vidro rompendo com o resíduo, próximo ao extintor de incêndio._x000a_Ouve somente danos materiais."/>
    <s v="J.F.I"/>
    <x v="2"/>
    <m/>
    <s v="Vitor Ricardo Alves Pereira da Costa"/>
    <s v="Tratorista"/>
    <s v="ENGELBERT FILIPE FUCHS"/>
    <s v="GIL CANCELLA QUEIROGA"/>
    <s v="PAULO MIGUEL VIANA SILIO"/>
    <m/>
    <m/>
    <x v="0"/>
    <x v="0"/>
    <x v="0"/>
    <x v="0"/>
    <s v=""/>
    <x v="1"/>
    <x v="0"/>
    <x v="0"/>
  </r>
  <r>
    <n v="685"/>
    <x v="0"/>
    <d v="2023-06-27T00:00:00"/>
    <x v="3"/>
    <d v="1899-12-30T14:40:00"/>
    <s v="Florestal módulo 6 HV _ Cafesópolis SP"/>
    <x v="1"/>
    <x v="1"/>
    <s v="O motorista José Vicente relatou que estava parado em frente a área de vivência com o micro ônibus aguardando para fazer uma manobra e estacionar o veículo  , no mesmo momento havia em sua frente 2 caminhões ,sendo um atrás do outro , em um certo momento o caminhão que estava a sua frente deu ré e não avistou  o micro ônibus que estava logo atrás , onde veio a  colidir na traseira com a frente do micro ônibus .                                                                                                                                                                    OBS : Envolvidos no acidente de micro-ônibus sendo conduzido por José Vicente Tobaldini  a serviço Viação Piracicabana S.A - Caminhão a serviço da  Ponsse conduzido pelo motorista  Iarle Felipe da Silva . No momento do acidente não havia colaboradores do cliente no interior do micro-ônibus ,somente os condutores dos veículos."/>
    <s v="PIRACICABANA"/>
    <x v="2"/>
    <m/>
    <s v="José Vicente "/>
    <s v="Motorista"/>
    <s v="WAGNER APARECIDO CARNAVAL "/>
    <s v="JOSE SERGIO"/>
    <s v="JOSE SERGIO"/>
    <m/>
    <m/>
    <x v="0"/>
    <x v="0"/>
    <x v="0"/>
    <x v="0"/>
    <s v=""/>
    <x v="1"/>
    <x v="0"/>
    <x v="0"/>
  </r>
  <r>
    <n v="686"/>
    <x v="0"/>
    <d v="2023-06-28T00:00:00"/>
    <x v="3"/>
    <d v="1899-12-30T08:15:00"/>
    <s v="Fazenda Turvinho IV "/>
    <x v="1"/>
    <x v="1"/>
    <s v="Carro VW GOL de placas QUN-5A17 ano 2019 modelo 2020 em deslocamento para realização da medição de parcelas de inventário florestal na fazenda Turvinho IV na cidade de Lençois Paulista, foi identificado pelo funcionário um ruido muito alto vindo do motor do veiculo o mesmo parou e identificou que o catalizador do veiculo estava qubrado, para que não acarretasse um dano maior ao veiculo e consecutivamente um problema para nossos colaboradores, o mesmo foi instruido a se deslocar até a oficina para realizar o reparo. Foi realizado o reparo e o veiculo foi liberado para trabalhar no dia seguinte!"/>
    <s v="MÉTODO BIOMETRIA INVENTÁRIO FLORESTAL S/C"/>
    <x v="8"/>
    <m/>
    <s v="VW GOL - QUN-5A17 "/>
    <m/>
    <s v="THAIS RUFINO "/>
    <s v="THAIS RUFINO "/>
    <s v="ATNY SAITO"/>
    <m/>
    <m/>
    <x v="0"/>
    <x v="0"/>
    <x v="0"/>
    <x v="0"/>
    <s v=""/>
    <x v="1"/>
    <x v="0"/>
    <x v="0"/>
  </r>
  <r>
    <n v="687"/>
    <x v="0"/>
    <d v="2023-07-01T00:00:00"/>
    <x v="6"/>
    <d v="1899-12-30T12:30:00"/>
    <s v="Rodovia SP 300 - Agudos, em frente ao Recanto dos Nobres"/>
    <x v="1"/>
    <x v="1"/>
    <s v="O condutor do caminhão seguia sentido Bracell, quando foi avisado que uma motocicleta havia colidido na traseira de seu caminhão. O motorista da motocicleta veio a óbito."/>
    <s v="GARBUIO"/>
    <x v="0"/>
    <m/>
    <s v="Vanildo Zacarias"/>
    <s v="Motorista de Carreta"/>
    <s v="ANDERSON SPANHOLO"/>
    <s v="EVERSON RIBAS GOMES"/>
    <s v="HELLERSON APARECIDO SOARES"/>
    <s v="1. Chamado resgate e PM no local._x000a_2. Veículo parou e sinalizou para aguardar perícia"/>
    <s v="HELLERSON APARECIDO SOARES"/>
    <x v="1"/>
    <x v="1"/>
    <x v="1"/>
    <x v="1"/>
    <s v=""/>
    <x v="1"/>
    <x v="0"/>
    <x v="0"/>
  </r>
  <r>
    <n v="687"/>
    <x v="0"/>
    <d v="2023-06-30T00:00:00"/>
    <x v="3"/>
    <d v="1899-12-30T16:20:00"/>
    <s v="Viveiro LP II"/>
    <x v="4"/>
    <x v="1"/>
    <s v="Durante atividade de entubetamento no viveiro, o colaborador sentiu uma picada no pescoço. Não identificado qual animal."/>
    <s v="BRACELL"/>
    <x v="7"/>
    <m/>
    <m/>
    <m/>
    <s v="MISAELI ALVES"/>
    <s v="EVERSON RIBAS GOMES"/>
    <s v="NATHANE ALVES DE MELO IMPERATORI"/>
    <m/>
    <m/>
    <x v="0"/>
    <x v="0"/>
    <x v="0"/>
    <x v="0"/>
    <s v=""/>
    <x v="1"/>
    <x v="0"/>
    <x v="0"/>
  </r>
  <r>
    <n v="688"/>
    <x v="1"/>
    <d v="2023-06-29T00:00:00"/>
    <x v="3"/>
    <d v="1899-12-30T13:37:00"/>
    <s v="Fazenda Tucano lll "/>
    <x v="1"/>
    <x v="1"/>
    <s v="O condutor do veículo (placa RTZ1D18 Equilíbrio Florestal) ao se deslocar a fazenda Tucano III para realizar a atividade de preparo, se deparou com um veículo de grande porte (caminhão pipa) parado em uma via secundária. Ao se aproximar do veículo, posicionou atrás e aguardou a movimentação do veículo a frente para seguir seu percurso. O veículo (caminhão pipa) realizou o procedimento de ré e não notou a presença do veículo atrás (Equilíbrio), o que causou uma pequena colisão entre ambos."/>
    <s v="EQUILIBRIO"/>
    <x v="14"/>
    <m/>
    <s v="Pedro Lucas "/>
    <s v="Técnico Florestal "/>
    <m/>
    <s v="FERNANDO BASTOS"/>
    <s v="FERNANDO BASTOS"/>
    <m/>
    <m/>
    <x v="0"/>
    <x v="0"/>
    <x v="0"/>
    <x v="0"/>
    <s v=""/>
    <x v="1"/>
    <x v="0"/>
    <x v="0"/>
  </r>
  <r>
    <n v="689"/>
    <x v="1"/>
    <d v="2023-06-29T00:00:00"/>
    <x v="3"/>
    <d v="1899-12-30T15:00:00"/>
    <s v="Fazenda Berrante "/>
    <x v="1"/>
    <x v="1"/>
    <s v="De acordo com o relato do colaborador, ele estava operando o trator agrícola (EMF-007138). Foi quando estacionou e ao fechar a porta, o mesmo sacou o amortecedor e a porta bateu causando a quebra do vidro."/>
    <s v="EMFLORA "/>
    <x v="2"/>
    <m/>
    <s v="Gustavo Francisco Martins  "/>
    <s v="Operador de Trator Agricola I"/>
    <m/>
    <s v="FELIPE NECKEL GOULART"/>
    <s v="ADEMAR GOMES JUNIOR"/>
    <m/>
    <m/>
    <x v="0"/>
    <x v="0"/>
    <x v="0"/>
    <x v="0"/>
    <s v=""/>
    <x v="1"/>
    <x v="0"/>
    <x v="0"/>
  </r>
  <r>
    <n v="690"/>
    <x v="1"/>
    <d v="2023-06-29T00:00:00"/>
    <x v="3"/>
    <d v="1899-12-30T10:38:00"/>
    <s v="Faz. Ipoméia "/>
    <x v="2"/>
    <x v="1"/>
    <s v="O colaborador relatou que realizava suas atividades (instalação do sistema anti incêndio na pá carregadeira). Em determinado momento, em que foi finalizada a fixação da tubulação, ao sair do local veio a bater a cabeça no &quot;H&quot; da concha da máquina, causando um corte superficial na cabeça. O colaborador foi orientado a procurar o serviço médico local, (Sta. Casa de Bataguassu), onde passou por consulta médica, foi realizado curativo e liberado para suas atividades."/>
    <s v="Testato"/>
    <x v="2"/>
    <m/>
    <s v="Rodrigo Coletti de Giacomo "/>
    <s v="Mecânico III"/>
    <m/>
    <s v="RAFAEL MARTELO DIAS"/>
    <s v="GILMAR SOUZA"/>
    <m/>
    <m/>
    <x v="0"/>
    <x v="0"/>
    <x v="0"/>
    <x v="0"/>
    <s v=""/>
    <x v="1"/>
    <x v="0"/>
    <x v="0"/>
  </r>
  <r>
    <n v="691"/>
    <x v="1"/>
    <d v="2023-06-29T00:00:00"/>
    <x v="3"/>
    <d v="1899-12-30T06:50:00"/>
    <s v="Faz. União II "/>
    <x v="3"/>
    <x v="1"/>
    <s v="O colaborador relatou que ao parar o equipamento para receber orientações do instrutor,  permaneceu com a mão apoiada no batente da máquina. Ao final das orientações,  o instrutor fechou a porta enquanto a mão do colaborador ainda estava apoiada, vindo a atingir seu dedo. Passado alguns minutos o dedo atingido apresentou inchaço e luxação. O colaborador foi encaminhado ao hospital de Agua Clara-MS, onde foi atendido e realizado exame de raio X. Foi constatado uma pequena fratura sem desvio no 5º quirodáctilo da mão esquerda (falange distal). Foi realizado procedimento conservador, imobilização com órtese e liberado.  "/>
    <s v="BRACELL"/>
    <x v="2"/>
    <m/>
    <s v="Joilton Leandro"/>
    <s v="Operador de Máquinas e Equipamentos II "/>
    <m/>
    <s v="ROGELIO JOSÉ DE SOUZA"/>
    <s v="SAMUEL NOGUEIRA PEREIRA"/>
    <m/>
    <m/>
    <x v="0"/>
    <x v="0"/>
    <x v="0"/>
    <x v="0"/>
    <s v=""/>
    <x v="1"/>
    <x v="0"/>
    <x v="0"/>
  </r>
  <r>
    <n v="692"/>
    <x v="1"/>
    <d v="2023-06-30T00:00:00"/>
    <x v="3"/>
    <d v="1899-12-30T09:40:00"/>
    <s v="Faz. Lagoa da Anta "/>
    <x v="2"/>
    <x v="1"/>
    <s v="Segundo relato do colaborador, ele  foi abaixar a proteção do implemento da conceição (borrachão), que estava erguido para fazer a aferição do insumo e ao abaixar não percebeu que tinha um cabo de aço com um ferro na ponta, vindo a bater a sua cabeça do lado direito (perto da orelha), o que provocou uma pequena luxação."/>
    <s v="J.Y"/>
    <x v="2"/>
    <m/>
    <s v="Manoel Feitosa de Sousa"/>
    <s v="Tratorista"/>
    <m/>
    <s v="FELIPE NECKEL GOULART"/>
    <s v="BRUNO RICARDO DE OLIVEIRA ARRUDA"/>
    <m/>
    <m/>
    <x v="0"/>
    <x v="0"/>
    <x v="0"/>
    <x v="0"/>
    <s v=""/>
    <x v="1"/>
    <x v="0"/>
    <x v="0"/>
  </r>
  <r>
    <n v="693"/>
    <x v="1"/>
    <d v="2023-06-29T00:00:00"/>
    <x v="3"/>
    <d v="1899-12-30T19:00:00"/>
    <s v="BR 263 Ribas do Rio Pardo MS"/>
    <x v="5"/>
    <x v="1"/>
    <s v="Conforme relato prévio do colaborador (motorista), ele seguia pela BR-262 sentido Água Clara-MS. Em um determinado trecho da rodovia, um animal silvestre (Anta) atravessou a BR, não  sendo possível parar o veículo a tempo. Dessa forma, o ônibus acabou colidindo frontalmente, danificando o para-choque do veículo (frota 4230). "/>
    <s v="J.Y"/>
    <x v="2"/>
    <m/>
    <m/>
    <m/>
    <m/>
    <s v="FELIPE NECKEL GOULART"/>
    <s v="BRUNO RICARDO DE OLIVEIRA ARRUDA"/>
    <m/>
    <m/>
    <x v="0"/>
    <x v="0"/>
    <x v="0"/>
    <x v="0"/>
    <s v=""/>
    <x v="1"/>
    <x v="0"/>
    <x v="0"/>
  </r>
  <r>
    <n v="694"/>
    <x v="1"/>
    <d v="2023-06-30T00:00:00"/>
    <x v="3"/>
    <d v="1899-12-30T16:00:00"/>
    <s v="FAZ. DOIS IRMÃOS; TALHÃO 026."/>
    <x v="5"/>
    <x v="1"/>
    <s v="Segundo relato do colaborador (Operador), no fim do expediente ele estava em deslocamento para o final do talhão 026, onde  deixaria a máquina no local de trabalho do dia seguinte.  Foi então que ao observar que a máquina não ficaria dentro das margens do talhão, acabou efetuando uma marcha ré para entrar em outra linha que a máquina coubesse. No momento dessa manobra, veio a colidir com o ônibus da EPS Piracicabana causando avarias."/>
    <s v="PARCETEC"/>
    <x v="2"/>
    <m/>
    <s v="Damião Mute dos Santos "/>
    <s v="Operador de Trator Agrícola  "/>
    <m/>
    <s v="PAULO TEIXEIRA"/>
    <s v="FERNANDO DE OLIVEIRA"/>
    <m/>
    <m/>
    <x v="0"/>
    <x v="0"/>
    <x v="0"/>
    <x v="0"/>
    <s v=""/>
    <x v="1"/>
    <x v="0"/>
    <x v="0"/>
  </r>
  <r>
    <n v="695"/>
    <x v="0"/>
    <d v="2023-07-03T00:00:00"/>
    <x v="6"/>
    <d v="1899-12-30T16:00:00"/>
    <s v="Faz. Conceição"/>
    <x v="5"/>
    <x v="2"/>
    <s v="Durante aplicação de adudo, o trator passou por uma árvore nativa caída, que levantou um galho passando por baixo do para-choque e atravessou por cima da proteção do motor, até atingir o vidro frontal inferior e vindo a entrar na cabine."/>
    <s v="J.F.I"/>
    <x v="2"/>
    <m/>
    <s v="Flaviano Aparecido Pedro"/>
    <s v="Tratorista"/>
    <s v="TAUANY"/>
    <s v="PAULO TEIXEIRA"/>
    <s v="JOSÉ SIDICLEI JESUS DO NASCIMENTO"/>
    <s v="1. Trator enviado para manutenção."/>
    <s v="CARLOS GONSALVES"/>
    <x v="2"/>
    <x v="2"/>
    <x v="2"/>
    <x v="1"/>
    <s v=""/>
    <x v="1"/>
    <x v="0"/>
    <x v="0"/>
  </r>
  <r>
    <n v="696"/>
    <x v="0"/>
    <d v="2023-07-04T00:00:00"/>
    <x v="6"/>
    <d v="1899-12-30T10:03:00"/>
    <s v="Fazenda Bela Vista"/>
    <x v="2"/>
    <x v="2"/>
    <s v="Durante a aplicação de formicida, o colaborador tropeçou e tele um leve desconforto no tornozelo direito."/>
    <s v="EMFLORA "/>
    <x v="2"/>
    <m/>
    <s v="David Willian Pereira de Andrade"/>
    <s v="Ajudante Rural I"/>
    <s v="KARINE SILVA MADRUGA"/>
    <s v="PAULO TEIXEIRA"/>
    <s v="KARINE SILVA MADRUGA"/>
    <s v="1. Socorrido e encaminhado ao hospital para avaliação."/>
    <s v="JOÃO RICARDO"/>
    <x v="3"/>
    <x v="2"/>
    <x v="2"/>
    <x v="1"/>
    <s v=""/>
    <x v="1"/>
    <x v="0"/>
    <x v="0"/>
  </r>
  <r>
    <n v="697"/>
    <x v="0"/>
    <d v="2023-07-04T00:00:00"/>
    <x v="6"/>
    <d v="1899-12-30T16:24:00"/>
    <s v="Fazenda Thalentus"/>
    <x v="5"/>
    <x v="2"/>
    <s v="O motorista seguia carregado quando em uma subida, o conjunto encalhou e voltou de ré causando um &quot;L&quot; na ultima composição."/>
    <s v="TRANSPES"/>
    <x v="0"/>
    <m/>
    <s v="Claudinei Antonio do Prado"/>
    <s v="Motorista Florestal"/>
    <s v="EDMAR BURSI"/>
    <s v="PAULO TEIXEIRA"/>
    <s v="HELLERSON APARECIDO SOARES"/>
    <s v="1. Comunicação junto a Bracell._x000a_2. Isolamento de área._x000a_3. Retirada de conjunto para liberação de área."/>
    <s v="MATHEUS ALEXANDRE DE ANDRADE"/>
    <x v="1"/>
    <x v="3"/>
    <x v="2"/>
    <x v="2"/>
    <d v="2023-07-09T00:00:00"/>
    <x v="2"/>
    <x v="0"/>
    <x v="1"/>
  </r>
  <r>
    <n v="698"/>
    <x v="0"/>
    <d v="2023-07-04T00:00:00"/>
    <x v="6"/>
    <d v="1899-12-30T10:30:00"/>
    <s v="Bracell Linha 1 - Linha de energia próximo a portaria 6"/>
    <x v="2"/>
    <x v="2"/>
    <s v="Durante atividade de roçada manual, ao manusear a foice o colaborador desferiu um golpe em um galho com cerca de 17 centímetros de circunferência, devido a força do golpe a lâmina da foice veio a se soltar do cabo, se projetando de encontro ao joelho direito, atingindo com a parte não cortante da lâmina, ocasionando pequeno inchaço devido a batida contra."/>
    <s v="VEMFLORS"/>
    <x v="2"/>
    <m/>
    <s v="Marcos Rogério Lopes do Santos"/>
    <s v="Trabalhador Rural"/>
    <s v="JOSÉ SIDICLEI JESUS DO NASCIMENTO"/>
    <s v="PAULO TEIXEIRA"/>
    <s v="JOSÉ SIDICLEI JESUS DO NASCIMENTO"/>
    <s v="1. Colaborador encaminhado pelo técnico ao ambulatório da linha 2 (próximo a portaria 5).    _x000a_ 2. atendimentos com Dr. Álvaro, médico do trabalho da empresa Vemflors._x000a_3. Atendimento com Dra. Raquel (bracell) na qual classificou o evento como SAA(Simples Atendimento Ambulatorial)._x000a_4. Verificar condições de fixação de 100% das ferramentas em uso._x000a_5. Implantar check list de pre uso de ferramentas manuais."/>
    <s v="Wellington Arcas de Freitas."/>
    <x v="2"/>
    <x v="2"/>
    <x v="2"/>
    <x v="1"/>
    <s v=""/>
    <x v="1"/>
    <x v="0"/>
    <x v="0"/>
  </r>
  <r>
    <n v="699"/>
    <x v="0"/>
    <d v="2023-07-05T00:00:00"/>
    <x v="6"/>
    <d v="1899-12-30T14:10:00"/>
    <s v="Fazenda Figueira Branca – Torrinha"/>
    <x v="5"/>
    <x v="2"/>
    <s v="O operador com a escavadeira ao realizar a destoca para abertura de área para Virador (manobra de caminhão) no momento da derrubada de um eucalipto em Pé a madeira veio a cair sobre a Rede elétrica energizada quebrando a cruzeta de subtensão do cabo de energia não tendo a queda dos fios nem do poste."/>
    <s v="MACPLAN"/>
    <x v="3"/>
    <m/>
    <s v="Fabio Henrique Francisco "/>
    <s v="Operador de Maquinas Pesadas III"/>
    <s v="Davi Matos"/>
    <s v="PAULO TEIXEIRA"/>
    <s v="CARLOS AUGUSTO MARIANO"/>
    <s v="1. Maquina Paralisada e afastada do local sinalizando para não ter aproximação ao local do evento"/>
    <s v="Helen Beatriz"/>
    <x v="4"/>
    <x v="3"/>
    <x v="2"/>
    <x v="2"/>
    <d v="2023-07-10T00:00:00"/>
    <x v="2"/>
    <x v="0"/>
    <x v="1"/>
  </r>
  <r>
    <n v="700"/>
    <x v="0"/>
    <d v="2023-07-05T00:00:00"/>
    <x v="6"/>
    <d v="1899-12-30T10:40:00"/>
    <s v="Viveiro de Avaí"/>
    <x v="2"/>
    <x v="2"/>
    <s v="O colaborador estava trabalhando na condução das matrizes e quando foi se movimentar pisou em um buraco e veio a torcer o pé direito."/>
    <s v="BRACELL"/>
    <x v="7"/>
    <m/>
    <s v="JANAINA APARECIDA RODRIGUES BOLDRIN"/>
    <s v="AUXILIAR DE SERVIÇOS GERAIS"/>
    <s v="MAURÍCIO REYNALDO PRIETO "/>
    <s v="PAULO TEIXEIRA"/>
    <s v="ALEXANDRE PINTO MESQUITA "/>
    <s v="1.  FOI COMUNICADO À ÁREA DE SEGURANÇA E LEVADA A UNIDADE DE ATENDIMENTO DE PIRAJUÍ "/>
    <m/>
    <x v="5"/>
    <x v="2"/>
    <x v="2"/>
    <x v="1"/>
    <s v=""/>
    <x v="1"/>
    <x v="0"/>
    <x v="0"/>
  </r>
  <r>
    <n v="701"/>
    <x v="0"/>
    <d v="2023-07-03T00:00:00"/>
    <x v="6"/>
    <d v="1899-12-30T14:10:00"/>
    <s v="Viveiro LPII - 1º Seleção"/>
    <x v="2"/>
    <x v="2"/>
    <s v="Durante atividade colaborador relata que entrou poeira em seu olho."/>
    <s v="BRACELL"/>
    <x v="7"/>
    <m/>
    <s v="Kananda Caroline Gomes "/>
    <s v="Auxiliar de serviços Gerais "/>
    <s v="Gisele Calandro "/>
    <s v="PAULO TEIXEIRA"/>
    <s v="Nathane Alves de Melo Imperatori"/>
    <s v="1.Foi levada ao ambulatório e liberada em seguida sem restrição para voltar ao trabalho"/>
    <m/>
    <x v="5"/>
    <x v="2"/>
    <x v="2"/>
    <x v="1"/>
    <s v=""/>
    <x v="1"/>
    <x v="0"/>
    <x v="0"/>
  </r>
  <r>
    <n v="702"/>
    <x v="0"/>
    <d v="2023-07-05T00:00:00"/>
    <x v="6"/>
    <d v="1899-12-30T14:10:00"/>
    <s v="Fazenda São João "/>
    <x v="3"/>
    <x v="2"/>
    <s v="Colaborador relata que ao tentar fechar a porteira de arame um dos fios veio a soltar e passar pelo óculos pegando no canto do olho direito do mesmo vindo a machucar o olho."/>
    <s v="SOLLUM"/>
    <x v="2"/>
    <m/>
    <s v="Eduardo Nery "/>
    <s v="Encarregado de Operações Florestal"/>
    <s v="Murilo"/>
    <s v="PAULO TEIXEIRA"/>
    <s v="JOSÉ SIDICLEI JESUS DO NASCIMENTO"/>
    <s v="1. Encaminhado a Unidade de Pronto Atendimento para avalição médica."/>
    <s v="Fausto Alves"/>
    <x v="2"/>
    <x v="4"/>
    <x v="2"/>
    <x v="2"/>
    <d v="2023-07-10T00:00:00"/>
    <x v="2"/>
    <x v="0"/>
    <x v="1"/>
  </r>
  <r>
    <n v="703"/>
    <x v="0"/>
    <d v="2023-07-05T00:00:00"/>
    <x v="6"/>
    <d v="1899-12-30T09:45:00"/>
    <s v="Oficina de Manutenção Bracell - Almoxarifado Ponsse"/>
    <x v="0"/>
    <x v="2"/>
    <s v="A colaboradora ao deslocar com a empilhadeira, veio a atingir outro colaborador causando ferimentos em seu pé direito. O colaborador teve seu pé prensado contra a base da torre da empilhadeira e um palete."/>
    <s v="PONSSE"/>
    <x v="4"/>
    <m/>
    <s v="Fabiano Francisco de Matto Carneiro"/>
    <s v="Almoxarife I"/>
    <s v="Fabricio Cesconetto"/>
    <s v="PAULO TEIXEIRA"/>
    <s v="GABRIEL ROMERO"/>
    <s v="1. Comunicação aos Gestores Ponsse e Bracell._x000a_2. Comunicado as Equipes de Segurança Ponsse e Bracell._x000a_3. Realizada uma breve Instrução de Segurança com a equipe do almoxarifado e mecânica Ponsse, sobre os cuidados de segurança durante movimentação de materiais, máquinas e equipamentos._x000a_4. Realizados testes de funcionamento da empilhadeira, visando identificar alguma falha, porém o equipamento não apresentou nenhum problema de funcionamento._x000a_5. Acionada a Equipe Médica e de Bombeiros da Bracell, que se deslocaram até o local dos fatos para primeiros socorros. O colaborador foi imobilizado e direcionado até o Ambulatório Médico da Linha 2._x000a_6. Na sequência, foi direcionado ao Centro Médico de Urgência da Unimed na cidade de Lençóis Paulista, onde foi realizado exames radiológicos e sutura do ferimento._x000a_7. Após os exames, foi identificada uma luxação em seu dedo grande do pé direito, sendo necessária a realização de um procedimento cirúrgico. Então o colaborador foi transferido para o Hospital da Unimed na cidade de Jaú._x000a_8. Maiores informações estão sendo levantadas e serão apresentadas posteriormente."/>
    <s v="Henrique de Brito Zeiroldt"/>
    <x v="6"/>
    <x v="0"/>
    <x v="0"/>
    <x v="2"/>
    <d v="2023-07-10T00:00:00"/>
    <x v="2"/>
    <x v="0"/>
    <x v="1"/>
  </r>
  <r>
    <n v="704"/>
    <x v="1"/>
    <d v="2023-07-05T00:00:00"/>
    <x v="6"/>
    <d v="1899-12-30T10:50:00"/>
    <s v="Fazenda Berrante II"/>
    <x v="5"/>
    <x v="2"/>
    <s v="Após abastecimento e movimentação da máquina, a camisa da colaboradora enroscou no joystick, causando a movimentação involuntária lateral do equipamento, fazendo com que o braço da máquina atingisse a lateral direita do caminhão comboio, causando a quebra do farol e uma pequena avaria na carenagem acima do farol. "/>
    <s v="BRACELL"/>
    <x v="9"/>
    <m/>
    <s v="Gilberto Alves Feitosa e Kátia Santos de almeida"/>
    <s v="Comboista e Operador de Maq. Equipamentos II"/>
    <s v="José Ronaldo Mendes Junior"/>
    <s v="PAULO TEIXEIRA"/>
    <s v="João Paulo de Assis"/>
    <s v="1. Comunicação aos gestores e área de segurança da Bracell"/>
    <s v="João Paulo de Assis"/>
    <x v="7"/>
    <x v="4"/>
    <x v="3"/>
    <x v="2"/>
    <d v="2023-07-10T00:00:00"/>
    <x v="2"/>
    <x v="0"/>
    <x v="1"/>
  </r>
  <r>
    <n v="705"/>
    <x v="0"/>
    <d v="2023-07-06T00:00:00"/>
    <x v="6"/>
    <d v="1899-12-30T09:00:00"/>
    <s v="Acesso da Fazenda Caiomi"/>
    <x v="5"/>
    <x v="2"/>
    <s v="O colaborador relatou que durante o deslocamento Viveiro de Mudas X Fazenda CAIOMI, o motorista do caminhão avançou a mão contrária colidindo na lateral esquerda da caminhonete Hillux de uma empresa terceira causando avarias e acionando o Air-Bag.  "/>
    <s v="FLORA BRASIL "/>
    <x v="7"/>
    <m/>
    <s v="Aldo da Silva Aguilar "/>
    <s v="Motorista"/>
    <s v="Gleison Rodrigues Martinez "/>
    <s v="PAULO TEIXEIRA"/>
    <m/>
    <s v="1. Comunicação aos gestores e área de segurança da Bracell. "/>
    <s v="Diego Droumont Lima "/>
    <x v="8"/>
    <x v="3"/>
    <x v="4"/>
    <x v="2"/>
    <d v="2023-07-11T00:00:00"/>
    <x v="2"/>
    <x v="0"/>
    <x v="1"/>
  </r>
  <r>
    <n v="706"/>
    <x v="0"/>
    <d v="2023-07-06T00:00:00"/>
    <x v="6"/>
    <d v="1899-12-30T12:30:00"/>
    <s v="Fazenda 0167 - São Manoel"/>
    <x v="5"/>
    <x v="2"/>
    <s v="Durante transporte do trator, o vidro da porta do mesmo veio a estilhaçar no momento em que a prancha estava em movimento."/>
    <s v="BRACELL"/>
    <x v="2"/>
    <m/>
    <s v="FABIO"/>
    <s v="OPERADOR DE MAQUINAS"/>
    <s v="MARCOS BRAZ "/>
    <s v="PAULO TEIXEIRA"/>
    <s v="RICHARD VICENTE "/>
    <s v="1. BLOQUEIO DO EQUIPAMENTO PARA OPERAÇÃO ATÉ A SUBSTITUIÇÃO DO VIDRO._x000a_2.DIVULGAÇÃO DA OCORRÊNCIA."/>
    <s v="RICHARD VICENTE "/>
    <x v="9"/>
    <x v="1"/>
    <x v="2"/>
    <x v="1"/>
    <s v=""/>
    <x v="1"/>
    <x v="0"/>
    <x v="0"/>
  </r>
  <r>
    <n v="707"/>
    <x v="1"/>
    <d v="2023-07-06T00:00:00"/>
    <x v="6"/>
    <d v="1899-12-30T11:40:00"/>
    <s v="Fazenda Campo Azul"/>
    <x v="5"/>
    <x v="2"/>
    <s v="Durante operação de tratamento de erosão com pá carregadeira, acabou que encalhou a máquina, o colaborador solicitou apoio a outro operador e decidiram posicionar a concha da máquina (PC 07), na proteção traseira da máquina (PC 06). Ao executar a manobra acabou  causando um pequeno amassado na proteção."/>
    <s v="MS FLORESTAL"/>
    <x v="2"/>
    <m/>
    <s v="Lucas Profírio Nogueira"/>
    <s v="Operadores de Máquinas"/>
    <s v="Danilo Pinheiro Souza"/>
    <s v="PAULO TEIXEIRA"/>
    <m/>
    <s v="1. Comunicação aos gestores e área de segurança da Bracell."/>
    <s v="João Paulo de Assis"/>
    <x v="7"/>
    <x v="2"/>
    <x v="2"/>
    <x v="1"/>
    <s v=""/>
    <x v="1"/>
    <x v="0"/>
    <x v="0"/>
  </r>
  <r>
    <n v="708"/>
    <x v="0"/>
    <d v="2023-07-07T00:00:00"/>
    <x v="6"/>
    <d v="1899-12-30T09:20:00"/>
    <s v="Viveiro LPII - 1° Seleçao"/>
    <x v="2"/>
    <x v="2"/>
    <s v="O colaborador estava emburrado o carrinho, quando o braço do carrinho se abriu e bateu no pilar  causando um impacto que levou o colaborador a bater a canela esquerda!"/>
    <s v="BRACELL"/>
    <x v="7"/>
    <m/>
    <s v="Kelvin Diogo de Oliveira Preto "/>
    <s v="Auxiliar de serviços Gerais "/>
    <s v="Gisele Calandro "/>
    <s v="PAULO TEIXEIRA"/>
    <s v="Nathane Alves de Melo Imperatori "/>
    <s v="1. Foi levado ao ambulatório e liberado para uma atividade mais leve "/>
    <m/>
    <x v="5"/>
    <x v="2"/>
    <x v="2"/>
    <x v="1"/>
    <s v=""/>
    <x v="1"/>
    <x v="0"/>
    <x v="0"/>
  </r>
  <r>
    <n v="709"/>
    <x v="0"/>
    <d v="2023-07-06T00:00:00"/>
    <x v="6"/>
    <d v="1899-12-30T17:07:00"/>
    <s v="Viveiro LPII - Lavador de Tubetes"/>
    <x v="2"/>
    <x v="2"/>
    <s v="Colaboradora estava indo para o ônibus, quando tropeçou e caiu."/>
    <s v="BRACELL"/>
    <x v="7"/>
    <m/>
    <s v="Gasparina Feliciano Silva"/>
    <s v="Auxiliar de serviços Gerais "/>
    <s v="Misaeli Alves "/>
    <s v="PAULO TEIXEIRA"/>
    <s v="Nathane Alves de Melo Imperatori "/>
    <s v="1. Colaboradora nos comunicou quando já estávamos a caminho de casa, portanto amanhã cedo será levada ao ambulatório. "/>
    <m/>
    <x v="5"/>
    <x v="2"/>
    <x v="2"/>
    <x v="1"/>
    <s v=""/>
    <x v="1"/>
    <x v="0"/>
    <x v="0"/>
  </r>
  <r>
    <n v="710"/>
    <x v="0"/>
    <d v="2023-07-07T00:00:00"/>
    <x v="6"/>
    <d v="1899-12-30T16:20:00"/>
    <s v="Viveiro LPI - Transporte de Tubetes"/>
    <x v="1"/>
    <x v="2"/>
    <s v="Colaborador estava carregado caixas de tubetes sujos na carretinha do quadriciclo, quando em um exato momento devido ao peso na carretinha, a mesma veio a fazer o L. "/>
    <s v="BRACELL"/>
    <x v="7"/>
    <m/>
    <s v="Vinícios Galdino"/>
    <s v="Auxiliar de serviços Gerais "/>
    <s v="Agnaldo Romano"/>
    <s v="PAULO TEIXEIRA"/>
    <s v="Nathane Alves de Melo Imperatori "/>
    <s v="1. Foi informado a coordenadora do viveiro;_x000a_2. Caixas foram retiradas de cima da carreta;_x000a_3. Carreta foi retirada em segurança;_x000a_4. Alinharemos com toda equipe de pilotos de Quadriciclo alternativas de trânsito quando estão com peso e também limite de peso para transporte na carreta."/>
    <s v="Agnaldo Romano "/>
    <x v="5"/>
    <x v="2"/>
    <x v="2"/>
    <x v="1"/>
    <s v=""/>
    <x v="1"/>
    <x v="0"/>
    <x v="0"/>
  </r>
  <r>
    <n v="711"/>
    <x v="0"/>
    <d v="2023-07-08T00:00:00"/>
    <x v="6"/>
    <d v="1899-12-30T05:30:00"/>
    <s v="Fazenda Nossa Senhora de Lourdes, Talhão 11"/>
    <x v="4"/>
    <x v="2"/>
    <s v="O funcionário desdeu da máquina para trocar a corrente e foi picado nas costas por tres abelhas."/>
    <s v="BRACELL"/>
    <x v="5"/>
    <s v="MÓDULO 4"/>
    <s v="IVAN REIS DOS SANTOS"/>
    <s v="OPERADOR  MAQUINA DE COLHETA. L"/>
    <m/>
    <s v="PAULO TEIXEIRA"/>
    <s v="EDUARDO RIBEIRO DA CUNHA "/>
    <s v="1. Dado remedio de imediato(Prenidisolona)_x000a_2.Levado ao pronto socorro de Bauru;_x000a_3.Comunicado ao técnico de segurança;_x000a_2.Comunicado a área médica;_x000a_3.Comunidado o Gestor."/>
    <m/>
    <x v="10"/>
    <x v="2"/>
    <x v="0"/>
    <x v="1"/>
    <s v=""/>
    <x v="1"/>
    <x v="0"/>
    <x v="0"/>
  </r>
  <r>
    <n v="712"/>
    <x v="0"/>
    <d v="2023-07-09T00:00:00"/>
    <x v="6"/>
    <d v="1899-12-30T16:00:00"/>
    <s v="Fazenda Independência"/>
    <x v="1"/>
    <x v="2"/>
    <s v="Durante manobra do caminhão basculante em movimentação em ré, veio a entrar na área onde estava uma pá carregadeira trabalhando também em ré, onde houve colisão leve entre os equipamentos."/>
    <s v="TERRAMAIS"/>
    <x v="3"/>
    <m/>
    <s v="YGOR VANÂNCIO COSTA"/>
    <s v="OPERADOR DE MÁQUINA"/>
    <s v="ELIEL"/>
    <s v="PAULO TEIXEIRA"/>
    <m/>
    <s v="1. Comunicação aos gestores e área de segurança do trabalho."/>
    <s v="Wellinton"/>
    <x v="4"/>
    <x v="2"/>
    <x v="2"/>
    <x v="1"/>
    <s v=""/>
    <x v="1"/>
    <x v="0"/>
    <x v="0"/>
  </r>
  <r>
    <n v="713"/>
    <x v="0"/>
    <d v="2023-07-09T00:00:00"/>
    <x v="6"/>
    <d v="1899-12-30T14:30:00"/>
    <s v="Fazenda Guandu"/>
    <x v="5"/>
    <x v="2"/>
    <s v="O motorista chegou na posição do carregamento e a grua ao movimentar pedaço de madeira atingiu a porta do passageiro"/>
    <s v="BRACELL"/>
    <x v="6"/>
    <m/>
    <s v="Wesley Robson Ferreira da Silva"/>
    <s v="Operador de Grua"/>
    <s v="Mario Fraiz Maia"/>
    <s v="PAULO TEIXEIRA"/>
    <s v="Mario Fraiz Maia"/>
    <s v="1. Advertência verbal e orientação educativa."/>
    <s v="Mario Fraiz Maia"/>
    <x v="11"/>
    <x v="4"/>
    <x v="2"/>
    <x v="2"/>
    <d v="2023-07-14T00:00:00"/>
    <x v="2"/>
    <x v="0"/>
    <x v="1"/>
  </r>
  <r>
    <n v="714"/>
    <x v="0"/>
    <d v="2023-07-07T00:00:00"/>
    <x v="6"/>
    <d v="1899-12-30T16:30:00"/>
    <s v="Fazenda Pantano"/>
    <x v="2"/>
    <x v="2"/>
    <s v="A colaboradora pisou em um buraco próximo da área de vivência e torceu o tornozelo direito."/>
    <s v="BRACELL"/>
    <x v="5"/>
    <s v="MÓDULO 8"/>
    <s v="Mariele Candido Lopes"/>
    <s v="Técnico de operações florestais"/>
    <s v="Evandro Schafaschek"/>
    <s v="PAULO TEIXEIRA"/>
    <s v="Evandro Schafaschek"/>
    <s v="1. Comunicação aos gestores;_x000a_2. Encaminhamento para o hospital."/>
    <s v="Mariele Candido Lopes"/>
    <x v="12"/>
    <x v="2"/>
    <x v="2"/>
    <x v="1"/>
    <s v=""/>
    <x v="1"/>
    <x v="0"/>
    <x v="0"/>
  </r>
  <r>
    <n v="715"/>
    <x v="0"/>
    <d v="2023-07-07T00:00:00"/>
    <x v="6"/>
    <d v="1899-12-30T09:49:00"/>
    <s v="Fazenda Indiana"/>
    <x v="5"/>
    <x v="2"/>
    <s v="Durante a atividade de aplicação foi notado que o gerador localizado na parte traseira da van estava pegando fogo, os colaboradores tentaram apagar o mesmo, porém sem sucesso."/>
    <s v="BRACELL"/>
    <x v="2"/>
    <m/>
    <s v="Henrique Ortigossa"/>
    <s v="Piloto de Drone"/>
    <s v="André Teixeira"/>
    <s v="PAULO TEIXEIRA"/>
    <s v="André Teixeira"/>
    <s v="1. Comunicação aos gestores;_x000a_2. Solicitado manutenções preventivas para o gerador e extintor na van."/>
    <s v="André Teixeira"/>
    <x v="9"/>
    <x v="0"/>
    <x v="0"/>
    <x v="2"/>
    <d v="2023-07-12T00:00:00"/>
    <x v="2"/>
    <x v="0"/>
    <x v="1"/>
  </r>
  <r>
    <n v="716"/>
    <x v="0"/>
    <d v="2023-07-10T00:00:00"/>
    <x v="6"/>
    <d v="1899-12-30T14:50:00"/>
    <s v="fazenda São João do Tibirica"/>
    <x v="5"/>
    <x v="2"/>
    <s v="Durante operação de preparo de solo, o colaborador para se desviar do toco, acabou passando pro cima de outra cepa vindo a tombar o implemento."/>
    <s v="BRACELL"/>
    <x v="2"/>
    <m/>
    <s v="Leandro Aparecido "/>
    <s v="Operador de Máquinas"/>
    <s v="José Augusto "/>
    <s v="PAULO TEIXEIRA"/>
    <s v="RICHARD VICENTE "/>
    <s v="1. Foi feito o destombamento do implemento;_x000a_2. Avaliação de danos."/>
    <s v="RICHARD VICENTE "/>
    <x v="9"/>
    <x v="2"/>
    <x v="2"/>
    <x v="1"/>
    <s v=""/>
    <x v="1"/>
    <x v="0"/>
    <x v="0"/>
  </r>
  <r>
    <n v="717"/>
    <x v="0"/>
    <d v="2023-07-10T00:00:00"/>
    <x v="6"/>
    <d v="1899-12-30T16:40:00"/>
    <s v="Fazenda MIRANI - Talhão 20"/>
    <x v="5"/>
    <x v="2"/>
    <s v="Durante aplicação de adudo, o resíduo de eucalipto atravessou o motor do trator e sua proteção, vindo a atingir o vidro frontal inferior (lado esquerdo)."/>
    <s v="J.F.I"/>
    <x v="2"/>
    <m/>
    <s v="Derinaldo Muniz Santos"/>
    <s v="Tratorista "/>
    <s v="Sidicley"/>
    <s v="PAULO TEIXEIRA"/>
    <s v="Sidicley"/>
    <s v="1. Comunicação ao Supervisor Operacional;_x000a_2. Equipe foi paralizada e realizado um diálogo sobre a ocorrência."/>
    <s v="Carlos Alberto Felício da Costa"/>
    <x v="2"/>
    <x v="2"/>
    <x v="2"/>
    <x v="1"/>
    <s v=""/>
    <x v="1"/>
    <x v="0"/>
    <x v="0"/>
  </r>
  <r>
    <n v="718"/>
    <x v="0"/>
    <d v="2023-07-11T00:00:00"/>
    <x v="6"/>
    <d v="1899-12-30T15:10:00"/>
    <s v="Fazenda Água da Pedra"/>
    <x v="1"/>
    <x v="2"/>
    <s v="A colaboradora ao se deslocar com o veículo passou por cima de uma madeira, onde a mesma adentrou no para-choque traseiro, causando pequeno dano. "/>
    <s v="BRACELL"/>
    <x v="2"/>
    <m/>
    <s v="Natally de Souza Bielik"/>
    <s v="Técnica em operações florestais "/>
    <s v="Luiz Fernando de Souza Barbosa"/>
    <s v="PAULO TEIXEIRA"/>
    <s v="Luiz Fernando de Souza Barbosa"/>
    <s v="1. Comunicação aos gestores e área de segurança da Bracell;"/>
    <s v="Natally de Souza Bielik"/>
    <x v="2"/>
    <x v="2"/>
    <x v="2"/>
    <x v="1"/>
    <s v=""/>
    <x v="1"/>
    <x v="0"/>
    <x v="0"/>
  </r>
  <r>
    <n v="719"/>
    <x v="0"/>
    <d v="2023-07-11T00:00:00"/>
    <x v="6"/>
    <d v="1899-12-30T15:00:00"/>
    <s v="Fazenda São José VI - Botucatu"/>
    <x v="1"/>
    <x v="2"/>
    <s v="O motorista ao dar ré no caminhão prancha colidiu com a porta do passageiro do caminhão pipa que estava parado atrás da máquina."/>
    <s v="BRACELL"/>
    <x v="2"/>
    <m/>
    <s v="William Fernandes de Oliveira/ José Alberto Mendes Lima"/>
    <s v="Motoristas de Carreta"/>
    <s v="David Acieli"/>
    <s v="PAULO TEIXEIRA"/>
    <s v="David Acieli"/>
    <s v="1. Sinalização."/>
    <s v="Mário Hermenegildo"/>
    <x v="9"/>
    <x v="1"/>
    <x v="3"/>
    <x v="2"/>
    <d v="2023-07-16T00:00:00"/>
    <x v="2"/>
    <x v="0"/>
    <x v="1"/>
  </r>
  <r>
    <n v="720"/>
    <x v="1"/>
    <d v="2023-07-11T00:00:00"/>
    <x v="6"/>
    <d v="1899-12-30T13:35:00"/>
    <s v="Fazenda Nossa Senhora Aparecida XIV"/>
    <x v="5"/>
    <x v="2"/>
    <s v="O motorista ao dar passagem a outro veículo, se aproximou da borda da estrada que não estava compactada e o caminhão basculante veio a tombar. O mesmo ao soltar o cinto de segurança caiu de pé na cabine, causando dores."/>
    <s v="J.Y"/>
    <x v="19"/>
    <m/>
    <s v="Reginaldo Jacó"/>
    <s v="Motorista de Basculante"/>
    <s v="Felipe Batista"/>
    <s v="PAULO TEIXEIRA"/>
    <s v="Felipe Batista"/>
    <s v="1. Encaminhado ao pronto atendimento. "/>
    <s v="Samuel Nogueira Pereira"/>
    <x v="8"/>
    <x v="4"/>
    <x v="3"/>
    <x v="2"/>
    <d v="2023-07-16T00:00:00"/>
    <x v="2"/>
    <x v="0"/>
    <x v="1"/>
  </r>
  <r>
    <n v="721"/>
    <x v="0"/>
    <d v="2023-07-11T00:00:00"/>
    <x v="6"/>
    <d v="1899-12-30T17:35:00"/>
    <s v="Av. Pref Jacomo Nicolau Pacolla, prox ao Estádio Municipal - Lençois Paulista"/>
    <x v="1"/>
    <x v="2"/>
    <s v="Ao voltar da oficina (Center Pneus) na rotatória, uma moto veio a colidir com carro batendo na porta esquerda do passageiro, o condutor da moto não teve ferimentos ou dano material a sua moto."/>
    <s v="BRACELL"/>
    <x v="2"/>
    <m/>
    <s v="Rayara Barros Silva"/>
    <s v="Assistente Administrativo I"/>
    <s v="Marcos Henrique Parenti Braz "/>
    <s v="PAULO TEIXEIRA"/>
    <s v="Marcos Henrique Parenti Braz "/>
    <s v="1. Comunicação para a gerência e supervisão."/>
    <s v="Rayara Barros Silva"/>
    <x v="9"/>
    <x v="1"/>
    <x v="2"/>
    <x v="1"/>
    <s v=""/>
    <x v="1"/>
    <x v="0"/>
    <x v="0"/>
  </r>
  <r>
    <n v="722"/>
    <x v="0"/>
    <d v="2023-07-12T00:00:00"/>
    <x v="6"/>
    <d v="1899-12-30T13:10:00"/>
    <s v="Almoxarifado Oficina Automotiva Bracell"/>
    <x v="2"/>
    <x v="2"/>
    <s v="O colaborador estava utilizando o estilete para a execução da sua atividade, porém o mesmo quebrou, cortando os dedos da mão esquerda. O colaborador não estava utilizando luvas."/>
    <s v="BRACELL"/>
    <x v="4"/>
    <m/>
    <s v="Victor Davi Martins Benjamin "/>
    <s v="Almoxarife II"/>
    <s v="Gustavo Romeiro"/>
    <s v="PAULO TEIXEIRA"/>
    <s v="Gustavo Romeiro"/>
    <s v="1. Higienizou o corte e estancou o sangramento;_x000a_2. Encaminhado ao ambulatório da L1."/>
    <s v="Gustavo Romeiro"/>
    <x v="13"/>
    <x v="2"/>
    <x v="2"/>
    <x v="1"/>
    <s v=""/>
    <x v="1"/>
    <x v="0"/>
    <x v="0"/>
  </r>
  <r>
    <n v="723"/>
    <x v="0"/>
    <d v="2023-07-11T00:00:00"/>
    <x v="6"/>
    <d v="1899-12-30T10:00:00"/>
    <s v="Oficina Automotiva Bracell"/>
    <x v="2"/>
    <x v="2"/>
    <s v="A colaboradora executava atividade com torquimetro e multiplicador de força, quando teve seu dedo anelar da mão esquerda prensado pelo cabo do multiplicador, ocasionando pequeno corte e prensamento."/>
    <s v="BRACELL"/>
    <x v="20"/>
    <m/>
    <s v="Tayná dos Santos Oliveira"/>
    <s v="Auxiliar de manutenção train"/>
    <m/>
    <s v="PAULO TEIXEIRA"/>
    <m/>
    <m/>
    <s v="Rogério Aparecido dos Santos"/>
    <x v="13"/>
    <x v="2"/>
    <x v="2"/>
    <x v="1"/>
    <s v=""/>
    <x v="1"/>
    <x v="0"/>
    <x v="0"/>
  </r>
  <r>
    <n v="724"/>
    <x v="0"/>
    <d v="2023-07-12T00:00:00"/>
    <x v="6"/>
    <d v="1899-12-30T12:05:00"/>
    <s v="Fazenda Santo Inácio - Módulo 12"/>
    <x v="3"/>
    <x v="2"/>
    <s v="O funcionário estava retirando o pino da biela, e quando o pino saiu parte da biela caiu sobre a mão direira do funcionário."/>
    <s v="KOMATSU"/>
    <x v="5"/>
    <s v="MÓDULO 12"/>
    <s v="Walkimar Mariano Costa"/>
    <s v="Tecnico de Manuteção Soldador SR"/>
    <s v="Éder Oliveira"/>
    <s v="PAULO TEIXEIRA"/>
    <s v="Dircel Novak"/>
    <s v="1. Socorido e encaminhado ao pronto socorro."/>
    <s v="Mônika - TST"/>
    <x v="3"/>
    <x v="4"/>
    <x v="2"/>
    <x v="2"/>
    <d v="2023-07-17T00:00:00"/>
    <x v="2"/>
    <x v="0"/>
    <x v="1"/>
  </r>
  <r>
    <n v="725"/>
    <x v="0"/>
    <d v="2023-07-12T00:00:00"/>
    <x v="6"/>
    <d v="1899-12-30T13:20:00"/>
    <s v="Fazenda Globo"/>
    <x v="4"/>
    <x v="2"/>
    <s v="O colaborador esta realizando capina quimica manual, quando foi ferroado por marimbondos nos lábios."/>
    <s v="SOLLUM"/>
    <x v="2"/>
    <m/>
    <s v="Daniel Luiz"/>
    <s v="Trabalhador Florestal"/>
    <s v="Murilo"/>
    <s v="PAULO TEIXEIRA"/>
    <s v="JOSÉ SIDICLEI JESUS DO NASCIMENTO"/>
    <s v="1. Encaminhado ao pronto atendimento. "/>
    <s v="Fausto Alves"/>
    <x v="2"/>
    <x v="2"/>
    <x v="2"/>
    <x v="1"/>
    <s v=""/>
    <x v="1"/>
    <x v="0"/>
    <x v="0"/>
  </r>
  <r>
    <n v="726"/>
    <x v="0"/>
    <d v="2023-07-11T00:00:00"/>
    <x v="6"/>
    <d v="1899-12-30T21:30:00"/>
    <s v="Fazenda Nossa Senhora de Lourdes II"/>
    <x v="4"/>
    <x v="2"/>
    <s v="O colaborador ao sair da máquina para trocar o material de corte, foi ferroado por duas abelhas."/>
    <s v="BRACELL"/>
    <x v="5"/>
    <s v="MÓDULO 4"/>
    <s v="Caique do Nascimento"/>
    <s v="Operador de máquinas Florestais"/>
    <s v="Eduardo Ribeiro da Cunnha"/>
    <s v="PAULO TEIXEIRA"/>
    <s v="Eduardo Ribeiro da Cunnha"/>
    <s v="1. Uso do comprimido do kit 1º socorros - Prenidisolona._x000a_2. Encaminhado para UPA de Agudos."/>
    <m/>
    <x v="10"/>
    <x v="2"/>
    <x v="2"/>
    <x v="1"/>
    <s v=""/>
    <x v="1"/>
    <x v="0"/>
    <x v="0"/>
  </r>
  <r>
    <n v="727"/>
    <x v="0"/>
    <d v="2023-07-12T00:00:00"/>
    <x v="6"/>
    <d v="1899-12-30T14:30:00"/>
    <s v="Fazenda Santa Urbana"/>
    <x v="2"/>
    <x v="2"/>
    <s v="Durante a atividade de irrigação, o pneu do tanque passou por cima de uma madeira que foi em direção ao ombro e pescoço da colaboradora, por alguns segundos a mesma ficou desacordada, mas logo depois acordou."/>
    <s v="GERACAO"/>
    <x v="2"/>
    <m/>
    <s v="Juliana de Araújo C.Carvalho"/>
    <s v="Servente Rural"/>
    <s v="Taffarel de Paula"/>
    <s v="PAULO TEIXEIRA"/>
    <s v="Luiz Fernando Barbosa"/>
    <s v="1. Comunicação área de segurança e operacional da Bracell;_x000a_2. Encaminhada ao hospital de duartina."/>
    <s v="Reinaldo Donizete M.de Campos"/>
    <x v="2"/>
    <x v="4"/>
    <x v="2"/>
    <x v="2"/>
    <d v="2023-07-17T00:00:00"/>
    <x v="2"/>
    <x v="0"/>
    <x v="1"/>
  </r>
  <r>
    <n v="728"/>
    <x v="0"/>
    <d v="2023-07-12T00:00:00"/>
    <x v="6"/>
    <d v="1899-12-30T10:50:00"/>
    <s v="Fazenda Torrão de Ouro - Talhão 02"/>
    <x v="5"/>
    <x v="2"/>
    <s v="O operador ao tentar se desvencilhar da curva de nível, deu a machá ré na máquina e bateu em uma arvoré, onde quebrou a proteção e trincou o vidro dianteiro. "/>
    <s v="EMFLORA "/>
    <x v="2"/>
    <m/>
    <s v="Rodrigo Júlio Costa Neto"/>
    <s v="Operador de Trator agrícola"/>
    <s v="Benedito Xavier"/>
    <s v="PAULO TEIXEIRA"/>
    <s v="Wigor/Karine"/>
    <s v="1. A máquina foi retirada da área para manutenção"/>
    <s v="JOÃO RICARDO"/>
    <x v="3"/>
    <x v="2"/>
    <x v="2"/>
    <x v="1"/>
    <s v=""/>
    <x v="1"/>
    <x v="0"/>
    <x v="0"/>
  </r>
  <r>
    <n v="729"/>
    <x v="0"/>
    <d v="2023-07-12T00:00:00"/>
    <x v="6"/>
    <d v="1899-12-30T14:01:00"/>
    <s v="Viveiro LPII segunda seleção"/>
    <x v="2"/>
    <x v="2"/>
    <s v="Ao mover uma peça da esteira que estava sendo desmontada, uma peça  veio a cair no pé do colaborador. O mesmo foi encaminhado ao ambulatório e foi liberado, retornando as atividades normalmente. "/>
    <s v="BRACELL"/>
    <x v="7"/>
    <m/>
    <s v="Reginaldo Vicente"/>
    <s v="Auxiliar de serviços gerais "/>
    <s v="Guilherme Henrique da Rosa Castro"/>
    <s v="PAULO TEIXEIRA"/>
    <s v="Nathane Alves de Melo Imperatori"/>
    <s v="1. Comunicação a coordenadora do Viveiro;_x000a_2. Encaminhada ao ambulatório da L1;"/>
    <s v="Guilherme Henrique de Rosa Castro"/>
    <x v="5"/>
    <x v="2"/>
    <x v="2"/>
    <x v="1"/>
    <s v=""/>
    <x v="1"/>
    <x v="0"/>
    <x v="0"/>
  </r>
  <r>
    <n v="730"/>
    <x v="1"/>
    <d v="2023-07-11T00:00:00"/>
    <x v="6"/>
    <d v="1899-12-30T19:10:00"/>
    <s v="MS 338"/>
    <x v="1"/>
    <x v="2"/>
    <s v="Durante o trajeto, o veículo que estava numa velocidade aproximada de 100km/h acabou colidindo na lateral da parte frontal com uma anta. Não houve lesão aos ocupantes, apenas danos materiais."/>
    <s v="LARSIL I"/>
    <x v="2"/>
    <m/>
    <s v="Igor Brum Rodrigues "/>
    <s v="Líder de Equipe"/>
    <s v="Elbimar Ramos"/>
    <s v="PAULO TEIXEIRA"/>
    <s v="Elbimar Ramos"/>
    <s v="1. Comunicação aos gestores e área de segurança da Bracell e LARSIL."/>
    <s v="Cristian Araújo "/>
    <x v="7"/>
    <x v="2"/>
    <x v="5"/>
    <x v="2"/>
    <d v="2023-07-16T00:00:00"/>
    <x v="2"/>
    <x v="0"/>
    <x v="1"/>
  </r>
  <r>
    <n v="731"/>
    <x v="1"/>
    <d v="2023-07-12T00:00:00"/>
    <x v="6"/>
    <d v="1899-12-30T09:50:00"/>
    <s v="Fazenda Taboca"/>
    <x v="5"/>
    <x v="2"/>
    <s v="Durante a atividade de irrigação, a máquina passou por um barranco, onde o implemento que estava pela metade de água acabou lateralizando no talhão 17."/>
    <s v="CARPELO"/>
    <x v="2"/>
    <m/>
    <s v="Alessandra Brasilina"/>
    <s v="Operadora de Trator"/>
    <s v="Daniele Paszko Monteiro"/>
    <s v="PAULO TEIXEIRA"/>
    <s v="Daniele Paszko Monteiro"/>
    <s v="1. Comunicação aos gestores e área de segurança da Bracell e Carpelo"/>
    <s v="Cassiano Cordeiro Alves "/>
    <x v="14"/>
    <x v="1"/>
    <x v="2"/>
    <x v="1"/>
    <s v=""/>
    <x v="1"/>
    <x v="0"/>
    <x v="0"/>
  </r>
  <r>
    <n v="732"/>
    <x v="0"/>
    <d v="2023-07-13T00:00:00"/>
    <x v="6"/>
    <d v="1899-12-30T11:30:00"/>
    <s v="Fazenda Nossa Senhora Aparecida - Água Clara - Viveiro de Mudas"/>
    <x v="2"/>
    <x v="2"/>
    <s v="Durante a sua atividade, a colaboradora escorregou devido ao desnível do solo próximo a mesa e bateu a mão direita na mesa, causando um leve incômodo."/>
    <s v="BRACELL"/>
    <x v="7"/>
    <m/>
    <s v="Mykayo Gabriel Carlos "/>
    <s v="Auxiliar de Serviços Gerais de Viveiro"/>
    <s v="João Afonso Mota"/>
    <s v="PAULO TEIXEIRA"/>
    <s v="João Afonso Mota"/>
    <s v="1. Comunicação aos gestores e área de segurança da Bracell e Carpelo;_x000a_2. A colaboradora foi atendida no ambulatório local e liberada para suas atividades;"/>
    <s v="MAXMULLER DE ANDRADE MOURA "/>
    <x v="8"/>
    <x v="1"/>
    <x v="2"/>
    <x v="1"/>
    <s v=""/>
    <x v="1"/>
    <x v="0"/>
    <x v="0"/>
  </r>
  <r>
    <n v="733"/>
    <x v="0"/>
    <d v="2023-07-13T00:00:00"/>
    <x v="6"/>
    <d v="1899-12-30T10:50:00"/>
    <s v="Fazenda Tangará - Talhão 05"/>
    <x v="5"/>
    <x v="2"/>
    <s v="Durante aplicação mecanizada, a máquina esbarrou com o pneu dinteiro em uma árvore de eucalipto caído, o mesmo subiu e bateu no vidro da porta, causando a quebra do vidro."/>
    <s v="J.F.I"/>
    <x v="2"/>
    <m/>
    <s v="Danilo Basso Claro"/>
    <s v="Tratorista"/>
    <s v="Tauany"/>
    <s v="PAULO TEIXEIRA"/>
    <s v="Sidicley"/>
    <s v="1. Comunicação ao supervisor;_x000a_2. Equipe foi paralisada e realizado um diálogo sobre a ocorrência."/>
    <s v="Gustavo"/>
    <x v="2"/>
    <x v="2"/>
    <x v="2"/>
    <x v="1"/>
    <s v=""/>
    <x v="1"/>
    <x v="0"/>
    <x v="0"/>
  </r>
  <r>
    <n v="734"/>
    <x v="1"/>
    <d v="2023-07-13T00:00:00"/>
    <x v="6"/>
    <d v="1899-12-30T10:00:00"/>
    <s v="Estância Santa Luzia"/>
    <x v="5"/>
    <x v="2"/>
    <s v="Durante a atividade de roçado mecanizado, um pedaço de raiz foi projetado no vidro traseiro do trator, causando a quebra do mesmo. "/>
    <s v="J.Y"/>
    <x v="2"/>
    <m/>
    <s v="Weliton de Sousa"/>
    <s v="Tratorista"/>
    <s v="GUILHERME INOUE NASCIMENTO"/>
    <s v="PAULO TEIXEIRA"/>
    <s v="GUILHERME INOUE NASCIMENTO"/>
    <s v="1. Atividade paralisada;_x000a_2. Comunicação aos Gestores e área de segurança da MS Florestal e JY."/>
    <s v="Weliton de Sousa"/>
    <x v="15"/>
    <x v="2"/>
    <x v="2"/>
    <x v="1"/>
    <s v=""/>
    <x v="1"/>
    <x v="0"/>
    <x v="0"/>
  </r>
  <r>
    <n v="735"/>
    <x v="1"/>
    <d v="2023-07-12T00:00:00"/>
    <x v="6"/>
    <d v="1899-12-30T07:20:00"/>
    <s v="Fazenda Santa Marta"/>
    <x v="1"/>
    <x v="2"/>
    <s v="Durante a atividade, devido o terreno ser irregular e arenoso, o caminhão munck deslocou-se lateralmente em direção a outro caminhão munck, houve uma colisão entre ambos, causando danos materiais."/>
    <s v="MS FLORESTAL"/>
    <x v="2"/>
    <m/>
    <s v="Murilo Antunes Belchor"/>
    <s v="Mecânico Manutenção II"/>
    <s v="Adriel de Oliveira Pereira"/>
    <s v="PAULO TEIXEIRA"/>
    <s v="Adriel de Oliveira Pereira"/>
    <s v="1. Comunicação aos Gestores e área de segurança da MS Florestal."/>
    <s v="Adriel de Oliveira Pereira"/>
    <x v="15"/>
    <x v="1"/>
    <x v="2"/>
    <x v="1"/>
    <s v=""/>
    <x v="1"/>
    <x v="0"/>
    <x v="0"/>
  </r>
  <r>
    <n v="736"/>
    <x v="0"/>
    <d v="2023-07-14T00:00:00"/>
    <x v="6"/>
    <d v="1899-12-30T09:30:00"/>
    <s v="Fazenda Pinheiros - Talhão 001"/>
    <x v="2"/>
    <x v="2"/>
    <s v="Colaborador pisou em um desnível, sentindo uma forte dor no tornozelo esquerdo."/>
    <s v="J.F.I"/>
    <x v="2"/>
    <m/>
    <s v="Guilherme Vinicius Ferraz Martins Muniz "/>
    <s v="Servente Rural"/>
    <s v="Filipe"/>
    <s v="PAULO TEIXEIRA"/>
    <s v="PAULO MIGUEL VIANA SILIO"/>
    <s v="1. Colaborador foi acompanhado ao PS de Itatinga,realizou exames,não houve fratura e foi medicado e liberado."/>
    <s v="Zacharias TST JFI"/>
    <x v="16"/>
    <x v="0"/>
    <x v="0"/>
    <x v="0"/>
    <s v=""/>
    <x v="1"/>
    <x v="0"/>
    <x v="0"/>
  </r>
  <r>
    <n v="737"/>
    <x v="0"/>
    <d v="2023-07-13T00:00:00"/>
    <x v="6"/>
    <d v="1899-12-30T15:35:00"/>
    <s v="Fazenda Urupês - Módulo 9"/>
    <x v="5"/>
    <x v="0"/>
    <s v="Durante operação, posicionou o equipamento em local com declividade lateral a um degrau antes de sair na estrada, e ao dar o giro na máquina o degru &quot;quebrou&quot; vindo a tombar o equipamento."/>
    <s v="BRACELL"/>
    <x v="5"/>
    <s v="MÓDULO 9"/>
    <s v="Elias Silva dos Santos"/>
    <s v="Operador I"/>
    <s v="Fagner Turíbio"/>
    <s v="PAULO TEIXEIRA"/>
    <s v="Ranielle Camilo"/>
    <s v="1. O colaborador foi levado ao médico da cidade de Garça e no dia seguinte ao médico da empresa;_x000a_2. Comunicado ao gestor da área (Rafel Eli);_x000a_3. Comunicado área de segurança responsável ( T.S.T):_x000a_ 4. Concientizaçao com dds a todos colaboradores do módulo 09;_x000a_5. Equipe DO realizando trabalho de reciclagem com todos operadores ( em andamento)."/>
    <s v="Ranielle Camilo Canesso"/>
    <x v="3"/>
    <x v="3"/>
    <x v="5"/>
    <x v="2"/>
    <d v="2023-07-18T00:00:00"/>
    <x v="2"/>
    <x v="0"/>
    <x v="1"/>
  </r>
  <r>
    <n v="738"/>
    <x v="0"/>
    <d v="2023-07-15T00:00:00"/>
    <x v="6"/>
    <d v="1899-12-30T05:30:00"/>
    <s v="Fazenda Pântano"/>
    <x v="2"/>
    <x v="2"/>
    <s v="O colaborador parou a frota para realizar reaperto de carga, e ao tirar uma madeira que estava fora da caixa, esta veio a escapar atingindo o rosto do colaborador causando um pequeno corte."/>
    <s v="MODEL "/>
    <x v="0"/>
    <m/>
    <s v="Wellington Cesar"/>
    <s v="Motorista Carreteiro"/>
    <s v="Adriano Sanabria"/>
    <s v="PAULO TEIXEIRA"/>
    <s v="Adriano Sanabria"/>
    <s v="1. Comunicação aos gestores e área de segurança da MS Florestal e EPS Model. "/>
    <s v="Gustavo Alencar TST Model"/>
    <x v="12"/>
    <x v="2"/>
    <x v="2"/>
    <x v="2"/>
    <d v="2023-07-20T00:00:00"/>
    <x v="2"/>
    <x v="0"/>
    <x v="1"/>
  </r>
  <r>
    <n v="739"/>
    <x v="0"/>
    <d v="2023-07-15T00:00:00"/>
    <x v="6"/>
    <d v="1899-12-30T21:00:00"/>
    <s v="Fazenda São João do Veadinho"/>
    <x v="5"/>
    <x v="2"/>
    <s v="O motorista saia carregado quando veio a quebra o 3º fueiro da 1º composição do lado do motorista."/>
    <s v="TRANSPES"/>
    <x v="0"/>
    <m/>
    <s v="João Batista"/>
    <s v=" Motorista Carreteiro"/>
    <s v="André Luis Scarin do Amaral"/>
    <s v="PAULO TEIXEIRA"/>
    <s v=" Hellerson Soares"/>
    <s v="1. o mesmo avisou o líder de campo de imediato;_x000a_2. o líder acionou o monitoramento e a gestão;_x000a_3. o líder da Bracell foi até o local;_x000a_4 o conjunto foi descarregado e carga foi passado para outra frota;_x000a_5 conjunto seguiu para garagem vazio"/>
    <s v="Danyllo Oliveira"/>
    <x v="1"/>
    <x v="3"/>
    <x v="3"/>
    <x v="2"/>
    <d v="2023-07-20T00:00:00"/>
    <x v="2"/>
    <x v="0"/>
    <x v="1"/>
  </r>
  <r>
    <n v="740"/>
    <x v="0"/>
    <d v="2023-07-14T00:00:00"/>
    <x v="6"/>
    <d v="1899-12-30T13:30:00"/>
    <s v="Santa Madalena"/>
    <x v="4"/>
    <x v="2"/>
    <s v="Durante a atividade controle de formiga, a colaboradora foi ferroada no rosto."/>
    <s v="BRACELL"/>
    <x v="16"/>
    <m/>
    <s v="Daiane Maria Barbosa"/>
    <s v="Auxiliar de Pesquisa Campo"/>
    <s v="Amarildo da Silva "/>
    <s v="RENATA SENE"/>
    <s v="Amarildo da Silva "/>
    <s v="1. Comunicação ao supervisor e o TST;_x000a_2. Encaminhada ao pronto Socorro."/>
    <s v="Charles Henrique Falasca "/>
    <x v="5"/>
    <x v="2"/>
    <x v="2"/>
    <x v="1"/>
    <s v=""/>
    <x v="1"/>
    <x v="0"/>
    <x v="0"/>
  </r>
  <r>
    <n v="741"/>
    <x v="0"/>
    <d v="2023-07-16T00:00:00"/>
    <x v="6"/>
    <d v="1899-12-30T02:00:00"/>
    <s v="Fazenda Usina Paredão "/>
    <x v="1"/>
    <x v="2"/>
    <s v="Colisão de veículo com uma arvoré durante o trajeto entre os equipamentos e o ponto de módulo, vindo a acionar o airbag do veículo."/>
    <s v="BRACELL"/>
    <x v="5"/>
    <s v="MÓDULO 10"/>
    <s v="Danilo Alexandre Bocato"/>
    <s v="Técnico de Operações Florestais "/>
    <s v="Rafael Eli"/>
    <s v="PAULO TEIXEIRA"/>
    <s v="Fábio Bozi"/>
    <s v="1. Colaborador encaminhado ao hospital, realizado exames e liberado; _x000a_2.Comunicação ao gestor de área  e área de segurança."/>
    <s v="Fábio Bozi"/>
    <x v="3"/>
    <x v="3"/>
    <x v="3"/>
    <x v="2"/>
    <d v="2023-07-21T00:00:00"/>
    <x v="2"/>
    <x v="0"/>
    <x v="1"/>
  </r>
  <r>
    <n v="742"/>
    <x v="1"/>
    <d v="2023-07-14T00:00:00"/>
    <x v="6"/>
    <d v="1899-12-30T17:30:00"/>
    <s v="Oficina ChevCar "/>
    <x v="1"/>
    <x v="2"/>
    <s v="O veículo no momento da retirada da oficina colidiu lateralmente em um pilar, causando pequenas avarias no paralama dianteiro do lado esquerdo do mesmo."/>
    <s v="BRACELL"/>
    <x v="3"/>
    <m/>
    <s v="Marcio Nogueira dos Santos "/>
    <s v="Técnico de Estradas"/>
    <s v="Adriano Sanabria "/>
    <s v="PAULO TEIXEIRA"/>
    <s v="Adriano Sanabria "/>
    <s v="1. Comunicação aos Gestores e área de segurança da MS Florestal."/>
    <s v="Márcio Nogueira dos Santos"/>
    <x v="12"/>
    <x v="1"/>
    <x v="2"/>
    <x v="1"/>
    <s v=""/>
    <x v="1"/>
    <x v="0"/>
    <x v="0"/>
  </r>
  <r>
    <n v="743"/>
    <x v="0"/>
    <d v="2023-07-15T00:00:00"/>
    <x v="6"/>
    <d v="1899-12-30T20:30:00"/>
    <s v="Rodovia Marechal Rondon sentido Areiópolis"/>
    <x v="6"/>
    <x v="2"/>
    <s v="Após o final do expediente, durante o trajeto de retorno para a sua cidade, a moto do colaborador foi atingida na parte de trás por um carro, o colaborador sofreu fraturas e escoriações."/>
    <s v="BRACELL"/>
    <x v="0"/>
    <m/>
    <s v="Carlos Alberto Brazilio"/>
    <s v="Motorista de transporte de carga"/>
    <s v="Arthur Magnino"/>
    <s v="PAULO TEIXEIRA"/>
    <s v="Arthur Magnino Santana "/>
    <s v="1.Comunicação ao TST e ao coordenador do transporte."/>
    <s v="Arthur Magnino Santana "/>
    <x v="11"/>
    <x v="3"/>
    <x v="2"/>
    <x v="1"/>
    <s v=""/>
    <x v="1"/>
    <x v="0"/>
    <x v="0"/>
  </r>
  <r>
    <n v="744"/>
    <x v="0"/>
    <d v="2023-07-16T00:00:00"/>
    <x v="6"/>
    <d v="1899-12-30T19:00:00"/>
    <s v="Almoxarifado Oficina Automotiva Bracell"/>
    <x v="5"/>
    <x v="2"/>
    <s v="Durante a atividade de organização do setor, ao iniciar uma manobra para retirar os tambores de freio que estavam em cima de paletes, um deste cedeu e veio a cair, ficando apoiado nas janelas de ventilação acima da parede de alvenaria."/>
    <s v="BRACELL"/>
    <x v="4"/>
    <m/>
    <s v="Fabiano Roda Mazetto"/>
    <s v="Almoxarife II"/>
    <s v="Gustavo Romeiro"/>
    <s v="PAULO TEIXEIRA"/>
    <s v="Gustavo Romeiro "/>
    <s v="1. Isolado local externo; _x000a_2.Carga estabilizada e sequenciada a retirada manual dos tambores para local seguro."/>
    <s v="Gustavo Romeiro "/>
    <x v="13"/>
    <x v="2"/>
    <x v="3"/>
    <x v="1"/>
    <s v=""/>
    <x v="1"/>
    <x v="0"/>
    <x v="0"/>
  </r>
  <r>
    <n v="745"/>
    <x v="0"/>
    <d v="2023-07-17T00:00:00"/>
    <x v="6"/>
    <d v="1899-12-30T16:15:00"/>
    <s v="Viveiro LP2- Galpão de Estaqueamento"/>
    <x v="4"/>
    <x v="2"/>
    <s v="A colaboradora foi picada por um inseto nos lábios, que apresentou inchaço."/>
    <s v="BRACELL"/>
    <x v="7"/>
    <m/>
    <s v="Ana Flávia Leôncio "/>
    <s v="Auxiliar de serviços gerais"/>
    <s v="Misaeli Alves "/>
    <s v="PAULO TEIXEIRA"/>
    <s v="Nathane Alves de Melo Imperatori"/>
    <s v="1. Foi medicada com antialérgico; _x000a_2. Foi encaminhada para o ambulátorio."/>
    <s v="Misaeli Alves "/>
    <x v="5"/>
    <x v="2"/>
    <x v="2"/>
    <x v="1"/>
    <s v=""/>
    <x v="1"/>
    <x v="0"/>
    <x v="0"/>
  </r>
  <r>
    <n v="746"/>
    <x v="0"/>
    <d v="2023-07-17T00:00:00"/>
    <x v="6"/>
    <d v="1899-12-30T14:00:00"/>
    <s v="Fazenda São José VI - Talhão 027"/>
    <x v="2"/>
    <x v="2"/>
    <s v="Durante atividade, o colaborador veio a pisar em um desnível, ocasionando desconforto na lateral do pé esquerdo."/>
    <s v="J.F.I"/>
    <x v="2"/>
    <m/>
    <s v="Felipe de Lima Trombino "/>
    <s v="Servente Rural"/>
    <s v="Filipe"/>
    <s v="PAULO TEIXEIRA"/>
    <s v="PAULO MIGUEL VIANA SILIO"/>
    <s v="1. Colaborador foi acompanhado ao PS de Itatinga, realizado exame, medicado e liberado; "/>
    <s v="Zacharias TST JFI"/>
    <x v="2"/>
    <x v="2"/>
    <x v="2"/>
    <x v="1"/>
    <s v=""/>
    <x v="1"/>
    <x v="0"/>
    <x v="0"/>
  </r>
  <r>
    <n v="747"/>
    <x v="0"/>
    <d v="2023-07-17T00:00:00"/>
    <x v="6"/>
    <d v="1899-12-30T07:40:00"/>
    <s v="Fazenda Nossa Senhora Aparecida - Água Clara - Viveiro de Mudas"/>
    <x v="2"/>
    <x v="2"/>
    <s v="Ao subir no caminhão, o colaborador bateu a cabeça na estrutura do baú, causando um leve desconforto na cabeça, foi avaliado pelo médico e liberado para as suas atividades."/>
    <s v="BRACELL"/>
    <x v="7"/>
    <m/>
    <s v="Rafael Martins Serra"/>
    <s v="Auxiliar de Serviços Gerais de Viveiro"/>
    <s v="Gleison Rodrigues Martinez "/>
    <s v="PAULO TEIXEIRA"/>
    <s v="Gleison Rodrigues Martinez "/>
    <s v="1. Comunicação aos gestores, saúde e área de segurança da Bracell._x000a_2. Foi encaminhado para o ambulatório médico local, foi atendido e liberado para as suas atividades."/>
    <s v="Emerson Moura Texeira"/>
    <x v="8"/>
    <x v="1"/>
    <x v="2"/>
    <x v="1"/>
    <s v=""/>
    <x v="1"/>
    <x v="0"/>
    <x v="0"/>
  </r>
  <r>
    <n v="748"/>
    <x v="1"/>
    <d v="2023-07-17T00:00:00"/>
    <x v="6"/>
    <d v="1899-12-30T13:20:00"/>
    <s v="Fazenda Terra Nova - Ribas do Rio Pardo "/>
    <x v="1"/>
    <x v="2"/>
    <s v="O colaborador ao efetuar uma manobra de ré, acabou colidindo em um barranco de cerca, causando avarias no fundo da caminhonete (tampa e para-choque traseira)."/>
    <s v="PLANATERRA"/>
    <x v="3"/>
    <m/>
    <s v="Rafael Ferreira Kuma"/>
    <s v="Mecânico II"/>
    <s v="Renan Marques "/>
    <s v="PAULO TEIXEIRA"/>
    <s v="Renan Marques "/>
    <s v="1. Comunicação aos gestores e área de segurança da MS Florestal e Planaterra."/>
    <s v="Amilton Tomé"/>
    <x v="15"/>
    <x v="2"/>
    <x v="2"/>
    <x v="1"/>
    <s v=""/>
    <x v="1"/>
    <x v="0"/>
    <x v="0"/>
  </r>
  <r>
    <n v="750"/>
    <x v="0"/>
    <d v="2023-07-18T00:00:00"/>
    <x v="6"/>
    <d v="1899-12-30T12:00:00"/>
    <s v="Fazenda São Pedro "/>
    <x v="5"/>
    <x v="2"/>
    <s v="Durante o carregamento após fazer a manobra de 360° e retornar para posição a máquina veio a tombar."/>
    <s v="BRACELL"/>
    <x v="6"/>
    <m/>
    <s v="Daniel Ricardo Pardim Ribeiro"/>
    <s v="Operador de Máquinas - carregamento "/>
    <s v="Evandro Willian Loris"/>
    <s v="PAULO TEIXEIRA"/>
    <s v="Evandro Willian Loris"/>
    <s v="1. Comunicação aos gestores e área de segurança da Bracell."/>
    <s v="Evandro Willian Loris"/>
    <x v="11"/>
    <x v="3"/>
    <x v="2"/>
    <x v="2"/>
    <d v="2023-07-23T00:00:00"/>
    <x v="2"/>
    <x v="0"/>
    <x v="1"/>
  </r>
  <r>
    <n v="751"/>
    <x v="1"/>
    <d v="2023-07-18T00:00:00"/>
    <x v="6"/>
    <d v="1899-12-30T06:10:00"/>
    <s v="Santa Rita do Pardo MS"/>
    <x v="1"/>
    <x v="2"/>
    <s v="O motorista ao manobrar em marcha ré para sair do mercado após retirar os kits de café da manhã dos colaboradores, colidiu lateralmente com um poste, causando um pequeno amassado e quebra do farol do mesmo lado."/>
    <s v="MS FLORESTAL"/>
    <x v="2"/>
    <m/>
    <s v="Carlos Alberto Presser"/>
    <s v="Motorista "/>
    <s v="José Ronaldo Mendes Junior"/>
    <s v="PAULO TEIXEIRA"/>
    <s v="José Ronaldo Mendes Junior"/>
    <s v="1. Comunicação aos gestores e área de segurança da Bracell."/>
    <s v="João Paulo de Assis"/>
    <x v="7"/>
    <x v="2"/>
    <x v="2"/>
    <x v="1"/>
    <s v=""/>
    <x v="1"/>
    <x v="0"/>
    <x v="0"/>
  </r>
  <r>
    <n v="752"/>
    <x v="0"/>
    <d v="2023-07-18T00:00:00"/>
    <x v="6"/>
    <d v="1899-12-30T14:40:00"/>
    <s v="Fazenda Boa vista III"/>
    <x v="3"/>
    <x v="2"/>
    <s v="O colaborador durante atividade de apoio ao reboque, houve uma falha operacional onde a máquina desceu e prensou o seu dedo, causando lesão (corte) entre os dedos indicador e médio da mão esquerda."/>
    <s v="BRACELL"/>
    <x v="0"/>
    <m/>
    <s v="Wesley Maruchi"/>
    <s v="Técnico de operações florestais "/>
    <s v="Adilson Basto"/>
    <s v="PAULO TEIXEIRA"/>
    <s v="Adilson Basto"/>
    <s v="1. Foi encaminhado ao pronto socorro de cafelandia, realizado exame e não foi constatado fratura."/>
    <s v="Adilson Basto"/>
    <x v="11"/>
    <x v="4"/>
    <x v="2"/>
    <x v="2"/>
    <d v="2023-07-23T00:00:00"/>
    <x v="2"/>
    <x v="0"/>
    <x v="1"/>
  </r>
  <r>
    <n v="753"/>
    <x v="1"/>
    <d v="2023-07-18T00:00:00"/>
    <x v="6"/>
    <d v="1899-12-30T16:30:00"/>
    <s v="Fazenda Taboca - Santa Rita do Pardo"/>
    <x v="5"/>
    <x v="2"/>
    <s v="Durante aplicação de herbicida, um galho atingiu a lateral da porta causando a quebra do vidro."/>
    <s v="CARPELO"/>
    <x v="2"/>
    <m/>
    <s v="Andrey Dias Italo"/>
    <s v="Operador de Trator Agrícola"/>
    <s v="Daniele Paszko Monteiro"/>
    <s v="PAULO TEIXEIRA"/>
    <s v="Daniele Paszko Monteiro"/>
    <s v="1. Comunicação aos gestores e área de segurança."/>
    <s v="Tiago Araújo Caldeira"/>
    <x v="14"/>
    <x v="2"/>
    <x v="2"/>
    <x v="1"/>
    <s v=""/>
    <x v="1"/>
    <x v="0"/>
    <x v="0"/>
  </r>
  <r>
    <n v="754"/>
    <x v="1"/>
    <d v="2023-07-18T00:00:00"/>
    <x v="6"/>
    <d v="1899-12-30T08:30:00"/>
    <s v="Fazenda Santa Neuza"/>
    <x v="2"/>
    <x v="2"/>
    <s v="Ao descarregar caminhão de mudas o colaborador bateu a cabeça no suporte, causando corte superficial na testa."/>
    <s v="INOVESA"/>
    <x v="2"/>
    <m/>
    <s v="Odinei Ortiz"/>
    <s v="Ajudante Florestal"/>
    <s v="Expedito Júnior"/>
    <s v="PAULO TEIXEIRA"/>
    <s v="Expedito Júnior"/>
    <s v="1. Comunicação aos gestores e área de segurança."/>
    <s v="Bruno Conceição"/>
    <x v="17"/>
    <x v="2"/>
    <x v="2"/>
    <x v="1"/>
    <s v=""/>
    <x v="1"/>
    <x v="0"/>
    <x v="0"/>
  </r>
  <r>
    <n v="755"/>
    <x v="1"/>
    <d v="2023-07-18T00:00:00"/>
    <x v="6"/>
    <d v="1899-12-30T10:00:00"/>
    <s v="Fazenda Prudentina II"/>
    <x v="2"/>
    <x v="2"/>
    <s v="Durante atividade de platio o colaborador pisou em um buraco vindo a cair e sentir leve desconforto na sua perna direita."/>
    <s v="JCM FLORESTAL"/>
    <x v="2"/>
    <m/>
    <s v="Helio Brites"/>
    <s v="Serviços Gerais"/>
    <s v="Eliana"/>
    <s v="PAULO TEIXEIRA"/>
    <s v="Eliana"/>
    <s v="1. Comunicação aos gestores e área de segurança."/>
    <s v="Moizes Pereira da Conceição"/>
    <x v="7"/>
    <x v="2"/>
    <x v="2"/>
    <x v="1"/>
    <s v=""/>
    <x v="1"/>
    <x v="0"/>
    <x v="0"/>
  </r>
  <r>
    <n v="756"/>
    <x v="1"/>
    <d v="2023-07-18T00:00:00"/>
    <x v="6"/>
    <d v="1899-12-30T16:15:00"/>
    <s v="Fazenda São Geraldo - Santa Rita do Pardo"/>
    <x v="1"/>
    <x v="2"/>
    <s v="O motorista do caminhão munk ao realizar manobra em marcha ré, não observou que havia um caminhão baú atras, vindo a colidir na lateral do mesmo."/>
    <s v="CARPELO"/>
    <x v="2"/>
    <m/>
    <s v="Cezar Augusto Pereira Gonçalves"/>
    <s v="Motorista Carreteiro"/>
    <s v="Daniele Paszko Monteiro"/>
    <s v="PAULO TEIXEIRA"/>
    <s v="Daniele Paszko Monteiro"/>
    <s v="1. Comunicação aos gestores e área de segurança."/>
    <s v="Lucas Lima Araújo"/>
    <x v="14"/>
    <x v="2"/>
    <x v="2"/>
    <x v="1"/>
    <s v=""/>
    <x v="1"/>
    <x v="0"/>
    <x v="0"/>
  </r>
  <r>
    <n v="757"/>
    <x v="0"/>
    <d v="2023-07-18T00:00:00"/>
    <x v="6"/>
    <d v="1899-12-30T13:50:00"/>
    <s v="Viveiro Avaí"/>
    <x v="5"/>
    <x v="0"/>
    <s v="Durante operação de içamento de container, duas cintas vieram a se romper, fazendo com que o container ficasse apoiado na lateral da carreta e caminhão munk com risco de tombamento. As cintas apresentavam desgaste."/>
    <s v="BRACELL"/>
    <x v="7"/>
    <m/>
    <s v="Fabiano da Silva"/>
    <s v="Motorista Caminhão Munck"/>
    <s v="Geisislaine Araújo"/>
    <s v="PAULO TEIXEIRA"/>
    <s v="Geisislaine Araújo"/>
    <s v="1. Providenciou 2 caminhões munck para realizar o içamento do container e descarregar no solo."/>
    <s v="Geisislaine Araújo"/>
    <x v="5"/>
    <x v="3"/>
    <x v="2"/>
    <x v="2"/>
    <d v="2023-07-23T00:00:00"/>
    <x v="2"/>
    <x v="0"/>
    <x v="1"/>
  </r>
  <r>
    <n v="758"/>
    <x v="0"/>
    <d v="2023-07-18T00:00:00"/>
    <x v="6"/>
    <d v="1899-12-30T10:03:00"/>
    <s v="Viveiro Avaí"/>
    <x v="3"/>
    <x v="2"/>
    <s v="Ao colocar a caixa de mudas no chão, bateu o dedo pelegar da mão direita na lateral do canelete causando trauma."/>
    <s v="BRACELL"/>
    <x v="7"/>
    <m/>
    <s v="João Carlos da Silva"/>
    <s v="Auxiliar de Serviços Gerais"/>
    <s v="Geisislaine Araújo"/>
    <s v="PAULO TEIXEIRA"/>
    <s v="Geisislaine Araújo"/>
    <s v="1. Encaminhado ao pronto atendimento de Pirajuí."/>
    <s v="Geisislaine Araújo"/>
    <x v="5"/>
    <x v="2"/>
    <x v="2"/>
    <x v="2"/>
    <d v="2023-07-23T00:00:00"/>
    <x v="2"/>
    <x v="0"/>
    <x v="1"/>
  </r>
  <r>
    <n v="759"/>
    <x v="0"/>
    <d v="2023-07-17T00:00:00"/>
    <x v="6"/>
    <d v="1899-12-30T09:30:00"/>
    <s v="Fazenda Padre Bento"/>
    <x v="5"/>
    <x v="2"/>
    <s v="Durante a adequação de estrada, a máquina foi levemente atingida na traseira por um trator do proprietário do sítio que tem acesso a estrada da fazenda."/>
    <s v="JM DESTOCA"/>
    <x v="2"/>
    <m/>
    <s v="Luiz Antônio Barbi"/>
    <s v="Operador de Máquinas"/>
    <s v="Lucas Zaneti "/>
    <s v="PAULO TEIXEIRA"/>
    <s v="Claudemir Madeiros"/>
    <s v="1. Comunicação ao responsável pela EPS;_x000a_2. Avaliado danos do trator do terceiro (pequenos danos). "/>
    <s v="Regiane Lopes "/>
    <x v="2"/>
    <x v="1"/>
    <x v="2"/>
    <x v="1"/>
    <s v=""/>
    <x v="1"/>
    <x v="0"/>
    <x v="0"/>
  </r>
  <r>
    <n v="760"/>
    <x v="0"/>
    <d v="2023-07-19T00:00:00"/>
    <x v="6"/>
    <d v="1899-12-30T13:30:00"/>
    <s v="Fazenda São Pedro - Módulo 5"/>
    <x v="2"/>
    <x v="2"/>
    <s v="Durante a atividade de remoção do pino da garra, em um dado momento houve o acionamento do comando joystick movimentando a garra, prensando o 5°dedo da mão direita do colaborador."/>
    <s v="PONSSE"/>
    <x v="6"/>
    <m/>
    <s v="Everaldo Ferreira de Souza "/>
    <s v="Mecânico I"/>
    <s v="Reginaldo Oliveira"/>
    <s v="PAULO TEIXEIRA"/>
    <s v="Reginaldo Oliveira"/>
    <s v="1. O funcionário foi levado para o pronto socorro, constatado luxação, passará pelo médico do trabalho dia 20/07;_x000a_2. Informação aos gestores Bracell e Ponsse."/>
    <s v="Carlos Henrique Locay "/>
    <x v="11"/>
    <x v="2"/>
    <x v="2"/>
    <x v="2"/>
    <d v="2023-07-24T00:00:00"/>
    <x v="2"/>
    <x v="0"/>
    <x v="1"/>
  </r>
  <r>
    <n v="761"/>
    <x v="0"/>
    <d v="2023-07-20T00:00:00"/>
    <x v="6"/>
    <d v="1899-12-30T16:00:00"/>
    <s v="Estrada de Borebi em frente a Fazenda Petrópolis "/>
    <x v="1"/>
    <x v="0"/>
    <s v="O motorista estava conduzindo  o ônibus  quando a barra de direção do lado esquerdo veio a quebrar, fazendo com que o motorista perdesse o controle do ônibus,  batendo no barranco da estrada."/>
    <s v="SOLLUM"/>
    <x v="2"/>
    <m/>
    <s v="Ailton"/>
    <s v="Motorista"/>
    <s v="Murilo"/>
    <s v="PAULO TEIXEIRA"/>
    <s v="Jose Sidiclei"/>
    <s v="1. Foi realizado o acompanhamento da TST da empresa Sollum  Florestal e constatado que não houve qualquer tipo de lesão em nenhum colaborador"/>
    <s v="Fausto Alves"/>
    <x v="2"/>
    <x v="2"/>
    <x v="2"/>
    <x v="2"/>
    <d v="2023-07-25T00:00:00"/>
    <x v="2"/>
    <x v="0"/>
    <x v="1"/>
  </r>
  <r>
    <n v="762"/>
    <x v="0"/>
    <d v="2023-07-19T00:00:00"/>
    <x v="6"/>
    <d v="1899-12-30T10:14:00"/>
    <s v="Fazenda Bragança - 1093"/>
    <x v="5"/>
    <x v="0"/>
    <s v="O mesmo relatou que estava cortando no sentido do alinhamento e ao fazer o movimento para pegar a árvore para efetuar a derrubada, um toco abaixo da máquina rachou fazendo com que a máquina tombasse.O mesmo utilizava o cinto de segurança, o que fez com que o mesmo não sofresse qualquer tipo de lesão."/>
    <s v="BRACELL"/>
    <x v="5"/>
    <s v="BAHIA - SUL"/>
    <s v="Eduardo Cardoso Oliveira"/>
    <s v="Operador Colheita II"/>
    <s v="Gelson Santos Gomes"/>
    <s v="PAULO TEIXEIRA"/>
    <s v="Gelson Santos Gomes"/>
    <s v="1._x0009_Comunicação aos Gestores Bracell Bahia e Bracell SP;_x000a_2._x0009_Comunicado as Equipes de Segurança BSP e BSC;_x000a_3. Colaborador foi levado à medicina do trabalho e liberado sem lesões nem Observações."/>
    <s v="Gelson Santos Gomes"/>
    <x v="10"/>
    <x v="4"/>
    <x v="2"/>
    <x v="2"/>
    <d v="2023-07-24T00:00:00"/>
    <x v="2"/>
    <x v="0"/>
    <x v="1"/>
  </r>
  <r>
    <n v="763"/>
    <x v="0"/>
    <d v="2023-07-21T00:00:00"/>
    <x v="6"/>
    <d v="1899-12-30T15:20:00"/>
    <s v="Fazenda São José VI  TALHÃO"/>
    <x v="5"/>
    <x v="2"/>
    <s v="Durante a atividade de aplicação de herbicida, um resíduo de madeira, levantado pelo pneu dianteiro esquerdo do trator,  entrou entre a estrutura e proteção, vindo a quebrar o vidro  dianteiro do trator na parte de baixo próximo ao extintor, somente danos materiais."/>
    <s v="J.F.I"/>
    <x v="2"/>
    <m/>
    <s v="Waldemar de Moura"/>
    <s v="Tratorista"/>
    <s v="Filipe"/>
    <s v="PAULO TEIXEIRA"/>
    <s v="Paulo Miguel"/>
    <s v="1. Parada imediata do trator, solicitado à troca do vidro."/>
    <s v="Zacharias TST JFI"/>
    <x v="2"/>
    <x v="2"/>
    <x v="2"/>
    <x v="1"/>
    <s v=""/>
    <x v="1"/>
    <x v="0"/>
    <x v="0"/>
  </r>
  <r>
    <n v="764"/>
    <x v="0"/>
    <d v="2023-07-22T00:00:00"/>
    <x v="6"/>
    <d v="1899-12-30T06:53:00"/>
    <s v="Fazenda Monjolinho – Itapeva "/>
    <x v="5"/>
    <x v="2"/>
    <s v="O condutor ao transitar na Fazenda sentido ao local de atividade o mesmo em um determinado momento percebeu que o veículo saiu da estrada indo em direção ao eucalipto em pé vindo a colidir causando danos no veículo"/>
    <s v="MACPLAN"/>
    <x v="3"/>
    <m/>
    <s v="José carlos de Souza Oliveira "/>
    <s v="Operador de Máquinas pesadas II"/>
    <s v="Jhonatas Oliveira"/>
    <s v="PAULO TEIXEIRA"/>
    <s v="Jhon Felipe Senoshi"/>
    <s v="1. Averiguação do estado de saúde do condutor;_x000a_2. Sinalizado o Local."/>
    <s v="Helen Beatriz"/>
    <x v="4"/>
    <x v="4"/>
    <x v="2"/>
    <x v="1"/>
    <s v=""/>
    <x v="1"/>
    <x v="0"/>
    <x v="0"/>
  </r>
  <r>
    <n v="765"/>
    <x v="0"/>
    <d v="2023-07-22T00:00:00"/>
    <x v="6"/>
    <d v="1899-12-30T20:00:00"/>
    <s v="Fazenda Edwirgens"/>
    <x v="1"/>
    <x v="2"/>
    <s v="O motorista estava trafegando na estrada da fazenda Santa Edwirgen entre o ponto 10 e 11 ao cruzar com um veículo celta na curva e com poeira o mesmo veio colidir com a última carreta por volta da 20:00 horas causando danos materiais no carro terceiro."/>
    <s v="MODEL "/>
    <x v="0"/>
    <m/>
    <s v="Lázaro Silva"/>
    <s v="Motorista Bitrem/Tritrem"/>
    <m/>
    <s v="PAULO TEIXEIRA"/>
    <s v="Hellerson Soares"/>
    <s v="1. Motorista juntamente com o líder Bracell deu apoio para o terceiro  e foi realizado  todos os procedimentos cabíveis no local."/>
    <s v="Luiz Felipe de Almeida"/>
    <x v="1"/>
    <x v="2"/>
    <x v="2"/>
    <x v="1"/>
    <s v=""/>
    <x v="1"/>
    <x v="0"/>
    <x v="0"/>
  </r>
  <r>
    <n v="766"/>
    <x v="0"/>
    <d v="2023-07-23T00:00:00"/>
    <x v="6"/>
    <d v="1899-12-30T19:00:00"/>
    <s v="Módulo 3"/>
    <x v="3"/>
    <x v="2"/>
    <s v="Durante a atividade de manutenção o colaborador sofreu uma batida do 4° dedo da mão esquerda, na região da unha causando um desconforto."/>
    <s v="PONSSE"/>
    <x v="5"/>
    <s v="MÓDULO 3"/>
    <s v="Diego Leandro de Moura"/>
    <s v="Mecânico III"/>
    <m/>
    <s v="PAULO TEIXEIRA"/>
    <m/>
    <s v="1. O funcionário foi até o pronto atendimento na cidade de Botucatu onde foi atendido por volta das 02:50h;_x000a_2. Informação aos gestores Bracell e Ponsse;_x000a_3. Investigação com as empresas envolvidas : 24/07/2023."/>
    <s v="Carlos Henrique Locay _x000a_(TST PONSSE)"/>
    <x v="10"/>
    <x v="0"/>
    <x v="0"/>
    <x v="2"/>
    <d v="2023-07-28T00:00:00"/>
    <x v="2"/>
    <x v="0"/>
    <x v="1"/>
  </r>
  <r>
    <n v="767"/>
    <x v="0"/>
    <d v="2023-07-21T00:00:00"/>
    <x v="6"/>
    <d v="1899-12-30T13:30:00"/>
    <s v="Tenda do Insumos "/>
    <x v="2"/>
    <x v="2"/>
    <s v="Ao manusear os galões de cloro, o colaborador sentiu um desconforto na sua mão direita. O colaborador foi encaminhado para o ambulatório local, onde foi atendido e liberado para suas atividades.  "/>
    <s v="BRACELL"/>
    <x v="7"/>
    <m/>
    <s v="Rozinaldo Dourado de Souza"/>
    <s v="Auxiliar de Viveiro "/>
    <s v="João Afonso Mota"/>
    <s v="PAULO TEIXEIRA"/>
    <s v="João Afonso Mota"/>
    <s v="1. Comunicação aos gestores, saúde e área de segurança da Bracell. "/>
    <s v="Reginaldo da Silva"/>
    <x v="8"/>
    <x v="2"/>
    <x v="2"/>
    <x v="1"/>
    <s v=""/>
    <x v="1"/>
    <x v="0"/>
    <x v="0"/>
  </r>
  <r>
    <n v="768"/>
    <x v="1"/>
    <d v="2023-07-22T00:00:00"/>
    <x v="6"/>
    <d v="1899-12-30T15:30:00"/>
    <s v="Três Lagoas - Av. Filinto muller"/>
    <x v="1"/>
    <x v="2"/>
    <s v="O veículo foi atingido por uma moto que mesmo sob todos os avisos de seta e redução de velocidade, abruptamente se deslocou e cortou o veículo em questão pela esquerda causando a colisão. O condutor da moto se ralou no braço, contudo o mesmo disse que estava bem e que não precisava ir ao hospital e nem à farmacia. Não houve danos na moto, somente avarias no veículo."/>
    <s v="MS FLORESTAL"/>
    <x v="2"/>
    <m/>
    <m/>
    <s v="Supervisora"/>
    <m/>
    <s v="PAULO TEIXEIRA"/>
    <m/>
    <s v="1. Houve prestação de socorro ao motorista, onde ele foi acalmado e amparado. O mesmo entendeu que tomou uma atitude incorreta e foi resolvido no local; _x000a_2. Comunicação aos gestores e área de segurança da MS Florestal.  "/>
    <s v="Caroline dos Santos Fausto "/>
    <x v="15"/>
    <x v="2"/>
    <x v="2"/>
    <x v="1"/>
    <s v=""/>
    <x v="1"/>
    <x v="0"/>
    <x v="0"/>
  </r>
  <r>
    <n v="769"/>
    <x v="1"/>
    <d v="2023-07-22T00:00:00"/>
    <x v="6"/>
    <d v="1899-12-30T10:00:00"/>
    <s v="Fazenda Berrante II - Talhão 014"/>
    <x v="1"/>
    <x v="2"/>
    <s v="Durante a sua atividade, o colaborador relatou que uma siriema passou na frente do veículo e este ao desviar para esquerda freando bruscamente deslizou na areia e colidiu com um palanque na cerca, causando pequenas avarias. A velocidade que o veículo estava era de 10 km/h."/>
    <s v="MS FLORESTAL"/>
    <x v="2"/>
    <m/>
    <s v="Gustavo Brizola"/>
    <s v="Técnico Silvicultura "/>
    <s v="Philippe Souza"/>
    <s v="PAULO TEIXEIRA"/>
    <s v="Philippe Souza"/>
    <s v="1. Comunicação aos gestores e área de segurança da MS Florestal.  "/>
    <s v="Gustavo Brizola"/>
    <x v="7"/>
    <x v="2"/>
    <x v="2"/>
    <x v="1"/>
    <s v=""/>
    <x v="1"/>
    <x v="0"/>
    <x v="0"/>
  </r>
  <r>
    <n v="770"/>
    <x v="0"/>
    <d v="2023-07-24T00:00:00"/>
    <x v="6"/>
    <d v="1899-12-30T09:25:00"/>
    <s v="Fazenda Valpanema - Rancharia"/>
    <x v="5"/>
    <x v="2"/>
    <s v="Durante a sua atividade, o operador percebeu fumaça vindo do motor da Escavadeira Hidráulica, imediatamente foram utilizados extintores, controlando o incêndio no motor. Porém, houve o rompimento da mangueira hidráulica iniciando um novo incêndio não sendo possível combater."/>
    <s v="MACPLAN"/>
    <x v="2"/>
    <m/>
    <s v="Leonardo Silva Pinheiros "/>
    <s v="Operador de Maquinas Pesadas IV"/>
    <s v="Juliano Aparecido Delgado "/>
    <s v="PAULO TEIXEIRA"/>
    <s v="Lucas Raphael da Silva "/>
    <s v="1. Foi realizado o combate no princípio de incêndio com a utilização de três extintores, após o retorno do incêndio o operador se afastou do local /maquina;           _x000a_2.O corpo de bombeiro foi acionado, realizando o combate no equipamento e no entorno da máquina apagando totalmente o fogo"/>
    <s v="Helen Beatriz"/>
    <x v="3"/>
    <x v="4"/>
    <x v="2"/>
    <x v="2"/>
    <d v="2023-07-29T00:00:00"/>
    <x v="2"/>
    <x v="0"/>
    <x v="0"/>
  </r>
  <r>
    <n v="771"/>
    <x v="1"/>
    <d v="2023-07-24T00:00:00"/>
    <x v="6"/>
    <d v="1899-12-30T08:50:00"/>
    <s v="Fazenda SAO PAULO II"/>
    <x v="3"/>
    <x v="2"/>
    <s v="Segundo o colaborador, ele estava fazendo aferição de Adubo no implemento e fechou a tampa do mesmo prendendo a sua mão direita. O colaborador fazia o uso de todos os EPI's inerentes a atividade."/>
    <s v="MS FLORESTAL"/>
    <x v="2"/>
    <m/>
    <s v="Wilson da Silva Medrado"/>
    <s v="Técnico Operações Operação II"/>
    <s v="Nubia Brito"/>
    <s v="PAULO TEIXEIRA"/>
    <m/>
    <s v="1. Comunicação aos gestores,  saúde e área de segurança da MS Florestal;_x000a_2. O colaborador foi encaminhado para o hospital municipal de Água Clara-MS,  onde foi atendido e realizado exame de raio X,  sendo constatado uma pequena fratura no dorso da mão direita. O colaborador seguirá para uma segunda avaliação de um especialista (ortopedista)."/>
    <s v="Nubia Martins Brito"/>
    <x v="15"/>
    <x v="4"/>
    <x v="3"/>
    <x v="2"/>
    <d v="2023-07-29T00:00:00"/>
    <x v="2"/>
    <x v="0"/>
    <x v="1"/>
  </r>
  <r>
    <n v="772"/>
    <x v="0"/>
    <d v="2023-07-24T00:00:00"/>
    <x v="6"/>
    <d v="1899-12-30T13:57:00"/>
    <s v="Fazenda São Fernando, talhão 01"/>
    <x v="3"/>
    <x v="2"/>
    <s v="Durante a atividade de herbicida manual, o bico de vazão da bomba costal veio a entupir, causando uma elevada pressão na mangueira, fazendo com que a mesma desprendesse do gatilho projetando produto químico (calda do herbicida) no rosto do colaborador e escorrendo pela face, atingindo o olho esquerdo em pequena quantidade, causando uma leve irritação no olho esquerdo."/>
    <s v="EMFLORA "/>
    <x v="2"/>
    <m/>
    <s v="Fernando Neves Rufino "/>
    <s v="Ajudante Rural"/>
    <s v="Marcio Belo "/>
    <s v="PAULO TEIXEIRA"/>
    <s v="Karine Madruga"/>
    <s v="1. Realizado a lavagem do olho com agua corrente e encaminhado ao hospital onde foi atendido, medicado e liberado. Para uma melhor avaliação o colaborador passará amanhã pelo medico especialista (oftalmologista)"/>
    <s v="André Douglas - TST"/>
    <x v="3"/>
    <x v="2"/>
    <x v="2"/>
    <x v="2"/>
    <d v="2023-07-29T00:00:00"/>
    <x v="2"/>
    <x v="0"/>
    <x v="0"/>
  </r>
  <r>
    <n v="773"/>
    <x v="1"/>
    <d v="2023-07-24T00:00:00"/>
    <x v="6"/>
    <d v="1899-12-30T08:00:00"/>
    <s v="Pontal da Lagoa "/>
    <x v="2"/>
    <x v="0"/>
    <s v="Durante o percurso até a fazenda, o colaborador que estava conduzindo o veículo dormiu ao volante, perdendo o controle da direção. Dessa forma, ele veio a cair em uma caixa seca, causando avarias no veículo."/>
    <s v="EQUILIBRIO"/>
    <x v="14"/>
    <m/>
    <s v="Vinicius Gonçalves Ribeiro "/>
    <s v="Técnico de Manitoramento Florestal"/>
    <s v="Fabiola Mendes "/>
    <s v="PAULO TEIXEIRA"/>
    <s v="Fabiola Mendes "/>
    <s v="1. Por medidas preventivas os colaboradores foram encaminhados para o hospital municipal de Água Clara-MS,  onde foram atendidos e liberados posteriormente; _x000a_2. Comunicação aos gestores e área de segurança da MS Florestal."/>
    <s v="Lucas Gomes Nunes"/>
    <x v="8"/>
    <x v="4"/>
    <x v="3"/>
    <x v="2"/>
    <d v="2023-07-29T00:00:00"/>
    <x v="2"/>
    <x v="0"/>
    <x v="1"/>
  </r>
  <r>
    <n v="774"/>
    <x v="1"/>
    <d v="2023-07-24T00:00:00"/>
    <x v="6"/>
    <d v="1899-12-30T16:30:00"/>
    <s v="Fazenda Dois Irmãos - Talhão 27"/>
    <x v="5"/>
    <x v="0"/>
    <s v="Segundo relato do Operador, durante a atividade de Pré-remonta, ele veio a passar próximo de uma caixa seca, o pneu da  máquina subiu em um desnível, onde a máquina inclinou para o lado esquerdo e veio a tombar por completo, causando danos materiais. Não houve  nenhuma lesão e sim danos materiais. "/>
    <s v="PARCETEC"/>
    <x v="2"/>
    <m/>
    <s v="Fábio Alves Oliveira "/>
    <s v="Operador de Trator Agrícola"/>
    <s v="Fernando Oliveira "/>
    <s v="PAULO TEIXEIRA"/>
    <s v="Fernando Oliveira "/>
    <s v="1. Comunicação aos gestores e área de segurança da MS Florestal e Parcetec Florestal"/>
    <s v="Estêvão Costa"/>
    <x v="14"/>
    <x v="4"/>
    <x v="2"/>
    <x v="2"/>
    <d v="2023-07-29T00:00:00"/>
    <x v="2"/>
    <x v="0"/>
    <x v="1"/>
  </r>
  <r>
    <n v="775"/>
    <x v="0"/>
    <d v="2023-07-25T00:00:00"/>
    <x v="6"/>
    <d v="1899-12-30T14:50:00"/>
    <s v="Fazenda Pantano - Talhao 31"/>
    <x v="2"/>
    <x v="2"/>
    <s v="O colaborador relatou que estava colocando o material de corte na máquina e no momento de realizar o aperto das porcas da placa do sabre, a chave veio a soltar, fazendo com que o antebraço esbarrasse no sabre, causando escoriações no antebraço."/>
    <s v="BRACELL"/>
    <x v="5"/>
    <s v="MÓDULO 8"/>
    <s v="Daylan do Nascimento Miranda"/>
    <s v="Operador Colheita II"/>
    <s v="Evandro Worell"/>
    <s v="PAULO TEIXEIRA"/>
    <s v="Evandro Worell"/>
    <s v="1. Comunicação aos gestores, saúde e área de segurança da Bracell."/>
    <s v="Mariele Candido Lopes"/>
    <x v="12"/>
    <x v="2"/>
    <x v="2"/>
    <x v="1"/>
    <s v=""/>
    <x v="1"/>
    <x v="0"/>
    <x v="0"/>
  </r>
  <r>
    <n v="776"/>
    <x v="0"/>
    <d v="2023-07-25T00:00:00"/>
    <x v="6"/>
    <d v="1899-12-30T19:40:00"/>
    <s v="Fazenda Boa Esperança - Gália- SP"/>
    <x v="4"/>
    <x v="2"/>
    <s v="O Colaborador após troca de material de corte, ao iniciar operação foi picado por marimbondo no pescoço e nas costas."/>
    <s v="BRACELL"/>
    <x v="5"/>
    <s v="MÓDULO 4"/>
    <s v="Luiz Fernando Nunes de Oliveira "/>
    <s v="Operador  de Máquinas Florestais II"/>
    <s v="Eduardo Ribeiro da Cunha "/>
    <s v="PAULO TEIXEIRA"/>
    <s v="Eduardo Ribeiro da cunha"/>
    <s v="1. Foi administrado dois comprimido de (*PRENIDISOLONA*)._x000a_2. Encaminhado para UPA de Bauru- SP._x000a_3. Comunicado ao técnico de segurança. _x000a_4. Comunicado a área médica. _x000a_5. Comunicado ao Gestor."/>
    <m/>
    <x v="10"/>
    <x v="2"/>
    <x v="2"/>
    <x v="1"/>
    <s v=""/>
    <x v="1"/>
    <x v="0"/>
    <x v="0"/>
  </r>
  <r>
    <n v="777"/>
    <x v="1"/>
    <d v="2023-07-26T00:00:00"/>
    <x v="6"/>
    <d v="1899-12-30T14:00:00"/>
    <s v="Fazenda Bela Vista - Talhão 11"/>
    <x v="1"/>
    <x v="2"/>
    <s v="O colaborador estava realizando a atividade de Capina Química Mecanizada (Barra Protegida) e  evidenciou que a porta do lado direito da máquina estava quebrada esfarelando o vidro, sem qualquer impacto, somente a pressão do ar."/>
    <s v="EMFLORA "/>
    <x v="2"/>
    <m/>
    <s v="André Aparecido Costa"/>
    <s v="Op. Trator Agrícola "/>
    <s v="Ademar Junior"/>
    <s v="PAULO TEIXEIRA"/>
    <s v="Ademar Junior"/>
    <s v="1. Comunicação aos gestores e área de segurança da MS Florestal"/>
    <s v="Antônio de Souza "/>
    <x v="15"/>
    <x v="2"/>
    <x v="2"/>
    <x v="1"/>
    <s v=""/>
    <x v="1"/>
    <x v="0"/>
    <x v="0"/>
  </r>
  <r>
    <n v="778"/>
    <x v="0"/>
    <d v="2023-07-27T00:00:00"/>
    <x v="6"/>
    <d v="1899-12-30T13:50:00"/>
    <s v="Fazenda Maragy - Lins"/>
    <x v="4"/>
    <x v="2"/>
    <s v="Estava fazendo levantamento topográfico e acabou tomando 4 picadas de abelhas."/>
    <s v="BRACELL"/>
    <x v="8"/>
    <m/>
    <s v="Rafael Alves dos Santos"/>
    <s v="Auxiliar de topografia"/>
    <s v="Ricardo Souto de Souza"/>
    <s v="Aline Regina Vergani"/>
    <s v="Ricardo Souto de Souza"/>
    <s v="1. Tomou a medicação e buscou atendimento na Santa Casa em Lins."/>
    <s v="Marieli  Sabrina Ruza"/>
    <x v="5"/>
    <x v="2"/>
    <x v="2"/>
    <x v="1"/>
    <s v=""/>
    <x v="1"/>
    <x v="0"/>
    <x v="0"/>
  </r>
  <r>
    <n v="779"/>
    <x v="0"/>
    <d v="2023-07-27T00:00:00"/>
    <x v="6"/>
    <d v="1899-12-30T16:48:00"/>
    <s v=" Fila relógio de ponto - Viveiro LP01,"/>
    <x v="4"/>
    <x v="2"/>
    <s v="Funcionário estava na fila do relógio de ponto, quando sentiu uma picada de abelha na sua mão esquerda em seu dedo anelar.O mesmo alega ser alérgico. "/>
    <s v="BRACELL"/>
    <x v="7"/>
    <m/>
    <s v="Jonathan Felipe Fonseca Pires "/>
    <s v="Auxiliar de serviços gerais "/>
    <s v="Maurício Prieto"/>
    <s v="PAULO TEIXEIRA"/>
    <s v="Nathane Imperatori "/>
    <s v="1. Foi informado supervisora e funcionário foi encaminhado ao ambilato da linha 02."/>
    <s v="Agnaldo Romano "/>
    <x v="5"/>
    <x v="2"/>
    <x v="2"/>
    <x v="1"/>
    <s v=""/>
    <x v="1"/>
    <x v="0"/>
    <x v="0"/>
  </r>
  <r>
    <n v="780"/>
    <x v="0"/>
    <d v="2023-07-27T00:00:00"/>
    <x v="6"/>
    <d v="1899-12-30T10:15:00"/>
    <s v="Fazenda Santa Terezinha II -Talhão 008"/>
    <x v="5"/>
    <x v="2"/>
    <s v="O trator estava aplicando herbicida,quando em determinado ponto passou sobre o formigueiro onde escorregou e veio a bater o vidro no eucalipto e quebrar o mesmo."/>
    <s v="J.F.I"/>
    <x v="2"/>
    <m/>
    <s v="Thiago Coutinho Pio"/>
    <s v="Tratorista"/>
    <s v="Tauany"/>
    <s v="PAULO TEIXEIRA"/>
    <s v="Sidicley"/>
    <s v="1. Comunicação ao Supervisor Operacional; _x000a_2. Equipe foi paralisada e realizado um diálogo sobre a ocorrência."/>
    <s v="Deivisom"/>
    <x v="2"/>
    <x v="2"/>
    <x v="2"/>
    <x v="1"/>
    <s v=""/>
    <x v="1"/>
    <x v="0"/>
    <x v="0"/>
  </r>
  <r>
    <n v="781"/>
    <x v="1"/>
    <d v="2023-07-27T00:00:00"/>
    <x v="6"/>
    <d v="1899-12-30T16:30:00"/>
    <s v="Fazenda Ipomeia "/>
    <x v="2"/>
    <x v="2"/>
    <s v="O colaborador relatou que estava realizando a atividade de irrigação, quando seu pé esquerdo caiu dentro de um buraco de tatu que estava coberto por capim seco, causando um pequeno desconforto."/>
    <s v="LARSIL I"/>
    <x v="2"/>
    <m/>
    <s v="Idalino Benites "/>
    <s v="Ajudante Rural "/>
    <s v="Elbimar Ramos "/>
    <s v="PAULO TEIXEIRA"/>
    <s v="Elbimar Ramos "/>
    <s v="1. Comunicação aos gestores e área de segurança da Bracell e LARSIL.  "/>
    <s v="Cristian Araujo "/>
    <x v="7"/>
    <x v="2"/>
    <x v="2"/>
    <x v="1"/>
    <s v=""/>
    <x v="1"/>
    <x v="0"/>
    <x v="0"/>
  </r>
  <r>
    <n v="782"/>
    <x v="0"/>
    <d v="2023-07-27T00:00:00"/>
    <x v="6"/>
    <d v="1899-12-30T14:33:00"/>
    <s v="Fazenda Mata do Meio – Marilia "/>
    <x v="5"/>
    <x v="2"/>
    <s v="Operador realizava atividade de Aceiro Pós plantio com a motoniveladora e ao laminar a bordadura da APP do talhão 26 um galho veio a bater na base do vidro da lateral esquerda causando a trinca na parte superior causando o dano material no vidro."/>
    <s v="MACPLAN"/>
    <x v="2"/>
    <m/>
    <s v="Eberson da Silva Ribeiro "/>
    <s v="Operador de Maquinas Pesadas "/>
    <s v="Jose Antonio Reis Zanata  "/>
    <s v="PAULO TEIXEIRA"/>
    <s v="Thiago Antonio Rocha   "/>
    <s v="1. Foi informado a gestão Macplan que informou a Supervisora de segurança que em seguida informou pelo wpp TST Rodrigo Bracell; _x000a_2. Máquina foi paralisada de imediato para a troca do vidro ."/>
    <s v="Helen Beatriz"/>
    <x v="3"/>
    <x v="2"/>
    <x v="2"/>
    <x v="1"/>
    <s v=""/>
    <x v="1"/>
    <x v="0"/>
    <x v="0"/>
  </r>
  <r>
    <n v="783"/>
    <x v="0"/>
    <d v="2023-07-28T00:00:00"/>
    <x v="6"/>
    <d v="1899-12-30T05:40:00"/>
    <s v="Rodovia SP 300, Marechal Rondon Km 360"/>
    <x v="1"/>
    <x v="2"/>
    <s v="Colaborador estava trafengando sentido Lençois Paulista, após passar o pedágio de Pirajui e realizar manobra de ultrapassagem veículo que estava sendo ultrapassado veio a colidir com lado direito traseiro do veículo do colaborador."/>
    <s v="BRACELL"/>
    <x v="21"/>
    <m/>
    <s v="Marcos Aurélio Montesso "/>
    <s v="Técnico Logística Transporte "/>
    <s v="Adilson Rodrigues Basto "/>
    <s v="PAULO TEIXEIRA"/>
    <s v="Adilson Rodrigues Basto "/>
    <s v="1. Registro de Boletim de ocorrência na base da Polícia Rodoviária Estadual de Bauru, outro envolvido não foi até a base para registro."/>
    <s v="Adilson Rodrigues Basto "/>
    <x v="11"/>
    <x v="2"/>
    <x v="2"/>
    <x v="1"/>
    <s v=""/>
    <x v="1"/>
    <x v="0"/>
    <x v="0"/>
  </r>
  <r>
    <n v="784"/>
    <x v="0"/>
    <d v="2023-07-28T00:00:00"/>
    <x v="6"/>
    <d v="1899-12-30T05:20:00"/>
    <s v="Fazenda Usina Paredão"/>
    <x v="5"/>
    <x v="2"/>
    <s v="Durante o deslocamebto do HV 19.016 dentro do talhão até borda para dar inicio a um novo eito de tralhado, o equipamento passou por cima de uma curva de nível (procedimento padrão), o colaborador relata que estava com o cabeçote apoiado no chão para evitar o balanço do efeito gangorra e após levantar o cabeçote sentiu  a maquina tombando lateralmente."/>
    <s v="BRACELL"/>
    <x v="5"/>
    <s v="MÓDULO 10"/>
    <s v="Sandro Helio"/>
    <s v="Operador de Maquinas Florestais II"/>
    <s v="Danilo Alexandre Bocato"/>
    <s v="PAULO TEIXEIRA"/>
    <s v="Fábio Bozi"/>
    <s v="1. O colaborador foi levado para o Pronto Atentimento no municipio de Oriente; _x000a_2. Apos passar por atendimento ambulatorial foi levado para a sua residência; _x000a_3. Comunicado ao gestor da área; _x000a_4. Comunicado área de segurança responsável."/>
    <s v="Fábio Bozi"/>
    <x v="3"/>
    <x v="5"/>
    <x v="5"/>
    <x v="2"/>
    <d v="2023-08-02T00:00:00"/>
    <x v="2"/>
    <x v="0"/>
    <x v="1"/>
  </r>
  <r>
    <n v="785"/>
    <x v="0"/>
    <d v="2023-07-27T00:00:00"/>
    <x v="6"/>
    <d v="1899-12-30T15:48:00"/>
    <s v="Faz. Paraíso III"/>
    <x v="5"/>
    <x v="2"/>
    <s v="O operador de trator agrícola, estava executando a atividade de irrigação, quando ao passar a roda esquerda da pipa em um toco de eucalipto que estava camuflado no meio dos resíduos e terreno com inclinação de aproximadamente 06 graus, veio a ocasionar alavanca na roda, ocasionando o tombamento lateral do mesmo."/>
    <s v="CARPELO"/>
    <x v="2"/>
    <m/>
    <s v="Benedito Luiz Rodrigues "/>
    <s v="Operador de Trator Agrícola "/>
    <s v="Bruno Noronha"/>
    <s v="PAULO TEIXEIRA"/>
    <s v="Pedro Bridi"/>
    <s v="1. Comunicado a segurança e operação bracell;_x000a_2. Comunicada a área de segurança da Carpelo;_x000a_3. Realizado DDS com a equipe; _x000a_4. Destombamento do implemento."/>
    <s v="Jeandro Gonçalves "/>
    <x v="3"/>
    <x v="2"/>
    <x v="3"/>
    <x v="2"/>
    <d v="2023-08-01T00:00:00"/>
    <x v="2"/>
    <x v="0"/>
    <x v="0"/>
  </r>
  <r>
    <n v="786"/>
    <x v="0"/>
    <d v="2023-07-30T00:00:00"/>
    <x v="6"/>
    <d v="1899-12-30T08:10:00"/>
    <s v="Fazenda Caieiras "/>
    <x v="5"/>
    <x v="2"/>
    <s v="Segundo relatos, uma árvore de eucalipto quebrou parcialmente com o vento e atingiu o veículo  que os colaboradores estavam (estava estacionado), causando danos materiais (quebra do vidro da porta traseira lado esquerdo e amassamento parcial do teto).Os colaboradores não sofreram ferimentos."/>
    <s v="PONSSE"/>
    <x v="5"/>
    <s v="MÓDULO 2"/>
    <s v="Jairo Caixto de Souza"/>
    <s v="Mecânico III"/>
    <s v="Lucas Pinto Ribeiro"/>
    <s v="PAULO TEIXEIRA"/>
    <s v="Emanuel Francis Marques"/>
    <s v="1. Verificado e evidenciado que os colaboradores não sofreram ferimentos;_x000a_2. Comunicação aos Gestores Ponsse e Bracell;_x000a_3. Solicitado apoio de um Forwarder para a remoção da árvore de cima do veículo;_x000a_4. O veículo está em operação, porém com o vidro da porta traseira lado esquerdo quebrado."/>
    <s v="Marcelo Ap. Batista da Silva"/>
    <x v="10"/>
    <x v="0"/>
    <x v="0"/>
    <x v="2"/>
    <s v="                                                                                                                                                                                                                                                                                                                                                                                                                                                                                                                                                                                                                                                                                                                                                                                                                                                                                                                                                                                                                                                                                                                                                                                                                                                                                                                                                                                                                                                                                                                                                                                                                                                                                                                                                                                                                                                                                                                                                                                                                                                                                                                                                                                                                                                                                                                                                                                                                                                                                                                                        "/>
    <x v="2"/>
    <x v="0"/>
    <x v="1"/>
  </r>
  <r>
    <n v="787"/>
    <x v="0"/>
    <d v="2023-07-29T00:00:00"/>
    <x v="6"/>
    <d v="1899-12-30T22:00:00"/>
    <s v="Fazenda dos Orixás"/>
    <x v="5"/>
    <x v="2"/>
    <s v="A motoniveladora estava realizando o arraste do caminhão da empresa BRACELL que estava com a carga no limite, quando ao tentar subir na estrada dentro da fazenda, onde contém uma inclinação muito íngreme e com material arenoso, a MN 29 afogou e não aguentou frear na areia e desceu, vindo a colidir com o caminhão causando apenas danos materiais na parte frontal."/>
    <s v="AGRO - ROQUE"/>
    <x v="6"/>
    <m/>
    <s v="Edemir Oliveira Martins"/>
    <s v="Operador"/>
    <s v="Allan Paulo"/>
    <s v="PAULO TEIXEIRA"/>
    <s v="Leandro Marques"/>
    <s v="1. Paralisação da atividade com a MN 29 para realizar testes;_x000a_2. Técnico Bracell diminuiu a carga dos caminhões;_x000a_3. Solicitado a melhora no trajeto para também não danificar os equipamentos."/>
    <s v="Tassia Prado"/>
    <x v="4"/>
    <x v="4"/>
    <x v="2"/>
    <x v="2"/>
    <d v="2023-08-03T00:00:00"/>
    <x v="2"/>
    <x v="0"/>
    <x v="1"/>
  </r>
  <r>
    <n v="788"/>
    <x v="0"/>
    <d v="2023-07-30T00:00:00"/>
    <x v="6"/>
    <d v="1899-12-30T16:30:00"/>
    <s v="Fazenda Pinheiro - Talhão 003"/>
    <x v="2"/>
    <x v="2"/>
    <s v="O operador da máquina após trocar a corrente do cabeçote, o mesmo foi retornar para dentro da cabine onde opera a máquina, foi utilizar o corrimão para se apoiar e recebeu a ferroado de uma abelha, na mão esquerda."/>
    <s v="BRACELL"/>
    <x v="5"/>
    <s v="MÓDULO 1"/>
    <s v="Tiago Macedo"/>
    <s v="Operador de máquinas Florestais III"/>
    <s v="Márcio José Ruiz Pires "/>
    <s v="PAULO TEIXEIRA"/>
    <s v="Márcio José Ruiz Pires "/>
    <s v="1. O colaborador tomou um Antialérgico no módulo e foi encaminhado para o ambulatório da Bracell;_x000a_2. Comunicado ao gestor da área.Comunicado a área de segurança responsável (T.S.T)"/>
    <s v="Rafael Alves de Oliveira (Técnico de colheita)"/>
    <x v="10"/>
    <x v="2"/>
    <x v="2"/>
    <x v="1"/>
    <s v=""/>
    <x v="1"/>
    <x v="0"/>
    <x v="0"/>
  </r>
  <r>
    <n v="789"/>
    <x v="0"/>
    <d v="2023-07-30T00:00:00"/>
    <x v="6"/>
    <d v="1899-12-30T06:00:00"/>
    <s v="Fazenda Santa Luíza         "/>
    <x v="5"/>
    <x v="2"/>
    <s v="Durante a sua atividade, o operador estava orientado e ciente da rede de energia, entretanto realizou a atividade próxima a rede elétrica e ao abter a árvore a mesma estava inclinada sentido rede, aonde o cabeçote não conseguiu trazer pra dentro do talhão, vindo a cair na rede de energia. Ao ver a situação o colaborador deslocou a máquina para longe do lugar do ocorrido para ficar em uma distância segura.   "/>
    <s v="BRACELL"/>
    <x v="5"/>
    <s v="MÓDULO 9"/>
    <s v="Cleiton Aparecido Rodrigues da Silva      "/>
    <s v="Operador I"/>
    <s v="Ranielle Camilo"/>
    <s v="PAULO TEIXEIRA"/>
    <s v="Ranielle Camilo "/>
    <s v="1. Analisado o local e retirado o operador para o ponto de Módulo;_x000a_2. Comunicado ao gestor do módulo (Ranielle);  _x000a_3. Comunicado o gestor da área (Rafel Eli); _x000a_4. Comunicado e acionado equipe da CPFL , em atuação no ocorrido;_x000a_5. Comunicado área de segurança responsável ( T.S.T); _x000a_6. Concientização com dds a todos colaboradores do módulo 09 (em andamento); _x000a_7. Equipe DO realizando trabalho de reciclagem com todos operadores (em andamento, essa letra C em específico todos foram orientado)."/>
    <m/>
    <x v="3"/>
    <x v="3"/>
    <x v="5"/>
    <x v="2"/>
    <d v="2023-08-04T00:00:00"/>
    <x v="2"/>
    <x v="0"/>
    <x v="1"/>
  </r>
  <r>
    <n v="790"/>
    <x v="0"/>
    <d v="2023-07-31T00:00:00"/>
    <x v="6"/>
    <d v="1899-12-30T07:00:00"/>
    <s v="Estacionamento Pesquisa Viveiro"/>
    <x v="1"/>
    <x v="2"/>
    <s v="Ao estacionar o veículo de ré no estacionamento, o colaborador acabou colidindo com o veículo que estava estacionado. O mesmo teve o farol do lado direito quebrado e o pára-choque do mesmo lado desencaixado. Não houveram pessoas envolvidas."/>
    <s v="BRACELL"/>
    <x v="16"/>
    <m/>
    <s v="Diogo da Silva Matos"/>
    <s v="Supervisor de Pesquisa"/>
    <s v="Janaína Scotton"/>
    <s v="JANAINA SCOTTON"/>
    <m/>
    <s v="1. Foi disparada comunicação da RIV aos técnicos e segurança da área. A coordenadora Janaína estava no local da colisão, então viu e foi comunicada na mesma hora. Foi aberto Boletim de ocorrência on-line para fins de ativação do seguro."/>
    <s v="Diogo da Silva Matos"/>
    <x v="5"/>
    <x v="1"/>
    <x v="1"/>
    <x v="1"/>
    <s v=""/>
    <x v="1"/>
    <x v="0"/>
    <x v="0"/>
  </r>
  <r>
    <n v="791"/>
    <x v="1"/>
    <d v="2023-07-28T00:00:00"/>
    <x v="6"/>
    <d v="1899-12-30T07:35:00"/>
    <s v="Fazenda Recanto da Lontra  "/>
    <x v="5"/>
    <x v="0"/>
    <s v="O operador da máquina estava realizando a atividade de escavação e após colocar o material na estrada, ele realizou a manobra para reposicionar a máquina, porém não observou o buraco da retirada de material. Dessa forma veio a lateralizar a esteira do lado direito. Não houve nenhuma lesão e nem danos materiais."/>
    <s v="MACPLAN"/>
    <x v="2"/>
    <m/>
    <s v="Evandro Rodrigues de Souza"/>
    <s v="Operador de Maquinas Pesadas II"/>
    <s v="Walber M. Ribeiro"/>
    <s v="PAULO TEIXEIRA"/>
    <s v="Walber M. Ribeiro"/>
    <s v="1. Comunicação aos gestores e área de segurança da MS Florestal e EPS Macplan."/>
    <s v="Helen Beatriz"/>
    <x v="12"/>
    <x v="2"/>
    <x v="2"/>
    <x v="2"/>
    <d v="2023-08-02T00:00:00"/>
    <x v="2"/>
    <x v="0"/>
    <x v="1"/>
  </r>
  <r>
    <n v="792"/>
    <x v="0"/>
    <d v="2023-07-29T00:00:00"/>
    <x v="6"/>
    <d v="1899-12-30T19:30:00"/>
    <s v="Rodovia MS040"/>
    <x v="1"/>
    <x v="2"/>
    <s v="Os colaboradores estavam retornando da escala de trabalho e em determinado momento nesse trajeto foram surpreendidos por um animal (Anta). Mediante a isso, acabaram colidindo na lateral esquerda do veículo, causando avarias (pára-choque e farol do lado esquerdo). *Nota 1:* Não houve nenhuma lesão e sim danos materiais. *Nota 2:* O animal atropelado, levantou-se e saiu correndo mato a dentro."/>
    <s v="JSL"/>
    <x v="6"/>
    <m/>
    <s v="Bruno Cornellis Amorim"/>
    <s v="Motorista"/>
    <s v="Adriano Sanabria "/>
    <s v="PAULO TEIXEIRA"/>
    <s v="Adriano Sanabria "/>
    <s v="1. Após recebimento da informação foi comunicado aos gestores e área de segurança da Bracell e JSL. "/>
    <s v="Alexsandro da Silva Lino"/>
    <x v="12"/>
    <x v="2"/>
    <x v="2"/>
    <x v="1"/>
    <s v=""/>
    <x v="1"/>
    <x v="0"/>
    <x v="0"/>
  </r>
  <r>
    <n v="793"/>
    <x v="1"/>
    <d v="2023-07-30T00:00:00"/>
    <x v="6"/>
    <d v="1899-12-30T10:20:00"/>
    <s v="Rodovia MS040 - KM 137"/>
    <x v="5"/>
    <x v="0"/>
    <s v="Durante o trajeto, ao iniciar uma descida, sentiu o carro puxar para o lado direito próximo a vegetação. Ao tentar voltar o veículo para a pista, este acabou capotando. O condutor relatou que após o capotamento, conseguiu sair pela janela, onde o vidro estava quebrado. O colaborador teve algumas escoriações nas mãos e relatou dor na cabeça do lado direito, devido ter batido a cabeça durante o capotamento. Não foi constatada nenhuma lesão."/>
    <s v="TECA"/>
    <x v="2"/>
    <m/>
    <s v="Vinicius Barbosa dos Santos "/>
    <s v="Líder de Campo "/>
    <s v="Expedito Herminio"/>
    <s v="PAULO TEIXEIRA"/>
    <s v="Expedito Herminio"/>
    <s v="1. Comunicação aos gestores, saúde e área de segurança da MS Florestal.  "/>
    <s v="Joseana Veiga"/>
    <x v="12"/>
    <x v="4"/>
    <x v="3"/>
    <x v="2"/>
    <d v="2023-08-04T00:00:00"/>
    <x v="2"/>
    <x v="0"/>
    <x v="1"/>
  </r>
  <r>
    <n v="794"/>
    <x v="0"/>
    <d v="2023-07-30T00:00:00"/>
    <x v="6"/>
    <d v="1899-12-30T16:10:00"/>
    <s v="Fazenda Nossa Senhora Aparecida / Viveiro de Mudas - Água Clara/MS"/>
    <x v="2"/>
    <x v="2"/>
    <s v="O colaborador  relatou que ao descarregar as caixas com Mudas do caminhão baú, uma das caixas escorregou, batendo em seu rosto, causando um pequeno corte superficial. "/>
    <s v="BRACELL"/>
    <x v="7"/>
    <m/>
    <s v="Raymisson Amaral Caldeira "/>
    <s v="Auxiliar de Serviços Gerais de Viveiro"/>
    <s v="Gleison Rodrigues Martinez"/>
    <s v="PAULO TEIXEIRA"/>
    <s v="Gleison Rodrigues Martinez"/>
    <s v="1. Comunicação aos gestores e área de segurança da Bracell; _x000a_2. O colaborador foi encaminhado para o ambulatório médico local, onde foi atendido e liberado para suas atividades."/>
    <s v="Emerson Moura Teixeira "/>
    <x v="8"/>
    <x v="1"/>
    <x v="2"/>
    <x v="1"/>
    <s v=""/>
    <x v="1"/>
    <x v="0"/>
    <x v="0"/>
  </r>
  <r>
    <n v="795"/>
    <x v="0"/>
    <d v="2023-07-28T00:00:00"/>
    <x v="6"/>
    <d v="1899-12-30T17:30:00"/>
    <s v=" Linha II - Mesa 2"/>
    <x v="1"/>
    <x v="2"/>
    <s v="Operador estava retirando madeira do buffer para abastecer a mesa 02, e no momento em que movimentou o feixe, o mesmo balançou colididindo com a proteção frontal da máquina e com o impacto o vidro trincou."/>
    <s v="BRACELL"/>
    <x v="1"/>
    <m/>
    <s v="Marcelo da Silva Sousa "/>
    <s v="Operador de Máquina Florestal "/>
    <m/>
    <s v="PAULO TEIXEIRA"/>
    <s v="Thiago Augusto Batistela"/>
    <s v="1. Paralisação da atividade;_x000a_2. Máquina direcionada para troca do vidro."/>
    <s v="Thiago Augusto Batistela"/>
    <x v="18"/>
    <x v="1"/>
    <x v="1"/>
    <x v="1"/>
    <s v=""/>
    <x v="1"/>
    <x v="0"/>
    <x v="0"/>
  </r>
  <r>
    <n v="796"/>
    <x v="0"/>
    <d v="2023-07-31T00:00:00"/>
    <x v="6"/>
    <d v="1899-12-30T05:30:00"/>
    <s v="Fazenda Santo Inácio "/>
    <x v="5"/>
    <x v="2"/>
    <s v="Durante a atividade de carregamento da carga, o operador não observou uma pequena declividade lateral e como o trava chassi estava desativado, devido estar em deslocamento, a caixa de carga e a cabine tombaram."/>
    <s v="BRACELL"/>
    <x v="5"/>
    <s v="MÓDULO 5"/>
    <s v="Ivanildo Ferreira "/>
    <s v="Operador de maquinas florestais 02"/>
    <s v="Anderson Cleiton Santana de Oliveira."/>
    <s v="PAULO TEIXEIRA"/>
    <s v="Anderson Cleiton Santana de Oliveira "/>
    <s v="1. O colaborador foi levado para o hospital e logo após foi enviado ao ambulatório Bracell."/>
    <s v="Adalberto Botelho "/>
    <x v="10"/>
    <x v="5"/>
    <x v="5"/>
    <x v="2"/>
    <d v="2023-08-05T00:00:00"/>
    <x v="2"/>
    <x v="0"/>
    <x v="1"/>
  </r>
  <r>
    <n v="797"/>
    <x v="1"/>
    <d v="2023-07-31T00:00:00"/>
    <x v="6"/>
    <d v="1899-12-30T14:50:00"/>
    <s v="Fazenda Guarujá ii"/>
    <x v="2"/>
    <x v="2"/>
    <s v="O colaborador relatou que estava caminhando pelo Talhão e pisou em um pedaço de madeira com prego. O prego perfurou o solado do calçado de segurança e consequentemente acabou furando o seu pé.  "/>
    <s v="BRACELL"/>
    <x v="2"/>
    <m/>
    <s v="Neuclair Cardoso Dias  "/>
    <s v="Técnico Operações Florestais "/>
    <s v="Samuel Nogueira Pereira "/>
    <s v="PAULO TEIXEIRA"/>
    <s v="Samuel Nogueira Pereira "/>
    <s v="1. O colaborador foi encaminhado para o hospital municipal de Água Clara-MS,  onde foi atendido, realizada a aplicação da vacina anti tetânica e liberado posteriormente; _x000a_2. Comunicação aos gestores e área de segurança da MS Florestal.  "/>
    <s v="Neuclair Cardoso Dias "/>
    <x v="15"/>
    <x v="2"/>
    <x v="2"/>
    <x v="1"/>
    <s v=""/>
    <x v="1"/>
    <x v="0"/>
    <x v="0"/>
  </r>
  <r>
    <n v="798"/>
    <x v="0"/>
    <d v="2023-07-31T00:00:00"/>
    <x v="6"/>
    <d v="1899-12-30T13:30:00"/>
    <s v="Fazenda Santo Antônio do Palmital - Talhão 05"/>
    <x v="3"/>
    <x v="2"/>
    <s v="A colaboradora ao sair rápido do talhão devido um enxame de abelha ter sido pisado por outro colaborador, veio a tropeçar  e  cair sobre seu punho direito, sentindo desconforto. A mesma foi ferroada duas vezes."/>
    <s v="J.F.I"/>
    <x v="2"/>
    <m/>
    <s v="Luciene Maria Abreu Ferreira "/>
    <s v="Servente Rural "/>
    <s v="Filipe"/>
    <s v="PAULO TEIXEIRA"/>
    <s v="Paulo Miguel "/>
    <s v="1. Colaborador encaminhado para o Pronto Atendimento de Itatinga"/>
    <m/>
    <x v="16"/>
    <x v="2"/>
    <x v="2"/>
    <x v="1"/>
    <s v=""/>
    <x v="1"/>
    <x v="0"/>
    <x v="0"/>
  </r>
  <r>
    <n v="799"/>
    <x v="0"/>
    <d v="2023-06-18T00:00:00"/>
    <x v="3"/>
    <d v="1899-12-30T14:00:00"/>
    <s v="Módulo 3"/>
    <x v="2"/>
    <x v="2"/>
    <s v="Durante a atividade de lubrificação e abastecimento, o colaborador torceu o tornozelo do pé esquerdo no momento em que pisou na terra fofa na bordadura da quadra."/>
    <s v="Ponsse"/>
    <x v="5"/>
    <s v="MÓDULO 3"/>
    <s v=" MATHEUS VERISSIMO SENARIO"/>
    <s v="Auxiliar de Lubrificação"/>
    <s v="António Cesar"/>
    <s v="PAULO TEIXEIRA"/>
    <s v="Marcos da Maceno Ferreira"/>
    <s v="1. Comunicação aos Gestores Ponsse e Bracell._x000a_2. Comunicado as Equipes de Segurança Ponsse e Bracell._x000a_3. O colaborador foi ao pronto atendimento para exame de raio X, não houve fratura e não foi necessário a imobilização._x000a_4. Maiores informação serão envidadas após a investigação do evento."/>
    <m/>
    <x v="0"/>
    <x v="0"/>
    <x v="0"/>
    <x v="0"/>
    <s v=""/>
    <x v="1"/>
    <x v="0"/>
    <x v="0"/>
  </r>
  <r>
    <n v="800"/>
    <x v="0"/>
    <d v="2023-08-01T00:00:00"/>
    <x v="7"/>
    <d v="1899-12-30T16:00:00"/>
    <s v="Vicinal José Luiz Aguario km 3  (Município de Itapeva)"/>
    <x v="1"/>
    <x v="2"/>
    <s v="Segundo informações, o motociclista ao realizar uma curva aberta o mesmo veio a perder o controle da moto vindo a colidir no caminhão da empresa. Não houve lesão ao motorista. "/>
    <s v="Expresso Nepomuceno"/>
    <x v="6"/>
    <m/>
    <s v="Edilco da Silva"/>
    <s v="Motorista Tritrem "/>
    <s v="André Luis Scarin do Amaral"/>
    <s v="PAULO TEIXEIRA"/>
    <s v="Hellerson Soares"/>
    <s v="1. Motorista acionou o resgate onde o motociclista recebeu os primeiros atendimentos e  encaminhado para Santa Casa de Itapeva.Registrado BO Polícia Militar"/>
    <s v="Cristiano Rogério Gomes "/>
    <x v="1"/>
    <x v="2"/>
    <x v="2"/>
    <x v="1"/>
    <s v=""/>
    <x v="1"/>
    <x v="0"/>
    <x v="0"/>
  </r>
  <r>
    <n v="801"/>
    <x v="0"/>
    <d v="2023-08-01T00:00:00"/>
    <x v="7"/>
    <d v="1899-12-30T10:30:00"/>
    <s v="Fazenda São João do Inhame"/>
    <x v="2"/>
    <x v="2"/>
    <s v="Motorista da empresa realizava a limpeza do compartimento externo do caminhão Pipa-  e derrubou um resíduo de madeira em seu pé esquerdo. "/>
    <s v="Emflora"/>
    <x v="2"/>
    <m/>
    <s v="Luiz Fernando Ribeiro da Cruz"/>
    <s v="Motorista"/>
    <s v="Benedito Xavier "/>
    <s v="PAULO TEIXEIRA"/>
    <s v="Wigor Faria "/>
    <s v="1. Foi encaminhado ao Pronto Socorro, avaliado, medicado e liberado. "/>
    <s v="João Ricardo "/>
    <x v="3"/>
    <x v="2"/>
    <x v="2"/>
    <x v="1"/>
    <s v=""/>
    <x v="1"/>
    <x v="0"/>
    <x v="0"/>
  </r>
  <r>
    <n v="802"/>
    <x v="0"/>
    <d v="2023-08-02T00:00:00"/>
    <x v="7"/>
    <d v="1899-12-30T12:45:00"/>
    <s v="Município Guarantã SP - Trajeto da Fazenda Dos Orixás"/>
    <x v="1"/>
    <x v="2"/>
    <s v="Colaborador se deslocava pelo trajeto da fazenda, e começou a sentir forte odor de queimado. O colaborador parou o veículo para verificar e foi constatado o incêndio.  Foi utilizado o extintor, porém o fogo se alastrou rapidamente."/>
    <s v="Bracell"/>
    <x v="0"/>
    <m/>
    <s v="Jorge Luiz Fonseca Silva"/>
    <s v="Técnico Logística Transporte "/>
    <s v="Adilson Rodrigues Basto "/>
    <s v="PAULO TEIXEIRA"/>
    <s v="Adilson Rodrigues Basto"/>
    <s v="1. Foi comunicado a brigada de incêndio (Pirajui Gar 1000, Avaí Gar 004) apoio da frente de Carregamento M 5-6  (motoniveladora e pipa) e brigada da Usina Lins.Comunicação com o supervisor da BTF 3"/>
    <s v="Adilson Rodrigues Basto "/>
    <x v="11"/>
    <x v="5"/>
    <x v="2"/>
    <x v="2"/>
    <d v="2023-08-07T00:00:00"/>
    <x v="2"/>
    <x v="0"/>
    <x v="1"/>
  </r>
  <r>
    <n v="803"/>
    <x v="1"/>
    <d v="2023-08-01T00:00:00"/>
    <x v="7"/>
    <d v="1899-12-30T19:01:00"/>
    <s v="Fazenda Santa Marta II - Talhão 08"/>
    <x v="4"/>
    <x v="2"/>
    <s v="Durante a sua atividade, o colaborador foi picado por uma cobra (possivelmente Jararaca), que deu um bote na sua mão direita. O colaborador não teve complicações devido está fazendo o Uso dos EPI's (Luva de Segurança). "/>
    <s v="J.F.I"/>
    <x v="2"/>
    <m/>
    <s v="Ezequias Flores da Silva  "/>
    <s v="Servente Rural"/>
    <s v="João Paulo Camargo"/>
    <s v="PAULO TEIXEIRA"/>
    <s v="João Paulo Camargo"/>
    <s v="1. Foi Atendido por uma médico;_x000a_2. Comunicação aos gestores, saúde e área de segurança da MS Florestal.  "/>
    <s v="Cristiano Gomes "/>
    <x v="12"/>
    <x v="2"/>
    <x v="2"/>
    <x v="1"/>
    <s v=""/>
    <x v="1"/>
    <x v="0"/>
    <x v="0"/>
  </r>
  <r>
    <n v="804"/>
    <x v="0"/>
    <d v="2023-08-02T00:00:00"/>
    <x v="7"/>
    <d v="1899-12-30T13:00:00"/>
    <s v="Fazenda São José Vl, Botucatu "/>
    <x v="4"/>
    <x v="2"/>
    <s v="O colaborador foi picado por abelha na mão esquerda, o mesmo tomou antialérgico  e foi encaminhado para o pronto socorro de Botucatu"/>
    <s v="Siltec"/>
    <x v="16"/>
    <m/>
    <s v="Giovane de Oliveira Nunes "/>
    <s v="Supervisor"/>
    <s v="DIOGO MATOS"/>
    <s v="JANAINA SCOTTON"/>
    <s v="Dileto Bau"/>
    <s v="1. Conduzido para o pronto socorro de Botucatu"/>
    <s v="Joelson Antônio Tangerino "/>
    <x v="5"/>
    <x v="2"/>
    <x v="2"/>
    <x v="1"/>
    <s v=""/>
    <x v="1"/>
    <x v="0"/>
    <x v="0"/>
  </r>
  <r>
    <n v="805"/>
    <x v="0"/>
    <d v="2023-08-03T00:00:00"/>
    <x v="7"/>
    <d v="1899-12-30T04:40:00"/>
    <s v="Pátio de Madeira Linha II "/>
    <x v="3"/>
    <x v="2"/>
    <s v="Motorista caiu ao descer do caminhão na descarga da mesa"/>
    <s v="Bracell"/>
    <x v="1"/>
    <m/>
    <s v="Lucilene Maria Vieira Alves"/>
    <s v="Motorista"/>
    <s v="Felipe Marcel da Rosa Vargas"/>
    <s v="PAULO TEIXEIRA"/>
    <s v="Felipe Marcel da Rosa Vargas"/>
    <s v="1. Imobilização da vítima e solicitado apoio aos bombeiros para condução ao ambulatório e posterior avaliação."/>
    <s v="Felipe Marcel da Rosa Vargas"/>
    <x v="18"/>
    <x v="2"/>
    <x v="1"/>
    <x v="2"/>
    <d v="2023-08-08T00:00:00"/>
    <x v="2"/>
    <x v="0"/>
    <x v="1"/>
  </r>
  <r>
    <n v="806"/>
    <x v="1"/>
    <d v="2023-08-01T00:00:00"/>
    <x v="7"/>
    <d v="1899-12-30T13:00:00"/>
    <s v="Fazenda Rio Formoso"/>
    <x v="5"/>
    <x v="2"/>
    <s v="Ao levantar o implemento para abastecimento do produto químico, o mesmo bateu na janela de saída de emergência, quebrando o vidro da máquina."/>
    <s v="Emflora"/>
    <x v="2"/>
    <m/>
    <s v="Anderson Silva Sousa"/>
    <s v="Op. Trator Agrícola"/>
    <s v="Ademar Junior"/>
    <s v="PAULO TEIXEIRA"/>
    <s v="Ademar Junior"/>
    <s v="1. Comunicação aos gestores e área de segurança da MS Florestal. "/>
    <s v="Antonio de Sousa"/>
    <x v="15"/>
    <x v="2"/>
    <x v="2"/>
    <x v="1"/>
    <s v=""/>
    <x v="1"/>
    <x v="0"/>
    <x v="0"/>
  </r>
  <r>
    <n v="807"/>
    <x v="1"/>
    <d v="2023-08-02T00:00:00"/>
    <x v="7"/>
    <d v="1899-12-30T10:15:00"/>
    <s v="Fazenda Paredão "/>
    <x v="4"/>
    <x v="2"/>
    <s v="Durante a atividade de combate a formiga manual a colaboraadora foi ferroada por uma abelha na mão esquerda, ocasionando desconforto e inchaço no local. "/>
    <s v="Carpelo"/>
    <x v="2"/>
    <m/>
    <s v="Maria Roberta"/>
    <s v="Ajudante Florestal"/>
    <s v="Danielle Monteiro"/>
    <s v="PAULO TEIXEIRA"/>
    <s v="Danielle Monteiro"/>
    <s v="1. Comunicação aos gestores,saúde e área de segurança da MS Florestal; _x000a_2. Foi encaminhada para Hospital de Santa Rita do Pardo MS, para avaliação médica, onde foi atendida e liberada."/>
    <s v="Thiago Barreto"/>
    <x v="14"/>
    <x v="2"/>
    <x v="2"/>
    <x v="1"/>
    <s v=""/>
    <x v="1"/>
    <x v="0"/>
    <x v="0"/>
  </r>
  <r>
    <n v="808"/>
    <x v="1"/>
    <d v="2023-08-02T00:00:00"/>
    <x v="7"/>
    <d v="1899-12-30T09:30:00"/>
    <s v="Fazenda Guarujá I"/>
    <x v="1"/>
    <x v="2"/>
    <s v="Durante trajeto, foi observado que estava saindo fumaça do console do câmbio com freio de mão. Como o veículo não tinha extintor, foi jogado água para conter o mesmo, porém sem sucesso, o fogo tomou conta do veículo e queimou por completo."/>
    <s v="Ms Florestal"/>
    <x v="2"/>
    <m/>
    <s v="Juliano Salvador "/>
    <s v="Supervisor de silvicultura "/>
    <s v="Juliano Salvador "/>
    <s v="PAULO TEIXEIRA"/>
    <s v="Juliano Salvador "/>
    <s v="1. Comunicação aos gestores e área de segurança da MS Florestal.   "/>
    <s v="Juliano Salvador "/>
    <x v="12"/>
    <x v="4"/>
    <x v="2"/>
    <x v="1"/>
    <s v=""/>
    <x v="1"/>
    <x v="0"/>
    <x v="1"/>
  </r>
  <r>
    <n v="809"/>
    <x v="1"/>
    <d v="2023-08-02T00:00:00"/>
    <x v="7"/>
    <d v="1899-12-30T15:30:00"/>
    <s v="Fazenda douradinha - barracão da manutenção"/>
    <x v="5"/>
    <x v="0"/>
    <s v="Durante a realização do embarque do Uniporte sobre o prancha, o pneu esquerdo saiu da rampa de acesso durante a manobra, ocasionando o tombamento do equipamento e danos materiais. Não houve nenhuma lesão do colaborador."/>
    <s v="Emflora "/>
    <x v="2"/>
    <m/>
    <s v="João Ferreira da Silva"/>
    <s v="Mecânico"/>
    <s v="Daniel Teixeira"/>
    <s v="PAULO TEIXEIRA"/>
    <s v="Daniel Teixeira"/>
    <s v="1. Comunicação aos gestores e área de segurança da MS Florestal;_x000a_2. Colaborador foi encaminhado para o Hospital de Santa Rita do Pardo MS, para avaliação médica. Foi atendido e liberado posteriormente. "/>
    <s v="Marcelo Saldanha"/>
    <x v="14"/>
    <x v="4"/>
    <x v="2"/>
    <x v="2"/>
    <d v="2023-08-07T00:00:00"/>
    <x v="2"/>
    <x v="0"/>
    <x v="1"/>
  </r>
  <r>
    <n v="810"/>
    <x v="1"/>
    <d v="2023-08-02T00:00:00"/>
    <x v="7"/>
    <d v="1899-12-30T13:00:00"/>
    <s v="Fazenda Santa Anita "/>
    <x v="5"/>
    <x v="2"/>
    <s v="O colaborador abriu o vidro traseiro do trator (saída de emergência) e ao realizar o processo de movimento da máquina, o operador acionou o levante do implemento, causando a batida contra o vidro que estava aberto, quebrando o mesmo. Houve danos materiais, porém não houve lesão."/>
    <s v="J.F.I"/>
    <x v="2"/>
    <m/>
    <s v="Jose Nivaldo Cosme da Silva Junior  "/>
    <s v="Operador de Máquinas Florestal "/>
    <s v="João Paulo Camargo"/>
    <s v="PAULO TEIXEIRA"/>
    <s v="João Paulo Camargo"/>
    <s v="1. A atividade com o trator foi interrompida de imediato (trator sem vidro traseiro);_x000a_1. Comunicação aos gestores, saúde e área de segurança da MS Florestal."/>
    <s v="Cristiano Gomes "/>
    <x v="12"/>
    <x v="2"/>
    <x v="2"/>
    <x v="1"/>
    <s v=""/>
    <x v="1"/>
    <x v="0"/>
    <x v="0"/>
  </r>
  <r>
    <n v="811"/>
    <x v="0"/>
    <d v="2023-08-03T00:00:00"/>
    <x v="7"/>
    <d v="1899-12-30T12:55:00"/>
    <s v="Pátio de madeira - Mesa 2"/>
    <x v="1"/>
    <x v="2"/>
    <s v="O motorista relatou que o operador da mesa 3, ao retirar o feixe de madeira, bateu no fueiro do penúltimo compartimento entortando os parafusos frontais que prendem sua base. Sendo assim,  o fueiro se manteve preso no caminhão e ficou torto."/>
    <s v="Bracell"/>
    <x v="1"/>
    <m/>
    <s v="Emerson Nunes"/>
    <s v="Operador"/>
    <s v="Bianca Cândido "/>
    <s v="PAULO TEIXEIRA"/>
    <s v="Bianca Cândido"/>
    <s v="1. Operador comunicou imediatamente a supervisão e o motorista comunicou por rádio. Realizado registro fotográfico para evidências e analisada a avaria. "/>
    <s v="Bianca Cândido "/>
    <x v="18"/>
    <x v="2"/>
    <x v="2"/>
    <x v="1"/>
    <s v=""/>
    <x v="1"/>
    <x v="0"/>
    <x v="0"/>
  </r>
  <r>
    <n v="812"/>
    <x v="0"/>
    <d v="2023-08-03T00:00:00"/>
    <x v="7"/>
    <d v="1899-12-30T17:30:00"/>
    <s v="Rodovia João Melão, km 192"/>
    <x v="6"/>
    <x v="2"/>
    <s v="Quando o colaborador estava se deslocamento para o trabalho com sua motocicleta, o veículo que trafegava em sua frente, realizou uma manobra brusca no qual o colaborador veio a colidir em sua traseira, o que veio a ocasionar a queda do mesmo, causando algumas escoriações."/>
    <s v="Model"/>
    <x v="0"/>
    <m/>
    <s v="Luiz Henrique Gereriche de Oliveira "/>
    <s v="Motorista Bitrem/Tritrem"/>
    <m/>
    <s v="PAULO TEIXEIRA"/>
    <s v="Hellerson Soares"/>
    <s v="1. Foi socorrido pela equipe da Arteris Via Paulista, e encaminhado para o hospital de São Manuel"/>
    <m/>
    <x v="1"/>
    <x v="2"/>
    <x v="2"/>
    <x v="2"/>
    <d v="2023-08-08T00:00:00"/>
    <x v="2"/>
    <x v="0"/>
    <x v="1"/>
  </r>
  <r>
    <n v="813"/>
    <x v="0"/>
    <d v="2023-08-02T00:00:00"/>
    <x v="7"/>
    <d v="1899-12-30T10:30:00"/>
    <s v="Fazenda  Bonfim"/>
    <x v="5"/>
    <x v="2"/>
    <s v="Durante atividade de irrigação, o tanque ao passar por uma cepa veio a enroscar, sendo necessário o apoio de outro trator, quando durante a manobra ocorreu o tombamento do tanque."/>
    <s v="J.F.I"/>
    <x v="2"/>
    <m/>
    <s v="Juarez Oliveira"/>
    <s v="Tratorista"/>
    <s v="Sidicley "/>
    <s v="PAULO TEIXEIRA"/>
    <s v="Sidicley "/>
    <s v="1. Comunicação ao Superior imediato, o cliente estava na fazenda e presenciou o ocorrido;_x000a_2. Divulgação do ocorrido através do DDS com a equipe e reunião com a liderança;_x000a_3. Destombamento do equipamento e avaliação dos danos."/>
    <s v="João Augusto Garcia Naves"/>
    <x v="2"/>
    <x v="2"/>
    <x v="2"/>
    <x v="1"/>
    <s v=""/>
    <x v="1"/>
    <x v="0"/>
    <x v="0"/>
  </r>
  <r>
    <n v="814"/>
    <x v="0"/>
    <d v="2023-08-02T00:00:00"/>
    <x v="7"/>
    <d v="1899-12-30T16:30:00"/>
    <s v="Fazenda das Paineiras- Itirapina SP"/>
    <x v="5"/>
    <x v="2"/>
    <s v="O operador ao conduzir a máquina para outra localidade da fazenda, acabou atingindo e rompendo cabos elétricos."/>
    <s v="Bracell"/>
    <x v="5"/>
    <s v="MÓDULO 4"/>
    <s v="Marco Aurélio Azevedo do Nascimento "/>
    <s v="Operador  de Máquinas Florestais II"/>
    <s v="Eduardo Ribeiro da Cunha"/>
    <s v="PAULO TEIXEIRA"/>
    <s v="Eduardo Ribeiro da Cunha"/>
    <s v="1- Solicitado apoio a companhia de energia;_x000a_2 - Isolar o local;_x000a_3 - Foi verificado que o colaborador não sofreu nenhuma lesão;_x000a_4 - Comunicado ao Gestor e ao técnico de segurança."/>
    <s v="Eduardo Ribeiro da Cunha"/>
    <x v="10"/>
    <x v="2"/>
    <x v="2"/>
    <x v="1"/>
    <s v=""/>
    <x v="1"/>
    <x v="0"/>
    <x v="0"/>
  </r>
  <r>
    <n v="815"/>
    <x v="0"/>
    <d v="2023-08-05T00:00:00"/>
    <x v="7"/>
    <d v="1899-12-30T05:24:00"/>
    <s v="Rodovia Eng João Batista Cabral/Lago Sul"/>
    <x v="1"/>
    <x v="2"/>
    <s v="Durante o deslocamento, um carro colidiu na traseira da carreta."/>
    <s v="Bracell"/>
    <x v="0"/>
    <m/>
    <s v="Samuel Ferreira de Souza"/>
    <s v="Motorista Transporte Florestal "/>
    <s v="Danieli S Tenório "/>
    <s v="PAULO TEIXEIRA"/>
    <s v="Danieli S Tenório"/>
    <s v="1. Colaborador verificou estado das vítimas do veículo, solicitou apoio da rodovia, bombeiros e Polícia Rodoviária.Vítimas encaminhadas para atendimento médico e informado a equipe de gestão. "/>
    <s v="Danieli S Tenório "/>
    <x v="11"/>
    <x v="2"/>
    <x v="2"/>
    <x v="1"/>
    <s v=""/>
    <x v="1"/>
    <x v="0"/>
    <x v="0"/>
  </r>
  <r>
    <n v="816"/>
    <x v="0"/>
    <d v="2023-08-02T00:00:00"/>
    <x v="7"/>
    <d v="1899-12-30T15:45:00"/>
    <s v="Oficina Automotiva Linha 2"/>
    <x v="2"/>
    <x v="2"/>
    <s v="Durante a atividade de manutenção, ao bater no para-barro a marreta ricocheteou na sua boca, fazendo um corte superficial nos lábios."/>
    <s v="Bracell"/>
    <x v="4"/>
    <m/>
    <s v="Bárbara Magalhães"/>
    <s v="Mecânico Automotiva "/>
    <s v="Geraldo Edilson Cabral"/>
    <s v="PAULO TEIXEIRA"/>
    <s v="Geraldo Edilson Cabral "/>
    <s v="1. Colaboradora encaminhada ao serviço de saúde da empresa para uma avaliação do corte; _x000a_2. Colaboradores instruídos no DDS a ter mais atenção ao desenvolver as atividades e a não ficar na área de reação das ferramentas."/>
    <s v="Geraldo Edilson Cabral"/>
    <x v="6"/>
    <x v="1"/>
    <x v="1"/>
    <x v="1"/>
    <s v=""/>
    <x v="1"/>
    <x v="0"/>
    <x v="0"/>
  </r>
  <r>
    <n v="817"/>
    <x v="1"/>
    <d v="2023-08-03T00:00:00"/>
    <x v="7"/>
    <d v="1899-12-30T15:37:00"/>
    <s v="Fazenda Santa Anita "/>
    <x v="1"/>
    <x v="2"/>
    <s v="Na tentativa de reposionar o pino, o operador acionou a regulagem do implemento do hidráulico do lado de fora do trator, movimentando o braço do implemento , causando a batida contra e quebra do vidro que estava aberto."/>
    <s v="J.F.I"/>
    <x v="2"/>
    <m/>
    <s v="Jonathan da Silva Alves "/>
    <s v="Tratorista"/>
    <s v="João Paulo Camargo"/>
    <s v="PAULO TEIXEIRA"/>
    <s v="João Paulo Camargo"/>
    <s v="1. Comunicação aos gestores, saúde e área de segurança da MS Florestal.   "/>
    <s v="Cristiano Gomes "/>
    <x v="12"/>
    <x v="2"/>
    <x v="2"/>
    <x v="1"/>
    <s v=""/>
    <x v="1"/>
    <x v="0"/>
    <x v="0"/>
  </r>
  <r>
    <n v="818"/>
    <x v="0"/>
    <d v="2023-08-04T00:00:00"/>
    <x v="7"/>
    <d v="1899-12-30T12:00:00"/>
    <s v="Viveiro LP3"/>
    <x v="2"/>
    <x v="2"/>
    <s v="Colaboradora foi colocar bandeja de mudas no trilho, quando bateu o dedo na estrutura de ferro."/>
    <s v="Bracell"/>
    <x v="7"/>
    <m/>
    <s v="Graciele Vasconcelos de Souza   "/>
    <s v="Auxiliar de serviços gerais   "/>
    <s v="Misaeli alves "/>
    <s v="PAULO TEIXEIRA"/>
    <s v="Nathane Imperatori "/>
    <s v="1. Seguranças foi informada e colaboradora está sendo encaminhada para ambulatório. "/>
    <s v="Misaeli Alves "/>
    <x v="5"/>
    <x v="2"/>
    <x v="2"/>
    <x v="1"/>
    <s v=""/>
    <x v="1"/>
    <x v="0"/>
    <x v="0"/>
  </r>
  <r>
    <n v="819"/>
    <x v="0"/>
    <d v="2023-08-04T00:00:00"/>
    <x v="7"/>
    <d v="1899-12-30T10:30:00"/>
    <s v="Fazenda Regina - Talhão 002"/>
    <x v="4"/>
    <x v="2"/>
    <s v="Durante a atividade, o colaborador recebeu múltiplas picadas de abelha na região da face, pescoço e costas."/>
    <s v="Vemflors"/>
    <x v="2"/>
    <m/>
    <s v="Roberto Crispim"/>
    <s v="Trabalhador Rural"/>
    <s v="Felipe Fuchs"/>
    <s v="PAULO TEIXEIRA"/>
    <s v="Karine da Silva Madruga"/>
    <s v="Colaborador atendido pelo socorrista da equipe Adriano Ribeiro e ministrado 1 (um) comprimido de Prednosolona 20mg._x000a_2. Foi encaminhado para Hospital mais próximo, Santa Luzia de Duartina. Onde recebeu atendimento médico especializado ministrando soro antialérgico intravenoso._x000a_3. Sempre Alerta preenchido, área isolada e sinalizada"/>
    <s v="Wellington Arcas de Freitas (SESMT Vemflors - Técnico em Segurança do Trabalho)"/>
    <x v="2"/>
    <x v="2"/>
    <x v="2"/>
    <x v="1"/>
    <s v=""/>
    <x v="1"/>
    <x v="0"/>
    <x v="0"/>
  </r>
  <r>
    <n v="820"/>
    <x v="0"/>
    <d v="2023-08-04T00:00:00"/>
    <x v="7"/>
    <d v="1899-12-30T03:30:00"/>
    <s v="Módulo 4 Colheita"/>
    <x v="1"/>
    <x v="2"/>
    <s v="Ao dar marchá ré, colidiu a traseira da carroceria em uma arvoré, causando a quebra do vidro."/>
    <s v="Ponsse"/>
    <x v="5"/>
    <s v="MÓDULO 4"/>
    <s v="Leonardo Polidorio Bernardino"/>
    <s v="Auxiliar de manutenção"/>
    <s v="Eduardo Ribeiro da Cunha"/>
    <s v="PAULO TEIXEIRA"/>
    <s v="Israel Feitosa"/>
    <s v="1. Avaliação das condições física do colaborador, não houve lesão. 2. Comunicado supervisor responsável Ponsse. 3. Informação aos gestores Ponsse e Bracell. 4. Bloqueado o veículo para realização do conserto."/>
    <s v="Carlos Henrique Locay (TST PONSSE)"/>
    <x v="10"/>
    <x v="2"/>
    <x v="2"/>
    <x v="1"/>
    <s v=""/>
    <x v="1"/>
    <x v="0"/>
    <x v="0"/>
  </r>
  <r>
    <n v="821"/>
    <x v="1"/>
    <d v="2023-08-02T00:00:00"/>
    <x v="7"/>
    <d v="1899-12-30T19:10:00"/>
    <s v="Pontal do Sul"/>
    <x v="5"/>
    <x v="2"/>
    <s v="O colaborador estava realizando a atividade de Supressão Vegetal e ao derrubar um galho, o mesmo veio a se projetar no vidro da máquina, causando a trinca deste (danos materiais na máquina). Não houve nenhuma lesão."/>
    <s v="Vrb Reflorestadora"/>
    <x v="2"/>
    <m/>
    <s v="Nicolas Salomoni Ferreira "/>
    <s v="Operador de Máquinas"/>
    <s v="Renan Marquês"/>
    <s v="PAULO TEIXEIRA"/>
    <s v="Renan Marquês"/>
    <s v="1. Comunicação aos gestores e área de segurança da Bracell e RDS."/>
    <s v="Lohayne Possmoser Santos"/>
    <x v="12"/>
    <x v="2"/>
    <x v="2"/>
    <x v="1"/>
    <s v=""/>
    <x v="1"/>
    <x v="0"/>
    <x v="0"/>
  </r>
  <r>
    <n v="822"/>
    <x v="0"/>
    <d v="2023-08-04T00:00:00"/>
    <x v="7"/>
    <d v="1899-12-30T15:40:00"/>
    <s v="Fazenda Congonhas talhão 01"/>
    <x v="1"/>
    <x v="2"/>
    <s v="O mecânico estacionou a caminhonete SEA1G81 na via com o pisca alerta acionados e manteve o distanciamento, porém o operador não observou e movimentou a máquina colidindo com a caminhonete."/>
    <s v="Bracell"/>
    <x v="5"/>
    <s v="MÓDULO 12"/>
    <s v="Marlan Ramos Uchoa"/>
    <s v="Técnico de Manutenção PL"/>
    <s v="Herder Jhonatan "/>
    <s v="PAULO TEIXEIRA"/>
    <s v="Dirceu Novak"/>
    <s v="1. Colaborador comunicou de imediato a liderança e vamos dar inicio a investigação.  "/>
    <s v="Monica Silva"/>
    <x v="3"/>
    <x v="2"/>
    <x v="5"/>
    <x v="2"/>
    <d v="2023-08-09T00:00:00"/>
    <x v="2"/>
    <x v="0"/>
    <x v="1"/>
  </r>
  <r>
    <n v="823"/>
    <x v="0"/>
    <d v="2023-08-04T00:00:00"/>
    <x v="7"/>
    <d v="1899-12-30T14:45:00"/>
    <s v="Rodovia Marechal Rondon - trevo de acesso à Toledo"/>
    <x v="5"/>
    <x v="2"/>
    <s v="Motorista realizava o transporte do FORWARDER na rodovia Marechal Rondon e ao passar por debaixo do viaduto a torre do FORWARDER veio a colidir com a estrutura da ponte. A placa indicativa de altura do viaduto, indicava 5mts. "/>
    <s v="K-Tha"/>
    <x v="0"/>
    <m/>
    <s v="Carlos Alberto "/>
    <s v="Motorista de transporte de máquinas "/>
    <s v="Matheus Henrique "/>
    <s v="PAULO TEIXEIRA"/>
    <s v="Matheus Henrique "/>
    <s v="1. Informado a equipe de gestão e realizado registro fotográfico do local."/>
    <s v="Matheus Henrique "/>
    <x v="11"/>
    <x v="1"/>
    <x v="2"/>
    <x v="1"/>
    <s v=""/>
    <x v="1"/>
    <x v="0"/>
    <x v="0"/>
  </r>
  <r>
    <n v="824"/>
    <x v="1"/>
    <d v="2023-08-06T00:00:00"/>
    <x v="7"/>
    <d v="1899-12-30T15:15:00"/>
    <s v="Fazenda Lagoa do Campo - Talhão 18"/>
    <x v="5"/>
    <x v="2"/>
    <s v="Segundo relato do colaborador, o pneu do implemento passou por cima de um toco, causando a lateralização do mesmo. Não houve nenhuma lesão e nem danos materiais no implemento."/>
    <s v="Ms Florestal"/>
    <x v="2"/>
    <m/>
    <s v="Higor Alves dos Santos "/>
    <s v="Operador Maquinas Agrícolas"/>
    <s v="Nubia Martins Brito"/>
    <s v="PAULO TEIXEIRA"/>
    <s v="Nubia Martins Brito"/>
    <s v="1. Foi realizado o destombamento do implemento onde a atividade foi reestabelecida;_x000a_2. Comunicação aos gestores e área de segurança da MS Florestal.  "/>
    <s v="Nubia Martins Brito"/>
    <x v="15"/>
    <x v="2"/>
    <x v="2"/>
    <x v="1"/>
    <s v=""/>
    <x v="1"/>
    <x v="0"/>
    <x v="0"/>
  </r>
  <r>
    <n v="825"/>
    <x v="0"/>
    <d v="2023-08-06T00:00:00"/>
    <x v="7"/>
    <d v="1899-12-30T23:20:00"/>
    <s v="Fazenda Pantano - Talhao 34"/>
    <x v="1"/>
    <x v="2"/>
    <s v="A colaboradora relatou que estava conduzindo o veículo S10 e ao realizar uma manobra no talhão, acabou esbarrando a grade frontal em um toco, causando pequenas avarias."/>
    <s v="Bracell"/>
    <x v="5"/>
    <s v="MÓDULO 8"/>
    <s v="Roniely Marques Costa"/>
    <s v="Operador Colheita I"/>
    <s v="Evandro Worell"/>
    <s v="PAULO TEIXEIRA"/>
    <s v="Evandro Worell"/>
    <s v="1. Comunicação aos gestores, e área de segurança da Bracell. "/>
    <s v="Alexandre Queiroz"/>
    <x v="12"/>
    <x v="1"/>
    <x v="2"/>
    <x v="1"/>
    <s v=""/>
    <x v="1"/>
    <x v="0"/>
    <x v="0"/>
  </r>
  <r>
    <n v="826"/>
    <x v="0"/>
    <d v="2023-08-04T00:00:00"/>
    <x v="7"/>
    <d v="1899-12-30T09:40:00"/>
    <s v="Fazenda Nossa Senhora Aparecida - Água Clara."/>
    <x v="2"/>
    <x v="2"/>
    <s v="A  colaboradora relatou que estava realizando a atividade de levantamento de mudas e ao caminhar, acabou pisando em uma lona que estava no chão, onde havia um buraco encoberto, causando uma entorse no tornozelo direito. "/>
    <s v="Bracell"/>
    <x v="7"/>
    <m/>
    <s v="Maria Aparecida Santana"/>
    <s v="Auxiliar de Serviços Gerais de Viveiro"/>
    <s v="João Afonso"/>
    <s v="PAULO TEIXEIRA"/>
    <s v="João Afonso"/>
    <s v="1. Comunicação aos gestores, saúde e área de segurança da Bracell;_x000a_2. A colaboradora foi encaminhada para o ambulatório médico local onde foi atendida, foi aplicado bolsa de gelo no local e liberada posteriormente.  "/>
    <s v="Eliane Carvalho ( Técnica de enfermagem)"/>
    <x v="8"/>
    <x v="2"/>
    <x v="2"/>
    <x v="1"/>
    <s v=""/>
    <x v="1"/>
    <x v="0"/>
    <x v="0"/>
  </r>
  <r>
    <n v="827"/>
    <x v="0"/>
    <d v="2023-08-05T00:00:00"/>
    <x v="7"/>
    <d v="1899-12-30T04:00:00"/>
    <s v="Fazenda Santa Helena "/>
    <x v="1"/>
    <x v="2"/>
    <s v="Motorista relatou que ao sair carregado da fazenda, percebeu que estourou o bloco do motor e causou um princípio de incêndio no mesmo. Não houve vítima e o princípio de incêndio foi controlado com uso do extintor."/>
    <s v="Model"/>
    <x v="0"/>
    <m/>
    <s v="Clovis Leme "/>
    <s v="Motorista Bitrem/Tritrem"/>
    <m/>
    <s v="PAULO TEIXEIRA"/>
    <s v="Hellerson Soares"/>
    <s v="1. Foi apagado o princípio do incêndio com extintor de incêndio e ajuda do motorista da VDA, acionado os líderes de campo bracell"/>
    <s v="Luiz Felipe de Almeida "/>
    <x v="1"/>
    <x v="2"/>
    <x v="1"/>
    <x v="1"/>
    <s v=""/>
    <x v="1"/>
    <x v="0"/>
    <x v="0"/>
  </r>
  <r>
    <n v="828"/>
    <x v="0"/>
    <d v="2023-08-07T00:00:00"/>
    <x v="7"/>
    <d v="1899-12-30T14:40:00"/>
    <s v="Viveiro de mudas LPIII"/>
    <x v="1"/>
    <x v="2"/>
    <s v="O motorista estava afastando o caminhão, quando não se se atendeu e  bateu com o para-choque no poste de iluminação. Não houve lesão com o colaborador."/>
    <s v="Lf Transporte"/>
    <x v="7"/>
    <m/>
    <s v="Adriano Aparecido Romano "/>
    <s v="Motorista"/>
    <s v="Dienison Pereira "/>
    <s v="PAULO TEIXEIRA"/>
    <s v="Vinícius Giacometti"/>
    <s v="1- Avaliação das condições física do colaborador, não houve lesão;_x000a_2- Comunicado ao supervisor responsável da área;_x000a_3- Informação aos gestores  Bracell."/>
    <s v="Dienison Pereira  (Técnico de Viveiro)"/>
    <x v="5"/>
    <x v="2"/>
    <x v="2"/>
    <x v="1"/>
    <s v=""/>
    <x v="1"/>
    <x v="0"/>
    <x v="0"/>
  </r>
  <r>
    <n v="829"/>
    <x v="0"/>
    <d v="2023-08-07T00:00:00"/>
    <x v="7"/>
    <d v="1899-12-30T10:00:00"/>
    <s v="Fazenda  Bonfim"/>
    <x v="5"/>
    <x v="2"/>
    <s v="Durante atividade de irrigação no talhão, o pneu do trator passou por cima de um resíduo de madeira no qual se levantou em forma de efeito alanca, vindo a se projetar na porta do trator, causando a quebra do vidro."/>
    <s v="J.F.I"/>
    <x v="2"/>
    <m/>
    <s v="Paulo Sérgio "/>
    <s v="Tratorista"/>
    <s v="Sidicley"/>
    <s v="PAULO TEIXEIRA"/>
    <s v="Sidcley"/>
    <s v="1. Comunicação ao Supervisor Operacional._x000a_2. Equipe foi paralisada de imediato e realizado orientações devido a ocorrências."/>
    <s v="Ademir Ferrari "/>
    <x v="2"/>
    <x v="2"/>
    <x v="2"/>
    <x v="1"/>
    <s v=""/>
    <x v="1"/>
    <x v="0"/>
    <x v="0"/>
  </r>
  <r>
    <n v="830"/>
    <x v="1"/>
    <d v="2023-08-07T00:00:00"/>
    <x v="7"/>
    <d v="1899-12-30T11:45:00"/>
    <s v=" Fazenda  Mimoso"/>
    <x v="2"/>
    <x v="0"/>
    <s v="Durante trajeto, o colaborador sentiu um mal estar seguido de náuseas e uma sensação de queda de pressão arterial. Porém, seguiu dirigindo o veículo e em determinado momento, o pneu direito foi para o acostamento e na  tentativa de trazer o veículo para a pista o condutor manobrou o volante, vindo a perder o controle da direção. O veículo rodou na pista e bateu a traseira em um barranco onde existe uma canaleta de escoamento de água, causando o capotamento do veículo. "/>
    <s v="Larsil I"/>
    <x v="2"/>
    <m/>
    <s v="Luis Carlos Espíndola "/>
    <s v="Encarregado Operacional "/>
    <s v="Philippe Souza Oliveira "/>
    <s v="PAULO TEIXEIRA"/>
    <s v="Philippe Souza Oliveira "/>
    <s v="1. Comunicação aos gestores e área de segurança da MS Florestal e LARSIL.  "/>
    <s v="Cristian Araujo "/>
    <x v="7"/>
    <x v="4"/>
    <x v="3"/>
    <x v="2"/>
    <d v="2023-08-12T00:00:00"/>
    <x v="2"/>
    <x v="0"/>
    <x v="1"/>
  </r>
  <r>
    <n v="831"/>
    <x v="0"/>
    <d v="2023-08-07T00:00:00"/>
    <x v="7"/>
    <d v="1899-12-30T18:30:00"/>
    <s v="Fazenda Maruque - Talhão 02"/>
    <x v="5"/>
    <x v="2"/>
    <s v="Durante operação,  o operador observou chama saindo do compartimento do motor do Feller e imediatamente interrompeu o funcionamento da mesma, acionou o DAFO manualmente e utilizou extintor portátil para combate ao princípio de incêndio."/>
    <s v="Bracell"/>
    <x v="5"/>
    <s v="MÓDULO 11"/>
    <s v="José Souza dos Santos"/>
    <s v="  Operador de máquina Florestal"/>
    <s v="Rafael Eli"/>
    <s v="PAULO TEIXEIRA"/>
    <s v="Wesllen Dutra Malaquias "/>
    <s v="1. Comunicado gestão"/>
    <s v="Wesllen Dutra Malaquias"/>
    <x v="10"/>
    <x v="5"/>
    <x v="2"/>
    <x v="2"/>
    <d v="2023-08-12T00:00:00"/>
    <x v="2"/>
    <x v="0"/>
    <x v="1"/>
  </r>
  <r>
    <n v="832"/>
    <x v="0"/>
    <d v="2023-08-08T00:00:00"/>
    <x v="7"/>
    <d v="1899-12-30T09:00:00"/>
    <s v="Viveiro LP2 "/>
    <x v="2"/>
    <x v="2"/>
    <s v="Colaboradora foi mover bandejão na casa de vegetação, quando o mesmo descarrilhou do trilho e bateu em sua mão. "/>
    <s v="Bracell"/>
    <x v="7"/>
    <m/>
    <s v="Dulcinéia Santiago"/>
    <s v="Auxiliar de serviços gerais"/>
    <s v="Misaeli alves "/>
    <s v="PAULO TEIXEIRA"/>
    <s v="Nathane Imperatori "/>
    <s v="1. Foi encaminhada para ambulatório e comunicado à segurança do trabalho"/>
    <s v="Misaeli Alves "/>
    <x v="5"/>
    <x v="2"/>
    <x v="2"/>
    <x v="1"/>
    <s v=""/>
    <x v="1"/>
    <x v="0"/>
    <x v="0"/>
  </r>
  <r>
    <n v="833"/>
    <x v="0"/>
    <d v="2023-08-07T00:00:00"/>
    <x v="7"/>
    <d v="1899-12-30T19:00:00"/>
    <s v="Fazenda Santo Inácio - Talhão 12"/>
    <x v="1"/>
    <x v="2"/>
    <s v="Ao se deslocar com a caminhote, fez uma curva na estrada e esbarrou em uma tora  processada, causando uma pequena avaria (amassado), na porta dianteira do lado esquerdo."/>
    <s v="Bracell"/>
    <x v="5"/>
    <s v="MÓDULO 5"/>
    <s v="Diego dos Santos Nascimento"/>
    <s v="Técnico Colheita"/>
    <s v="Anderson Cleiton Santana de Oliveira "/>
    <s v="PAULO TEIXEIRA"/>
    <s v="Anderson Cleiton Santana de Oliveira "/>
    <s v="1. Comunicar a supervisão"/>
    <s v="Anderson Cleiton Santana de Oliveira"/>
    <x v="10"/>
    <x v="2"/>
    <x v="1"/>
    <x v="1"/>
    <s v=""/>
    <x v="1"/>
    <x v="0"/>
    <x v="0"/>
  </r>
  <r>
    <n v="834"/>
    <x v="0"/>
    <d v="2023-08-08T00:00:00"/>
    <x v="7"/>
    <d v="1899-12-30T17:10:00"/>
    <s v="Fazenda Morro de Ouro - Talhão 079"/>
    <x v="5"/>
    <x v="2"/>
    <s v="O trator passou sobre um toco e devido ao solavanco lateral fez com que abrisse a porta da cabine e no movimento  (abrir-fechar) estilhaçou o vidro (vidro temperado  pedaço não cortantes). Operador não sofreu nem um tipo de lesão (corte)."/>
    <s v="J.F.I"/>
    <x v="2"/>
    <m/>
    <s v="Ivanilton Freitas"/>
    <s v="Tratorista"/>
    <s v="Paulo Miguel "/>
    <s v="PAULO TEIXEIRA"/>
    <s v="Paulo Miguel "/>
    <s v="1. Informado o encarregado imediatamente,Trator enviado para a mecânica fazer o troca do vidro, verificação de todas as engrenagens relacionadas aos vidros dos tratores na frente de trabalho"/>
    <s v="Zacharias TST JFI"/>
    <x v="16"/>
    <x v="2"/>
    <x v="2"/>
    <x v="1"/>
    <s v=""/>
    <x v="1"/>
    <x v="0"/>
    <x v="0"/>
  </r>
  <r>
    <n v="835"/>
    <x v="0"/>
    <d v="2023-08-08T00:00:00"/>
    <x v="7"/>
    <d v="1899-12-30T12:30:00"/>
    <s v="Viveiro LPIII "/>
    <x v="2"/>
    <x v="2"/>
    <s v="Colaboradora foi mover uma  bandeja de mudas e bateu o  seu dedo,  causando um pequeno corte na unha."/>
    <s v="Bracell"/>
    <x v="7"/>
    <m/>
    <s v="Cleuza  Oliveira Pereira"/>
    <s v="Auxiliar de serviços gerais  "/>
    <s v="Lucilaine carvalho"/>
    <s v="PAULO TEIXEIRA"/>
    <s v="Vinícius Giacometti"/>
    <s v="1. Foi encaminhada para ambulatório."/>
    <s v="Lucilaine carvalho"/>
    <x v="5"/>
    <x v="2"/>
    <x v="2"/>
    <x v="1"/>
    <s v=""/>
    <x v="1"/>
    <x v="0"/>
    <x v="0"/>
  </r>
  <r>
    <n v="836"/>
    <x v="1"/>
    <d v="2023-08-08T00:00:00"/>
    <x v="7"/>
    <d v="1899-12-30T06:20:00"/>
    <s v="Percurso Fazenda Prudentina II "/>
    <x v="4"/>
    <x v="2"/>
    <s v="O colaborador foi ferroado no pescoço e na sua mão por uma abelha."/>
    <s v="JCM Florestal"/>
    <x v="2"/>
    <m/>
    <s v="Marcos Espíndola Aguirre Cristaldo"/>
    <s v="Serviços Gerais"/>
    <s v="Eliane Campos"/>
    <s v="PAULO TEIXEIRA"/>
    <s v="Eliane Campos"/>
    <s v="1. Comunicação aos gestores e área de segurança da MS Florestal. "/>
    <s v="Marcos Pereira"/>
    <x v="7"/>
    <x v="2"/>
    <x v="2"/>
    <x v="1"/>
    <s v=""/>
    <x v="1"/>
    <x v="0"/>
    <x v="0"/>
  </r>
  <r>
    <n v="837"/>
    <x v="0"/>
    <d v="2023-08-10T00:00:00"/>
    <x v="7"/>
    <d v="1899-12-30T04:50:00"/>
    <s v="Portaria 9 - Pátio externo de chegada dos caminhões à fabrica"/>
    <x v="1"/>
    <x v="2"/>
    <s v="Motorista iniciou uma curva a direita com a carreta e colidiu contra a gabine do caminhão estacionado."/>
    <s v="Bracell"/>
    <x v="1"/>
    <m/>
    <s v="Maico Veronez e Jefferson Vicente Vigna."/>
    <s v="Motoristas"/>
    <s v="Adilson Rodrigues Bastos - BTF 3 e Danieli Souza Tenório BTF - 4"/>
    <s v="PAULO TEIXEIRA"/>
    <s v="Thiago Augusto Batistela Pietro Sanches"/>
    <s v="Acionamento do Técnico Marcos Montesso e deslocamento dos caminhões."/>
    <s v="Beatriz Francisca Gomes"/>
    <x v="18"/>
    <x v="2"/>
    <x v="2"/>
    <x v="1"/>
    <s v=""/>
    <x v="1"/>
    <x v="0"/>
    <x v="0"/>
  </r>
  <r>
    <n v="838"/>
    <x v="1"/>
    <d v="2023-08-09T00:00:00"/>
    <x v="7"/>
    <d v="1899-12-30T10:05:00"/>
    <s v="Fazenda Terra Nova "/>
    <x v="2"/>
    <x v="2"/>
    <s v="O colaborador estava realizando a atividade de monitoramento de qualidade no preparo de solo, utilizando uma ferramenta manual para verificação de adubo. Ao realizar o movimento para escavar o solo, o mesmo sentiu um leve desconforto no ombro direito. "/>
    <s v="Equilibrio"/>
    <x v="14"/>
    <m/>
    <s v="Emerson David de Oliveira dos Santos "/>
    <s v="Técnico de Qualidade Florestal"/>
    <s v="Fabiola Mendes "/>
    <s v="PAULO TEIXEIRA"/>
    <s v="Fabiola Mendes "/>
    <s v="1. Comunicação aos gestores e área de segurança da MS Florestal;_x000a_2. Encaminhado para o  Hospital municipal de Água Clara-MS, onde foi atendido, medicado e liberado posteriormente para suas atividades."/>
    <s v="Darlene Rosa dos Santos "/>
    <x v="15"/>
    <x v="2"/>
    <x v="2"/>
    <x v="1"/>
    <s v=""/>
    <x v="1"/>
    <x v="0"/>
    <x v="0"/>
  </r>
  <r>
    <n v="839"/>
    <x v="1"/>
    <d v="2023-08-09T00:00:00"/>
    <x v="7"/>
    <d v="1899-12-30T13:40:00"/>
    <s v="Fazenda Chapadão do Sul "/>
    <x v="5"/>
    <x v="2"/>
    <s v="Durante a atividade, o colaborador iniciou a manobra de marcha ré com o intuito de liberar espaço para a máquina da frente fazer uma manobra, porém a pá carregadeira veio a colidir com a caminhonete que estava logo atrás, causando pequenas avarias.  "/>
    <s v="Destaque Máquinas"/>
    <x v="2"/>
    <m/>
    <s v="Rafael Florenco"/>
    <s v="Operador de Máquinas "/>
    <s v="Elder San Martins"/>
    <s v="PAULO TEIXEIRA"/>
    <s v="Elder San Martins"/>
    <s v="Comunicação aos gestores e área de segurança da MS Florestal.  "/>
    <s v="Gilmar de Souza da Silva (Manutenção MS Florestal)"/>
    <x v="17"/>
    <x v="2"/>
    <x v="2"/>
    <x v="1"/>
    <s v=""/>
    <x v="1"/>
    <x v="0"/>
    <x v="0"/>
  </r>
  <r>
    <n v="840"/>
    <x v="0"/>
    <d v="2023-08-08T00:00:00"/>
    <x v="7"/>
    <d v="1899-12-30T15:55:00"/>
    <s v="Fazenda Rancharia"/>
    <x v="5"/>
    <x v="2"/>
    <s v="Operador executava a atividade de capina química mecanizada, quando passou por um eucalipto na linha de operação e o mesmo veio contra o vidro causando a quebra."/>
    <s v="G E R S "/>
    <x v="2"/>
    <m/>
    <s v="Alexandre Francisco da Silva "/>
    <s v="tratorista agrícola"/>
    <s v="Bruno Assunção Noronha "/>
    <s v="PAULO TEIXEIRA"/>
    <s v="Marden Rodrigo "/>
    <s v="1. Paralisado a máquina;_x000a_2. Certificado que não havia danos ao colaborador;_x000a_3.Comunicado aos responsáveis cliente Bracell;_x000a_4.Comunicado aos responsáveis pela empresa."/>
    <s v="Alexandre Oliveira (TST)"/>
    <x v="3"/>
    <x v="2"/>
    <x v="2"/>
    <x v="1"/>
    <s v=""/>
    <x v="1"/>
    <x v="0"/>
    <x v="0"/>
  </r>
  <r>
    <n v="841"/>
    <x v="0"/>
    <d v="2023-08-10T00:00:00"/>
    <x v="7"/>
    <d v="1899-12-30T11:30:00"/>
    <s v="Viveiro Avaí "/>
    <x v="2"/>
    <x v="2"/>
    <s v="Ao colocar as bandeja no caminhão a colaboradora bateu o dedo polegar da mão direita."/>
    <s v="Bracell"/>
    <x v="7"/>
    <m/>
    <s v="Claudio Aparecido Ferreira "/>
    <s v="Auxiliar de serviços gerais   "/>
    <s v="Alexandre Pinto Mesquita "/>
    <s v="PAULO TEIXEIRA"/>
    <s v="Alexandre Pinto Mesquita "/>
    <s v="1. Foi encaminhada para Pronto atendimento de Pirajuí. O mesmo recebeu o medicamento e voltou a trabalhar normalmente."/>
    <s v="Alexandre Pinto Mesquita "/>
    <x v="5"/>
    <x v="2"/>
    <x v="2"/>
    <x v="1"/>
    <s v=""/>
    <x v="1"/>
    <x v="0"/>
    <x v="0"/>
  </r>
  <r>
    <n v="842"/>
    <x v="0"/>
    <d v="2023-08-11T00:00:00"/>
    <x v="7"/>
    <d v="1899-12-30T03:30:00"/>
    <s v="Fazenda Santa Terezinha Vll"/>
    <x v="3"/>
    <x v="2"/>
    <s v="Durante amarração uma madeira se quebrou prensando o dedo do colaborador contra a proteção lateral, provocando um hematoma em seu dedo anelar da mão esquerda."/>
    <s v="Bracell"/>
    <x v="0"/>
    <m/>
    <s v="Márcio José Doreto"/>
    <s v="Motorista  Transporte Madeira "/>
    <s v="Adilson Rodrigues Basto"/>
    <s v="PAULO TEIXEIRA"/>
    <s v="Adilson Rodrigues Basto "/>
    <s v="1. Foi levado até o ambulatório da Bracell para fazer os primeiros atendimentos e está em atendimento no CMU Lençóis Paulista."/>
    <s v="Marcos Aurélio Montesso Técnico  de Logística  Florestal. "/>
    <x v="19"/>
    <x v="2"/>
    <x v="2"/>
    <x v="2"/>
    <d v="2023-08-16T00:00:00"/>
    <x v="2"/>
    <x v="0"/>
    <x v="1"/>
  </r>
  <r>
    <n v="843"/>
    <x v="0"/>
    <d v="2023-08-10T00:00:00"/>
    <x v="7"/>
    <d v="1899-12-30T21:30:00"/>
    <s v="Fazenda Maria Cristina"/>
    <x v="4"/>
    <x v="2"/>
    <s v="Durante atividade,  o colaborador estava na cabine da máquina HV e foi picado por  03 marimbondos, no pescoço, orelha e braço."/>
    <s v="Bracell"/>
    <x v="5"/>
    <s v="MÓDULO 4"/>
    <s v="Adriano Silva Alencar"/>
    <s v="Operador  de Máquinas Florestais I"/>
    <s v="Eduardo Ribeiro da Cunha"/>
    <s v="PAULO TEIXEIRA"/>
    <s v="Eduardo Ribeiro da cunha"/>
    <s v="1-Foi administrado dois comprimido de (*PRENIDISOLONA*)._x000a_2- Encaminhado para UPA de Bauru- SP._x000a_3- Comunicado ao técnico de segurança. _x000a_4- Comunicado a área médica. _x000a_5- Comunicado ao Gestor"/>
    <s v="Ronilson Alves Machado"/>
    <x v="10"/>
    <x v="2"/>
    <x v="2"/>
    <x v="1"/>
    <s v=""/>
    <x v="1"/>
    <x v="0"/>
    <x v="0"/>
  </r>
  <r>
    <n v="844"/>
    <x v="0"/>
    <d v="2023-08-10T00:00:00"/>
    <x v="7"/>
    <d v="1899-12-30T10:48:00"/>
    <s v="Fazenda São Domingos"/>
    <x v="5"/>
    <x v="2"/>
    <s v="Operador identificou a curva de nível no meio do talhão e ao tentar retornar de macha ré, bateu em uma árvore prensando a proteção florestal e quebrando o vidro traseiro."/>
    <s v="Emflora "/>
    <x v="2"/>
    <m/>
    <s v="Paulo da Conceição "/>
    <s v="Operador de trator agrícola "/>
    <s v="André"/>
    <s v="PAULO TEIXEIRA"/>
    <s v="Karine"/>
    <s v="1. Foi realizado a comunicação e substituição do vidro. "/>
    <s v="André Douglas - TST"/>
    <x v="3"/>
    <x v="2"/>
    <x v="2"/>
    <x v="1"/>
    <s v=""/>
    <x v="1"/>
    <x v="0"/>
    <x v="0"/>
  </r>
  <r>
    <n v="845"/>
    <x v="0"/>
    <d v="2023-08-10T00:00:00"/>
    <x v="7"/>
    <d v="1899-12-30T13:10:00"/>
    <s v="Fazenda  Recreio "/>
    <x v="5"/>
    <x v="2"/>
    <s v="A  operadora visualizou um eucalipto caido no seu trajeto de aplicação e ao passar com o trator por debaixo do mesmo, este encostou na estrutura de proteção do trator e quebrou, atingindo o vidro da porta, vindo a quebrá-lo."/>
    <s v="J.F.I"/>
    <x v="2"/>
    <m/>
    <s v="Elizandra Aparecida da Silva"/>
    <s v="Tratorista"/>
    <s v="Sidicley "/>
    <s v="PAULO TEIXEIRA"/>
    <s v="Sidcley"/>
    <s v="1. Comunicação ao Supervisor Operacional;_x000a_2. Equipe foi paralizada e realizado um diálogo sobre a ocorrência."/>
    <s v="Ademir Ferrari "/>
    <x v="2"/>
    <x v="2"/>
    <x v="2"/>
    <x v="1"/>
    <s v=""/>
    <x v="1"/>
    <x v="0"/>
    <x v="0"/>
  </r>
  <r>
    <n v="846"/>
    <x v="1"/>
    <d v="2023-08-10T00:00:00"/>
    <x v="7"/>
    <d v="1899-12-30T12:00:00"/>
    <s v="Fazenda Paredão"/>
    <x v="2"/>
    <x v="2"/>
    <s v="Colaboradora pisou em um buraco ocasionando sua queda ao solo. Ao levantar, sentiu um desconforto em seu pé esquerdo. "/>
    <s v="Carpelo"/>
    <x v="2"/>
    <m/>
    <s v="Caroline Gomes Fermiano"/>
    <s v="Ajudante Florestal"/>
    <s v="Danielle Monteiro"/>
    <s v="PAULO TEIXEIRA"/>
    <s v="Danielle Monteiro"/>
    <s v="1. Comunicação aos gestores,saúde e área de segurança da MS Florestal.  "/>
    <s v="Thiago Barreto - TST "/>
    <x v="14"/>
    <x v="2"/>
    <x v="2"/>
    <x v="1"/>
    <s v=""/>
    <x v="1"/>
    <x v="0"/>
    <x v="0"/>
  </r>
  <r>
    <n v="847"/>
    <x v="0"/>
    <d v="2023-08-11T00:00:00"/>
    <x v="7"/>
    <d v="1899-12-30T07:10:00"/>
    <s v="Mesa 1 - pátio de madeira linha 2"/>
    <x v="5"/>
    <x v="2"/>
    <s v="Segundo operador o suporte que segura o extintor está amassado e provavelmente não está conseguindo apresilhar corretamente o extintor, sendo assim com o balanço da cabine o mesmo vazou."/>
    <s v="Bracell"/>
    <x v="1"/>
    <m/>
    <s v="Marcos Marciel Salau"/>
    <s v="Operador de Grua Pátio de Madeira II"/>
    <s v="Camila Leite Santos"/>
    <s v="PAULO TEIXEIRA"/>
    <s v="Camila Leite Santos "/>
    <s v="1. Acionamento do comboio feito pela supervisão para bater ar na cabine e limpeza da mesa._x000a_2. Informe da supervisão para o time de manutenção para recolhimento do extintor._x000a_3. Informe da supervisão para a TST para providenciar um novo extintor e manutenção do  suporte "/>
    <s v="Marcos Maciel Salau"/>
    <x v="18"/>
    <x v="1"/>
    <x v="1"/>
    <x v="1"/>
    <s v=""/>
    <x v="1"/>
    <x v="0"/>
    <x v="0"/>
  </r>
  <r>
    <n v="848"/>
    <x v="0"/>
    <d v="2023-08-11T00:00:00"/>
    <x v="7"/>
    <d v="1899-12-30T17:15:00"/>
    <s v="Fazenda Nova Concórdia - Talhao 15"/>
    <x v="1"/>
    <x v="2"/>
    <s v="Durante vento forte que atingiu a fazenda,  um eucalipto quebrou e caiu sobre a caminhonete. Não houve vítimas."/>
    <s v="Ponsse"/>
    <x v="5"/>
    <s v="MÓDULO 6"/>
    <s v="Abner Gabriel Ternel De Moura"/>
    <s v="Mecânico"/>
    <s v="Ariosmar Damaceno "/>
    <s v="PAULO TEIXEIRA"/>
    <s v="Wilker Mendes"/>
    <s v="1. Orientado toda equipe para evitar transitar ou estacionar veículos próximo à árvores com incidência de vento forte."/>
    <s v="Ariosmar Damaceno"/>
    <x v="10"/>
    <x v="2"/>
    <x v="1"/>
    <x v="1"/>
    <s v=""/>
    <x v="1"/>
    <x v="0"/>
    <x v="0"/>
  </r>
  <r>
    <n v="849"/>
    <x v="0"/>
    <d v="2023-08-11T00:00:00"/>
    <x v="7"/>
    <d v="1899-12-30T10:10:00"/>
    <s v="Fazenda Jacutinga - talhão 29"/>
    <x v="2"/>
    <x v="2"/>
    <s v="Colaborador pisou em um galho de eucalipto vindo a sentir um incomodo no joelho direito.O colaborador relata já ter problemas anteriores nesse mesmo joelho."/>
    <s v="G E R S "/>
    <x v="2"/>
    <m/>
    <s v="Paulo Henrique Cardoso"/>
    <s v="Trabalhador Agrícola "/>
    <s v="Bruno Assunção Noronha "/>
    <s v="PAULO TEIXEIRA"/>
    <s v="Rodrigo Marden "/>
    <s v="1. Colaborador foi encaminhado ao pronto atendimento na cidade de Presidente Alves para atendimento ambulatorial "/>
    <s v="Alexandre TST Plantec "/>
    <x v="3"/>
    <x v="2"/>
    <x v="2"/>
    <x v="1"/>
    <s v=""/>
    <x v="1"/>
    <x v="0"/>
    <x v="0"/>
  </r>
  <r>
    <n v="850"/>
    <x v="0"/>
    <d v="2023-08-11T00:00:00"/>
    <x v="7"/>
    <d v="1899-12-30T12:40:00"/>
    <s v="Viveiro Lençóis - 1° seleção LPIII"/>
    <x v="2"/>
    <x v="2"/>
    <s v="Colaboradora ao pegar uma bandeja com 100% de ocupação, tropeçou torcendo o seu pé esquerdo, vindo a sentir um leve desconforto após esse acontecimento."/>
    <s v="Bracell"/>
    <x v="7"/>
    <m/>
    <s v="Maria Karolina Vaz da Silva "/>
    <s v="Auxiliar de serviços gerais   "/>
    <s v="Gisele Calandro "/>
    <s v="PAULO TEIXEIRA"/>
    <s v="Nathane Imperatori"/>
    <s v="1. Foi encaminhada para o ambulatório, atendida e liberada para suas atividades sem restrição "/>
    <s v="Gisele Calandro "/>
    <x v="5"/>
    <x v="2"/>
    <x v="2"/>
    <x v="1"/>
    <s v=""/>
    <x v="1"/>
    <x v="0"/>
    <x v="0"/>
  </r>
  <r>
    <n v="851"/>
    <x v="0"/>
    <d v="2023-08-11T00:00:00"/>
    <x v="7"/>
    <d v="1899-12-30T12:30:00"/>
    <s v="Viveiro Lençóis - 1° seleção LPII"/>
    <x v="2"/>
    <x v="2"/>
    <s v="Colaboradora ao pegar a bandeja com 100% de ocupação, sentiu dor na coluna. A colaboradora já tinha relatado a responsável da área que antes do ocorrido já estava com dor na coluna."/>
    <s v="Bracell"/>
    <x v="7"/>
    <m/>
    <s v="Thayná Delfino Escola"/>
    <s v="Auxiliar de serviços gerais   "/>
    <s v="Gisele Calandro "/>
    <s v="PAULO TEIXEIRA"/>
    <s v="Nathane Imperatori"/>
    <s v="1. Foi encaminhada para o ambulatório, medicada e liberada para uma atividade leve "/>
    <s v="Gisele Calandro"/>
    <x v="5"/>
    <x v="2"/>
    <x v="2"/>
    <x v="1"/>
    <s v=""/>
    <x v="1"/>
    <x v="0"/>
    <x v="0"/>
  </r>
  <r>
    <n v="852"/>
    <x v="0"/>
    <d v="2023-08-12T00:00:00"/>
    <x v="7"/>
    <d v="1899-12-30T06:00:00"/>
    <s v="Pátio de madeira linha 02"/>
    <x v="1"/>
    <x v="2"/>
    <s v="Tora chocou-se com escada do equipamento 31000, vindo a derrubar a escada."/>
    <s v="Bracell"/>
    <x v="1"/>
    <m/>
    <s v="José Alexandre Monzani"/>
    <s v="Operador de Grua Pátio de Madeira II"/>
    <s v="Filipe Marcel Da Rosa Vargas"/>
    <s v="PAULO TEIXEIRA"/>
    <s v="Filipe Marcel Da Rosa Vargas"/>
    <s v="1. Acionamento da manutenção para auxiliar na descida do colaborador da máquina com a plataforma e posterior providência no conserto da escada."/>
    <s v="Filipe Marcel Da Rosa Vargas"/>
    <x v="18"/>
    <x v="1"/>
    <x v="1"/>
    <x v="1"/>
    <s v=""/>
    <x v="1"/>
    <x v="0"/>
    <x v="0"/>
  </r>
  <r>
    <n v="853"/>
    <x v="0"/>
    <d v="2023-08-11T00:00:00"/>
    <x v="7"/>
    <d v="1899-12-30T08:30:00"/>
    <s v="Fazenda Selva - Borebi"/>
    <x v="5"/>
    <x v="2"/>
    <s v="Durante atividade com a Escavadeira Hidraúlica uma árvore quebrou, vindo atingir o guarda corpo do equipamento e a tampa do abastecimento."/>
    <s v="Bracell"/>
    <x v="3"/>
    <m/>
    <s v="Bruno Mansueto"/>
    <s v="Operador de Equipamentos II  "/>
    <s v="Clovis Felix"/>
    <s v="PAULO TEIXEIRA"/>
    <s v="Clovis Felix "/>
    <s v="1.Foi acionado a manutenção que soldou o guarda corpo no lugar e resolveu a situação do equipamento.DDS - com o time sobre o ocorrido e os cuidados nesta atividade."/>
    <s v="Clovis Felix"/>
    <x v="1"/>
    <x v="2"/>
    <x v="2"/>
    <x v="1"/>
    <s v=""/>
    <x v="1"/>
    <x v="0"/>
    <x v="0"/>
  </r>
  <r>
    <n v="854"/>
    <x v="0"/>
    <d v="2023-08-11T00:00:00"/>
    <x v="7"/>
    <d v="1899-12-30T17:00:00"/>
    <s v="Agudos"/>
    <x v="1"/>
    <x v="2"/>
    <s v="Ao conduzir o veículo pela cidade de Agudos, um cachorro saiu correndo de trás do carro quem vinha em sentido oposto e atingiu o parachoque,  causando avaria."/>
    <s v="Bracell"/>
    <x v="5"/>
    <s v="MÓDULO 5"/>
    <s v="Robson da Silva Peris Martins"/>
    <s v="Operador de Máquinas"/>
    <s v="Anderson Cleiton Santana de Oliveira "/>
    <s v="PAULO TEIXEIRA"/>
    <s v="Anderson Cleiton Santana de Oliveira"/>
    <s v="1. Comunicar a supervisão "/>
    <s v="Robson da Silva Peris Martins"/>
    <x v="10"/>
    <x v="1"/>
    <x v="1"/>
    <x v="1"/>
    <s v=""/>
    <x v="1"/>
    <x v="0"/>
    <x v="0"/>
  </r>
  <r>
    <n v="855"/>
    <x v="0"/>
    <d v="2023-08-12T00:00:00"/>
    <x v="7"/>
    <d v="1899-12-30T21:30:00"/>
    <s v="Fazenda Ideal"/>
    <x v="1"/>
    <x v="2"/>
    <s v="Na estrada não pavimentada havia uma carreta em deslocamento, a qual arremessou uma pedra que atingiu o parabrisa do véiculo,  causando uma pequena trinca que aumentou devido a tripidação da estrada"/>
    <s v="Bracell"/>
    <x v="5"/>
    <s v="MÓDULO 7"/>
    <s v="VICTOR HUGO FERREIRA "/>
    <s v="Técnico Florestal ll"/>
    <s v="ROBSON CORREIA "/>
    <s v="PAULO TEIXEIRA"/>
    <s v="ROBSON CORREIA LIMA"/>
    <s v="1. Informado Supervisor"/>
    <s v="Victor Hugo Ferreira Silva"/>
    <x v="10"/>
    <x v="2"/>
    <x v="1"/>
    <x v="1"/>
    <s v=""/>
    <x v="1"/>
    <x v="0"/>
    <x v="0"/>
  </r>
  <r>
    <n v="856"/>
    <x v="1"/>
    <d v="2023-08-11T00:00:00"/>
    <x v="7"/>
    <d v="1899-12-30T13:10:00"/>
    <s v="Fazenda Santo Antônio XVII "/>
    <x v="5"/>
    <x v="2"/>
    <s v="O colaborador relatou que estava realizando a atividade e no meio do talhão havia um declive, onde o  implemento acabou tombando devido ao desnível do terreno."/>
    <s v="Ms Florestal"/>
    <x v="2"/>
    <m/>
    <s v="Milton Soares "/>
    <s v="Operador de Máquinas e Equipamentos II "/>
    <s v="Nubia Brito"/>
    <s v="PAULO TEIXEIRA"/>
    <s v="Nubia Brito"/>
    <s v="1. Comunicação aos gestores e área de Seguranca da MS Florestal."/>
    <s v="Núbia Martins Brito "/>
    <x v="15"/>
    <x v="2"/>
    <x v="2"/>
    <x v="1"/>
    <s v=""/>
    <x v="1"/>
    <x v="0"/>
    <x v="0"/>
  </r>
  <r>
    <n v="857"/>
    <x v="1"/>
    <d v="2023-08-11T00:00:00"/>
    <x v="7"/>
    <d v="1899-12-30T14:18:00"/>
    <s v="Fazenda Santa Marta II "/>
    <x v="1"/>
    <x v="2"/>
    <s v="Após os ajustes finais durante a manutenção no caminhão pipa, o colaborador (mecânico) estava manobrando de ré com o foco no painel do veículo, quando o caminhão deslocou-se no areião vindo a colidir com o veículo (Strada), que estava estacionado. Não houve nenhuma lesão.   "/>
    <s v="J.F.I"/>
    <x v="2"/>
    <m/>
    <s v="Aparecido Gorete Hernandez  "/>
    <s v="Mecânico"/>
    <s v="João Paulo Camargo"/>
    <s v="PAULO TEIXEIRA"/>
    <s v="João Paulo Camargo"/>
    <s v="1. Comunicação aos gestores, saúde e área de segurança da MS Florestal.   "/>
    <s v="Cristiano Gomes "/>
    <x v="12"/>
    <x v="2"/>
    <x v="2"/>
    <x v="1"/>
    <s v=""/>
    <x v="1"/>
    <x v="0"/>
    <x v="0"/>
  </r>
  <r>
    <n v="858"/>
    <x v="1"/>
    <d v="2023-08-12T00:00:00"/>
    <x v="7"/>
    <d v="1899-12-30T13:45:00"/>
    <s v="Fazenda Santa Marta II"/>
    <x v="5"/>
    <x v="2"/>
    <s v="Segundo relato do colaborador, ele estava realizando a atividade e em determinado momento houve um princípio de incêndio que foi controlado em seguida e no segundo turno (B), a máquina já voltou as suas atividades. "/>
    <s v="Ms Florestal"/>
    <x v="2"/>
    <m/>
    <s v="Sinvaldo Pereira dos Santos "/>
    <s v="Operador de Máquinas e Equipamentos I"/>
    <s v="Alan Lima"/>
    <s v="PAULO TEIXEIRA"/>
    <s v="Alan Lima"/>
    <s v="1. Comunicação aos gestores e área de segurança da MS Florestal."/>
    <s v="Alan Lima"/>
    <x v="12"/>
    <x v="2"/>
    <x v="2"/>
    <x v="1"/>
    <s v=""/>
    <x v="1"/>
    <x v="0"/>
    <x v="0"/>
  </r>
  <r>
    <n v="859"/>
    <x v="0"/>
    <d v="2023-08-14T00:00:00"/>
    <x v="7"/>
    <d v="1899-12-30T08:35:00"/>
    <s v="Fazenda Água Bonita III"/>
    <x v="3"/>
    <x v="2"/>
    <s v="Colaborador realizava atividade de roçada manual com foice e ao efetuar o corte de uma brota de eucalipto, puxou a foice para iniciar outro corte e a mesma atingiu sua perna direita altura do joelho.Nota: Talhão com declividade; Resíduo de colheita e vegetação rasteira."/>
    <s v="J.F.I"/>
    <x v="2"/>
    <m/>
    <s v="FRANCO ISRAEL DOS SANTOS"/>
    <s v="SERVENTE RURAL"/>
    <s v="DANILO BAVAROSKI"/>
    <s v="PAULO TEIXEIRA"/>
    <m/>
    <s v="1. REALIZADO PRIMEIROS SOCORROS E INFORMADO GESTORES JFI E BRACELL. _x000a_2. ENCAMINHADO PARA HOSPITAL DE ANGATUBA/SP"/>
    <s v="ALESSANDRO BARROS (TST-JFI) "/>
    <x v="16"/>
    <x v="2"/>
    <x v="2"/>
    <x v="2"/>
    <d v="2023-08-19T00:00:00"/>
    <x v="2"/>
    <x v="0"/>
    <x v="1"/>
  </r>
  <r>
    <n v="860"/>
    <x v="1"/>
    <d v="2023-08-14T00:00:00"/>
    <x v="7"/>
    <d v="1899-12-30T12:15:00"/>
    <s v="Fazenda Paredão "/>
    <x v="2"/>
    <x v="2"/>
    <s v="O colaborador relatou que ao  descer do ônibus, acabou escorregando na escada e consequentemente bateu as costas na mesma, o que lhe causou um leve desconforto. "/>
    <s v="Carpelo"/>
    <x v="2"/>
    <m/>
    <s v="Douglas Viegas acosta."/>
    <s v="Ajudante Florestal"/>
    <s v="Danielle Monteiro"/>
    <s v="PAULO TEIXEIRA"/>
    <s v="Danielle Monteiro"/>
    <s v="1. O colaborador foi encaminhado para o hospital de Santa Ritado Pardo MS,  onde foi atendido, medicado e liberado posteriormente.  "/>
    <s v="Thiago Barreto"/>
    <x v="14"/>
    <x v="2"/>
    <x v="2"/>
    <x v="1"/>
    <s v=""/>
    <x v="1"/>
    <x v="0"/>
    <x v="0"/>
  </r>
  <r>
    <n v="861"/>
    <x v="1"/>
    <d v="2023-08-12T00:00:00"/>
    <x v="7"/>
    <d v="1899-12-30T14:00:00"/>
    <s v="Fazenda Guaruja I - Ribas do Rio Pardo "/>
    <x v="5"/>
    <x v="2"/>
    <s v="Durante a atividade com a máquina  (EH-2250), em determinado momento houve um rebote de um resíduo (madeira), que acabou atingindo o vidro de baixo da porta lateral da máquina. Nota : Não houve nenhuma lesão e sim danos materiais. "/>
    <s v="Planaterra"/>
    <x v="2"/>
    <m/>
    <s v="Eder Kubiezeweski Braga "/>
    <s v="Operador Máquinas Pesadas "/>
    <m/>
    <s v="PAULO TEIXEIRA"/>
    <s v="Renan Marquês "/>
    <s v="1. Comunicação aos gestores e área de segurança da MS Florestal."/>
    <s v="Amilton Tomé "/>
    <x v="15"/>
    <x v="2"/>
    <x v="2"/>
    <x v="1"/>
    <s v=""/>
    <x v="1"/>
    <x v="0"/>
    <x v="0"/>
  </r>
  <r>
    <n v="862"/>
    <x v="1"/>
    <d v="2023-08-14T00:00:00"/>
    <x v="7"/>
    <d v="1899-12-30T10:33:00"/>
    <s v="Estrada  Acesso a Fazenda Mimoso"/>
    <x v="5"/>
    <x v="2"/>
    <s v="Ao parar na lateral da estrada de acesso da Fazenda para dar passagem a um outro caminhão que vinha no sentido contrário, houve o abalroamento entre ambos veículos, devido o  pneu do caminhão carga seca ter escorregado no declive lateral da estrada, causando pequenas avarias."/>
    <s v="Carpelo"/>
    <x v="2"/>
    <m/>
    <s v="Geovane Scarin dos Santos"/>
    <s v="Motorista Comboio"/>
    <s v="Danielle Monteiro"/>
    <s v="PAULO TEIXEIRA"/>
    <s v="Danielle Monteiro"/>
    <s v="1. Comunicação aos gestores,saúde e área de segurança da MS Florestal. "/>
    <s v="Thiago Barreto - TST"/>
    <x v="14"/>
    <x v="2"/>
    <x v="2"/>
    <x v="1"/>
    <s v=""/>
    <x v="1"/>
    <x v="0"/>
    <x v="0"/>
  </r>
  <r>
    <n v="863"/>
    <x v="0"/>
    <d v="2023-08-15T00:00:00"/>
    <x v="7"/>
    <d v="1899-12-30T10:20:00"/>
    <s v="Fazenda Bela Vista Gleba I, talhão 01"/>
    <x v="5"/>
    <x v="2"/>
    <s v="Ao passar com o trator sobre o buraco, o equipamento veio a inclinar batendo na árvore de eucalipto, quebrando o vidro da porta lateral direita."/>
    <s v="Emflora "/>
    <x v="2"/>
    <m/>
    <s v="Marcos Roberto Mariano"/>
    <s v="Operador de trator agrícola"/>
    <s v="Benedito"/>
    <s v="PAULO TEIXEIRA"/>
    <s v="Wigor"/>
    <s v="1. Foi realizado a comunicação e substituição do vidro."/>
    <s v="André Douglas- TST"/>
    <x v="3"/>
    <x v="2"/>
    <x v="2"/>
    <x v="1"/>
    <s v=""/>
    <x v="1"/>
    <x v="0"/>
    <x v="0"/>
  </r>
  <r>
    <n v="864"/>
    <x v="0"/>
    <d v="2023-08-14T00:00:00"/>
    <x v="7"/>
    <d v="1899-12-30T14:35:00"/>
    <s v="Fazenda São Paulo Talhão 37"/>
    <x v="4"/>
    <x v="2"/>
    <s v="Colaboradora estava realizando avaliação de Mudas no viveiro, quando sentiu uma picada de inseto no rosto perto da boca (a mesma não viu qual era o inseto.)"/>
    <s v="Geracao"/>
    <x v="2"/>
    <m/>
    <s v="Luana Cristina dos Reis da Silva"/>
    <s v="Servente Rural"/>
    <s v="Tafarel de Paula"/>
    <s v="PAULO TEIXEIRA"/>
    <s v="Luiz Fernando Barbosa"/>
    <s v="1.  Comunicamos o  responsáveis Bracell, e a colaboradora foi encaminhada ao hospital mais próximo de Duartina - SP_x000a_"/>
    <s v="Reinaldo Donizete Matias de Campos"/>
    <x v="5"/>
    <x v="2"/>
    <x v="2"/>
    <x v="1"/>
    <s v=""/>
    <x v="1"/>
    <x v="0"/>
    <x v="0"/>
  </r>
  <r>
    <n v="865"/>
    <x v="0"/>
    <d v="2023-08-15T00:00:00"/>
    <x v="7"/>
    <d v="1899-12-30T15:40:00"/>
    <s v="Bauru - Trecho Urbano"/>
    <x v="1"/>
    <x v="2"/>
    <s v="O motorista seguia com seu caminhão carregado sentido fábrica Bracell, onde um veículo invadiu a faixa de rolamento vindo a colidir lateralmente no lado direito do caminhão, causando apenas danos materiais. Não houve nenhuma interrupção da via."/>
    <s v="Expresso Nepomuceno"/>
    <x v="0"/>
    <m/>
    <s v="Marcelo Alexandre Sanches de Andrade"/>
    <s v="Motorista Tritrem"/>
    <s v="André Luis Scarin do Amaral"/>
    <s v="PAULO TEIXEIRA"/>
    <s v="Hellerson Soares"/>
    <s v="1. Será lavrado boletim de ocorrência por preservação de direito."/>
    <s v="Cristiano Rogério Gomes"/>
    <x v="13"/>
    <x v="2"/>
    <x v="2"/>
    <x v="1"/>
    <s v=""/>
    <x v="1"/>
    <x v="0"/>
    <x v="0"/>
  </r>
  <r>
    <n v="866"/>
    <x v="0"/>
    <d v="2023-08-14T00:00:00"/>
    <x v="7"/>
    <d v="1899-12-30T17:30:00"/>
    <s v="Fazenda Rio Feio - Talhão 07"/>
    <x v="8"/>
    <x v="2"/>
    <s v="O operador, deslocando-se no talhão para realizar atividade de baldeio com Forwarder, relata que passou por cima de um toco com a máquina e sentiu um desconforto em sua região lombar, devido movimentação da cabine."/>
    <s v="Bracell"/>
    <x v="5"/>
    <s v="MÓDULO 6"/>
    <s v="Nauan de Carvalho Andrade"/>
    <s v="Operador de Máquina Florestal"/>
    <s v="Ariosmar Damaceno"/>
    <s v="PAULO TEIXEIRA"/>
    <m/>
    <s v="1- O colaborador foi encaminhado imediatamente ao pronto atendimento da cidade de Lins;_x000a_2 - Realizada a troca das borrachas de amortecimento da cabine da máquina;_x000a_3 - No dia 15/08/2023 o trabalhador passou por consulta com a médica do trabalho na Bracell."/>
    <s v="Ariosmar Damaceno"/>
    <x v="10"/>
    <x v="1"/>
    <x v="2"/>
    <x v="1"/>
    <s v=""/>
    <x v="1"/>
    <x v="0"/>
    <x v="0"/>
  </r>
  <r>
    <n v="867"/>
    <x v="0"/>
    <d v="2023-08-16T00:00:00"/>
    <x v="7"/>
    <d v="1899-12-30T08:00:00"/>
    <s v="Fazenda Morro de Ouro - Talhão 074"/>
    <x v="5"/>
    <x v="2"/>
    <s v="O trator ao sair do talhão para manobrar, passou sobre uma caixa de contenção de água. O implemento recolcheteou e atingiu o vidro."/>
    <s v="J.F.I"/>
    <x v="2"/>
    <m/>
    <s v="Ivanilton Freitas"/>
    <s v="Tratorista"/>
    <s v="Luciano Bueno de Camargo Matos"/>
    <s v="PAULO TEIXEIRA"/>
    <s v="Luciano Bueno de Camargo Matos"/>
    <s v="1. Informado o encarregado imediatamente,Trator parado para fazer o troca do vidro."/>
    <s v="Zacharias TST JFI"/>
    <x v="16"/>
    <x v="2"/>
    <x v="2"/>
    <x v="1"/>
    <s v=""/>
    <x v="1"/>
    <x v="0"/>
    <x v="0"/>
  </r>
  <r>
    <n v="868"/>
    <x v="1"/>
    <d v="2023-08-15T00:00:00"/>
    <x v="7"/>
    <d v="1899-12-30T11:00:00"/>
    <s v="Fazenda Santo Antônio XVII"/>
    <x v="1"/>
    <x v="2"/>
    <s v="Ao manobrar de ré dentro do talhão, o trator veio a pegar a roda na caminhonete S10 que estava estacionada, causando uns riscos e um amassado na tampa traseira."/>
    <s v="Ms Florestal"/>
    <x v="2"/>
    <m/>
    <s v="Greison Rodrigues Abinel"/>
    <s v="Operador"/>
    <s v="Adriel Pereira"/>
    <s v="PAULO TEIXEIRA"/>
    <m/>
    <s v="1. Comunicação aos gestores e área de Seguranca da MS Florestal."/>
    <s v="Adriel de Oliveira Pereira"/>
    <x v="15"/>
    <x v="2"/>
    <x v="2"/>
    <x v="1"/>
    <s v=""/>
    <x v="1"/>
    <x v="0"/>
    <x v="0"/>
  </r>
  <r>
    <n v="869"/>
    <x v="0"/>
    <d v="2023-08-16T00:00:00"/>
    <x v="7"/>
    <d v="1899-12-30T15:50:00"/>
    <s v="Fazenda Pinheiro - ID 0479 - Talhão 014"/>
    <x v="4"/>
    <x v="2"/>
    <s v="Durante a atividade o colaborador (mecânico) foi picado por uma abelha no pescoço."/>
    <s v="Sotreq"/>
    <x v="5"/>
    <s v="MÓDULO 1"/>
    <s v="Daniel Sabino Meiado"/>
    <s v="Mecânico SOTREQ"/>
    <s v="Márcio Pires"/>
    <s v="PAULO TEIXEIRA"/>
    <s v="Márcio Pires"/>
    <s v="1. Comunicado ao gestor;_x000a_2. Tomou anti alérgico;_x000a_3. Encaminhado pronto atendimento em Itatinga"/>
    <s v="Técnico Rafael Alves"/>
    <x v="10"/>
    <x v="2"/>
    <x v="2"/>
    <x v="1"/>
    <s v=""/>
    <x v="1"/>
    <x v="0"/>
    <x v="0"/>
  </r>
  <r>
    <n v="870"/>
    <x v="0"/>
    <d v="2023-07-25T00:00:00"/>
    <x v="6"/>
    <d v="1899-12-30T13:00:00"/>
    <s v="Módulo FW"/>
    <x v="3"/>
    <x v="2"/>
    <s v="O colaborador bateu o pé no fio da lixadeira, ligando a mesma, porém como a lixadeira estava solta gerou um  movimento (chicoteamento) em direção ao dedo polegar da mão esqueda do colaborador gerando um ferimento."/>
    <s v="Komatsu"/>
    <x v="5"/>
    <s v="MÓDULO 9"/>
    <s v="Wagner do Amaral Crema"/>
    <s v="Técnico de Manutenção Soldador"/>
    <s v="Rafael Eli"/>
    <s v="PAULO TEIXEIRA"/>
    <m/>
    <s v="1. Colaborador foi conduzido para atendimento médico na cidade Guarantã, realizado sutura do ferimento e liberado."/>
    <s v="Monica Silva "/>
    <x v="3"/>
    <x v="3"/>
    <x v="2"/>
    <x v="2"/>
    <d v="2023-07-30T00:00:00"/>
    <x v="2"/>
    <x v="0"/>
    <x v="1"/>
  </r>
  <r>
    <n v="871"/>
    <x v="0"/>
    <d v="2023-08-16T00:00:00"/>
    <x v="7"/>
    <d v="1899-12-30T20:00:00"/>
    <s v="Fazenda Santo Antônio XIV"/>
    <x v="1"/>
    <x v="2"/>
    <s v="Ao passar por um declive o motorista relata que o cavalo mecânico derrapou e colidiu com um barranco, ocasionando dos materiais na frente do veículo."/>
    <s v="Transpes"/>
    <x v="0"/>
    <m/>
    <s v="Antônio de Azevedo"/>
    <s v="Motorista Carreteiro"/>
    <s v="André Luis Scarin do Amaral"/>
    <s v="PAULO TEIXEIRA"/>
    <s v="Hellerson Soares"/>
    <s v="1. O líder acionou o monitoramento e a gestão;_x000a_2. Foi enviado a troca para o motorista."/>
    <s v="Danyllo Oliveira"/>
    <x v="13"/>
    <x v="2"/>
    <x v="2"/>
    <x v="1"/>
    <s v=""/>
    <x v="1"/>
    <x v="0"/>
    <x v="0"/>
  </r>
  <r>
    <n v="872"/>
    <x v="1"/>
    <d v="2023-08-16T00:00:00"/>
    <x v="7"/>
    <d v="1899-12-30T15:30:00"/>
    <s v="Sede Viveiro Água Clara MS"/>
    <x v="1"/>
    <x v="2"/>
    <s v="O colaborador relatou que ao realizar uma manobra de ré, acabou escorregando o pé do freio, fazendo com que o veículo viesse a colidir com a árvore, causando pequenas avarias. "/>
    <s v="Ms Florestal"/>
    <x v="2"/>
    <m/>
    <s v="Cícero Bezerra de Alencar"/>
    <s v="Auxiliar de Operações Florestais"/>
    <s v="Gabriela Durães"/>
    <s v="Odirlei Aparecido Furlan"/>
    <s v="Gabriela Durães"/>
    <s v="1. Comunicação aos gestores e área de segurança da MS Florestal. "/>
    <s v=" Eliane Alves De Carvalho"/>
    <x v="8"/>
    <x v="1"/>
    <x v="2"/>
    <x v="1"/>
    <s v=""/>
    <x v="1"/>
    <x v="0"/>
    <x v="0"/>
  </r>
  <r>
    <n v="873"/>
    <x v="1"/>
    <d v="2023-08-16T00:00:00"/>
    <x v="7"/>
    <d v="1899-12-30T10:11:00"/>
    <s v="Fazenda Canadá - talhão 004"/>
    <x v="5"/>
    <x v="2"/>
    <s v="Segundo relato do colaborador (Operador), ele estava realizando sua atividade e ao passar em uma pequena declividade, o implemento veio a tombar."/>
    <s v="Ms Florestal"/>
    <x v="2"/>
    <m/>
    <s v="Leonildo Bernardo de Lima"/>
    <s v="Operador Maquinas e Equipamentos"/>
    <s v=" Núbia Brito"/>
    <s v="José Ferreira Junior"/>
    <s v=" Núbia Brito"/>
    <s v="1. Acionamos a mecânica para avaliar,e realizar destombamento, logo pedimos para reforçar  a atenção a todos e voltamos as atividades;_x000a_2. Comunicação aos gestores e área da Segurança MS Florestal."/>
    <s v="Wilson da Silva Medrado"/>
    <x v="15"/>
    <x v="2"/>
    <x v="2"/>
    <x v="1"/>
    <s v=""/>
    <x v="1"/>
    <x v="0"/>
    <x v="0"/>
  </r>
  <r>
    <n v="874"/>
    <x v="1"/>
    <d v="2023-08-16T00:00:00"/>
    <x v="7"/>
    <d v="1899-12-30T15:16:00"/>
    <s v="Fazenda Canadá - talhão 004"/>
    <x v="5"/>
    <x v="2"/>
    <s v="Segundo relato do colaborador (Operador), ele estava realizando a sua atividade e ao entrar no talhão em uma pequena declividade, o implemento veio a tombar."/>
    <s v="Ms Florestal"/>
    <x v="2"/>
    <m/>
    <s v="Paulo Henrique da Costa"/>
    <s v="Operador Maquinas e Equipamentos"/>
    <s v="Núbia Brito"/>
    <s v="José Ferreira Junior"/>
    <s v="Núbia Brito"/>
    <s v="1. Comunicação aos gestores e a área da segurança MS Floresta."/>
    <s v="Wilson da Silva Medrado"/>
    <x v="15"/>
    <x v="2"/>
    <x v="2"/>
    <x v="1"/>
    <s v=""/>
    <x v="1"/>
    <x v="0"/>
    <x v="0"/>
  </r>
  <r>
    <n v="875"/>
    <x v="1"/>
    <d v="2023-08-16T00:00:00"/>
    <x v="7"/>
    <d v="1899-12-30T13:40:00"/>
    <s v="Fazenda Lago Azul II - Ribas do Rio Pardo - MS"/>
    <x v="2"/>
    <x v="2"/>
    <s v="O colaborador estava realizando a retirada de alguns arames que estava enroscado no cabeçote da máquina e durante a execução do trabalho, mesmo fazendo o uso de todos os EPIs, ele furou um de seus dedos da mão."/>
    <s v="Ms Florestal"/>
    <x v="2"/>
    <m/>
    <s v="Mateus Martins"/>
    <s v="Encarregado de Manutenção"/>
    <s v="Renan Marques"/>
    <s v="João Ramyller"/>
    <s v="Renan Marques"/>
    <s v="O colaborador foi direcionado para área de vivência, onde foi realizado limpeza e curativo ( Band-Aid). Após este procedimento, o"/>
    <s v="Diogo Batista Viana - Técnico de Campo - Bracell"/>
    <x v="12"/>
    <x v="2"/>
    <x v="2"/>
    <x v="1"/>
    <s v=""/>
    <x v="1"/>
    <x v="0"/>
    <x v="0"/>
  </r>
  <r>
    <n v="876"/>
    <x v="0"/>
    <d v="2023-08-17T00:00:00"/>
    <x v="7"/>
    <d v="1899-12-30T07:30:00"/>
    <s v="Fazenda Santo Antônio da Água Santa"/>
    <x v="5"/>
    <x v="2"/>
    <s v="Colaborador realizava o carregamento do veiculo e no momento que foi corrigir uma madeira que estava fora da caixa de carga, atingiu/ danificou uma catraca de amarração."/>
    <s v="Bracell"/>
    <x v="6"/>
    <m/>
    <s v="Salatiel Franco Boachaques"/>
    <s v="Operador de grua"/>
    <s v="Jhon Felipe Senoski"/>
    <s v=" Marcos Menezes"/>
    <s v=" Jhon Felipe Senoski"/>
    <s v="1.  Comunicado ao gestor imediato."/>
    <s v="Jhon Felipe Senoski"/>
    <x v="11"/>
    <x v="1"/>
    <x v="2"/>
    <x v="1"/>
    <s v=""/>
    <x v="1"/>
    <x v="0"/>
    <x v="0"/>
  </r>
  <r>
    <n v="877"/>
    <x v="0"/>
    <d v="2023-08-17T00:00:00"/>
    <x v="7"/>
    <d v="1899-12-30T16:10:00"/>
    <s v="Faz. Santo Antônio da Água Santa"/>
    <x v="5"/>
    <x v="2"/>
    <s v="Colaboradora realizava o carregamento da primeira carreta do veículo e no momento que foi acertar um feixe de madeira, houve a queda de uma tora menor que atingiu a chave geral do caminhão."/>
    <s v="Bracell"/>
    <x v="6"/>
    <m/>
    <s v="Kelly Fabiane Santos Machado"/>
    <s v="Operador de Grua"/>
    <s v="Jhon Felipe Senoski"/>
    <s v="Marcos Menezes"/>
    <s v="Jhon Felipe Senoski"/>
    <s v="1. Comunicado ao gestor imediato e ao responsável pela manutenção da transportadora Expresso Nepomuceno"/>
    <s v="Jhon Felipe Senoski"/>
    <x v="11"/>
    <x v="1"/>
    <x v="2"/>
    <x v="1"/>
    <s v=""/>
    <x v="1"/>
    <x v="0"/>
    <x v="0"/>
  </r>
  <r>
    <n v="878"/>
    <x v="0"/>
    <d v="2023-08-17T00:00:00"/>
    <x v="7"/>
    <d v="1899-12-30T13:00:00"/>
    <s v="Viveiro LP2"/>
    <x v="2"/>
    <x v="2"/>
    <s v="Colaboradora ao andar de um canalete para o outro, bateu o braço no ferro de suporte do estufim do jardim clonal."/>
    <s v="Bracell"/>
    <x v="7"/>
    <m/>
    <s v="Maria Aparecida de Souza Oliveira"/>
    <s v="Auxiliar de serviços gerais  "/>
    <s v="Misaeli alves"/>
    <s v="Claudilene Alves Pena"/>
    <s v="Nathane Imperatori"/>
    <s v="1.Foi encaminhada para ambulatório."/>
    <s v="Misaeli Alves"/>
    <x v="9"/>
    <x v="2"/>
    <x v="2"/>
    <x v="1"/>
    <s v=""/>
    <x v="1"/>
    <x v="0"/>
    <x v="0"/>
  </r>
  <r>
    <n v="879"/>
    <x v="0"/>
    <d v="2023-08-16T00:00:00"/>
    <x v="7"/>
    <d v="1899-12-30T16:40:00"/>
    <s v="Avenida Municipal de Campo Grande-MS"/>
    <x v="1"/>
    <x v="2"/>
    <s v="Motocicleta colidiu na traseira do veículo da Bracell, no momento o colaborador que conduzia o veículo estava com a velocidade reduzida devido o semáforo. Não houve lesão."/>
    <s v="Bracell"/>
    <x v="7"/>
    <m/>
    <s v="Dienison Pereira"/>
    <s v="Técnico de viveiro"/>
    <s v="Vinícius Giacometti"/>
    <s v="Claudilene Pena"/>
    <s v="Vinícius Giacometti"/>
    <s v="1. Parou carro e ajudou motociclista;_x000a_2.  Comunicado ao supervisor responsável da área;_x000a_3. Informação aos gestores  Bracell."/>
    <s v="Vinícius Giacometti (Supervisor de Viveiro)"/>
    <x v="9"/>
    <x v="1"/>
    <x v="2"/>
    <x v="1"/>
    <s v=""/>
    <x v="1"/>
    <x v="0"/>
    <x v="0"/>
  </r>
  <r>
    <n v="880"/>
    <x v="0"/>
    <d v="2023-08-17T00:00:00"/>
    <x v="7"/>
    <d v="1899-12-30T01:00:00"/>
    <s v="Vó Melo - Talhao 05"/>
    <x v="5"/>
    <x v="0"/>
    <s v="Ao sair em uma estrada de serviço, sentido ponto de descarga com a máquina carregada, colocou a máquina em declividade lateral de 21 graus, vindo a tombar o equipamento, causando dano material."/>
    <s v="Bracell"/>
    <x v="5"/>
    <s v="MÓDULO 9"/>
    <s v="Alisson Barbosa"/>
    <s v="Operador"/>
    <s v="Rafael Eli"/>
    <s v="Rafael Eli"/>
    <s v="Sidnei Fonseca"/>
    <s v="1. Orientação para toda equipe sobre deslocamento em declividade Lateral/Frontal."/>
    <s v="Sidnei"/>
    <x v="3"/>
    <x v="4"/>
    <x v="3"/>
    <x v="2"/>
    <d v="2023-08-22T00:00:00"/>
    <x v="2"/>
    <x v="0"/>
    <x v="1"/>
  </r>
  <r>
    <n v="881"/>
    <x v="0"/>
    <d v="2023-08-17T00:00:00"/>
    <x v="7"/>
    <d v="1899-12-30T07:00:00"/>
    <s v="Módulo 09 HV"/>
    <x v="3"/>
    <x v="2"/>
    <s v="O mecanico estava trocando a faca superior da máquina quando o técnico de manutenção  soltou a faca e o mecânico no impulso tentou segurar, gerando um ferimento em seu dedo indicador. "/>
    <s v="Komatsu"/>
    <x v="5"/>
    <s v="MÓDULO 9"/>
    <s v="Eyvid Yuri Santos Lima"/>
    <s v="Eyvid Yuri Santos Lima"/>
    <s v=" Sidnei"/>
    <s v="Rafael Eli"/>
    <s v=" Gabriel"/>
    <s v="1.  Colaborador ainda está em atendimento médico, assim que tivermos mais informações compartilhamos."/>
    <s v="Monica Silva "/>
    <x v="3"/>
    <x v="4"/>
    <x v="3"/>
    <x v="2"/>
    <d v="2023-08-22T00:00:00"/>
    <x v="2"/>
    <x v="0"/>
    <x v="1"/>
  </r>
  <r>
    <n v="882"/>
    <x v="1"/>
    <d v="2023-08-16T00:00:00"/>
    <x v="7"/>
    <d v="1899-12-30T10:33:00"/>
    <s v="Estrada  Acesso a Fazenda Mimoso"/>
    <x v="4"/>
    <x v="2"/>
    <s v="O colaborador relatou que durante a realização da atividade de adubação manual (no talhão 11), ele foi ferroado por abelhas. Após o ocorrido, o colaborador foi encaminhado ao hospital de Santa Rita do Pardo MS, onde foi atendido e liberado sem restrições."/>
    <s v="Carpelo"/>
    <x v="2"/>
    <m/>
    <s v="Álvaro de Souza Filho"/>
    <s v="Ajudante Florestal"/>
    <s v="Danielle Monteiro"/>
    <s v=" Paulo Teixeira"/>
    <s v="Danielle Monteiro"/>
    <s v="1. Comunicação aos gestores, saúde e área de segurança da MS Florestal. "/>
    <s v="Thiago Barreto - TST"/>
    <x v="14"/>
    <x v="2"/>
    <x v="2"/>
    <x v="1"/>
    <s v=""/>
    <x v="1"/>
    <x v="0"/>
    <x v="0"/>
  </r>
  <r>
    <n v="883"/>
    <x v="0"/>
    <d v="2023-08-17T00:00:00"/>
    <x v="7"/>
    <d v="1899-12-30T18:59:00"/>
    <s v="Viveiro LPII"/>
    <x v="3"/>
    <x v="2"/>
    <s v="O colaborador estava pegando um bag de tubetes na expedição, quando pisou de mal jeito e torceu o pé direito."/>
    <s v="Bracell"/>
    <x v="7"/>
    <m/>
    <s v="Valdeci Alan"/>
    <s v="Auxiliar de serviços gerais"/>
    <s v="Nathane Imperatori"/>
    <s v="Claudilene Pena"/>
    <s v="Nathane Imperatori"/>
    <s v="1. Foi encaminhado ao ambulatorio da linha 2, onde foi atendido e solicitaram um raio x. O colaborador foi levado então ao cmu de Lençois Paulista, fez o raio-x, foi medicado e liberado. Não houve constatação de fratura. Hoje ele passará no retorno com o médico da empresa para reavaliar a sua situaçao."/>
    <s v="Nathane Imperatori (Supervisora de Viveiro)"/>
    <x v="9"/>
    <x v="2"/>
    <x v="2"/>
    <x v="2"/>
    <d v="2023-08-22T00:00:00"/>
    <x v="2"/>
    <x v="0"/>
    <x v="1"/>
  </r>
  <r>
    <n v="884"/>
    <x v="1"/>
    <d v="2023-08-15T00:00:00"/>
    <x v="7"/>
    <d v="1899-12-30T15:00:00"/>
    <s v="MS-338"/>
    <x v="1"/>
    <x v="2"/>
    <s v="O veículo passou por cima de um pedaço de madeira que atingiu o tanque de combustível, perfurando o mesmo, fazendo com que o combustível vazasse pela  perfuração causada pela madeira. "/>
    <s v="Ms Florestal"/>
    <x v="8"/>
    <m/>
    <s v="Silvio Borges"/>
    <s v="Técnico de Microplanejanto"/>
    <s v="Joaquim Correa"/>
    <s v="Cleomar Pereira"/>
    <s v="Joaquim Correa"/>
    <s v="1. Paramos o veículo, ligamos o pisca alerta, desligamos o motor._x000a_2. Comunicação aos gestores e área de segurança da MS Florestal. "/>
    <s v="Silvio Borges de Oliveira Junior"/>
    <x v="15"/>
    <x v="2"/>
    <x v="2"/>
    <x v="1"/>
    <m/>
    <x v="1"/>
    <x v="1"/>
    <x v="0"/>
  </r>
  <r>
    <n v="885"/>
    <x v="0"/>
    <d v="2023-08-18T00:00:00"/>
    <x v="7"/>
    <d v="1899-12-30T10:53:00"/>
    <s v="Fazenda Morro de Ouro - Talhão 041"/>
    <x v="5"/>
    <x v="2"/>
    <s v="Colaborador estava realizando adubação mecanizada, quando ao passar por cima de resíduos, a adubadeira recebeu um solavanco vindo a levantar e atingir o vidro traseiro do Trator, derrubando estilhaços do vidro e adubo para dentro da cabine (vidro temperado pedaço não cortantes). Operador não sofreu nem um tipo de lesão (corte)."/>
    <s v="J.F.I"/>
    <x v="2"/>
    <m/>
    <s v="Ademir Rosa"/>
    <s v="Tratorista"/>
    <s v="Luciano Bueno de Camargo Matos"/>
    <s v="Gil Queiroga"/>
    <s v="Luciano Bueno de Camargo Matos"/>
    <s v="1. Informado o encarregado imediatamente, Trator parado para fazer o troca do vidro e estudando a instalação de corrente de proteção para evitar o levantamento da adubadeira de forma acidental."/>
    <s v=" Alessandro Dias TST JFI-Silvicultura"/>
    <x v="16"/>
    <x v="2"/>
    <x v="2"/>
    <x v="1"/>
    <m/>
    <x v="1"/>
    <x v="1"/>
    <x v="0"/>
  </r>
  <r>
    <n v="886"/>
    <x v="0"/>
    <d v="2023-08-18T00:00:00"/>
    <x v="7"/>
    <d v="1899-12-30T08:10:00"/>
    <s v="SP 300 - KM 397"/>
    <x v="1"/>
    <x v="2"/>
    <s v=" Trafegava pela rodovia atrás de um caminhão caçamba, quando uma pedra foi lançada e atingiu o parabrisa do veículo, causando um pequeno trinco."/>
    <s v="Bracell"/>
    <x v="22"/>
    <m/>
    <s v="André Ponciano"/>
    <s v="Analista Pleno"/>
    <s v="Andréia de Almeida Bueno"/>
    <s v="Andréia de Almeida Bueno"/>
    <m/>
    <s v="Não tem na CPE"/>
    <s v="Alan Lima"/>
    <x v="16"/>
    <x v="2"/>
    <x v="2"/>
    <x v="1"/>
    <m/>
    <x v="1"/>
    <x v="1"/>
    <x v="0"/>
  </r>
  <r>
    <n v="887"/>
    <x v="1"/>
    <d v="2023-08-17T00:00:00"/>
    <x v="7"/>
    <d v="1899-12-30T08:30:00"/>
    <s v="Fazenda Berrante 2"/>
    <x v="2"/>
    <x v="2"/>
    <s v="O colaborador relatou que estava realizando a  atividade de irrigação e ao desviar de alguns resíduos (galheira) que estavam na linha de plantio, acabou dando um mal jeito no seu joelho direito. "/>
    <s v="Larsil I"/>
    <x v="2"/>
    <m/>
    <s v="Marco Andrey Martins Pereira"/>
    <s v="Trabalhador Florestal"/>
    <s v=" Philippe"/>
    <s v="Helio Rocha"/>
    <m/>
    <s v="1. Comunicação aos gestores e área de segurança da MS Florestal e LARSIL."/>
    <s v="Rodrigo Panosso"/>
    <x v="7"/>
    <x v="2"/>
    <x v="2"/>
    <x v="1"/>
    <m/>
    <x v="1"/>
    <x v="1"/>
    <x v="0"/>
  </r>
  <r>
    <n v="888"/>
    <x v="0"/>
    <d v="2023-08-17T00:00:00"/>
    <x v="7"/>
    <d v="1899-12-30T22:50:00"/>
    <s v="Fazenda Ideal"/>
    <x v="5"/>
    <x v="0"/>
    <s v="O operador fazia colheita e ao deslocar a máquina sentido a estrada, onde na borda do talhão havia um buraco encoberto pela vegetação, fazendo com que a máquina tombasse lateralmente para a seu lado esquerdo."/>
    <s v="Bracell"/>
    <x v="5"/>
    <s v="MÓDULO 7"/>
    <s v="Marco Antônio Monteiro Teixeira"/>
    <s v="Operador de maquinas florestais 02"/>
    <s v="Robson Correia de Lima"/>
    <s v="Em definição pela Bracell."/>
    <s v="Robson Correia de Lima"/>
    <s v="1. O trabalhador foi levado ao Pronto atendimento;_x000a_2. Trabalhador passou por avaliação da medicina do trabalho."/>
    <s v="Danilo Serejo - Técnico florestal II"/>
    <x v="10"/>
    <x v="5"/>
    <x v="5"/>
    <x v="2"/>
    <d v="2023-08-22T00:00:00"/>
    <x v="2"/>
    <x v="0"/>
    <x v="1"/>
  </r>
  <r>
    <n v="889"/>
    <x v="0"/>
    <d v="2023-08-18T00:00:00"/>
    <x v="7"/>
    <d v="1899-12-30T14:00:00"/>
    <s v="Viveiro de mudas - Água clara"/>
    <x v="2"/>
    <x v="2"/>
    <s v="A colaboradora relatou que realizava atividade de plantio (no setor de jardim clonal) e no momento ventava muito. Foi então que a mesma sentiu um desconforto ocular no lado direito.  No ambulatório médico foi retirado um pequeno corpo estranho, e ela foi liberada para atividade sem restrições."/>
    <s v="Bracell"/>
    <x v="7"/>
    <m/>
    <s v="MAYARA ISABELE DE OLIVEIRA"/>
    <s v="AUXILIAR DE SERVIÇOS GERAIS DE VIVEIRO"/>
    <s v="MAXMULLER DE ANDRADE"/>
    <s v=" MAYARA ISABELE DE OLIVEIRA"/>
    <m/>
    <s v="1. Comunicação aos gestores, saúde e área de segurança da Bracell. "/>
    <s v="Eliane Alves De Carvalho"/>
    <x v="8"/>
    <x v="1"/>
    <x v="2"/>
    <x v="1"/>
    <m/>
    <x v="1"/>
    <x v="1"/>
    <x v="0"/>
  </r>
  <r>
    <n v="890"/>
    <x v="0"/>
    <d v="2023-08-18T00:00:00"/>
    <x v="7"/>
    <d v="1899-12-30T04:45:00"/>
    <s v="Fazenda Brejão 3 - Talhão 005"/>
    <x v="4"/>
    <x v="2"/>
    <s v="A operadora da máquina HV durante o processamento de madeira, percebeu que a corrente de corte caiu. Saiu da cabine da máquina, agachou no solo para procurar a corrente  e foi picada por uma abelha no joelho direito."/>
    <s v="Bracell"/>
    <x v="5"/>
    <s v="MÓDULO 3"/>
    <s v="Camila F. Guimarães"/>
    <s v="Operadora Máquina Florestal I"/>
    <s v="Rafael Domingues Almeida"/>
    <s v=" Lucas Pinto Ribeiro"/>
    <s v=" Rafael Domingues Almeida"/>
    <s v="1. A trabalhadora tomou 2 antialérgico no módulo;_x000a_2.  A trabalhadora foi encaminhada para pronto atendimento;_x000a_3.  Comunicação ao Gestor da área_x000a_4. Comunicação a medicina Bracell;_x000a_5.  Comunicado segurança do trabalho Bracell."/>
    <s v="Rafael Domingues Almeida"/>
    <x v="10"/>
    <x v="2"/>
    <x v="2"/>
    <x v="1"/>
    <m/>
    <x v="1"/>
    <x v="1"/>
    <x v="0"/>
  </r>
  <r>
    <n v="891"/>
    <x v="0"/>
    <d v="2023-08-18T00:00:00"/>
    <x v="7"/>
    <d v="1899-12-30T12:30:00"/>
    <s v="Av 9 de Júlio - Jundiaí"/>
    <x v="1"/>
    <x v="2"/>
    <s v="Colaborador se deslocava com o veiculo FIK-6G32 em Jundiaí, momento que parou devido a um veículo estar realizando manobra para estacionar. Logo após sentiu o impacto de um veículo na sua traseira."/>
    <s v="Bracell"/>
    <x v="0"/>
    <m/>
    <s v="Rogério Rodrigues dos Santos"/>
    <s v=" Supervisor de Logística"/>
    <s v="Marcos Menezes"/>
    <s v="Marcos Menezes"/>
    <m/>
    <s v="1. Comunicado ao gestor imediato."/>
    <s v="Rogerio Rodrigues dos Santos"/>
    <x v="11"/>
    <x v="1"/>
    <x v="2"/>
    <x v="1"/>
    <m/>
    <x v="1"/>
    <x v="1"/>
    <x v="0"/>
  </r>
  <r>
    <n v="892"/>
    <x v="0"/>
    <d v="2023-08-16T00:00:00"/>
    <x v="7"/>
    <d v="1899-12-30T08:55:00"/>
    <s v="Viveiro de Mudas - Água clara"/>
    <x v="2"/>
    <x v="2"/>
    <s v="O colaborador relatou que estava realizando a  atividade de carregamento de caixas de mudas em cima da carroceria de uma caminhonete e ao descer, acabou pisando em falso, causando um pequeno desconforto no seu joelho direito.  "/>
    <s v="Bracell"/>
    <x v="7"/>
    <m/>
    <s v="KAWANDERSON ALVES SANTOS"/>
    <s v="AUXILIAR DE SERVIÇOS GERAIS DE VIVEIRO"/>
    <s v="JOÃO AFONSO MOTA"/>
    <s v="VALERIANO CANCELA"/>
    <m/>
    <s v="1. Comunicação aos gestores, saúde e área de segurança da Bracell. "/>
    <s v="Eliane Alves De Carvalho"/>
    <x v="8"/>
    <x v="1"/>
    <x v="2"/>
    <x v="1"/>
    <s v=""/>
    <x v="1"/>
    <x v="0"/>
    <x v="0"/>
  </r>
  <r>
    <n v="893"/>
    <x v="0"/>
    <d v="2023-08-18T00:00:00"/>
    <x v="7"/>
    <d v="1899-12-30T09:38:00"/>
    <s v="Fazenda Nova Concórdia"/>
    <x v="1"/>
    <x v="2"/>
    <s v="O condutor ao manobrar a caminhonete S10, em frente ao módulo, não percebeu que o ônibus estava passando (Em baixa velocidade),  colidindo com o mesmo e danificando a lanterna traseira esquerda da caminhonete."/>
    <s v="Bracell"/>
    <x v="5"/>
    <s v="MÓDULO 6"/>
    <s v="Carlos Eduardo Ferreira dos Santos"/>
    <s v="Auxiliar de Serviços Gerais"/>
    <s v=" Ariosmar Damaceno"/>
    <s v="Rafael Eli"/>
    <m/>
    <s v="1. Averiguado que estava tudo bem com condutor;_x000a_2. Foi orientado o colaborador quanto a necessidade de atenção em realizar manobras na frete do módulo."/>
    <s v="Ariosmar Damaceno"/>
    <x v="10"/>
    <x v="2"/>
    <x v="2"/>
    <x v="1"/>
    <s v=""/>
    <x v="1"/>
    <x v="0"/>
    <x v="0"/>
  </r>
  <r>
    <n v="894"/>
    <x v="1"/>
    <d v="2023-08-18T00:00:00"/>
    <x v="7"/>
    <d v="1899-12-30T16:08:00"/>
    <s v="Fazenda Prudentina II - Talhão 6"/>
    <x v="2"/>
    <x v="2"/>
    <s v="O colaborador informou que estava realizando a atividade de irrigação e ao fazer  a manobra para entrada no talhão, o pino do equipamento se rompeu, deslocando em  direção ao colaborador e o atingindo em seu ombro direito. Isso lhe causou um pequeno corte superficial."/>
    <s v="JCM Florestal"/>
    <x v="2"/>
    <m/>
    <s v=" Inácio  Dantas Santos"/>
    <s v="Serviços Gerais"/>
    <s v="Eliane Campos"/>
    <s v="Hélio Rocha"/>
    <s v="Eliane Campos"/>
    <s v="1. Comunicação aos gestores e área de segurança da MS Florestal. "/>
    <s v="Lucas Ribeiro Zampieri"/>
    <x v="7"/>
    <x v="2"/>
    <x v="2"/>
    <x v="1"/>
    <s v=""/>
    <x v="1"/>
    <x v="0"/>
    <x v="0"/>
  </r>
  <r>
    <n v="895"/>
    <x v="1"/>
    <d v="2023-08-18T00:00:00"/>
    <x v="7"/>
    <d v="1899-12-30T15:43:00"/>
    <s v="Fazenda Taboca"/>
    <x v="5"/>
    <x v="2"/>
    <s v="O colaborador realizava atividade com a máquina no talhão e em certo momento da operação, a porta abriu, batendo-a contra o pneu traseiro da máquina, ocasionando a quebra do vidro."/>
    <s v="Carpelo"/>
    <x v="2"/>
    <m/>
    <s v="Vinicius Almeida Barbosa"/>
    <s v="Operador de Trator Agrícola"/>
    <s v="Danielle Monteiro"/>
    <s v="Paulo Teixeira"/>
    <s v="Danielle Monteiro"/>
    <s v="1. Comunicação aos gestores, saúde e área de segurança da MS Florestal. "/>
    <s v="Thiago Barreto - TST"/>
    <x v="14"/>
    <x v="2"/>
    <x v="2"/>
    <x v="1"/>
    <s v=""/>
    <x v="1"/>
    <x v="0"/>
    <x v="0"/>
  </r>
  <r>
    <n v="896"/>
    <x v="0"/>
    <d v="2023-08-18T00:00:00"/>
    <x v="7"/>
    <d v="1899-12-30T15:15:00"/>
    <s v="Escritório viveiro"/>
    <x v="2"/>
    <x v="2"/>
    <s v="A colaboradora estava passando pelo escritório administrativo e em determinado momento encostou sua mão na porta, causando um pequeno corte no seu dedo. "/>
    <s v="Bracell"/>
    <x v="7"/>
    <m/>
    <s v="Natalia Fogaça Lima"/>
    <s v="Técnica de Viveiro"/>
    <m/>
    <s v="Valeriano Conceição"/>
    <s v="João Afonso Mota"/>
    <s v="1. Comunicação aos gestores,saúde e área de segurança da Bracell; _x000a_2. Foi encaminhada para o ambulatório médico local, onde foi atendida, fizeram uma limpeza e um curativo e depois ela foi liberada."/>
    <s v="Natalia Fogaça Lima"/>
    <x v="8"/>
    <x v="1"/>
    <x v="2"/>
    <x v="1"/>
    <s v=""/>
    <x v="1"/>
    <x v="0"/>
    <x v="0"/>
  </r>
  <r>
    <n v="897"/>
    <x v="1"/>
    <d v="2023-08-19T00:00:00"/>
    <x v="7"/>
    <d v="1899-12-30T10:30:00"/>
    <s v="Fazenda Pontal"/>
    <x v="5"/>
    <x v="2"/>
    <s v="Segundo relato do colaborador (operador), ele estava realizando a atividade de irrigação e ao sair na caixa seca,o implemento deslizou e acabou lateralizando, causando danos materiais. "/>
    <s v="Carpelo"/>
    <x v="2"/>
    <m/>
    <s v="Carlos Henrique"/>
    <m/>
    <s v="Danielle Monteiro"/>
    <s v="Paulo Teixeira"/>
    <s v="Danielle Monteiro"/>
    <s v="1. Comunicação aos gestores e área de segurança da MS Florestal. "/>
    <s v="Thiago Barreto"/>
    <x v="14"/>
    <x v="2"/>
    <x v="2"/>
    <x v="1"/>
    <s v=""/>
    <x v="1"/>
    <x v="0"/>
    <x v="0"/>
  </r>
  <r>
    <n v="898"/>
    <x v="1"/>
    <d v="2023-08-18T00:00:00"/>
    <x v="7"/>
    <d v="1899-12-30T08:00:00"/>
    <s v="Escritório Campo Grande"/>
    <x v="1"/>
    <x v="2"/>
    <s v="No momento que o funcionário estava saindo  do escritório (pátio), ao ohar para verificar se a avenida estava livre para passar, acabou colidindo com a caçamba de entulho que se encontrava no local. Causando avarias nas portas dianteira e traseira do lado direito. "/>
    <s v="Ms Florestal"/>
    <x v="23"/>
    <m/>
    <s v="Reinaldo dos Santos Souza"/>
    <s v="Gerente de Pátio"/>
    <s v="Fernando Gonçalves dos Santos"/>
    <s v=" Odirlei A. Furlan"/>
    <s v="Fernando Gonçalves dos Santos"/>
    <s v="1. Comunicação ao gestores e área de Seguranca da MS Florestal e o time de Frotas."/>
    <s v="Fernando Gonçalves dos Santos"/>
    <x v="12"/>
    <x v="2"/>
    <x v="2"/>
    <x v="1"/>
    <s v=""/>
    <x v="1"/>
    <x v="0"/>
    <x v="0"/>
  </r>
  <r>
    <n v="899"/>
    <x v="1"/>
    <d v="2023-08-18T00:00:00"/>
    <x v="7"/>
    <d v="1899-12-30T10:00:00"/>
    <s v="Fazenda Santa Neuza"/>
    <x v="2"/>
    <x v="2"/>
    <s v="O colaborador estava realizando a atividade de irrigação e em determinado momento acabou pisando em um buraco de uma cerca, causando um leve desconforto. "/>
    <s v="Inovesa"/>
    <x v="2"/>
    <m/>
    <s v="Vamberto da Silva Souza"/>
    <s v="Ajudante Florestal"/>
    <s v=" Fernando Gomes"/>
    <s v="José Renato Drago"/>
    <s v="Fernando Gomes"/>
    <s v="1. Comunicação aos gestores e área de segurança da MS Florestal;_x000a_2. O colaborador foi encaminhado para avaliação médica,  onde foi atendido, realizado exames de raio X, não sendo constatada nenhuma fratura.  Sendo assim,  ele foi liberado posteriormente."/>
    <s v="Valdeci"/>
    <x v="17"/>
    <x v="2"/>
    <x v="2"/>
    <x v="1"/>
    <s v=""/>
    <x v="1"/>
    <x v="0"/>
    <x v="0"/>
  </r>
  <r>
    <n v="900"/>
    <x v="0"/>
    <d v="2023-08-18T00:00:00"/>
    <x v="7"/>
    <d v="1899-12-30T19:00:00"/>
    <s v="Acesso Principal Fazenda Pântano TTG"/>
    <x v="5"/>
    <x v="2"/>
    <s v="Durante atividade no acesso principal da fazenda, veio um caminhão de madeira da Empresa Eldorado e ao cruzar pelo pipa, acabou atingido o para-sol, devido a madeira se encontrar para fora do fueiro. Não houve nenhuma lesão e nem danos materiais. "/>
    <s v="Mottasul"/>
    <x v="6"/>
    <m/>
    <s v="Persio Pereira da Silva"/>
    <s v="Motorista"/>
    <m/>
    <s v="Angelo Taparo"/>
    <s v="Adriano Sanabria"/>
    <s v="1. Comunicação aos gestores e área de segurança da Bracell. "/>
    <s v=" Supervisor Lucas"/>
    <x v="12"/>
    <x v="2"/>
    <x v="2"/>
    <x v="1"/>
    <s v=""/>
    <x v="1"/>
    <x v="0"/>
    <x v="0"/>
  </r>
  <r>
    <n v="901"/>
    <x v="0"/>
    <d v="2023-08-21T00:00:00"/>
    <x v="7"/>
    <d v="1899-12-30T12:10:00"/>
    <s v="Fazenda Oito Pontas - Botucatu"/>
    <x v="4"/>
    <x v="2"/>
    <s v="Estava fazendo levantamento topográfico e acabou tomando 4 picadas de abelhas no rosto."/>
    <s v="Bracell"/>
    <x v="8"/>
    <m/>
    <s v="Matheus Godoy Delgado"/>
    <s v="Auxiliar Topografia."/>
    <s v="Ricardo Souto de Souza"/>
    <s v="Aline Vergani"/>
    <s v="Ricardo Souto de Souza"/>
    <s v=" O colaborador foi medicado e em seguida a procura de um Médico."/>
    <m/>
    <x v="9"/>
    <x v="2"/>
    <x v="2"/>
    <x v="1"/>
    <s v=""/>
    <x v="1"/>
    <x v="0"/>
    <x v="0"/>
  </r>
  <r>
    <n v="902"/>
    <x v="0"/>
    <d v="2023-08-19T00:00:00"/>
    <x v="7"/>
    <d v="1899-12-30T01:50:00"/>
    <s v="Fazenda Toledo"/>
    <x v="1"/>
    <x v="2"/>
    <s v="Um ônibus Jauense e um caminhão Ponsse se deslocavam em sentidos opostos em uma estrada não pavimentada na Fazenda, quando se encontraram em um ponto, as laterais de ambos estavam próximas, quando o pneu traseiro direito afundou na areia, provocando toque lateral."/>
    <s v="Jauense/Ponsse"/>
    <x v="5"/>
    <s v="MÓDULO 1"/>
    <s v="Luiz Carlos Bueno"/>
    <s v="Motorista de Ônibus"/>
    <s v=" José Sergio de Lima"/>
    <s v=" José Sergio Sergio de Lima"/>
    <m/>
    <s v="1. Comunicado supervisor responsável Ponsse;_x000a_2. Informação aos gestores Ponsse e Bracell."/>
    <s v="Carlos Henrique Locay (TST PONSSE)"/>
    <x v="10"/>
    <x v="2"/>
    <x v="2"/>
    <x v="1"/>
    <s v=""/>
    <x v="1"/>
    <x v="0"/>
    <x v="0"/>
  </r>
  <r>
    <n v="903"/>
    <x v="0"/>
    <d v="2023-08-22T00:00:00"/>
    <x v="7"/>
    <d v="1899-12-30T05:47:00"/>
    <s v="Portaria 3"/>
    <x v="6"/>
    <x v="2"/>
    <s v="O colaborador ao descer do ônibus piracicabana na portaria 03 para início de jornada torceu o pé e caiu, vindo a ter inchaço no tornozelo."/>
    <s v="Bracell"/>
    <x v="1"/>
    <m/>
    <s v="William José Dos Santos"/>
    <s v="Assistente de Recebimento"/>
    <s v="Camila Leite Santos"/>
    <s v="Eder da Silva Ramos "/>
    <s v="Camila Leite Santos"/>
    <s v="1. Acionamento da supervisão pelo colaborador;_x000a_2. Direcionamento para o ambulatório;_x000a_3. Gestor e Segurança do trabalho acionados."/>
    <s v="Camila Leite Santos"/>
    <x v="18"/>
    <x v="2"/>
    <x v="1"/>
    <x v="1"/>
    <s v=""/>
    <x v="1"/>
    <x v="0"/>
    <x v="0"/>
  </r>
  <r>
    <n v="904"/>
    <x v="0"/>
    <d v="2023-08-22T00:00:00"/>
    <x v="7"/>
    <d v="1899-12-30T14:30:00"/>
    <s v="Estaqueamento - Viveiro LP2"/>
    <x v="2"/>
    <x v="2"/>
    <s v="Colaboradora agachou para apanhar caixa de tubete e sentiu dor na coluna (Peso da caixa  com os tubetes: 3,590 kg)."/>
    <s v="Bracell"/>
    <x v="7"/>
    <m/>
    <s v="Simone Matias da Silva"/>
    <s v="Auxiliar de serviços gerais  "/>
    <s v="Misaeli alves"/>
    <s v="Claudilene Alves Pena"/>
    <m/>
    <s v="1. Foi encaminhada para ambulatório;_x000a_2. Tomou medicação no ambulatório e foi liberada para retornar às atividades."/>
    <s v="Misaeli Alves"/>
    <x v="9"/>
    <x v="2"/>
    <x v="2"/>
    <x v="1"/>
    <s v=""/>
    <x v="1"/>
    <x v="0"/>
    <x v="0"/>
  </r>
  <r>
    <n v="905"/>
    <x v="0"/>
    <d v="2023-08-22T00:00:00"/>
    <x v="7"/>
    <d v="1899-12-30T12:50:00"/>
    <s v="Estrada de terra Presidente Alves - Gália"/>
    <x v="1"/>
    <x v="2"/>
    <s v="O colaborador estava dirigindo na estrada de terra sentido Gália e em uma curva com muita areia se deparou com o carro da Carpelo, apertando o freio, porém com o freio ABS na areia, ambos tiveram dificuldade de freiar e um carro acabou colidindo com o outro do lado esquerdo."/>
    <s v="Bracell"/>
    <x v="2"/>
    <m/>
    <s v="Patrick Cristian Camargo"/>
    <s v="Técnico de Silvicultura"/>
    <s v="Karine Madruga"/>
    <s v="Bruno Noronha"/>
    <s v="Karine Madruga"/>
    <s v="1. Comunicação do técnico de segurança Bracell para que fosse até a área"/>
    <s v=" Karine Madruga"/>
    <x v="3"/>
    <x v="2"/>
    <x v="2"/>
    <x v="1"/>
    <s v=""/>
    <x v="1"/>
    <x v="0"/>
    <x v="0"/>
  </r>
  <r>
    <n v="906"/>
    <x v="0"/>
    <d v="2023-08-22T00:00:00"/>
    <x v="7"/>
    <d v="1899-12-30T10:00:00"/>
    <s v="Projeto Flecha Azul- Boa Esperança do Sul"/>
    <x v="2"/>
    <x v="2"/>
    <s v="Durante a atividade de Irrigação a colaboradora tropeçou em um resíduo de madeira e ao cair se apoio como braço direito, que lhe causou uma pequena luxação."/>
    <s v="LB Florestal"/>
    <x v="2"/>
    <m/>
    <s v="Caroline da Silva"/>
    <s v="Trabalhador Agrícola"/>
    <s v=" Ivonei (Técnico da Bracell)"/>
    <s v="Gil Queiroga"/>
    <s v="André Teixeira"/>
    <s v="1. Foi informado o responsável Bracell e a segurança do trabalho;_x000a_2. Foram  prestados os primeiro socorros no local e encaminhado ao hospital da cidade de Boa Esperança do Sul , aonde passou por atendimento hospitalar, vindo a ser medicada e liberada pelo medico sem nenhuma restrição."/>
    <s v="Edson Ernesto Aleixo do Prado"/>
    <x v="5"/>
    <x v="2"/>
    <x v="2"/>
    <x v="1"/>
    <s v=""/>
    <x v="1"/>
    <x v="0"/>
    <x v="0"/>
  </r>
  <r>
    <n v="907"/>
    <x v="0"/>
    <d v="2023-08-21T00:00:00"/>
    <x v="7"/>
    <d v="1899-12-30T14:10:00"/>
    <s v=" Fazenda Conceição"/>
    <x v="4"/>
    <x v="2"/>
    <s v="Colaborador executando roçada manual, quando ao bater com a foice em uma brota, sem perceber que  havia abelhas no local, foi  ferroada por uma abelha no supercílio direito."/>
    <s v="J.F.I"/>
    <x v="2"/>
    <m/>
    <s v="Geovani Viana da Silva"/>
    <s v="Servente Rural"/>
    <s v=" Tauany"/>
    <s v="Alisson"/>
    <s v="Gustavo"/>
    <s v="1. Comunicado ao setor de enfermagem da empresa e  a Supervisão;_x000a_2. Foi medicado com o prednisolona e encaminhado ao Pronto socorro de Duartina, onde o  mesmo foi avaliado e  liberado para seus afazeres."/>
    <s v="Elisete"/>
    <x v="5"/>
    <x v="2"/>
    <x v="2"/>
    <x v="1"/>
    <s v=""/>
    <x v="1"/>
    <x v="0"/>
    <x v="0"/>
  </r>
  <r>
    <n v="908"/>
    <x v="0"/>
    <d v="2023-08-23T00:00:00"/>
    <x v="7"/>
    <d v="1899-12-30T08:10:00"/>
    <s v="Fazenda Bocaina Agudos"/>
    <x v="4"/>
    <x v="2"/>
    <s v="Colaborador estava fazendo a atividade de capina química manual e pisou em um local onde havia abelha, o mesmo foi ferroado no lábio inferior lado direito."/>
    <s v="Sollum"/>
    <x v="2"/>
    <m/>
    <s v="Gilson Braga dias Mat. 982"/>
    <s v="Trabalhador Florestal"/>
    <s v="Murilo"/>
    <s v="Murilo"/>
    <s v="Jose Sidiclei"/>
    <s v="1. O colaborador foi médicado com o prednisolona, e encaminhado para a UPA de Agudos onde foi liberado sem restrição."/>
    <s v="Fausto Alves"/>
    <x v="5"/>
    <x v="2"/>
    <x v="2"/>
    <x v="1"/>
    <s v=""/>
    <x v="1"/>
    <x v="0"/>
    <x v="0"/>
  </r>
  <r>
    <n v="909"/>
    <x v="0"/>
    <d v="2023-08-22T00:00:00"/>
    <x v="7"/>
    <d v="1899-12-30T09:30:00"/>
    <s v="Campo Grande - MS"/>
    <x v="1"/>
    <x v="2"/>
    <s v="O colaborador informou que durante a manobra de carregamento de um pneu de FW, em determinado momento, veio a se chocar com o vidro traseiro da caminhonete S10, vindo a se estilhaçar, causando danos materiais."/>
    <s v="Ponsse"/>
    <x v="5"/>
    <s v="MÓDULO 8"/>
    <s v="Leandro Jesus Silva"/>
    <s v="Coordenador de Manutenção"/>
    <s v=" Evandro Schafaschek"/>
    <s v="Angelo Taparo"/>
    <s v=" Evandro Schafaschek"/>
    <s v="1. Comunicação aos gestores e área de segurança da Bracell e EPS Ponsse."/>
    <s v="Rafael Pinheiro Rodrigues"/>
    <x v="12"/>
    <x v="2"/>
    <x v="2"/>
    <x v="1"/>
    <s v=""/>
    <x v="1"/>
    <x v="0"/>
    <x v="0"/>
  </r>
  <r>
    <n v="910"/>
    <x v="1"/>
    <d v="2023-08-21T00:00:00"/>
    <x v="7"/>
    <d v="1899-12-30T16:00:00"/>
    <s v="Fazenda Mimoso - talhão 019"/>
    <x v="5"/>
    <x v="2"/>
    <s v="O colaborador relatou que estava empurrando alguns resíduos (galhos) para serem enterrados, quando um galho da árvore já no chão veio a pegar na tela do farol do lado direito da máquina (PC004), empurrando a mesma para dentro."/>
    <s v="Cassol"/>
    <x v="2"/>
    <m/>
    <s v=" Claudemiro Gonçalves Costa"/>
    <s v="Operador Maquinas Pesadas"/>
    <s v="Irineu Rodrigues"/>
    <s v="Rogélio Jose de Souza"/>
    <s v="Irineu Rodrigues"/>
    <s v="1. Comunicação aos gestores e a área da segurança MS Floresta."/>
    <s v="Anderson Vilela"/>
    <x v="12"/>
    <x v="2"/>
    <x v="2"/>
    <x v="1"/>
    <s v=""/>
    <x v="1"/>
    <x v="0"/>
    <x v="0"/>
  </r>
  <r>
    <n v="911"/>
    <x v="0"/>
    <d v="2023-08-23T00:00:00"/>
    <x v="7"/>
    <d v="1899-12-30T10:27:00"/>
    <s v=" Silvicultura Viveiro de Espera viveiro"/>
    <x v="2"/>
    <x v="2"/>
    <s v="A colaboradora relatou que ao transportar a bandeja para reagrupar as mudas, ao invés de soltar os dois lados ao mesmo tempo, ela então soltou o lado direito, o que sobrecarregou o lado esquerdo e acabou sentindo um desconforto no punho da mão esquerda. "/>
    <s v="Bracell"/>
    <x v="7"/>
    <m/>
    <s v="Maria Eliege dos Santos"/>
    <s v="Auxiliar de viveiro"/>
    <s v="João Afonso Mota"/>
    <s v="Valeriano Conceição"/>
    <s v="João Afonso Mota"/>
    <s v="Ela então foi encaminhada para o ambulatório médico local, onde foi atendida e liberada para suas atividades. "/>
    <s v="Cristiano dos Santos Silva"/>
    <x v="8"/>
    <x v="2"/>
    <x v="2"/>
    <x v="1"/>
    <s v=""/>
    <x v="1"/>
    <x v="0"/>
    <x v="0"/>
  </r>
  <r>
    <n v="912"/>
    <x v="1"/>
    <d v="2023-08-22T00:00:00"/>
    <x v="7"/>
    <d v="1899-12-30T10:07:00"/>
    <s v="Avenida Júlio Maia 1028 - 1032 (BR 262)"/>
    <x v="5"/>
    <x v="0"/>
    <s v="O colaborador trafegava com a intenção de chegar ao escritório de Água Clara-MS. No momento em que fez a conversão à esquerda para estacionar o veículo no lavador São Cristóvão, a roda dianteira direita se soltou do veículo pela avenida ficando à 15 metros do seu ponto de partida. Todos os parafusos que seguravam a roda do veículo se quebraram."/>
    <s v="Ms Florestal"/>
    <x v="8"/>
    <m/>
    <s v="Marco Moreira"/>
    <s v="Analista de Geoprocessamento"/>
    <s v="Joaquim Corrêa da Costa"/>
    <s v="Cleomar Pereira Lázaro"/>
    <s v="Joaquim Corrêa da Costa"/>
    <s v="1. Comunicação aos gestores e área de segurança da MS Florestal;_x000a_2. O veículo foi desligado, foi ligado pisca alerta e uma equipe de emergência de uma oficina próxima foi chamada para que o veículo fosse retirado da Avenida o mais rápido possível."/>
    <s v="Luís Henrique Mendes Maciel."/>
    <x v="8"/>
    <x v="4"/>
    <x v="2"/>
    <x v="2"/>
    <d v="2023-08-27T00:00:00"/>
    <x v="2"/>
    <x v="0"/>
    <x v="1"/>
  </r>
  <r>
    <n v="913"/>
    <x v="0"/>
    <d v="2023-08-23T00:00:00"/>
    <x v="7"/>
    <d v="1899-12-30T14:40:00"/>
    <s v="Fazenda  Mamedina"/>
    <x v="2"/>
    <x v="2"/>
    <s v="A colaboradora estava realizando a atividade de Combate a Formigas Manual,  quando a mesma se desequilíbriou e caiu sobre seu braço._x000a_"/>
    <s v="Sollum"/>
    <x v="2"/>
    <m/>
    <s v="Edilania Aparecida Pessoa "/>
    <s v="T.F."/>
    <s v=" Murilo"/>
    <s v="Alisson Carlos"/>
    <s v="Jose Sidiclei"/>
    <s v="A colaboradora foi socorrida imediatamente e destinada ao pronto socorro mais próximo."/>
    <s v="Fausto Alves"/>
    <x v="5"/>
    <x v="2"/>
    <x v="2"/>
    <x v="1"/>
    <s v=""/>
    <x v="1"/>
    <x v="0"/>
    <x v="0"/>
  </r>
  <r>
    <n v="914"/>
    <x v="0"/>
    <d v="2023-08-23T00:00:00"/>
    <x v="7"/>
    <d v="1899-12-30T13:00:00"/>
    <s v="Em frente ao Refeitório LPII"/>
    <x v="3"/>
    <x v="2"/>
    <s v="Colaborador estava em seu horário de almoço, sentado no chão em frente ao refeitório quando se levantou e desceu o meio-fio e acabou tendo um entorse no tornozelo direito."/>
    <s v="Bracell"/>
    <x v="7"/>
    <m/>
    <s v="Guilherme Augusto Reis"/>
    <s v="Auxiliar de Irrigação "/>
    <s v="Isabella Alves da Rocha"/>
    <s v="Claudilene Alves Pena"/>
    <s v="Vinicius Guilhem Giacometti"/>
    <s v="1. Foi encaminhado para ambulatório linha 01, posteriormente direcionado ao CMU para realizar o raio-x;_x000a_2. Após o raio-x retornou para medicina linha 02, na ocasião a Dra Raquel informou que amanhã cedo será agendado para o colaborador em questão passar com Ortopedista, para que o mesmo avalie e informe o resultado do raio-x."/>
    <s v="Vinicius Guilhem Giacometti"/>
    <x v="9"/>
    <x v="2"/>
    <x v="3"/>
    <x v="2"/>
    <d v="2023-08-28T00:00:00"/>
    <x v="2"/>
    <x v="0"/>
    <x v="1"/>
  </r>
  <r>
    <n v="915"/>
    <x v="1"/>
    <d v="2023-08-19T00:00:00"/>
    <x v="7"/>
    <d v="1899-12-30T11:00:00"/>
    <s v="Fazenda Guarujá 2"/>
    <x v="4"/>
    <x v="2"/>
    <s v="Segundo relato do colaborador (operador), no horário de almoço um escorpião que estava no tambor,  caiu na sua mão e efetuou uma picada."/>
    <s v="Ambient"/>
    <x v="2"/>
    <m/>
    <s v="José Alisson"/>
    <m/>
    <s v="Juliano Salvador"/>
    <s v="Danilo Ribeiro"/>
    <s v="Juliano Salvador"/>
    <s v=" 1. Comunicação aos gestores e área de segurança da MS Florestal;_x000a_2. O colaborador foi encaminhado para o pronto atendimento em Campo Grande MS,  onde foi atendido,  medicado e liberado posteriormente. "/>
    <s v="Joice Carla"/>
    <x v="12"/>
    <x v="2"/>
    <x v="2"/>
    <x v="1"/>
    <s v=""/>
    <x v="1"/>
    <x v="0"/>
    <x v="0"/>
  </r>
  <r>
    <n v="916"/>
    <x v="1"/>
    <d v="2023-08-23T00:00:00"/>
    <x v="7"/>
    <d v="1899-12-30T08:30:00"/>
    <s v="Fazenda II irmãos"/>
    <x v="5"/>
    <x v="2"/>
    <s v="Conforme relato do colaborador (operador), durante o trajeto, ao passar em um desnível no carreador do Talhão 38, houve o desacoplamento seguido de um tombamento do tanque de irrigação."/>
    <s v="Parcetec"/>
    <x v="2"/>
    <m/>
    <s v="Ismael Feliz de Amorim"/>
    <m/>
    <s v="Fernando Oliveira"/>
    <s v="Paulo Teixeira"/>
    <s v="Fernando Oliveira"/>
    <s v="1. Comunicação aos gestores e área de segurança da MS Florestal. "/>
    <s v="Kelli Santos."/>
    <x v="14"/>
    <x v="4"/>
    <x v="2"/>
    <x v="2"/>
    <d v="2023-08-28T00:00:00"/>
    <x v="2"/>
    <x v="0"/>
    <x v="1"/>
  </r>
  <r>
    <n v="917"/>
    <x v="0"/>
    <d v="2023-08-23T00:00:00"/>
    <x v="7"/>
    <d v="1899-12-30T07:25:00"/>
    <s v="Fazenda Nova Concórdia - Talhão 21."/>
    <x v="5"/>
    <x v="2"/>
    <s v="Ao realizar o processo de descarga de madeira do Forwarder 14031, o operador percebeu um cheiro forte de queimado, desligou o equipamento  e combateu o principio de incêndio no motor. O sistema Dafo atuou e também foi utilizado caminhão pipa da Ponsse para rescaldo do equipamento."/>
    <s v="Bracell"/>
    <x v="5"/>
    <s v="MÓDULO 6"/>
    <s v="Marcio Nunes Esteves Lima"/>
    <s v="Operador de Máquina Florestal"/>
    <s v="Ariosmar Damaceno"/>
    <s v="Rafael Eli"/>
    <m/>
    <s v="1. Realizado combate e extinção do princípio de incêndio."/>
    <m/>
    <x v="10"/>
    <x v="2"/>
    <x v="2"/>
    <x v="1"/>
    <s v=""/>
    <x v="1"/>
    <x v="0"/>
    <x v="0"/>
  </r>
  <r>
    <n v="918"/>
    <x v="0"/>
    <d v="2023-08-23T00:00:00"/>
    <x v="7"/>
    <d v="1899-12-30T14:00:00"/>
    <s v="Fazenda Eiró - Talhão 001"/>
    <x v="4"/>
    <x v="2"/>
    <s v="Realizava DDS, quando foi picado por um marimbondo."/>
    <s v="Bracell"/>
    <x v="5"/>
    <s v="MÓDULO 6"/>
    <s v="Ariosmar Damaceno Sobrinho"/>
    <s v="Supervisor de Colheita"/>
    <s v=" Rafael Eli"/>
    <s v=" Rafael Eli"/>
    <m/>
    <s v="1. Ingestão de dois antialérgicos do Kit Primeiros Socorros do módulo."/>
    <m/>
    <x v="10"/>
    <x v="2"/>
    <x v="1"/>
    <x v="1"/>
    <s v=""/>
    <x v="1"/>
    <x v="0"/>
    <x v="0"/>
  </r>
  <r>
    <n v="919"/>
    <x v="0"/>
    <d v="2023-08-23T00:00:00"/>
    <x v="7"/>
    <d v="1899-12-30T10:42:00"/>
    <s v=" Fazenda São Judas Tadeu do inhema - talhão 06"/>
    <x v="4"/>
    <x v="2"/>
    <s v="O colaborador realizava atividade de roçada manual, quando foi  ferroado por um  marimbondo em sua face (queixo)."/>
    <s v="Emflora "/>
    <x v="2"/>
    <m/>
    <s v="Cristiano Mendonça Lira"/>
    <s v="Ajudante Rural"/>
    <s v="Patrick"/>
    <s v="Bruno Noronha"/>
    <s v="Karine"/>
    <s v="1. Foi realizado a comunicação e dado medicação indicado pela Bracell."/>
    <s v="André Douglas- TST"/>
    <x v="3"/>
    <x v="2"/>
    <x v="2"/>
    <x v="1"/>
    <s v=""/>
    <x v="1"/>
    <x v="0"/>
    <x v="0"/>
  </r>
  <r>
    <n v="920"/>
    <x v="1"/>
    <d v="2023-08-23T00:00:00"/>
    <x v="7"/>
    <d v="1899-12-30T10:15:00"/>
    <s v="Fazenda São Geraldo III"/>
    <x v="1"/>
    <x v="2"/>
    <s v="Conforme relato do encarregado, ao transitar com a caminhonete no Talhão 02, a caixa de ferramenta que se encontrava dentro da carroceria se deslocou devido a trepidação e atingiu o vidro traseiro, ocasionando a quebra do mesmo."/>
    <s v="Carpelo"/>
    <x v="2"/>
    <m/>
    <m/>
    <m/>
    <s v="Danielle Monteiro"/>
    <s v="Lucas Lima Araújo"/>
    <s v="Danielle Monteiro"/>
    <s v="1. Comunicação aos gestores e área de segurança da MS Florestal;_x000a_2. Paralisação do veículo na área de vivência, informação a supervisão e  Engenheiro de Segurança do Trabalho."/>
    <s v="Thiago Barreto"/>
    <x v="14"/>
    <x v="2"/>
    <x v="2"/>
    <x v="1"/>
    <s v=""/>
    <x v="1"/>
    <x v="0"/>
    <x v="0"/>
  </r>
  <r>
    <n v="921"/>
    <x v="0"/>
    <d v="2023-08-23T00:00:00"/>
    <x v="7"/>
    <d v="1899-12-30T12:30:00"/>
    <s v=" Fazenda São José da Boa Vista - talhão 01"/>
    <x v="2"/>
    <x v="2"/>
    <s v="O colaborador caminhava em direção a sua bolsa de armazenamento de EPI  para atividade com defensivo agrícola, e o gatilho do bastão da bomba costal estava pressionado, onde projetou o agrotóxico em direção ao seu olho esquerdo."/>
    <s v="Emflora "/>
    <x v="2"/>
    <m/>
    <s v="Tarcizo Aparecido Nogueira"/>
    <s v="Ajudante Rural I"/>
    <s v="André Luiz Reis"/>
    <s v="Bruno Noronha"/>
    <s v="Marden"/>
    <s v="1. Foi encaminhado ao Pronto Socorro e oftalmologista."/>
    <s v=" João Ricardo - TST"/>
    <x v="3"/>
    <x v="4"/>
    <x v="2"/>
    <x v="2"/>
    <d v="2023-08-28T00:00:00"/>
    <x v="2"/>
    <x v="0"/>
    <x v="1"/>
  </r>
  <r>
    <n v="922"/>
    <x v="0"/>
    <d v="2023-08-24T00:00:00"/>
    <x v="7"/>
    <d v="1899-12-30T14:45:00"/>
    <s v=" 1ª seleçao LPII"/>
    <x v="2"/>
    <x v="2"/>
    <s v="Colaborador teve uma batida do dedo polegar direito contra um bandejão, tendo uma leve escoriação."/>
    <s v="Bracell"/>
    <x v="7"/>
    <m/>
    <s v="Kelvin Diogo de Oliveira Preto"/>
    <s v="Auxiliar de Serviços Gerais"/>
    <s v="Gisele Calandro"/>
    <s v="Claudilene Alves Pena"/>
    <s v="Nathane Alves de Melo Imperatori"/>
    <s v="1. Foi encaminhado para o  ambulatório da linha 1 e liberado em seguida sem qualquer restriçao medica"/>
    <s v="Nathane Alves de Melo Imperatori"/>
    <x v="9"/>
    <x v="2"/>
    <x v="2"/>
    <x v="1"/>
    <s v=""/>
    <x v="1"/>
    <x v="0"/>
    <x v="0"/>
  </r>
  <r>
    <n v="923"/>
    <x v="0"/>
    <d v="2023-08-24T00:00:00"/>
    <x v="7"/>
    <d v="1899-12-30T13:37:00"/>
    <s v="Santo Edwirges lll - talhão 01"/>
    <x v="5"/>
    <x v="2"/>
    <s v="Durante a atividade, o pneu dianteiro escorregou e veio a colidir com o eucalipto prensando a proteção e forçando o vidro, causando sua quebra."/>
    <s v="Emflora "/>
    <x v="2"/>
    <m/>
    <s v="Miguel Cardoso da Silva"/>
    <s v="Operador de trator agrícola l"/>
    <s v="Maria Clara"/>
    <s v="Bruno Noronha"/>
    <s v="Wigor Faria"/>
    <s v="1.  Comunicado de imediato."/>
    <s v=" João Ricardo - TST"/>
    <x v="3"/>
    <x v="2"/>
    <x v="2"/>
    <x v="1"/>
    <s v=""/>
    <x v="1"/>
    <x v="0"/>
    <x v="0"/>
  </r>
  <r>
    <n v="924"/>
    <x v="0"/>
    <d v="2023-08-25T00:00:00"/>
    <x v="7"/>
    <d v="1899-12-30T13:00:00"/>
    <s v="Oficina manutenção automotiva linha 2"/>
    <x v="2"/>
    <x v="2"/>
    <s v="Quando foi manusear as peças da silvicultura no distrito florestal, uma das peças veio a cair  e mesmo com a luva, a mesma prensou o dedo mindinho causando pequenas escoriações."/>
    <s v="Bracell"/>
    <x v="4"/>
    <m/>
    <s v="Bárbara Vitória de Moraes Palazzi Magalhães - Matrícula 37013417"/>
    <s v="Mecânica II"/>
    <s v="José Marcos"/>
    <s v="Rafael Leite Germano"/>
    <s v="Geraldo Cabral."/>
    <s v="1. Colaboradora encaminhada ao ambulatório, tirou raio-x para constatar a ausência de uma lesão maior, orientada a desenvolver atividades mais leves durante o restante da jornada de trabalho e também orientada a ter mais atenção ao desenvolver as atividades."/>
    <s v="José Marcos - Líder de manutenção."/>
    <x v="6"/>
    <x v="2"/>
    <x v="2"/>
    <x v="1"/>
    <s v=""/>
    <x v="1"/>
    <x v="0"/>
    <x v="0"/>
  </r>
  <r>
    <n v="925"/>
    <x v="0"/>
    <d v="2023-08-21T00:00:00"/>
    <x v="7"/>
    <d v="1899-12-30T10:00:00"/>
    <s v="Fazenda Santa Terezinha dos Quarenta - Talhão 001."/>
    <x v="1"/>
    <x v="2"/>
    <s v="Ao fazer o retorno em um carreador sem acesso, o colaborador encostou o veículo no barranco. A lanterna quebrou e o parachoque amassou."/>
    <s v="Bracell"/>
    <x v="14"/>
    <m/>
    <s v="William Pereira dos Santos"/>
    <s v="Auxiliar florestal"/>
    <s v="Rafael Augusto Soares Tiburcio"/>
    <s v="Rafael Aparecido Rodrigues Junior."/>
    <m/>
    <s v="1. Encaminhou o veículo para a oficina."/>
    <s v=" Rafael Augusto Soares Tiburcio."/>
    <x v="9"/>
    <x v="2"/>
    <x v="2"/>
    <x v="1"/>
    <s v=""/>
    <x v="1"/>
    <x v="0"/>
    <x v="0"/>
  </r>
  <r>
    <n v="926"/>
    <x v="0"/>
    <d v="2023-08-24T00:00:00"/>
    <x v="7"/>
    <d v="1899-12-30T15:00:00"/>
    <s v="Fazenda São Bento"/>
    <x v="5"/>
    <x v="2"/>
    <s v="O colaborador estava realizando a atividade de Controle de praga, quando uma madeira passou pela proteção e quebrou o vidro dianteiro da máquina. Não houve danos físicos no operador."/>
    <s v="Sollum"/>
    <x v="2"/>
    <m/>
    <s v="Eder de Paula Alves (33 anos)"/>
    <s v="Operador de Trator"/>
    <s v=" André"/>
    <s v="Alisson Carlos"/>
    <s v="Jose Sidiclei"/>
    <s v="1. A máquina foi parada para que seja realizado a substituição do vidro."/>
    <s v="Fausto Alves"/>
    <x v="5"/>
    <x v="4"/>
    <x v="3"/>
    <x v="2"/>
    <d v="2023-08-29T00:00:00"/>
    <x v="2"/>
    <x v="0"/>
    <x v="1"/>
  </r>
  <r>
    <n v="927"/>
    <x v="0"/>
    <d v="2023-08-26T00:00:00"/>
    <x v="7"/>
    <d v="1899-12-30T01:30:00"/>
    <s v="Fazenda Caieiras"/>
    <x v="5"/>
    <x v="2"/>
    <s v="Ao deslocar a máquina carregada, subiu um ramal tipo Vala da quadra 88, onde havia declividade lateral do lado esquerdo, vindo a tombar o equipamento."/>
    <s v="Bracell"/>
    <x v="5"/>
    <s v="MÓDULO 2"/>
    <s v="Gerenson Ferreira dos Santos"/>
    <s v="Operador de máquinas florestal II"/>
    <m/>
    <s v="Lucas Ribeiro Pinto"/>
    <s v="Emanuel Marques"/>
    <s v="1. Paralisado as atividades;_x000a_2.Informado supersão/coordenação;_x000a_3.Operador foi levado ao Hospital em Jundiaí._x000a_Obs:. Operador passou pelo plantão médico foi liberado. Não sofreu nem um tipo de lesão."/>
    <s v="Emanuel Marques "/>
    <x v="16"/>
    <x v="2"/>
    <x v="3"/>
    <x v="2"/>
    <d v="2023-08-31T00:00:00"/>
    <x v="2"/>
    <x v="0"/>
    <x v="1"/>
  </r>
  <r>
    <n v="928"/>
    <x v="0"/>
    <d v="2023-08-24T00:00:00"/>
    <x v="7"/>
    <d v="1899-12-30T17:15:00"/>
    <s v="Fazenda Faxinal - Talhão 011"/>
    <x v="5"/>
    <x v="0"/>
    <s v="Ao sentir que algo estava queimando, parou a máquina na borda do talhão e avistou fogo na torre do forwarder. Utilizou um extintor para combater o princípio de incêndio, contudo não teve êxito, pois as labaredas já haviam se alastrado pela máquina, queimando todo equipamento."/>
    <s v="Bracell"/>
    <x v="5"/>
    <s v="MÓDULO 1"/>
    <s v="Pedro Herculano De Assis"/>
    <s v="Operador de máquinas florestal II"/>
    <s v=" Márcio Pires"/>
    <s v="Lucas Ribeiro Pinto."/>
    <s v="Márcio Pires"/>
    <s v="1. Comunicado Coordenador e Gerente."/>
    <s v=" Márcio Pires"/>
    <x v="10"/>
    <x v="5"/>
    <x v="2"/>
    <x v="2"/>
    <d v="2023-08-29T00:00:00"/>
    <x v="2"/>
    <x v="0"/>
    <x v="1"/>
  </r>
  <r>
    <n v="929"/>
    <x v="0"/>
    <d v="2023-08-27T00:00:00"/>
    <x v="7"/>
    <d v="1899-12-30T20:00:00"/>
    <s v="Fazenda Santo Inácio"/>
    <x v="1"/>
    <x v="2"/>
    <s v="Ao fazer uma curva, bateu a última composição em um poste de energia. O conjunto nada sofreu. O poste caiu e a energia foi interrompida na fazenda próxima ao evento."/>
    <s v="Bracell"/>
    <x v="0"/>
    <m/>
    <s v="Wilson Melo "/>
    <s v=" Motorista de Transporte Florestal"/>
    <s v="Arthur Magnino Santana"/>
    <s v="Everson Ribas"/>
    <s v=" Arthur Magnino Santana."/>
    <s v="1. Comunicação a Coordenação e Contato com a CPFL."/>
    <s v="EVERTON - ASSISTENTE M4"/>
    <x v="19"/>
    <x v="2"/>
    <x v="2"/>
    <x v="1"/>
    <s v=""/>
    <x v="1"/>
    <x v="0"/>
    <x v="0"/>
  </r>
  <r>
    <n v="930"/>
    <x v="0"/>
    <d v="2023-08-27T00:00:00"/>
    <x v="7"/>
    <d v="1899-12-30T00:23:00"/>
    <s v="Estrada municipal Paranapanema a Angatuba."/>
    <x v="5"/>
    <x v="2"/>
    <s v="O ônibus da Jauense transportando 06 trabalhadores, colidiu com 02 búfalos que estavam na pista Angatuba a Itatinga e em seguida o ônibus colidiu com barranco lateral da pista. Não houve trabalhadores feridos."/>
    <s v="Jauense"/>
    <x v="5"/>
    <s v="MÓDULO 3"/>
    <m/>
    <m/>
    <s v="José Sérgio de Lima"/>
    <s v="José Sérgio de Lima"/>
    <s v=" José Sérgio de Lima"/>
    <s v="1. Solicitada substituição do veículo;_x000a_2. Conversa com proprietário dos animais."/>
    <s v="Rafael Domingues"/>
    <x v="10"/>
    <x v="2"/>
    <x v="3"/>
    <x v="2"/>
    <d v="2023-09-01T00:00:00"/>
    <x v="2"/>
    <x v="1"/>
    <x v="1"/>
  </r>
  <r>
    <n v="931"/>
    <x v="0"/>
    <d v="2023-08-25T00:00:00"/>
    <x v="7"/>
    <d v="1899-12-30T22:30:00"/>
    <s v="Módulo 4 -  Fazenda Santa Rita"/>
    <x v="5"/>
    <x v="2"/>
    <s v="O trabalhador saiu com o caminhão Baú oficina que estava estacionado próximo ao módulo, vindo a colidir com a &quot;varanda&quot; basculante do módulo, causando danos na varanda e no baú do caminhão. O colaborado não tem habilitação para dirigir o caminhão “categoria D”."/>
    <s v="Ponsse"/>
    <x v="5"/>
    <s v="MÓDULO 4"/>
    <s v="Tiago Beltramin Claro"/>
    <s v="Auxiliar de manutenção"/>
    <s v="Israel Feitosa"/>
    <s v="Antônio Cesar Coelho Madeira"/>
    <m/>
    <s v="1. Informação aos gestores Ponsse e Bracell;_x000a_2. Investigação do evento com o envolvido."/>
    <s v="Carlos Henrique Locay (TST PONSSE)"/>
    <x v="10"/>
    <x v="2"/>
    <x v="3"/>
    <x v="2"/>
    <d v="2023-08-30T00:00:00"/>
    <x v="2"/>
    <x v="0"/>
    <x v="1"/>
  </r>
  <r>
    <n v="932"/>
    <x v="0"/>
    <d v="2023-07-31T00:00:00"/>
    <x v="6"/>
    <d v="1899-12-30T09:30:00"/>
    <s v="Fazenda Sata Helena ll - Talhao 04"/>
    <x v="5"/>
    <x v="2"/>
    <s v="Motorista de Van levando operadores para iniciar o turno não respeitou distância de segurança das operações de Forwarder sendo atingido por este."/>
    <s v="Bracell"/>
    <x v="5"/>
    <m/>
    <s v="Nilton Romualdo"/>
    <s v="Operador I"/>
    <s v="Sidnei Fonseca"/>
    <s v="Rafael Eli"/>
    <s v="Sidnei Fonseca"/>
    <s v="1. Orientação toda equipe sobre o procedimento distância segura de máquina."/>
    <s v="Sidnei Fonseca"/>
    <x v="3"/>
    <x v="4"/>
    <x v="2"/>
    <x v="2"/>
    <d v="2023-08-05T00:00:00"/>
    <x v="2"/>
    <x v="0"/>
    <x v="0"/>
  </r>
  <r>
    <n v="933"/>
    <x v="0"/>
    <d v="2023-08-25T00:00:00"/>
    <x v="7"/>
    <d v="1899-12-30T10:10:00"/>
    <s v=" Silvicultura Viveiro de Espera viveiro - MS"/>
    <x v="2"/>
    <x v="2"/>
    <s v="A colaboradora realizava atividade de desentubetamento de mudas e em certo momento,ao puxar o tubete, veio a sentir um desconforto no punho direito, causando dor no local."/>
    <s v="Bracell"/>
    <x v="7"/>
    <m/>
    <s v="Gislaine Cassandra melo dos Santos"/>
    <s v="Auxiliar de serviços gerais viveiro"/>
    <s v="João Afonso Mota"/>
    <s v="Valeriano Conceição"/>
    <s v="João Afonso Mota"/>
    <s v="1. Comunicação aos gestores, saúde e área de segurança da Bracell;_x000a_2. Ela foi encaminhada para o ambulatório médico local onde foi atendida e liberada posteriormente. "/>
    <s v="Eliane Carvalho"/>
    <x v="8"/>
    <x v="2"/>
    <x v="2"/>
    <x v="1"/>
    <s v=""/>
    <x v="1"/>
    <x v="0"/>
    <x v="0"/>
  </r>
  <r>
    <n v="934"/>
    <x v="1"/>
    <d v="2023-08-25T00:00:00"/>
    <x v="7"/>
    <d v="1899-12-30T16:30:00"/>
    <s v="BR 163 - Km 485 - Campo Grande MS"/>
    <x v="5"/>
    <x v="2"/>
    <s v="No retorno da fazenda Toca da Anta, onde estava realizando coletas de pontos, devido ao fluxo intenso e lentidão na rodovia, ele veio a colidir com um veículo que parou bruscamente a sua  frente, causando avarias. Não houve nenhuma lesão aos ocupantes e sim danos materiais."/>
    <s v="Ms Florestal"/>
    <x v="8"/>
    <m/>
    <s v="Carlos Roberto Pinto de Campos"/>
    <s v="Técnico em Geoprocessamento II"/>
    <s v=" Eduardo Martoni"/>
    <s v="Cleomar Pereira Lazaro"/>
    <s v=" Eduardo Martoni"/>
    <s v="1. Comunicação aos gestores e área de segurança da MS Florestal."/>
    <s v="Cleomar Pereira Lazaro"/>
    <x v="8"/>
    <x v="4"/>
    <x v="2"/>
    <x v="2"/>
    <d v="2023-08-30T00:00:00"/>
    <x v="2"/>
    <x v="0"/>
    <x v="1"/>
  </r>
  <r>
    <n v="935"/>
    <x v="0"/>
    <d v="2023-08-26T00:00:00"/>
    <x v="7"/>
    <d v="1899-12-30T12:30:00"/>
    <s v="Fazenda Pantano"/>
    <x v="2"/>
    <x v="2"/>
    <s v="Durante a execução da atividade de desbaste de sabre, ele acabou resvalando o dedo indicador da mão direita no disco flape da lixadeira, o que causou um corte contuso superficial. "/>
    <s v="Ponsse"/>
    <x v="5"/>
    <s v="MÓDULO 8"/>
    <s v="Pedro Gimenes Aires"/>
    <m/>
    <s v="Evandro Schafaschek"/>
    <s v=" Angelo Taparo"/>
    <s v="Evandro Schafaschek"/>
    <s v="1. Comunicação aos gestores Bracell e PONSSE, e a área de saúde e segurança da MS Florestal;_x000a_2. De imediato, ele comunicou a liderança e logo teve os primeiros socorros. Na sequência, o colaborador foi encaminhado para o pronto atendimento em Campo Grande MS, sendo realizado curativo e liberado posteriormente. "/>
    <s v="Rafael Pinheiro Rodrigues"/>
    <x v="12"/>
    <x v="2"/>
    <x v="2"/>
    <x v="2"/>
    <d v="2023-08-31T00:00:00"/>
    <x v="2"/>
    <x v="0"/>
    <x v="1"/>
  </r>
  <r>
    <n v="936"/>
    <x v="0"/>
    <d v="2023-08-28T00:00:00"/>
    <x v="7"/>
    <d v="1899-12-30T11:40:00"/>
    <s v=" Refeitório"/>
    <x v="2"/>
    <x v="2"/>
    <s v="Funcionária ao sair do refeitório estava na fila para devolver prato. Quando outro funcionário abriu a porta para sair do refeitório, o vento empurrou a porta e a mesma bateu nas suas costas."/>
    <s v="Bracell"/>
    <x v="7"/>
    <s v=" LPI"/>
    <s v="Vera Lucia de Souza"/>
    <s v="Auxiliar de Serviços Gerais"/>
    <s v="Agnaldo Romano"/>
    <s v="Claudilene Alves Pena"/>
    <s v="Nathane Alves de Melo Imperatori"/>
    <s v="1. Foi encaminhado para o  ambulatório da linha 1."/>
    <s v="Agnaldo Romano"/>
    <x v="9"/>
    <x v="2"/>
    <x v="2"/>
    <x v="1"/>
    <s v=""/>
    <x v="1"/>
    <x v="0"/>
    <x v="0"/>
  </r>
  <r>
    <n v="937"/>
    <x v="0"/>
    <d v="2023-08-28T00:00:00"/>
    <x v="7"/>
    <d v="1899-12-30T09:30:00"/>
    <s v="Fazenda Caieiras "/>
    <x v="1"/>
    <x v="2"/>
    <s v="Durante a manobra para estacionar, os tambores que estavam na carroceria vieram a se movimentar e atingir o vidro traseiro ocasionando a quebra. Os tambores estavam amarrados, mesmo assim se movimentaram durante a manobra."/>
    <s v="Ponsse"/>
    <x v="5"/>
    <s v="MÓDULO 2"/>
    <s v="Felipe Machado de Almeida"/>
    <s v="Mecânico I"/>
    <s v=" Lucas Pinto Ribeiro"/>
    <s v="Antonio Cesar Coelho Madeira"/>
    <s v="Emanuel Francis Marques"/>
    <s v="1. Verificado e evidenciado que os colaboradores não sofreram ferimentos;_x000a_2. Comunicação aos Gestores Ponsse e Bracell;_x000a_3. Alinhado com Supervisor de Frotas a retirada do veículo de operação para substituição do vidro danificado."/>
    <s v="Luiz Henrique de Almeida Cruz"/>
    <x v="16"/>
    <x v="2"/>
    <x v="2"/>
    <x v="1"/>
    <s v=""/>
    <x v="1"/>
    <x v="0"/>
    <x v="0"/>
  </r>
  <r>
    <n v="938"/>
    <x v="0"/>
    <d v="2023-08-28T00:00:00"/>
    <x v="7"/>
    <d v="1899-12-30T15:10:00"/>
    <s v="Fazenda Santa América"/>
    <x v="5"/>
    <x v="2"/>
    <s v="Durante a operação o trator deslizou lateralmente para o lado direito, dessa forma, o trator se chocou com uma árvore de eucalipto, com o impacto do trator com a árvore o vidro lateral direito veio a estilhaçar."/>
    <s v="J.F.I"/>
    <x v="2"/>
    <m/>
    <s v="Derinaldo Muniz do Santos"/>
    <s v="operador"/>
    <s v=" Karine"/>
    <s v="Bruno Noronha"/>
    <s v="Karine"/>
    <s v="1. Atividade foi paralisada, colaboradores foram orientado sobre o ocorrido, foi informado para o coordenador e avisado a segurança do trabalho."/>
    <s v="Ednaldo Rosa"/>
    <x v="5"/>
    <x v="4"/>
    <x v="3"/>
    <x v="2"/>
    <d v="2023-09-02T00:00:00"/>
    <x v="2"/>
    <x v="0"/>
    <x v="1"/>
  </r>
  <r>
    <n v="939"/>
    <x v="0"/>
    <d v="2023-08-29T00:00:00"/>
    <x v="7"/>
    <d v="1899-12-30T08:30:00"/>
    <s v="Área Florestal - Pinus próximo ao Tissue"/>
    <x v="2"/>
    <x v="2"/>
    <s v="Colaboradora estava se deslocando no terreno quando tropeçou nos resíduos de Pinus e caiu. A mesma ralou o punho direito e bateu a perna direita."/>
    <s v="Bracell"/>
    <x v="8"/>
    <m/>
    <s v="Atny Miho Saito"/>
    <s v="Supervisora de Planejamento e Controle"/>
    <s v="Gustavo Martins Soares"/>
    <s v="Gustavo Martins Soares"/>
    <s v="Atny Miho Saito"/>
    <s v="1. Buscou atendimento no ambulatório da Linha 1 e depois foi direcionada para o ambulatório da Linha 2"/>
    <s v="Atny Miho Saito"/>
    <x v="9"/>
    <x v="1"/>
    <x v="2"/>
    <x v="1"/>
    <s v=""/>
    <x v="1"/>
    <x v="0"/>
    <x v="0"/>
  </r>
  <r>
    <n v="940"/>
    <x v="0"/>
    <d v="2023-08-29T00:00:00"/>
    <x v="7"/>
    <d v="1899-12-30T02:00:00"/>
    <s v="Fazenda Pantano-MS"/>
    <x v="1"/>
    <x v="2"/>
    <s v="O motorista seguia sentido saída do projeto (fazenda Pântano MS) e ao passar por um veículo, a última composição da carreta gerou o abalroamento, causando danos no pneu do último compartimento da carreta."/>
    <s v="Jsl"/>
    <x v="0"/>
    <m/>
    <s v=" Flavio Vinicios de Oliveira"/>
    <s v="Motorista de tritrem"/>
    <s v=" Adriano Sanabia"/>
    <s v="Angelo Taparo"/>
    <m/>
    <s v="1. Comunicação aos gestores e área de segurança da Bracell. "/>
    <s v="Carina Rodrigues Cândido"/>
    <x v="12"/>
    <x v="2"/>
    <x v="2"/>
    <x v="1"/>
    <s v=""/>
    <x v="1"/>
    <x v="0"/>
    <x v="0"/>
  </r>
  <r>
    <n v="941"/>
    <x v="1"/>
    <d v="2023-08-28T00:00:00"/>
    <x v="7"/>
    <d v="1899-12-30T17:00:00"/>
    <s v="Próximo a Fazenda Igrejinha - MS 040  "/>
    <x v="5"/>
    <x v="2"/>
    <s v="Durante deslocamento da máquina, em determinado ponto da estrada, se deparou com uma carreta de calcário , atolada e obstruindo parte da estrada. Dessa forma, a máquina precisou passar ao lado da carreta, e acabou escorregando na areia, atingindo a lanterna traseira do cavalo da carreta. "/>
    <s v="PW Agroflorestal"/>
    <x v="2"/>
    <m/>
    <s v="Rafael Gonçalo de Morais"/>
    <m/>
    <s v="João Marcos"/>
    <s v=" José Renato Drago"/>
    <s v="João Marcos"/>
    <s v="Comunicação aos gestores e área de segurança da MS Florestal. "/>
    <s v="William Sanches"/>
    <x v="12"/>
    <x v="2"/>
    <x v="2"/>
    <x v="1"/>
    <s v=""/>
    <x v="1"/>
    <x v="0"/>
    <x v="0"/>
  </r>
  <r>
    <n v="942"/>
    <x v="0"/>
    <d v="2023-08-29T00:00:00"/>
    <x v="7"/>
    <d v="1899-12-30T16:20:00"/>
    <s v="Oficina Automotiva"/>
    <x v="3"/>
    <x v="2"/>
    <s v="O colaborador estava se movimentando embaixo da quinta roda de uma carreta que estava em manutenção e ao se levantar colidiu a face  com o suporte do cortes de água causando um pequeno corte na face._x000a_"/>
    <s v=" Executiva"/>
    <x v="4"/>
    <m/>
    <s v="Celso Vinicius da Silva"/>
    <s v="Auxiliar de Manutenção"/>
    <s v="Aparecido Nunes de Moraes"/>
    <s v="Rafael Germano"/>
    <s v="Rogério Aparecido dos Santos"/>
    <s v=" 1. Encaminhamento para o Ambulatório L2, onde foi feito uma sutura  (três pontos); _x000a_2.Bloqueio do local do evento para investigação."/>
    <s v="Aparecido Nunes de Moraes - Líder"/>
    <x v="6"/>
    <x v="4"/>
    <x v="3"/>
    <x v="2"/>
    <d v="2023-09-03T00:00:00"/>
    <x v="2"/>
    <x v="0"/>
    <x v="1"/>
  </r>
  <r>
    <n v="943"/>
    <x v="0"/>
    <d v="2023-08-29T00:00:00"/>
    <x v="7"/>
    <d v="1899-12-30T09:45:00"/>
    <s v="Plataforma 11"/>
    <x v="2"/>
    <x v="2"/>
    <s v="Funcionária estava na atividade de encaixotamento e ao buscar uma caixa vazia, escorregou no barro e lodo batendo o joelho esquerdo no chão."/>
    <s v="Bracell"/>
    <x v="7"/>
    <m/>
    <s v="Silmara dos Santos"/>
    <s v="Auxiliar de Serviços Gerais"/>
    <s v="Agnaldo Romano"/>
    <s v="Claudilene Alves Pena"/>
    <s v="Nathane Alves de Melo Imperatori"/>
    <s v="1. Foi encaminhado para o ambulatório da linha 2;_x000a_2. Posteriormente levada ao CMU para realizar ultrassom;_x000a_3. Após receber a ultrassom retornou na medicina; linha2 (Dra. Raquel). A mesma informou que não houve lesão em razão da batida;_x000a_4. Colaboradora recebeu medicação para dor._x000a_Obs:. A colaboradora já possui uma lesão que não foi adquirida no trabalho, tem 2 anos que a mesma fez cirurgia (inclusive a mesma faz tratamento no joelho esquerdo)."/>
    <s v="Agnaldo Romano"/>
    <x v="9"/>
    <x v="2"/>
    <x v="2"/>
    <x v="1"/>
    <s v=""/>
    <x v="1"/>
    <x v="0"/>
    <x v="0"/>
  </r>
  <r>
    <n v="944"/>
    <x v="0"/>
    <d v="2023-08-29T00:00:00"/>
    <x v="7"/>
    <d v="1899-12-30T12:00:00"/>
    <s v="Viveiro Avaí"/>
    <x v="2"/>
    <x v="2"/>
    <s v="Funcionária ao fechar a marmita para fazer o descarte da mesma, cortou o dedo indicador da mão direita."/>
    <s v="Bracell"/>
    <x v="7"/>
    <m/>
    <s v="Elen Daiane Romeu"/>
    <s v="Auxiliar de Serviços Gerais"/>
    <s v="Maria Lopes"/>
    <s v="Geisislaene Araujo"/>
    <s v="Alexandre Pinto Mesquita"/>
    <s v="1. Feito um curativo com material da maleta de primeiros socorros."/>
    <s v="Alexandre Pinto Mesquita"/>
    <x v="9"/>
    <x v="2"/>
    <x v="2"/>
    <x v="1"/>
    <s v=""/>
    <x v="1"/>
    <x v="0"/>
    <x v="0"/>
  </r>
  <r>
    <n v="945"/>
    <x v="0"/>
    <d v="2023-08-29T00:00:00"/>
    <x v="7"/>
    <d v="1899-12-30T19:20:00"/>
    <s v="Oficina Automotiva"/>
    <x v="2"/>
    <x v="2"/>
    <s v="Ao esquentar uma peça  (para barro) com o maçarico, a porca que é rosqueada na caneta do acetileno veio a se soltar gerando uma pequena chama que atingiu sua mão direita. Mesmo utilizando a luva o calor atingiu a sua pele, causando uma pequena bolha."/>
    <s v="Bracell"/>
    <x v="4"/>
    <m/>
    <s v="José  Raimundo"/>
    <s v=" Mecânico Automotivo ll"/>
    <s v=" Felipe Andrigo Romani"/>
    <s v="Rafael Germano"/>
    <s v=" Rogério Aparecido dos Santos"/>
    <s v="1. Imediatamente foi encaminhado ao ambulatório médico;_x000a_2. Bloqueio no equipamento para investigação."/>
    <s v="Felipe Andrigo Romani"/>
    <x v="6"/>
    <x v="4"/>
    <x v="2"/>
    <x v="2"/>
    <d v="2023-09-03T00:00:00"/>
    <x v="2"/>
    <x v="0"/>
    <x v="1"/>
  </r>
  <r>
    <n v="946"/>
    <x v="0"/>
    <d v="2023-08-29T00:00:00"/>
    <x v="7"/>
    <d v="1899-12-30T14:45:00"/>
    <s v="Sarandy - Talhão 08"/>
    <x v="4"/>
    <x v="2"/>
    <s v="Operador foi picado por uma abelha na parte do tórax."/>
    <s v="Bracell"/>
    <x v="2"/>
    <m/>
    <s v="Luan Guilherme"/>
    <s v="Operador"/>
    <s v="Rafael Eli"/>
    <s v="Rafael Eli"/>
    <s v=" Sidnei Fonseca"/>
    <s v="1. Foi encaminhado ao hospital de cafelandia, medicado e liberado para residência;_x000a_2. DDS com equipe sobre os riscos com picada de abelha e ultilizar os EPIs de proteção (Capuz de fuga) kit de emergência caso precise)"/>
    <s v=" Sidnei"/>
    <x v="3"/>
    <x v="2"/>
    <x v="2"/>
    <x v="1"/>
    <s v=""/>
    <x v="1"/>
    <x v="0"/>
    <x v="0"/>
  </r>
  <r>
    <n v="947"/>
    <x v="1"/>
    <d v="2023-07-26T00:00:00"/>
    <x v="6"/>
    <d v="1899-12-30T05:21:00"/>
    <s v="Percurso Sentido Ribas do Rio Pardo - MS"/>
    <x v="6"/>
    <x v="2"/>
    <s v="Houve colisão do veículo no limitador na lateral da ponte e consequentemente veio a cair com as rodas para cima."/>
    <s v="Macplan"/>
    <x v="2"/>
    <m/>
    <s v="1. Sebastião Inacio da Silva;_x000a_2. Alerrandson Pereira da Silva;_x000a_3. Diego Oliveira Souza;_x000a_4. Edmilson Pereira dos Santos  "/>
    <s v="1. Encarregado; _x000a_2. Operador Máquinas Pesadas;_x000a_3. Operador Máquinas Pesadas;_x000a_4. Operador Máquinas Pesadas;"/>
    <s v="Renan Marques "/>
    <s v="João Ramyller"/>
    <s v="Renan Marques "/>
    <s v="1. Foram Encaminhados e atendidos pelo médico de trabalho; _x000a_2. Acionado orpo de bombeiro."/>
    <s v="Thiago Amaro dos Santos"/>
    <x v="12"/>
    <x v="5"/>
    <x v="4"/>
    <x v="2"/>
    <d v="2023-07-31T00:00:00"/>
    <x v="2"/>
    <x v="0"/>
    <x v="1"/>
  </r>
  <r>
    <n v="948"/>
    <x v="1"/>
    <d v="2023-08-29T00:00:00"/>
    <x v="7"/>
    <d v="1899-12-30T09:40:00"/>
    <s v="Fazenda Sol Nascente"/>
    <x v="2"/>
    <x v="2"/>
    <s v="O colaborador relatou que durante a atividade de combate a formiga ele se deparou com algumas abelhas e ao correr para se proteger, acabou caindo em um buraco, vindo a sentir um desconforto no joelho esquerdo."/>
    <s v="Teca Serviços Florestais"/>
    <x v="2"/>
    <m/>
    <s v="Rudson da Silva"/>
    <s v="Trabalhador Florestal"/>
    <s v="Expedito Herminio Júnior"/>
    <s v="José Renato Drago"/>
    <s v="Expedito Herminio Júnior"/>
    <s v="1. Comunicação aos gestores, saúde e área de segurança da MS Florestal._x000a_Colaborador encaminhado a UPA na  Cidade de Campo Grande/MS."/>
    <s v="Joseana Veiga"/>
    <x v="17"/>
    <x v="2"/>
    <x v="2"/>
    <x v="1"/>
    <s v=""/>
    <x v="1"/>
    <x v="0"/>
    <x v="0"/>
  </r>
  <r>
    <n v="949"/>
    <x v="0"/>
    <d v="2023-08-30T00:00:00"/>
    <x v="7"/>
    <d v="1899-12-30T09:30:00"/>
    <s v="Viveiro Avaí"/>
    <x v="4"/>
    <x v="2"/>
    <s v="Funcionária foi picada por abelha."/>
    <s v="Bracell"/>
    <x v="7"/>
    <m/>
    <s v="Mariele dos Santos Chieregato"/>
    <s v="Auxiliar de Serviços Gerais"/>
    <s v="Maria Lopes"/>
    <s v="Geisislaene Araujo"/>
    <s v="Alexandre Pinto Mesquita"/>
    <s v="1. Colaboradora foi medicada (prednisona) e encaminhada para o pronto atendimento de Avaí."/>
    <s v="Rosana Ferreira de Souza"/>
    <x v="9"/>
    <x v="2"/>
    <x v="2"/>
    <x v="1"/>
    <s v=""/>
    <x v="1"/>
    <x v="0"/>
    <x v="0"/>
  </r>
  <r>
    <n v="950"/>
    <x v="0"/>
    <d v="2023-08-29T00:00:00"/>
    <x v="7"/>
    <d v="1899-12-30T14:35:00"/>
    <s v="Fazenda Conceição"/>
    <x v="2"/>
    <x v="2"/>
    <s v="Colaborador executando atividade de Capina Química manual, quando tropeçou em um resíduo vindo a cair, batendo o joelho esquerdo no chão."/>
    <s v="J.F.I"/>
    <x v="2"/>
    <m/>
    <s v="Edson Luiz Pires Brito"/>
    <s v="Servente Rural"/>
    <s v="Tauany Almeida"/>
    <s v="Alisson Silva"/>
    <s v="Gustavo H."/>
    <s v="1. Comunicado ao setor de enfermagem da empresa, após a Supervisão! E foi encaminhado ao pronto socorro, e será encaminhado ao médico do trabalho para avaliação."/>
    <s v="Valcir Mendes"/>
    <x v="5"/>
    <x v="2"/>
    <x v="2"/>
    <x v="1"/>
    <s v=""/>
    <x v="1"/>
    <x v="0"/>
    <x v="0"/>
  </r>
  <r>
    <n v="951"/>
    <x v="0"/>
    <d v="2023-08-30T00:00:00"/>
    <x v="7"/>
    <d v="1899-12-30T02:30:00"/>
    <s v="Fazenda Pinheiro - Talhão 025 (Botucatu)"/>
    <x v="5"/>
    <x v="2"/>
    <s v="O operador realizava a derrubada de árvores da bordadura do talhão e ao girar a máquina para um melhor alinhamento e direcionamento da árvore a ser colhida, a lateral da máquina colidiu com um poste de concreto, vindo a quebrar o mesmo (Poste para condução de Fibra óptica de Internet)."/>
    <s v="Bracell"/>
    <x v="5"/>
    <s v="MÓDULO 1"/>
    <s v="Edivaldo Perreira"/>
    <s v="Operador máquina florestal II"/>
    <s v="Márcio Pires"/>
    <s v="Lucas Ribeiro Pinto"/>
    <s v="Márcio Pires"/>
    <s v="1. Comunicado a gestão._x000a_2. Sinalizado local."/>
    <s v="Técnico colheita Rafael Alves"/>
    <x v="10"/>
    <x v="2"/>
    <x v="2"/>
    <x v="1"/>
    <s v=""/>
    <x v="1"/>
    <x v="0"/>
    <x v="0"/>
  </r>
  <r>
    <n v="952"/>
    <x v="0"/>
    <d v="2023-08-30T00:00:00"/>
    <x v="7"/>
    <d v="1899-12-30T09:10:00"/>
    <s v="Viveiro Avaí"/>
    <x v="2"/>
    <x v="2"/>
    <s v="Funcionário ao se deslocar do barracão da primeira seleção para o barracão de produção, pisou em falso no terreno irregular onde sentiu uma dor no joelho."/>
    <s v="Bracell"/>
    <x v="7"/>
    <m/>
    <s v="Otávio Castro Moreira Junior"/>
    <s v="Auxiliar de Serviços Gerais"/>
    <s v="Maria Lopes"/>
    <s v="Geisislaene Araujo"/>
    <s v="Alexandre Pinto Mesquita"/>
    <s v="1. Colaborador foi encaminhado para o pronto atendimento de Avaí e encaminhado para a unidade de pronto atendimento de Pirajuí para tirar raio-x._x000a_2. Após o raio-x o mesmo foi levado para avaliação na medicina Bracell."/>
    <s v="Maria Lopes Martins Avelar"/>
    <x v="9"/>
    <x v="2"/>
    <x v="2"/>
    <x v="1"/>
    <s v=""/>
    <x v="1"/>
    <x v="0"/>
    <x v="0"/>
  </r>
  <r>
    <n v="953"/>
    <x v="0"/>
    <d v="2023-08-30T00:00:00"/>
    <x v="7"/>
    <d v="1899-12-30T16:25:00"/>
    <s v="Viveiro LP3"/>
    <x v="2"/>
    <x v="2"/>
    <s v="Funcionária ao empurrar bandeja de primeira seleção com ocupação de 30 mudas, a unha do dedo polegar da mão esquerda agarrou na emenda do canteiro, dobrando a unha e provocando uma lesão."/>
    <s v="Bracell"/>
    <x v="7"/>
    <s v="LPIII"/>
    <s v="Tayná Delfino Escola"/>
    <s v="Auxiliar de Serviços Gerais"/>
    <s v="Gisele"/>
    <s v="Claudilene Pena"/>
    <s v="Nathane Alves"/>
    <s v="1. Colaboradora foi encaminhada ao ambulatório."/>
    <s v="Claudilene Pena"/>
    <x v="9"/>
    <x v="2"/>
    <x v="2"/>
    <x v="1"/>
    <s v=""/>
    <x v="1"/>
    <x v="0"/>
    <x v="0"/>
  </r>
  <r>
    <n v="954"/>
    <x v="0"/>
    <d v="2023-08-28T00:00:00"/>
    <x v="7"/>
    <d v="1899-12-30T10:00:00"/>
    <s v=" Fazenda Boi lll"/>
    <x v="5"/>
    <x v="2"/>
    <s v="O colaborador relatou que durante o desembarque do caminhão prancha, a porta veio a abrir batendo na colméia do rolo, o que causou a quebra do vidro e acabou danificando também a porta da máquina. "/>
    <s v="Mottasul"/>
    <x v="6"/>
    <m/>
    <s v="Luciano Lopes de Matos"/>
    <s v="Operador de Máquinas Leves"/>
    <m/>
    <s v="Angelo Taparo"/>
    <s v=" Adriano Sanabria"/>
    <s v="1. Máquina parada para reparo; _x000a_2. Comunicação aos gestores e área de segurança da Bracell."/>
    <s v="Lucas Félix"/>
    <x v="12"/>
    <x v="2"/>
    <x v="2"/>
    <x v="1"/>
    <s v=""/>
    <x v="1"/>
    <x v="0"/>
    <x v="0"/>
  </r>
  <r>
    <n v="955"/>
    <x v="0"/>
    <s v=" 31/08/2023"/>
    <x v="7"/>
    <d v="1899-12-30T10:07:00"/>
    <s v="Fazenda Bom Jesus"/>
    <x v="1"/>
    <x v="2"/>
    <s v="O colaborador relatou que ao acessar uma curva na fazenda no sentido de carregamento, o veículo derrapou no solo escorregadio e colidiu na pilha de madeira, danificando parte frontal do Cavalo Mecânico, do lado do motorista.  (Farol, porta, para-choque)."/>
    <s v="Transpes"/>
    <x v="0"/>
    <m/>
    <s v="Leandro Marcos Paulo"/>
    <s v=" Motorista Carreteiro"/>
    <m/>
    <s v="Everson Ribas Gomes"/>
    <s v=" Hellerson Soares"/>
    <s v="1. Comunicação aos gestores e área de segurança da Bracell;_x000a_2. Foi acionado líder de campo para apoio."/>
    <s v="Danyllo Oliveira Barbosa"/>
    <x v="13"/>
    <x v="2"/>
    <x v="2"/>
    <x v="1"/>
    <s v=""/>
    <x v="1"/>
    <x v="0"/>
    <x v="0"/>
  </r>
  <r>
    <n v="956"/>
    <x v="0"/>
    <d v="2023-08-30T00:00:00"/>
    <x v="7"/>
    <d v="1899-12-30T10:35:00"/>
    <s v="Fazenda Lagoa Rica"/>
    <x v="3"/>
    <x v="2"/>
    <s v="O colaborador estava realizando atividade de roçada de desbrota, tropeçou e ao mudar o passo veio a pisar na lâmina da foice, fazendo um corte no seu pé direito, embaixo do dedão."/>
    <s v="Sollum"/>
    <x v="2"/>
    <m/>
    <s v=" Leandro Pereira Nunes "/>
    <s v="Trabalhador Florestal"/>
    <s v="Márcio"/>
    <s v="Alisson Carlos"/>
    <s v="Jose Sidiclei"/>
    <s v="1. O mesmo foi socorrido e levado ao pronto atendimento da cidade de Agudos."/>
    <s v="Fausto Alves"/>
    <x v="5"/>
    <x v="4"/>
    <x v="2"/>
    <x v="2"/>
    <d v="2023-09-04T00:00:00"/>
    <x v="2"/>
    <x v="0"/>
    <x v="1"/>
  </r>
  <r>
    <n v="957"/>
    <x v="0"/>
    <s v=" 01/09/2023"/>
    <x v="8"/>
    <d v="1899-12-30T06:15:00"/>
    <s v="Fazenda Santo Alberto - Borebi"/>
    <x v="5"/>
    <x v="2"/>
    <s v="Durante a manobra em marcha ré, o veículo atingiu um eucalipto, amassando o lado direito do mesmo e quebrando o retrovisor."/>
    <s v="Bracell"/>
    <x v="0"/>
    <m/>
    <s v="Marcelo Francisco de Assis"/>
    <s v="Téc. Operações Florestais II "/>
    <s v="Clóvis Félix"/>
    <s v="Willian Jardin"/>
    <s v=" Clóvis Félix"/>
    <s v="1. Comunicação ao supervisor."/>
    <s v="Clóvis Felix"/>
    <x v="1"/>
    <x v="2"/>
    <x v="2"/>
    <x v="1"/>
    <s v=""/>
    <x v="1"/>
    <x v="0"/>
    <x v="0"/>
  </r>
  <r>
    <n v="958"/>
    <x v="0"/>
    <s v=" 01/09/2023"/>
    <x v="8"/>
    <d v="1899-12-30T21:40:00"/>
    <s v="Projeto Urupês"/>
    <x v="1"/>
    <x v="2"/>
    <s v="Durante deslocamento do projeto Urupês sentido a área de vivência, o veículo colidiu com bois que sairam de trás da pilha de madeira."/>
    <s v="Bracell"/>
    <x v="6"/>
    <m/>
    <s v="Carlos Daniel Costa Rocha"/>
    <s v="Operador de Máquinas Florestais I "/>
    <s v="Thiago Maria Proença Almeida"/>
    <s v="Marcos Menezes"/>
    <s v="Thiago Maria Proença Almeida"/>
    <s v="1. Comunicado ao gestor imediato."/>
    <s v="Thiago Maria Proença"/>
    <x v="20"/>
    <x v="2"/>
    <x v="2"/>
    <x v="1"/>
    <s v=""/>
    <x v="1"/>
    <x v="0"/>
    <x v="0"/>
  </r>
  <r>
    <n v="959"/>
    <x v="0"/>
    <s v=" 02/09/2023"/>
    <x v="8"/>
    <d v="1899-12-30T11:00:00"/>
    <s v=" Viveiro LPI - Lençóis Paulista"/>
    <x v="2"/>
    <x v="2"/>
    <s v="Funcionária foi retirar a mangueira que estava ao lado de uma tomada de força e ao virar o seu corpo, sentiu um entorse no joelho direito."/>
    <s v="Bracell"/>
    <x v="7"/>
    <m/>
    <s v="Natália de Oliveira Alberconi"/>
    <s v="Auxiliar de Irrigação"/>
    <s v="Dienison Pereira"/>
    <s v="Claudilene Pena"/>
    <s v="Vinícius Giacometti"/>
    <s v="1.Colaboradora foi encaminhada para o ambulatório da fábrica, e logo em seguida encaminhada para o CMU orientado pelo setor de Saúde da Bracell._x000a_2. Realizado o Raio-x no CMU e logo em seguida foi liberada para retornar para casa._x000a_3- Retornar ao setor de saúde na segunda- feira (04/09/23) para passar pelo médico da empresa."/>
    <s v="Dienison Pereira"/>
    <x v="9"/>
    <x v="2"/>
    <x v="2"/>
    <x v="1"/>
    <s v=""/>
    <x v="1"/>
    <x v="0"/>
    <x v="0"/>
  </r>
  <r>
    <n v="960"/>
    <x v="0"/>
    <s v=" 02/09/2023"/>
    <x v="8"/>
    <d v="1899-12-30T18:50:00"/>
    <s v="Três Lagoas"/>
    <x v="1"/>
    <x v="2"/>
    <s v="O condutor do veículo  seguia  vazio sentido Bataguassu-MS e na rotatória da AV. Ranulpho Marques Leal na cidade de Três Lagoas-MS, um veículo colidiu no pneu da 3°composição do mesmo."/>
    <s v="Jsl"/>
    <x v="0"/>
    <m/>
    <s v="Aguinaldo Corim"/>
    <s v="Motorista de tritrem."/>
    <s v="Adriano Sanabia."/>
    <s v=" Angelo Taparo."/>
    <m/>
    <s v="1. Comunicação aos gestores e área de segurança da Bracell e JSL. "/>
    <s v="Diego Fortunato"/>
    <x v="12"/>
    <x v="2"/>
    <x v="2"/>
    <x v="1"/>
    <s v=""/>
    <x v="1"/>
    <x v="0"/>
    <x v="0"/>
  </r>
  <r>
    <n v="961"/>
    <x v="1"/>
    <s v=" 02/09/2023"/>
    <x v="8"/>
    <d v="1899-12-30T12:10:00"/>
    <s v="Fazenda Recanto do Lontra"/>
    <x v="4"/>
    <x v="2"/>
    <s v="O colaborador relatou que após o caminhão comboio atolar, ele foi verificar a situação e ao colocar sua mão no chão, sentiu uma picada, porém não conseguiu identificar o inseto."/>
    <s v="Ms Florestal"/>
    <x v="4"/>
    <m/>
    <s v=" Gilmar Paia Bonifácio"/>
    <s v=" Motorista Comboista"/>
    <s v="Gilmar de Souza Silva"/>
    <s v="José Leonardo Bouças Ribeiro"/>
    <s v="Gilmar de Souza Silva"/>
    <s v="1. Comunicação aos gestores, saúde e área de segurança da MS Florestal. _x000a_2. O colaborador foi levado para cidade de Campo Grande MS, onde o médico identificou pelas características da picada que foi um escorpião. Ele então foi medicado e liberado para suas atividades."/>
    <s v="Gilmar de Souza Silva"/>
    <x v="12"/>
    <x v="2"/>
    <x v="2"/>
    <x v="1"/>
    <s v=""/>
    <x v="1"/>
    <x v="0"/>
    <x v="0"/>
  </r>
  <r>
    <n v="962"/>
    <x v="0"/>
    <s v=" 04/09/2023"/>
    <x v="8"/>
    <d v="1899-12-30T00:35:00"/>
    <s v="Pátio de Madeira L2"/>
    <x v="1"/>
    <x v="2"/>
    <s v="Durante a atividade de carregamento do rechego na pilha 600 do pátio, ao encostar para carregar o fueiro, acabou batendo na pilha ao lado vindo a quebrar 3 fueiros."/>
    <s v="Bracell"/>
    <x v="1"/>
    <m/>
    <s v="Valdinei José Bispo."/>
    <s v="Motoristas"/>
    <s v=" José Júnior Rocha"/>
    <s v=" Éder da Silvia Ramos"/>
    <s v="José Júnior Rocha"/>
    <s v="1. Orientado a redobrar atenção ao encostar próximo a pilhas para carregar rechego. Como o fueiro é de teste, não direcionamos o caminhão para a oficina. Entrei em contato com o líder da Automotiva e fui informado que não tem desse fueiro T-REX reserva."/>
    <s v="José Júnior Rocha"/>
    <x v="18"/>
    <x v="2"/>
    <x v="1"/>
    <x v="1"/>
    <s v=""/>
    <x v="1"/>
    <x v="0"/>
    <x v="0"/>
  </r>
  <r>
    <n v="963"/>
    <x v="0"/>
    <d v="2023-09-01T00:00:00"/>
    <x v="8"/>
    <d v="1899-12-30T00:30:00"/>
    <s v="Rua América - Distrito industrial - Lençóis paulista"/>
    <x v="1"/>
    <x v="2"/>
    <s v="Durante o trajeto na rua América no distrito industrial, um veículo colidiu com o caminhão, o mesmo estava vindo vazio para fazer a troca na base de lençóis paulista."/>
    <s v="Model "/>
    <x v="0"/>
    <m/>
    <s v="Pedro Henrique Barros"/>
    <s v="Motorista Bitrem/Tritrem"/>
    <m/>
    <s v="Everson Ribas Gomes"/>
    <s v="Hellerson Soares"/>
    <s v="1. Foi acionado a polícia militar e realizado um boletim de ocorrência ."/>
    <s v="Luiz Felipe de Almeida"/>
    <x v="13"/>
    <x v="2"/>
    <x v="2"/>
    <x v="1"/>
    <s v=""/>
    <x v="1"/>
    <x v="0"/>
    <x v="0"/>
  </r>
  <r>
    <n v="964"/>
    <x v="0"/>
    <d v="2023-09-03T00:00:00"/>
    <x v="8"/>
    <d v="1899-12-30T22:30:00"/>
    <s v="Pátio linha 01"/>
    <x v="1"/>
    <x v="2"/>
    <s v="O colaborador ao fazer a troca de turno às 22:00h , assumiu o veículo e ao movimentar o mesmo para trabalhar na linha 02 veio a colidir com a segunda composição na porta do motorista de outro veículo. "/>
    <s v="Bracell"/>
    <x v="0"/>
    <m/>
    <s v=" Vilson Roberto Pires"/>
    <s v="Motorista  Transporte Madeira"/>
    <s v="Adilson Rodrigues Basto"/>
    <s v=" Everson Ribas"/>
    <s v=" Adilson Rodrigues Basto"/>
    <s v="1. Comunicação com o supervisor Adilson Basto - BTF-SP 03."/>
    <s v="Marcos Aurélio Montesso"/>
    <x v="19"/>
    <x v="2"/>
    <x v="2"/>
    <x v="1"/>
    <s v=""/>
    <x v="1"/>
    <x v="0"/>
    <x v="0"/>
  </r>
  <r>
    <n v="965"/>
    <x v="0"/>
    <s v=" 04/09/2023"/>
    <x v="8"/>
    <d v="1899-12-30T08:30:00"/>
    <s v="Marechal Rondon"/>
    <x v="1"/>
    <x v="2"/>
    <s v="Segundo o relato do colaborador, enquanto fazia o deslocamento para a Divisão Florestal, ao desacelerar atrás de um caminhão,  um veículo particular veio a colidir com a traseira da caminhonete."/>
    <s v="Bracell"/>
    <x v="2"/>
    <m/>
    <s v="José Augusto de Paula Cardoso"/>
    <s v="Técnico Operações Florestais"/>
    <m/>
    <s v="Marcos Bras"/>
    <s v="Richard"/>
    <s v="1. Foi acionado a polícia militar e realizado um boletim de ocorrência , o supervisor foi Imediatamente avisado."/>
    <s v="Richard A. dos Santos"/>
    <x v="2"/>
    <x v="2"/>
    <x v="2"/>
    <x v="1"/>
    <s v=""/>
    <x v="1"/>
    <x v="0"/>
    <x v="0"/>
  </r>
  <r>
    <n v="966"/>
    <x v="0"/>
    <s v=" 04/09/2023"/>
    <x v="8"/>
    <d v="1899-12-30T10:47:00"/>
    <s v="Maria Angélica - Talhão 13"/>
    <x v="4"/>
    <x v="2"/>
    <s v="Ao realizar a atividade de irrigação, o colaborador foi surpreendido por um marimbondo que se encontrava na vegetação seca."/>
    <s v="Emflora "/>
    <x v="2"/>
    <m/>
    <s v="Venício Rodrigues"/>
    <s v="Ajudante Rural"/>
    <s v=" Ditinho Xavier"/>
    <s v="Bruno Noronha"/>
    <s v="Wigor Faria"/>
    <s v="1. Encaminhado para o Pronto Socorro de Pirajuí de imediato. "/>
    <s v="João Ricardo - TST"/>
    <x v="3"/>
    <x v="2"/>
    <x v="2"/>
    <x v="1"/>
    <s v=""/>
    <x v="1"/>
    <x v="0"/>
    <x v="0"/>
  </r>
  <r>
    <n v="967"/>
    <x v="1"/>
    <s v=" 04/09/2023"/>
    <x v="8"/>
    <d v="1899-12-30T10:30:00"/>
    <s v="Fazenda Cana Brava"/>
    <x v="1"/>
    <x v="2"/>
    <s v="Ao iniciar a manobra de marcha ré do caminhão pipa, o mesmo acabou colidindo  lateralmente com um  veículo leve de apoio que estava estacionado."/>
    <s v="JSF Empreendimentos "/>
    <x v="2"/>
    <m/>
    <s v="Gleison Oliveira Florian"/>
    <s v="Motorista"/>
    <s v="Bruno Arruda"/>
    <s v="Felipe Neckel"/>
    <s v="Bruno Arruda"/>
    <s v="1. Comunicação aos gestores e área de Segurança da Bracell e JSF."/>
    <s v="Aldo Nascimento"/>
    <x v="21"/>
    <x v="2"/>
    <x v="2"/>
    <x v="1"/>
    <s v=""/>
    <x v="1"/>
    <x v="0"/>
    <x v="0"/>
  </r>
  <r>
    <n v="968"/>
    <x v="1"/>
    <s v=" 04/09/2023"/>
    <x v="8"/>
    <d v="1899-12-30T16:18:00"/>
    <s v="Fazenda Nossa Senhora Aparecida"/>
    <x v="2"/>
    <x v="2"/>
    <s v="Colaboradora realizava a atividade de reprova de mudas e ao pegar uma caixa vazia, sentiu um desconforto no punho direito. "/>
    <s v="Bracell"/>
    <x v="2"/>
    <m/>
    <s v="Gislaine Brites de Souza"/>
    <s v="Auxiliar de Serviços Gerais de Viveiro"/>
    <s v="João Afonso Mota"/>
    <s v="Gilvan Cercundo"/>
    <s v="João Afonso Mota"/>
    <s v="1. Foi encaminhada para o ambulatório médico local,  onde recebeu atendimento e foi liberada sem restrições para sua atividade;_x000a_2. Comunicação aos gestores, saúde e área de segurança da Bracell. "/>
    <s v="Eliane Carvalho"/>
    <x v="21"/>
    <x v="1"/>
    <x v="2"/>
    <x v="1"/>
    <s v=""/>
    <x v="1"/>
    <x v="0"/>
    <x v="0"/>
  </r>
  <r>
    <n v="969"/>
    <x v="0"/>
    <d v="2023-08-30T00:00:00"/>
    <x v="7"/>
    <d v="1899-12-30T20:40:00"/>
    <s v="Pátio Linha 1"/>
    <x v="1"/>
    <x v="2"/>
    <s v="Motorista  foi retirar a nota na linha 1 e ao tentar passar entre as frotas, a carreta colidiu na cabine de uma frota que estava estacionada no pátio."/>
    <s v="Bracell"/>
    <x v="0"/>
    <m/>
    <s v="Cristiano Rodrigo Ladeira"/>
    <s v="Motorista de Transporte Florestal"/>
    <m/>
    <s v="Everson Ribas"/>
    <s v=" Danieli S. Tenório"/>
    <s v="1. Comunicação a supervisão imediata;_x000a_2. Apoio patrimonial"/>
    <s v="Danieli S. Tenório"/>
    <x v="19"/>
    <x v="2"/>
    <x v="2"/>
    <x v="1"/>
    <s v=""/>
    <x v="1"/>
    <x v="0"/>
    <x v="0"/>
  </r>
  <r>
    <n v="970"/>
    <x v="0"/>
    <d v="2023-09-05T00:00:00"/>
    <x v="8"/>
    <d v="1899-12-30T12:00:00"/>
    <s v="Viveiro LPII"/>
    <x v="2"/>
    <x v="2"/>
    <s v="Durante atividade de coleta, a colaboradora foi picada por uma aranha na parte superior da mão esquerda."/>
    <s v="Bracell"/>
    <x v="7"/>
    <m/>
    <s v="Josiane de Oliveira Motta"/>
    <s v="Auxiliar de serviços gerais"/>
    <s v="Misaeli Alves"/>
    <s v="Claudilene Pena"/>
    <s v="Nathane Imperatori "/>
    <s v="1. Colaboradora está sendo encaminhada para Ambulatorio."/>
    <s v="Misaeli Alves"/>
    <x v="9"/>
    <x v="2"/>
    <x v="2"/>
    <x v="1"/>
    <s v=""/>
    <x v="1"/>
    <x v="0"/>
    <x v="0"/>
  </r>
  <r>
    <n v="971"/>
    <x v="0"/>
    <d v="2023-09-05T00:00:00"/>
    <x v="8"/>
    <d v="1899-12-30T11:15:00"/>
    <s v=" Flor da Noroeste - talhão 07."/>
    <x v="1"/>
    <x v="2"/>
    <s v="Operador conduzia o veículo leve na estrada principal e colidiu com outro veículo durante o trajeto."/>
    <s v="Emflora "/>
    <x v="2"/>
    <m/>
    <s v=" Anderson Ricardo Valeriano"/>
    <s v="Operador de trator agrícola"/>
    <s v="Patrick"/>
    <s v="Bruno Noronha"/>
    <s v="Karine Madruga"/>
    <s v="1. Realizado investigação in loco. "/>
    <s v="João Ricardo - TST"/>
    <x v="3"/>
    <x v="2"/>
    <x v="2"/>
    <x v="1"/>
    <s v=""/>
    <x v="1"/>
    <x v="0"/>
    <x v="0"/>
  </r>
  <r>
    <n v="972"/>
    <x v="0"/>
    <d v="2023-09-05T00:00:00"/>
    <x v="8"/>
    <d v="1899-12-30T16:55:00"/>
    <s v="Viveiro LPI"/>
    <x v="6"/>
    <x v="2"/>
    <s v="Após registrar o ponto de saída, a colaboradora iniciou o deslocamento para o ônibus, quando estava subindo a escada, caiu batendo o nariz no corrimão."/>
    <s v="Bracell"/>
    <x v="7"/>
    <s v="LPI"/>
    <s v="Eleteia Aparecida Montanhero"/>
    <s v="Auxiliar de serviços gerais"/>
    <s v="Agnaldo Romano"/>
    <s v=" Claudilene Pena"/>
    <s v="Nathane Imperatori "/>
    <s v="1. Colaboradora foi encaminhada para Ambulatório da linha II (devido ao horário não possui médico). Foi realizado preenchimento de documentação e medicada. Irá para CMU para procedimentos médicos."/>
    <s v="Agnaldo Romano"/>
    <x v="9"/>
    <x v="2"/>
    <x v="2"/>
    <x v="2"/>
    <d v="2023-09-10T00:00:00"/>
    <x v="2"/>
    <x v="0"/>
    <x v="1"/>
  </r>
  <r>
    <n v="973"/>
    <x v="0"/>
    <d v="2023-09-04T00:00:00"/>
    <x v="8"/>
    <d v="1899-12-30T16:40:00"/>
    <s v="Boa Vista ll - talhão 49 "/>
    <x v="3"/>
    <x v="2"/>
    <s v="Colaborador realizava atividade de capina e ao pisar em um buraco, teve uma leve torção em seu joelho esquerdo ."/>
    <s v="Emflora "/>
    <x v="2"/>
    <m/>
    <s v="Bruno Augusto Pereira da Silva"/>
    <s v="Ajudante rural"/>
    <s v="Borba"/>
    <s v="Gil"/>
    <s v="Erick"/>
    <s v="1. Encaminhado para  Pronto Socorro de imediato."/>
    <s v="João Ricardo - TST"/>
    <x v="3"/>
    <x v="2"/>
    <x v="2"/>
    <x v="2"/>
    <d v="2023-09-09T00:00:00"/>
    <x v="2"/>
    <x v="0"/>
    <x v="1"/>
  </r>
  <r>
    <n v="974"/>
    <x v="0"/>
    <d v="2023-09-06T00:00:00"/>
    <x v="8"/>
    <d v="1899-12-30T15:50:00"/>
    <s v=" Viveiro LPII"/>
    <x v="2"/>
    <x v="2"/>
    <s v="Colaboradora estava andando no corredor da casa vegetação 9, quando escorregou e caiu com o joelho direito no chão."/>
    <s v="Bracell"/>
    <x v="7"/>
    <s v=" LPII"/>
    <s v="Melissa Milene Acosta de Souza"/>
    <s v="Auxiliar de serviços gerais"/>
    <s v="Isabella Alves"/>
    <s v=" Claudilene Pena"/>
    <s v="Nathane Imperatori "/>
    <s v="1. Colaboradora foi encaminhada para Ambulatório da linha II"/>
    <s v="Isabella Alves"/>
    <x v="9"/>
    <x v="2"/>
    <x v="2"/>
    <x v="1"/>
    <s v=""/>
    <x v="1"/>
    <x v="0"/>
    <x v="0"/>
  </r>
  <r>
    <n v="975"/>
    <x v="1"/>
    <d v="2023-09-05T00:00:00"/>
    <x v="8"/>
    <d v="1899-12-30T14:05:00"/>
    <s v="Fazenda Santo Antônio XVII"/>
    <x v="5"/>
    <x v="2"/>
    <s v="Durante atividade de adubação, em determinado momento, o implemento veio a tombar devido a um pequeno declive. "/>
    <s v="Ms Florestal"/>
    <x v="2"/>
    <m/>
    <s v=" Marlon Andrey"/>
    <s v="Operador Maquinas e Equipamentos"/>
    <s v="Nubia Brito"/>
    <s v=" Marcus Said"/>
    <s v="Nubia Brito"/>
    <s v="1. Comunicação aos gestores e área de Seguranca da MS Florestal."/>
    <s v="Núbia Martins Brito"/>
    <x v="21"/>
    <x v="2"/>
    <x v="2"/>
    <x v="1"/>
    <s v=""/>
    <x v="1"/>
    <x v="0"/>
    <x v="0"/>
  </r>
  <r>
    <n v="976"/>
    <x v="0"/>
    <d v="2023-09-03T00:00:00"/>
    <x v="8"/>
    <d v="1899-12-30T07:30:00"/>
    <s v="Projeto Rainha da Paz"/>
    <x v="1"/>
    <x v="2"/>
    <s v="Colaborador se deslocava com o veículo pelo acesso da fazenda Rainha da paz, momento que margeava a quadra de eucaliptos colidiu a lateral direita do mesmo."/>
    <s v="Bracell"/>
    <x v="6"/>
    <m/>
    <s v="Tiarle da Silva Melo"/>
    <s v=" Técnico de operações florestais II"/>
    <s v="Mario Fraiz Coelho Maia de Andrade"/>
    <s v="Marcos Menezes"/>
    <s v=" Mario Fraiz Coelho Maia de Andrade"/>
    <s v="1. Comunicado ao gestor imediato. Acionamento da Movida para guinchar e substituir o veículo."/>
    <s v="Mario Fraiz Coelho Maia de Andrade"/>
    <x v="11"/>
    <x v="2"/>
    <x v="2"/>
    <x v="1"/>
    <s v=""/>
    <x v="1"/>
    <x v="0"/>
    <x v="0"/>
  </r>
  <r>
    <n v="977"/>
    <x v="0"/>
    <d v="2023-09-06T00:00:00"/>
    <x v="8"/>
    <d v="1899-12-30T16:00:00"/>
    <s v="Fazenda Recreio - Talhão 035 - MÓD 6"/>
    <x v="4"/>
    <x v="2"/>
    <s v="Ao finalizar manutenção preventiva e chegar na área de vivência para organizar suas ferramentas, sentiu uma picada no pescoço,  causando inchaço."/>
    <s v="Bracell"/>
    <x v="5"/>
    <s v="MÓDULO 6"/>
    <s v="Wagner Antônio Martins"/>
    <s v="Mecânico"/>
    <s v="Ariosmar Damaceno"/>
    <s v="Rafael Eli"/>
    <s v="Ariosmar Damaceno"/>
    <s v="1. Colaborador foi medicado com o antialérgico que se encontra na maleta de primeiro socorro do módulo."/>
    <m/>
    <x v="10"/>
    <x v="2"/>
    <x v="1"/>
    <x v="1"/>
    <s v=""/>
    <x v="1"/>
    <x v="0"/>
    <x v="0"/>
  </r>
  <r>
    <n v="978"/>
    <x v="1"/>
    <d v="2023-09-06T00:00:00"/>
    <x v="8"/>
    <d v="1899-12-30T17:48:00"/>
    <s v="MS 040"/>
    <x v="1"/>
    <x v="2"/>
    <s v="Durante trajeto, havia uma anta no meio da pista,  o motorista tentou desviar, porém o animal correu sentido a caminhonete, o que ocasionou a colisão e consequentemente avarias no veículo. "/>
    <s v="Ms Florestal"/>
    <x v="23"/>
    <m/>
    <s v="Sidnelson Alves Miguel"/>
    <s v="Técnico de Operações Florestais II"/>
    <s v="Gabriela Durães Cruz"/>
    <s v="Odirlei Aparecido Furlan"/>
    <s v="Gabriela Durães Cruz"/>
    <s v="1. Verificação se todos os ocupantes do veículo estavam bem e foi constatado que não houve nenhuma lesão;_x000a_2. Retirada do veículo da via para verificações mecânicas;_x000a_Comunicação aos gestores e área de segurança da MS Florestal. "/>
    <s v="Gabriela Durães Cruz"/>
    <x v="12"/>
    <x v="2"/>
    <x v="2"/>
    <x v="1"/>
    <s v=""/>
    <x v="1"/>
    <x v="0"/>
    <x v="0"/>
  </r>
  <r>
    <n v="979"/>
    <x v="1"/>
    <d v="2023-09-06T00:00:00"/>
    <x v="8"/>
    <d v="1899-12-30T10:00:00"/>
    <s v=" Fazenda Berço da Vida (Estrada de acesso)"/>
    <x v="1"/>
    <x v="2"/>
    <s v="O veículo atingiu uma vaca que saiu de dentro da vegetação nas margens da estrada. Com o impacto, houve o acionamento do air-bag e avarias no capô e lateral do veículo.."/>
    <s v="Carpelo"/>
    <x v="2"/>
    <m/>
    <s v="Solino José Soares"/>
    <s v="Supervisor Operacional"/>
    <s v=" Danielle Monteiro"/>
    <s v="Paulo Teixeira"/>
    <s v=" Danielle Monteiro"/>
    <s v="1. Comunicação aos gestores e área de segurança da MS Florestal;_x000a_2. Paralisação do veículo na área de vivência,  informação a supervisão e  Engenheiro de Segurança do Trabalho da Carpelo. "/>
    <s v="Thiago Barreto"/>
    <x v="14"/>
    <x v="4"/>
    <x v="2"/>
    <x v="2"/>
    <d v="2023-09-11T00:00:00"/>
    <x v="2"/>
    <x v="0"/>
    <x v="1"/>
  </r>
  <r>
    <n v="980"/>
    <x v="0"/>
    <d v="2023-09-08T00:00:00"/>
    <x v="8"/>
    <d v="1899-12-30T10:30:00"/>
    <s v=" Viveiro LPII"/>
    <x v="2"/>
    <x v="2"/>
    <s v="Colaborador estava carregando bandejinhas com mudas na carreta de transporte, quando sentiu um estiramento no pulso esquerdo, ocasionando a perda da força na mão."/>
    <s v="Bracell"/>
    <x v="7"/>
    <s v="LPII"/>
    <s v="Kauã Pereira Ferraz"/>
    <s v="Auxiliar de Serviços Gerais"/>
    <s v="Gisele Calandro"/>
    <s v="Claudilene Pena"/>
    <s v="Nathane Imperatori "/>
    <s v="1. Colaborador foi encaminhado para Ambulatório da Linha II, onde o enfermeiro Wesley enfaixou seu pulso esquerdo e solicitou levá-lo para o UPA;_x000a_2. Na segunda-feira dia 11 retornará no médico do trabalho."/>
    <s v="Vinicius Giacometti"/>
    <x v="9"/>
    <x v="2"/>
    <x v="2"/>
    <x v="1"/>
    <s v=""/>
    <x v="1"/>
    <x v="0"/>
    <x v="0"/>
  </r>
  <r>
    <n v="981"/>
    <x v="0"/>
    <d v="2023-09-08T00:00:00"/>
    <x v="8"/>
    <d v="1899-12-30T20:50:00"/>
    <s v="Fazenda Ipê ll - Talhão 004 - MÓD 4"/>
    <x v="4"/>
    <x v="2"/>
    <s v="O Colaborador desceu da máquina da colheita HV para conferir o comprimento alvo da madeira, quando sentiu 03 picadas na região do torax e abdômen."/>
    <s v="Bracell"/>
    <x v="5"/>
    <s v="MÓDULO 4"/>
    <s v="Luiz Felipe Capriolle Nassula"/>
    <s v="Operador  de Máquinas Florestais I"/>
    <s v="Eduardo Ribeiro da Cunha"/>
    <s v="Gabriel de Souza Matheus"/>
    <s v=" Eduardo Ribeiro da cunha"/>
    <s v="1. Encaminhado para UPA de Agudos- SP;_x000a_2. Comunicado ao Gestor;_x000a_3. Comunicado ao técnico de segurança;_x000a_4. Comunicado a área médica;_x000a_5. Comunicado ao Gestor."/>
    <s v="Eduardo da Cunha Ribeiro"/>
    <x v="10"/>
    <x v="2"/>
    <x v="2"/>
    <x v="1"/>
    <s v=""/>
    <x v="1"/>
    <x v="0"/>
    <x v="0"/>
  </r>
  <r>
    <n v="982"/>
    <x v="0"/>
    <d v="2023-09-08T00:00:00"/>
    <x v="8"/>
    <d v="1899-12-30T08:24:00"/>
    <s v="Fazenda Independência - Talhão 01"/>
    <x v="5"/>
    <x v="2"/>
    <s v="Colaborador estava realizando a atividade de irrigação semimecanizada e ao realizar a manobra com a máquina acoplado com o tanque, o pneu do tanque de irrigação lado esquerdo passou por cima do toco, ocasionando o tombamento lateral direito do tanque."/>
    <s v="Geracao"/>
    <x v="2"/>
    <m/>
    <s v="Francisco Guimarães de Sousa"/>
    <s v="Tratorista"/>
    <s v=" Tafarel de Paula"/>
    <s v=" Alisson Carlos"/>
    <s v="Luiz Fernando Barbosa"/>
    <s v="1. Comunicado os responsáveis da bracell."/>
    <s v="Reinaldo Donizete Matias de Campos"/>
    <x v="5"/>
    <x v="2"/>
    <x v="2"/>
    <x v="1"/>
    <s v=""/>
    <x v="1"/>
    <x v="0"/>
    <x v="0"/>
  </r>
  <r>
    <n v="983"/>
    <x v="0"/>
    <d v="2023-09-08T00:00:00"/>
    <x v="8"/>
    <d v="1899-12-30T14:00:00"/>
    <s v="Fazenda Independência - Talhão 11"/>
    <x v="5"/>
    <x v="2"/>
    <s v="Ao adentrar ao lado da caixa seca, onde a mesma já possui a declividade, o pneu do tanque de irrigação lado esquerdo passou por cima do toco, ocasionando o tombamento lateral direito do tanque."/>
    <s v="Geracao"/>
    <x v="2"/>
    <m/>
    <s v="Cristiano Renato Rubia"/>
    <s v="Tratorista"/>
    <s v=" Tafarel de Paula"/>
    <s v=" Alisson Carlos"/>
    <s v="Luiz Fernando Barbosa"/>
    <s v="1. Comunicado os responsáveis da bracell."/>
    <s v="Reinaldo Donizete Matias de Campos"/>
    <x v="5"/>
    <x v="2"/>
    <x v="2"/>
    <x v="1"/>
    <s v=""/>
    <x v="1"/>
    <x v="0"/>
    <x v="0"/>
  </r>
  <r>
    <n v="984"/>
    <x v="0"/>
    <d v="2023-09-10T00:00:00"/>
    <x v="8"/>
    <d v="1899-12-30T10:30:00"/>
    <s v="Pátio de Madeira L2"/>
    <x v="1"/>
    <x v="2"/>
    <s v="Motorista carregou na máquina e saiu para descarga nas mesas com uma tora para fora da caixa de carga e ao se posicionar no pátio para entrar nas mesas o mesmo parou entre dois caminhões, vindo a colidir a tora no retrovisor, lado do passageiro de outro caminhão."/>
    <s v="Bracell"/>
    <x v="1"/>
    <m/>
    <s v="Paulo César Vicente"/>
    <s v=" Motorista"/>
    <s v="Camila Leite Santos "/>
    <s v="Éder da Silva Ramos"/>
    <s v="Camila Leite Santos "/>
    <s v="1. Acionado supervisão de pátio pelo motorista Abel;_x000a_2. Informado supervisora da BTF4 e monitoramento próprio;_x000a_3. Advertência verbal e escrita ao motorista Paulo César Vicente."/>
    <s v="Camila Leite Santos"/>
    <x v="18"/>
    <x v="2"/>
    <x v="2"/>
    <x v="1"/>
    <s v=""/>
    <x v="1"/>
    <x v="0"/>
    <x v="0"/>
  </r>
  <r>
    <n v="985"/>
    <x v="0"/>
    <d v="2023-09-10T00:00:00"/>
    <x v="8"/>
    <d v="1899-12-30T08:50:00"/>
    <s v="Oficina Automotiva - BOX 33"/>
    <x v="2"/>
    <x v="2"/>
    <s v="Ao executar serviços de solda, caiu uma pequena faísca por trás da máscara que desceu por cima da pálpebra no lado direito, atingindo o olho do executante."/>
    <s v="Bracell"/>
    <x v="4"/>
    <m/>
    <s v="Thiago Xavier"/>
    <s v="Mecânico Automotivo l"/>
    <s v="Ronivaldo Ramos Rodrigues"/>
    <s v="Rafael Germano"/>
    <s v="Rogério Aparecido dos Santos"/>
    <s v="1. - Encaminhado para o Ambulatório médico e orientado a passar pelo CMU para uma limpeza e medicação;"/>
    <s v="Ronivaldo Ramos Rodrigues"/>
    <x v="13"/>
    <x v="2"/>
    <x v="2"/>
    <x v="1"/>
    <s v=""/>
    <x v="1"/>
    <x v="0"/>
    <x v="0"/>
  </r>
  <r>
    <n v="986"/>
    <x v="0"/>
    <d v="2023-09-07T00:00:00"/>
    <x v="8"/>
    <d v="1899-12-30T13:05:00"/>
    <s v="Flor da Noroeste - Talhão 07"/>
    <x v="4"/>
    <x v="2"/>
    <s v="Colaborador foi ferroado na região das costas por uma abelha. "/>
    <s v="Emflora "/>
    <x v="2"/>
    <m/>
    <s v="Fábio Aparecido de Andrade Bitencourt"/>
    <s v="Ajudante Rural"/>
    <s v=" Marden"/>
    <s v="Bruno Noronha"/>
    <s v=" Karine Madruga"/>
    <s v="1. Encaminhado ao pronto socorro de Pirajuí."/>
    <s v="João Ricardo TST"/>
    <x v="3"/>
    <x v="2"/>
    <x v="2"/>
    <x v="1"/>
    <s v=""/>
    <x v="1"/>
    <x v="0"/>
    <x v="0"/>
  </r>
  <r>
    <n v="987"/>
    <x v="0"/>
    <d v="2023-09-07T00:00:00"/>
    <x v="8"/>
    <d v="1899-12-30T13:40:00"/>
    <s v="Boa Vista lll - talhão 13"/>
    <x v="5"/>
    <x v="2"/>
    <s v="O colaborador  conduzia a máquina, quando uma cepa atingiu o vidro da parte de baixo da máquina, ocasionando a quebra do mesmo."/>
    <s v="Emflora "/>
    <x v="2"/>
    <m/>
    <s v="Ariel Henrique dos Santos"/>
    <s v="Operador de trator agrícola"/>
    <m/>
    <s v="Bruno Noronha"/>
    <s v="Wigor"/>
    <s v="1. Realizado investigação in loco. "/>
    <s v="João Ricardo - TST"/>
    <x v="3"/>
    <x v="2"/>
    <x v="2"/>
    <x v="1"/>
    <s v=""/>
    <x v="1"/>
    <x v="0"/>
    <x v="0"/>
  </r>
  <r>
    <n v="988"/>
    <x v="0"/>
    <d v="2023-09-09T00:00:00"/>
    <x v="8"/>
    <d v="1899-12-30T15:10:00"/>
    <s v="Fazenda Ipê ll - Talhão 004 - MÓD 4"/>
    <x v="4"/>
    <x v="2"/>
    <s v="O Colaborador saiu da cabine da máquina para fazer a troca do material de corte, quando sentiu um picada de abelha  em sua perna."/>
    <s v="Bracell"/>
    <x v="5"/>
    <s v="MÓDULO 4"/>
    <s v="Jorge Luiz Eugênio"/>
    <s v="Operador  de Máquinas Florestais I"/>
    <s v=" Eduardo Ribeiro da Cunha"/>
    <s v="Gabriel de Souza Matheus"/>
    <s v=" Eduardo Ribeiro da cunha"/>
    <s v="1. Encaminhado para UPA de Agudos- SP;_x000a_2. Comunicado ao Gestor;_x000a_3. Comunicado ao técnico de segurança;_x000a_4. Comunicado a área médica;_x000a_5. Comunicado ao Gestor."/>
    <s v="Eduardo Ribeiro da Cunha"/>
    <x v="10"/>
    <x v="2"/>
    <x v="2"/>
    <x v="1"/>
    <s v=""/>
    <x v="1"/>
    <x v="0"/>
    <x v="0"/>
  </r>
  <r>
    <n v="989"/>
    <x v="0"/>
    <d v="2023-09-11T00:00:00"/>
    <x v="8"/>
    <d v="1899-12-30T07:10:00"/>
    <s v="Avenida Tiradentes"/>
    <x v="1"/>
    <x v="2"/>
    <s v="Operador conduzia de Getulina para Lins até o posto de combustível, quando o sol interferiu na sua direção, atrapalhando sua visão, e ao se deslocar para outra mão da rotatória veio a colidir com o guard rail."/>
    <s v="Emflora "/>
    <x v="2"/>
    <m/>
    <s v="José Francisco Torres Leal"/>
    <s v="Operador de máquina"/>
    <s v="Wigor Faria"/>
    <m/>
    <m/>
    <s v="1. Comunicado de imediato."/>
    <s v="João Ricardo - TST"/>
    <x v="3"/>
    <x v="2"/>
    <x v="2"/>
    <x v="1"/>
    <s v=""/>
    <x v="1"/>
    <x v="0"/>
    <x v="0"/>
  </r>
  <r>
    <n v="990"/>
    <x v="0"/>
    <d v="2023-09-11T00:00:00"/>
    <x v="8"/>
    <d v="1899-12-30T03:45:00"/>
    <s v="Rodovia Prefeito Américo A. Pereira Km- 290 SP- 333"/>
    <x v="1"/>
    <x v="2"/>
    <s v="O veículo seguia vazio sentido Júlio Mesquita (Fazenda Vô Nelo), para carregamento onde o motorista informou que dormiu ao volante, resultando em abalroamento no Guard rail gerando avarias na lateral da cabine deste e no pneu."/>
    <s v="J.F.I"/>
    <x v="0"/>
    <m/>
    <s v="Renato Augusto de Lima"/>
    <s v="Motorista de tritrem"/>
    <s v="Hellerson"/>
    <s v="Everson Ribas"/>
    <m/>
    <s v="1. Condutor seguiu mais pra frente parou o veículo em local seguro;_x000a_2. Sinalizou o local;_x000a_3. Comunicou ao controle JSL;_x000a_4. Condutor foi substituído por outro motorista;_x000a_5. Seguiu com o fluxo de comunicação de ocorrência."/>
    <s v="Willian Ribeiro de Souza Rodrigues."/>
    <x v="13"/>
    <x v="2"/>
    <x v="2"/>
    <x v="1"/>
    <s v=""/>
    <x v="1"/>
    <x v="0"/>
    <x v="0"/>
  </r>
  <r>
    <n v="991"/>
    <x v="1"/>
    <d v="2023-09-09T00:00:00"/>
    <x v="8"/>
    <d v="1899-12-30T05:00:00"/>
    <s v="Água Clara MS"/>
    <x v="1"/>
    <x v="2"/>
    <s v="O motorista relatou que funcionou o caminhão para fazer ar no sistema e desceu do mesmo para pegar alguns materiais. Ao retornar, notou que o veículo se movimentou, atingindo o muro da casa lateral, causando avarias na lanterna lateral e parte do retrovisor, quebrando o espelho."/>
    <s v="Ms Florestal"/>
    <x v="2"/>
    <m/>
    <s v="Josimar Nunes"/>
    <s v="Motorista"/>
    <s v=" Alan Lima"/>
    <s v="José Ferreira Cardoso Júnior"/>
    <s v=" Alan Lima"/>
    <s v="1. Comunicação aos gestores e área de segurança MS FLORESTAL ."/>
    <s v="Alan Lima"/>
    <x v="21"/>
    <x v="2"/>
    <x v="2"/>
    <x v="1"/>
    <s v=""/>
    <x v="1"/>
    <x v="0"/>
    <x v="0"/>
  </r>
  <r>
    <n v="992"/>
    <x v="0"/>
    <d v="2023-09-11T00:00:00"/>
    <x v="8"/>
    <d v="1899-12-30T09:00:00"/>
    <s v="Fazenda Velha Gleba A."/>
    <x v="5"/>
    <x v="2"/>
    <s v="Durante a atividade, o implemento atingiu uma árvore,  causando a quebra da mesma, na queda atingiu o paralama e o vidro da porta do trator (LE)."/>
    <s v="J.F.I"/>
    <x v="2"/>
    <m/>
    <s v="Vitor Ricardo"/>
    <s v="Tratorista"/>
    <s v="Luciano Bueno de Camargo Matos"/>
    <s v=" Gil Queiroga"/>
    <s v="Luciano Bueno de Camargo Matos"/>
    <s v="1. Informado o encarregado imediatamente._x000a_2. Trator parado para fazer o troca do vidro."/>
    <s v="Alessandro Dias (TST JFI-Silvicultura)"/>
    <x v="16"/>
    <x v="2"/>
    <x v="2"/>
    <x v="1"/>
    <s v=""/>
    <x v="1"/>
    <x v="0"/>
    <x v="0"/>
  </r>
  <r>
    <n v="993"/>
    <x v="0"/>
    <d v="2023-09-10T00:00:00"/>
    <x v="8"/>
    <d v="1899-12-30T21:10:00"/>
    <s v="Fazenda Sarandi"/>
    <x v="1"/>
    <x v="2"/>
    <s v="Durante uma curva dentro do projeto (a estrada é estreita),  a última composição do caminhão atingiu o último conjunto da carreta."/>
    <s v="Transpes"/>
    <x v="0"/>
    <m/>
    <s v="Carlos Roberto de Paulo"/>
    <s v="Motorista Carreteiro"/>
    <m/>
    <s v="Everson Ribas Gomes"/>
    <s v="Hellerson Soares"/>
    <s v="1. Comunicação aos gestores e área de segurança da Bracell;_x000a_2. Foi acionado líder de campo para apoio."/>
    <s v="Danyllo Oliveira Barbosa"/>
    <x v="13"/>
    <x v="2"/>
    <x v="2"/>
    <x v="1"/>
    <s v=""/>
    <x v="1"/>
    <x v="0"/>
    <x v="0"/>
  </r>
  <r>
    <n v="994"/>
    <x v="0"/>
    <d v="2023-09-11T00:00:00"/>
    <x v="8"/>
    <d v="1899-12-30T22:00:00"/>
    <s v="Fazenda Nova Concórdia"/>
    <x v="5"/>
    <x v="2"/>
    <s v="Ao realizar uma curva fechada, a lateral do caminhão derrubou um poste de concreto, não estava energizado e nem com fiação."/>
    <s v="Transpes"/>
    <x v="0"/>
    <m/>
    <s v="Pedro Lolasso"/>
    <s v="Motorista Carreteiro"/>
    <m/>
    <s v="Everson Ribas Gomes"/>
    <s v="Hellerson Soares"/>
    <s v="1. Comunicação aos gestores e área de segurança da Bracell;_x000a_2. Foi acionado líder de campo para apoio."/>
    <s v="Danyllo Oliveira Barbosa"/>
    <x v="13"/>
    <x v="2"/>
    <x v="2"/>
    <x v="1"/>
    <s v=""/>
    <x v="1"/>
    <x v="0"/>
    <x v="0"/>
  </r>
  <r>
    <n v="995"/>
    <x v="0"/>
    <d v="2023-09-11T00:00:00"/>
    <x v="8"/>
    <d v="1899-12-30T23:40:00"/>
    <s v="Rodovia da amizade, Agudos - SP - MÓD 4"/>
    <x v="6"/>
    <x v="2"/>
    <s v="Durante deslocamento para a frente de serviço, o ônibus quebrou e o operador necessitou mudar de veículo, no momento que o mesmo foi descer, pisou em solo irregular, se desequilibrou e sentiu dor em seu tornozelo esquerdo."/>
    <s v="Bracell"/>
    <x v="5"/>
    <s v="MÓDULO 4"/>
    <s v="Marcelo Machado Cardoso"/>
    <s v="Operador  de Máquinas Florestais ll"/>
    <s v="Eduardo Ribeiro da Cunha"/>
    <s v="Gabriel de Souza Matheus"/>
    <s v="Eduardo Ribeiro da cunha"/>
    <s v="1. Encaminhado para UPA de Agudos- SP, onde o médico diagnosticou um entorse em seu tornozelo esquerdo, gerando 3 dias de afastamento;_x000a_2. No dia 12/09 trabalhador passou por avaliação do médico do trabalho Bracell, que caracterizou o ocorrido como Simples Atendimento Ambulatorial."/>
    <s v="Eduardo Ribeiro da Cunha"/>
    <x v="10"/>
    <x v="2"/>
    <x v="2"/>
    <x v="1"/>
    <s v=""/>
    <x v="1"/>
    <x v="0"/>
    <x v="0"/>
  </r>
  <r>
    <n v="996"/>
    <x v="0"/>
    <d v="2023-09-06T00:00:00"/>
    <x v="8"/>
    <d v="1899-12-30T02:00:00"/>
    <s v="Fazenda Pitangueiras - MÓD 3"/>
    <x v="4"/>
    <x v="2"/>
    <s v="Operador foi picado na mão por um marimbondo, dentro da cabine da máquina."/>
    <s v="Bracell"/>
    <x v="5"/>
    <s v="MÓDULO 3"/>
    <s v="Marcelo Aparecido Aguiar"/>
    <s v=" Operador de Máquina Florestal"/>
    <s v="Rafael Domingues Almeida"/>
    <s v="Lucas Pinto Ribeiro"/>
    <s v=" Rafael Domingues Almeida"/>
    <s v="1. Trabalhador tomou dois antialergicos no módulo;_x000a_2. Encaminhado para Pronto Atendimento de Itatinga, liberado após avaliação."/>
    <s v="Rafael Do.ingues Almeida"/>
    <x v="10"/>
    <x v="2"/>
    <x v="2"/>
    <x v="1"/>
    <s v=""/>
    <x v="1"/>
    <x v="0"/>
    <x v="0"/>
  </r>
  <r>
    <n v="997"/>
    <x v="0"/>
    <d v="2023-09-13T00:00:00"/>
    <x v="8"/>
    <d v="1899-12-30T03:30:00"/>
    <s v="Rodovia Comandante João Ribeiro de Barros - Km 349"/>
    <x v="1"/>
    <x v="0"/>
    <s v="Colaborador realizava deslocamento com o caminhão comboio, momento que o condutor perdeu o controle do veículo, vindo a tombar na rodovia."/>
    <s v="Ponsse"/>
    <x v="6"/>
    <m/>
    <s v=" Fabricio   da Silva Campos"/>
    <s v="Motorista I"/>
    <s v="Fabrício Cesconetto"/>
    <s v="Fabrício Cesconetto"/>
    <s v="Fabrício Cesconetto"/>
    <s v="1. Informado aos gestores Ponsse e Bracell;_x000a_2. Isolamento do local e avaliação de risco de incêndio;_x000a_3. Acionado equipe de resgate e bombeiros local;_x000a_4. Atendimento a vítima com a equipe de resgate;_x000a_5. Análise do evento no local;_x000a_6. Realizado Boletim de Ocorrência"/>
    <s v="Carlos Henrique Locay"/>
    <x v="11"/>
    <x v="3"/>
    <x v="2"/>
    <x v="2"/>
    <d v="2023-09-18T00:00:00"/>
    <x v="2"/>
    <x v="0"/>
    <x v="1"/>
  </r>
  <r>
    <n v="998"/>
    <x v="1"/>
    <d v="2023-09-11T00:00:00"/>
    <x v="8"/>
    <d v="1899-12-30T13:00:00"/>
    <s v="Fazenda Nossa Senhora Aparecida - Água Clara/MS"/>
    <x v="2"/>
    <x v="2"/>
    <s v="O colaborador relatou que ao descer da máquina, utilizando os três pontos de apoio, ao tocar o solo, acabou pisando em falso com o pé esquerdo. No momento, por não ter sentido desconforto, seguiu suas atividades. Na manhã seguinte, amanheceu com o pé inchado e com dores. "/>
    <s v="Ms Florestal"/>
    <x v="2"/>
    <m/>
    <s v="Gabriel da Silva"/>
    <s v="Operador de Máquinas e Equipamentos"/>
    <s v="Samuel Nogueira Pereira"/>
    <s v="Rogelio José de Souza"/>
    <s v="Samuel Nogueira Pereira"/>
    <s v="1. Comunicação realizada ao departamento médico no dia seguinte ao evento;_x000a_2. O colaborador foi encaminhado ao pronto atendimento na cidade de Água Clara MS, onde passou por consulta e foi encaminhado ao exame de raio X,  não sendo constatada nenhuma fratura.  Sendo assim, o colaborador foi liberado posteriormente. "/>
    <s v="Samuel Nogueira Pereira"/>
    <x v="21"/>
    <x v="2"/>
    <x v="2"/>
    <x v="1"/>
    <s v=""/>
    <x v="1"/>
    <x v="0"/>
    <x v="0"/>
  </r>
  <r>
    <n v="999"/>
    <x v="0"/>
    <d v="2023-09-13T00:00:00"/>
    <x v="8"/>
    <d v="1899-12-30T13:45:00"/>
    <s v="Rodovia Juliano Lorenzetti"/>
    <x v="6"/>
    <x v="2"/>
    <s v="Motorista fazia o trajeto sentido Bracell em sua motocicleta, ao sair da rodovia  Marechal  Rondon para acesso  Rodovia Juliano Lorenzetti, perdeu o controle e  veio a cair, sofrendo escoriações."/>
    <s v="Bracell"/>
    <x v="17"/>
    <m/>
    <s v="Victor Luiz Chagas Pires"/>
    <s v="Assistente de Logística"/>
    <s v="Fernando Correia Ribas"/>
    <s v="Rafael Almeida Victor"/>
    <s v="Fernando Correia Ribas"/>
    <s v="1. Colaborador foi encaminhado para o Ambulatório Bracell Linha II, Gestor Rafael e Segurança do trabalho acompanhou."/>
    <s v="Fernando  Correia Ribas"/>
    <x v="10"/>
    <x v="2"/>
    <x v="2"/>
    <x v="1"/>
    <s v=""/>
    <x v="1"/>
    <x v="0"/>
    <x v="0"/>
  </r>
  <r>
    <n v="1000"/>
    <x v="0"/>
    <d v="2023-09-13T00:00:00"/>
    <x v="8"/>
    <d v="1899-12-30T13:20:00"/>
    <s v="Fazenda Boa Vista II - LP"/>
    <x v="2"/>
    <x v="2"/>
    <s v="Colaborador escorregou em um tronco e ocasionando a torção no joelho."/>
    <s v="Bracell"/>
    <x v="8"/>
    <m/>
    <s v="Lucas Ramos"/>
    <s v="Mensurador Florestal I"/>
    <s v="Atny Miho Saito"/>
    <s v="Gustavo Martins"/>
    <s v="Atny Miho Saito"/>
    <s v="1. Colaborador foi levado ao pronto atendimento de pirajuí; _x000a_2. Em 14/09/23 colaborador passará na medicina do trabalho da EPS."/>
    <s v="Felipe carvalho"/>
    <x v="9"/>
    <x v="2"/>
    <x v="2"/>
    <x v="1"/>
    <s v=""/>
    <x v="1"/>
    <x v="0"/>
    <x v="0"/>
  </r>
  <r>
    <n v="1001"/>
    <x v="1"/>
    <d v="2023-09-13T00:00:00"/>
    <x v="8"/>
    <d v="1899-12-30T11:30:00"/>
    <s v="Fazenda Recanto da Lontra"/>
    <x v="5"/>
    <x v="2"/>
    <s v="O colaborador estava em atividade e relatou que estava limpando a área suja. Em determinado momento , veio um resíduo (galho de árvore) debaixo para cima e bateu na lateral da porta de vidro do lado esquerdo, causando a trinca do mesmo por completo."/>
    <s v="Ms Florestal"/>
    <x v="2"/>
    <m/>
    <s v="Dhonatan Silva de Melo"/>
    <s v="Operador de Máquinas e Equipamentos"/>
    <s v="Ronaldo Araújo"/>
    <s v=" Rogélio  J. De Souza"/>
    <s v="Ronaldo Araújo"/>
    <s v="1. Comunicação ao gestor imediato para formalizar o evento com relatos e fotos;_x000a_2. Operador retornou com equipamento  (máquina PCT06) para área de vivência e deixou estacionado para a manutenção."/>
    <s v=" Walber Marques Ribeiro"/>
    <x v="12"/>
    <x v="2"/>
    <x v="2"/>
    <x v="1"/>
    <s v=""/>
    <x v="1"/>
    <x v="0"/>
    <x v="0"/>
  </r>
  <r>
    <n v="1002"/>
    <x v="0"/>
    <d v="2023-09-13T00:00:00"/>
    <x v="8"/>
    <d v="1899-12-30T14:00:00"/>
    <s v="Fazenda Nossa Senhora Aparecida - Água Clara/MS"/>
    <x v="2"/>
    <x v="2"/>
    <s v="A colaboradora estava realizando uma atividade de coleta de brotos, utilizando como ferramenta uma tesoura. Ao realizar o movimento de corte, veio a atingir o segundo dedo da mão esquerda, ocasionando um pequeno corte superficial."/>
    <s v="Bracell"/>
    <x v="7"/>
    <m/>
    <s v="Suzenir Teixeira Brites"/>
    <s v="Auxiliar de Serviços Gerais de Viveiro"/>
    <s v="Maxmuller de Andrade"/>
    <s v=" Valeriano Cancela"/>
    <m/>
    <s v="1. Comunicação aos gestores, saúde e área de segurança da Bracell;_x000a_2. A colaboradora foi encaminhada para o ambulatório médico local, onde foi realizado a higienização do dedo atingido e ela foi liberada para suas atividades. "/>
    <s v="Eliane Carvalho"/>
    <x v="21"/>
    <x v="2"/>
    <x v="2"/>
    <x v="1"/>
    <s v=""/>
    <x v="1"/>
    <x v="0"/>
    <x v="0"/>
  </r>
  <r>
    <n v="1003"/>
    <x v="1"/>
    <d v="2023-09-13T00:00:00"/>
    <x v="8"/>
    <d v="1899-12-30T14:30:00"/>
    <s v="Fazenda Pontal"/>
    <x v="5"/>
    <x v="2"/>
    <s v="Durante a realização da atividade de irrigação no talhão 19, com a máquina (trator), foi realizar a passagem sobre a caixa seca e o implemento (tanque), veio a  lateralizar."/>
    <s v="Carpelo"/>
    <x v="2"/>
    <m/>
    <s v="Wilson Santos"/>
    <m/>
    <s v=" Danielle Monteiro"/>
    <s v="Paulo Teixeira"/>
    <s v=" Danielle Monteiro"/>
    <s v="1. Comunicação do evento aos gestores e área de segurança da MS Florestal. _x000a_2. Paralisação da atividade e comunicado em DDS sobre a lateralização."/>
    <s v="Thiago Barreto"/>
    <x v="14"/>
    <x v="2"/>
    <x v="2"/>
    <x v="1"/>
    <s v=""/>
    <x v="1"/>
    <x v="0"/>
    <x v="0"/>
  </r>
  <r>
    <n v="1004"/>
    <x v="0"/>
    <d v="2023-09-12T00:00:00"/>
    <x v="8"/>
    <d v="1899-12-30T15:00:00"/>
    <s v="Fazenda São Domingos - Talhão 52"/>
    <x v="5"/>
    <x v="2"/>
    <s v="Durante a atividade de desseca, vidro traseiro abriu após  solavanco em buraco coberto por vegetação, chocando-se com bomjet, vindo a quebrar."/>
    <s v="J.F.I"/>
    <x v="2"/>
    <m/>
    <s v="Derinaldo Muniz"/>
    <s v="Tratorista"/>
    <s v="Karine"/>
    <s v="Bruno Noronha"/>
    <s v="Karine"/>
    <s v="1. Comunicação ao Supervisor Operacional, Equipe foi paralizada e realizado um diálogo sobre a ocorrência."/>
    <s v="Wellington"/>
    <x v="5"/>
    <x v="2"/>
    <x v="2"/>
    <x v="1"/>
    <s v=""/>
    <x v="1"/>
    <x v="0"/>
    <x v="0"/>
  </r>
  <r>
    <n v="1005"/>
    <x v="0"/>
    <d v="2023-09-13T00:00:00"/>
    <x v="8"/>
    <d v="1899-12-30T05:45:00"/>
    <s v="Rotatória Lwart"/>
    <x v="6"/>
    <x v="2"/>
    <s v="Motorista fazia deslocamento sentido Bracell em sua motocicleta, ao passar pela rotatória da Lwart, perdeu o controle e veio a cair, sofrendo escoriações."/>
    <s v="Bracell"/>
    <x v="0"/>
    <m/>
    <s v="Fábio Cristiano Salgado"/>
    <s v="Motorista  Transporte Madeira"/>
    <s v=" Maximiliano Carvalho Silva"/>
    <s v="Everson Ribas"/>
    <s v="Maximiliano Carvalho Silva"/>
    <s v="1. Motorista foi levado a CMU / Unimed de Lençois Paulista;_x000a_2. Passou pela medicina do trabalho e foi liberado para suas atividades;_x000a_3. Comunicação com o supervisor Maximiliano Carvalho - BTF-SP 05."/>
    <s v="Jorge Fonseca - Técnico de Logística  Florestal."/>
    <x v="19"/>
    <x v="2"/>
    <x v="2"/>
    <x v="1"/>
    <s v=""/>
    <x v="1"/>
    <x v="0"/>
    <x v="0"/>
  </r>
  <r>
    <n v="1006"/>
    <x v="0"/>
    <d v="2023-09-14T00:00:00"/>
    <x v="8"/>
    <d v="1899-12-30T01:00:00"/>
    <s v="Fazenda Santa Eliza - Talhão 15"/>
    <x v="4"/>
    <x v="2"/>
    <s v="Operador de Harvester, ao iniciar sua atividade, foi picado por uma abelha em sua cabeça."/>
    <s v="Bracell"/>
    <x v="5"/>
    <m/>
    <s v="Celso Ribeiro"/>
    <s v="Operador"/>
    <s v="Dirceu Novak"/>
    <s v="Rafael Eli"/>
    <s v="Dirceu Novak"/>
    <s v="1. DDS com equipe sobre os riscos com picada de abelha e ultilizar os EPIs de proteção ( Capus de fuga) kit de emergência caso precise"/>
    <s v="Jian Carlos"/>
    <x v="3"/>
    <x v="2"/>
    <x v="2"/>
    <x v="1"/>
    <s v=""/>
    <x v="1"/>
    <x v="0"/>
    <x v="0"/>
  </r>
  <r>
    <n v="1007"/>
    <x v="0"/>
    <d v="2023-09-13T00:00:00"/>
    <x v="8"/>
    <d v="1899-12-30T21:00:00"/>
    <s v="Fazenda São João da Figueira - Talhão 001 - MÓD 3"/>
    <x v="4"/>
    <x v="2"/>
    <s v="Operadora desceu da máquina para trocar o material de corte e foi picado por uma abelha."/>
    <s v="Bracell"/>
    <x v="5"/>
    <s v="MÓDULO 3"/>
    <s v="Rafaela Crus Rodrigues"/>
    <s v="Operador de Máquina Florestal"/>
    <s v="Rafael Domingues Almeida"/>
    <s v="Lucas Pinto Ribeiro"/>
    <s v="Rafael Domingues Almeida"/>
    <s v="1. Trabalhador tomou antialergico no módulo;_x000a_2.  Encaminhado para Pronto Atendimento de Bernardino de Campos e liberado após avaliação."/>
    <s v="Rafael Domingues Almeida"/>
    <x v="10"/>
    <x v="2"/>
    <x v="1"/>
    <x v="1"/>
    <s v=""/>
    <x v="1"/>
    <x v="0"/>
    <x v="0"/>
  </r>
  <r>
    <n v="1008"/>
    <x v="0"/>
    <d v="2023-09-12T00:00:00"/>
    <x v="8"/>
    <d v="1899-12-30T08:10:00"/>
    <s v="Fazenda Esperança 3"/>
    <x v="1"/>
    <x v="2"/>
    <s v="Durante o carregamento (grua), o operador ao alojar a madeira na primeira composição do TT, quebrou um pedaço de uma madeira, vindo atingir o teto do caminhão e também o parabrisa, causando uma trinca."/>
    <s v="Model "/>
    <x v="0"/>
    <m/>
    <s v="WESLEY BONETO DA SILVA"/>
    <s v=" MOTORISTA BITREM/TRITREM"/>
    <s v="André Luiz Scarin (Gerência)"/>
    <s v="Everson Ribas Gomes"/>
    <s v=" Hellerson Soares"/>
    <s v="1. Motorista após o incidente comunicou o CCO FM Model."/>
    <s v="Gustavo Alencar - TST"/>
    <x v="13"/>
    <x v="2"/>
    <x v="2"/>
    <x v="1"/>
    <s v=""/>
    <x v="1"/>
    <x v="0"/>
    <x v="0"/>
  </r>
  <r>
    <n v="1009"/>
    <x v="0"/>
    <d v="2023-09-15T00:00:00"/>
    <x v="8"/>
    <d v="1899-12-30T16:40:00"/>
    <s v="Viveiro Avaí"/>
    <x v="4"/>
    <x v="2"/>
    <s v="Funcionária estava realizando atividades no Minijardim, quando sentiu ferroada de abelha no pescoço."/>
    <s v="Bracell"/>
    <x v="7"/>
    <s v="Viveiro Avaí"/>
    <s v="Heloana Leme Volfe"/>
    <s v="Auxiliar de Serviços Gerais"/>
    <s v="Maria Lopes"/>
    <s v="Geisislaene Araujo"/>
    <s v="Alexandre Pinto Mesquita"/>
    <s v="1. Colaboradora foi medicada (prednisona) e encaminhada para o pronto atendimento de Avaí."/>
    <s v="Maria Lopes"/>
    <x v="9"/>
    <x v="2"/>
    <x v="2"/>
    <x v="1"/>
    <s v=""/>
    <x v="1"/>
    <x v="0"/>
    <x v="0"/>
  </r>
  <r>
    <n v="1010"/>
    <x v="1"/>
    <d v="2023-09-14T00:00:00"/>
    <x v="8"/>
    <d v="1899-12-30T11:15:00"/>
    <s v="Três Lagoas MS"/>
    <x v="1"/>
    <x v="2"/>
    <s v="O colaborador seguia na avenida na cidade de Três Lagoas-MS,  e chegando próximo ao sinal havia três carros na frente, onde o primeiro freiou bruscamente fazendo com que os demais viesse a colidir um na traseira do outro, causando pequenas avarias (grade frontal do pára-choque dianteiro)."/>
    <s v="Ms Florestal"/>
    <x v="10"/>
    <m/>
    <s v="Thiago Amaro dos Santos"/>
    <s v="Engenheiro de Segurança do Trabalho"/>
    <s v="Felipe Eugênio Martins"/>
    <s v="Felipe Eugênio Martins"/>
    <s v="-"/>
    <s v="1. Comunicação ao gestor imediato e a área de gestão de Frotas da empresa. "/>
    <s v="Thiago Amaro"/>
    <x v="14"/>
    <x v="2"/>
    <x v="2"/>
    <x v="1"/>
    <s v=""/>
    <x v="1"/>
    <x v="0"/>
    <x v="0"/>
  </r>
  <r>
    <n v="1011"/>
    <x v="0"/>
    <d v="2023-09-15T00:00:00"/>
    <x v="8"/>
    <d v="1899-12-30T17:40:00"/>
    <s v="Rodovia Eduardo Sainha(SP 249)"/>
    <x v="1"/>
    <x v="0"/>
    <s v="Segundo informações do colaborador o mesmo estava  a caminho da fábrica Bracell  na rodovia, quando o pneu direcionar direito veio a estourar e o mesmo não conseguiu segurar a direção vindo a tombar o conjunto inteiro."/>
    <s v="Expresso Nepomuceno"/>
    <x v="0"/>
    <m/>
    <s v=" Roberto Carlos Sevilla"/>
    <s v="Motorista Tritrem"/>
    <s v="André Luis Scarin do Amaral"/>
    <s v="Everson Ribas Gomes"/>
    <s v="Hellerson Soares"/>
    <s v="1. Foi realizado  a sinalização da via, apoio da Polícia rodoviária  e realizado do destombamento do caminhão, colaborador foi encaminhado ao hospital de Itapeva"/>
    <s v="Marcelo Ventura"/>
    <x v="13"/>
    <x v="3"/>
    <x v="3"/>
    <x v="2"/>
    <d v="2023-09-20T00:00:00"/>
    <x v="2"/>
    <x v="0"/>
    <x v="1"/>
  </r>
  <r>
    <n v="1012"/>
    <x v="0"/>
    <d v="2023-09-17T00:00:00"/>
    <x v="8"/>
    <d v="1899-12-30T09:00:00"/>
    <s v="Rodovia Eduardo Saigh (SP 249) KM 81"/>
    <x v="1"/>
    <x v="0"/>
    <s v="O colaborador  relata que no momento que pegou rotatória de acesso a Itapeva -SP,  foi mexer no  computador de bordo  do caminhão  e  veio a tombar o caminhão por completo."/>
    <s v="Expresso Nepomuceno"/>
    <x v="0"/>
    <m/>
    <s v=" Rafael Fernando De Almeida"/>
    <s v="Motorista Tritrem"/>
    <s v="André Luis Scarin do Amaral"/>
    <s v="Everson Ribas Gomes"/>
    <s v="Hellerson Soares"/>
    <s v="1. Foi realizado  a sinalização da via, apoio da Polícia rodoviária  e realizado do destombamento do caminhão, colaborador foi encaminhado ao hospital de Itapeva-SP passa bem."/>
    <s v="Marcelo Ventura"/>
    <x v="13"/>
    <x v="3"/>
    <x v="5"/>
    <x v="2"/>
    <d v="2023-09-22T00:00:00"/>
    <x v="2"/>
    <x v="0"/>
    <x v="1"/>
  </r>
  <r>
    <n v="1013"/>
    <x v="0"/>
    <d v="2023-09-15T00:00:00"/>
    <x v="8"/>
    <d v="1899-12-30T23:10:00"/>
    <s v="Usina Paredão - Talhão 419 - MÓD 9 FW"/>
    <x v="5"/>
    <x v="2"/>
    <s v="O Operador do FW ao se deslocar para a saida do talhão (banco virado para a caixa de carga) não observou que no caminho havia outro FW parado e colidiu na traseira do mesmo."/>
    <s v="Bracell"/>
    <x v="5"/>
    <s v="MÓDULO 9"/>
    <s v="Ozileu"/>
    <s v="Operador de Maquinas"/>
    <s v="Sidnei Fonseca"/>
    <s v="Rafael Eli"/>
    <s v=" Sidnei Fonseca"/>
    <s v="1. Garantir que os técnicos de turno não deixem as maquinas operarem proximo uma da outra;_x000a_2. Orientação para toda equipe sobre risco  máquinas em operação próxima a outra máquina;"/>
    <s v="Sidnei"/>
    <x v="3"/>
    <x v="2"/>
    <x v="2"/>
    <x v="1"/>
    <s v=""/>
    <x v="1"/>
    <x v="0"/>
    <x v="0"/>
  </r>
  <r>
    <n v="1014"/>
    <x v="0"/>
    <d v="2023-09-17T00:00:00"/>
    <x v="8"/>
    <d v="1899-12-30T16:50:00"/>
    <s v="Fazenda São João da Figueira  - Talhão 01 - MÓD 3"/>
    <x v="5"/>
    <x v="2"/>
    <s v="Operador  realizava o abate de árvores, quando viu uma faísca saindo da corrente, e avistou um princípio de incêndio no talhão, que aumentou proporção, havendo necessidade de apoio da Brigada de incêndio."/>
    <s v="Bracell"/>
    <x v="5"/>
    <s v="MÓDULO 3"/>
    <s v="Everton Costa Sousa"/>
    <s v="Operador de Máquina Florestal"/>
    <s v="Rafael Domingues Almeida"/>
    <s v="Lucas Pinto Ribeiro"/>
    <s v="Rafael Domingues Almeida"/>
    <s v="1. Solicitação de apoio via rádio aos outros operadores próximos;_x000a_2. Fez o combate ao princípio de incêndio, com extintores, porem o fogo permaneceu;_x000a_3. Foi acionado a brigada de incêndio e o Coordenador Lucas Pinto Ribeiro;_x000a_4. As máquinas foram levadas para outro talhão seguro;_x000a_5. Brigada iniciou combate as 17h50, extinguindo fogo as 20h30 ."/>
    <s v="Rafael Domingues Almeida"/>
    <x v="10"/>
    <x v="2"/>
    <x v="2"/>
    <x v="1"/>
    <s v=""/>
    <x v="1"/>
    <x v="0"/>
    <x v="0"/>
  </r>
  <r>
    <n v="1015"/>
    <x v="1"/>
    <d v="2023-09-15T00:00:00"/>
    <x v="8"/>
    <d v="1899-12-30T08:20:00"/>
    <s v="Fazenda Tucano III"/>
    <x v="4"/>
    <x v="2"/>
    <s v="O colaborador relatou que foi surpreendido por enxame de abelha que estava com a casa grudada em um pedaço de pau no meio do talhão e acabou sendo picado por algumas abelhas."/>
    <s v="J.S Florestal"/>
    <x v="2"/>
    <m/>
    <s v="Roniel Lopes Ferreira"/>
    <s v="Auxiliar de Campo"/>
    <s v=" Bruno Arruda"/>
    <s v="Felipe Neckel"/>
    <s v=" Bruno Arruda"/>
    <s v="1.  O colaborador foi  conduzido ao Hospital Municipal Nossa Senhora Aparecida em Água Clara-MS, onde foi atendido, medicado e liberado posteriormente."/>
    <s v="Larissa de Lima Santos"/>
    <x v="21"/>
    <x v="2"/>
    <x v="2"/>
    <x v="1"/>
    <s v=""/>
    <x v="1"/>
    <x v="0"/>
    <x v="0"/>
  </r>
  <r>
    <n v="1016"/>
    <x v="0"/>
    <d v="2023-09-18T00:00:00"/>
    <x v="8"/>
    <d v="1899-12-30T03:00:00"/>
    <s v="Fazenda Vó Nélo"/>
    <x v="1"/>
    <x v="2"/>
    <s v="O condutor da  empresa Plácidos conduzia veículo vazio para o carregamento e colidiu contra a traseira do caminhão da JSL, que estava parado (Encalhado)."/>
    <s v="Placidos"/>
    <x v="0"/>
    <m/>
    <s v="Vanderson Cristiano Rodrigues"/>
    <s v=" Motorista de tritrem"/>
    <s v=" André Luiz Scarin"/>
    <s v="Everson Ribas Gomes"/>
    <s v="Hellerson Soares"/>
    <s v="1. Comunicado aos gestores Bracell e Placidos;_x000a_2. Local Sinalizado."/>
    <s v="Adalberto  Franco"/>
    <x v="13"/>
    <x v="2"/>
    <x v="2"/>
    <x v="1"/>
    <s v=""/>
    <x v="1"/>
    <x v="0"/>
    <x v="0"/>
  </r>
  <r>
    <n v="1017"/>
    <x v="0"/>
    <d v="2023-09-15T00:00:00"/>
    <x v="8"/>
    <d v="1899-12-30T06:50:00"/>
    <s v="Rodovia Marechal Rondon no trevo de acesso a Tibiriçá."/>
    <x v="2"/>
    <x v="2"/>
    <s v="O ônibus saiu com os colaboradores para o campo, quando passou por uma curva fechada, o marmibox que estava dentro do ônibus sem estar fixado veio a derrubar água morna  no banco onde se encontrava a colaboradora."/>
    <s v="J.F.I"/>
    <x v="2"/>
    <m/>
    <s v="Bruna Hubner Carvalho"/>
    <s v="Servente Rural (Monitora)"/>
    <s v="Gustavo H."/>
    <s v="Alisson"/>
    <s v="Gustavo H."/>
    <s v="1. Comunicação ao Supervisor Operacional e Segurança do Trabalho;_x000a_2. A colaboradora foi encaminhada para atendimento médico e posteriormente liberada para o trabalho."/>
    <s v="Gustavo Henrique"/>
    <x v="5"/>
    <x v="2"/>
    <x v="2"/>
    <x v="1"/>
    <s v=""/>
    <x v="1"/>
    <x v="0"/>
    <x v="0"/>
  </r>
  <r>
    <n v="1018"/>
    <x v="0"/>
    <d v="2023-09-14T00:00:00"/>
    <x v="8"/>
    <d v="1899-12-30T22:20:00"/>
    <s v=" Pátio linha 01"/>
    <x v="1"/>
    <x v="2"/>
    <s v="O colaborador foi engatar a carreta Sergomel e após realizar o engate conduziu o cavalo da frota por volta de 01 km, quando próximo ao picador da linha 01, o conjunto veio a desengatar."/>
    <s v="Bracell"/>
    <x v="0"/>
    <m/>
    <s v="Valdeilson Reis Fonseca "/>
    <s v="Motorista  Transporte Madeira"/>
    <s v="Adilson Rodrigues Basto"/>
    <s v="Everson Ribas"/>
    <s v="Adilson Rodrigues Basto"/>
    <s v="1. Comunicação com o supervisor Adilson Basto - BTF-SP 03."/>
    <s v="Marcos Aurélio Montesso (Técnico  de Logística  Florestal)."/>
    <x v="19"/>
    <x v="2"/>
    <x v="2"/>
    <x v="1"/>
    <s v=""/>
    <x v="1"/>
    <x v="0"/>
    <x v="0"/>
  </r>
  <r>
    <n v="1019"/>
    <x v="0"/>
    <d v="2023-09-18T00:00:00"/>
    <x v="8"/>
    <d v="1899-12-30T10:20:00"/>
    <s v="Silvicultura - Viveiro de Mudas - Água Clara/MS."/>
    <x v="2"/>
    <x v="2"/>
    <s v="A colaboradora realizava atividade de coleta de mudas e ao realizar o movimento para cortar a ponteira da muda com a tesoura, ela acabou atingindo o 4° dedo da mão esquerda, causando um ferimento superficial."/>
    <s v="Bracell"/>
    <x v="7"/>
    <m/>
    <s v="Hemilly Kawany da Cruz Silva"/>
    <s v="Auxiliar. Serviços Gerais"/>
    <s v="Maxmuller de Andrade Moura"/>
    <s v="Gilvan Cercundo"/>
    <s v="Maxmuller de Andrade Moura"/>
    <s v="1. A colaboradora foi encaminhada  ao ambulatório médico local onde foi atendida, realizada limpeza e depois foi liberada para suas atividades. "/>
    <s v="Eliane Carvalho"/>
    <x v="21"/>
    <x v="2"/>
    <x v="2"/>
    <x v="1"/>
    <s v=""/>
    <x v="1"/>
    <x v="0"/>
    <x v="0"/>
  </r>
  <r>
    <n v="1020"/>
    <x v="0"/>
    <d v="2023-09-18T00:00:00"/>
    <x v="8"/>
    <d v="1899-12-30T04:45:00"/>
    <s v="Fazenda Pinheiro"/>
    <x v="5"/>
    <x v="2"/>
    <s v="Colaborador realizava a atividade de carregamento, momento que deu um giro com a máquina e uma madeira atingiu a tampa  lateral da CF,  danificando o suporte e copo do filtro do óleo de motor. Operador relatou não ter visto, e parou a  CF após acender a luz de advertência do óleo."/>
    <s v="Bracell"/>
    <x v="6"/>
    <m/>
    <s v="Rafael Zaneli Custódio"/>
    <s v="Operador de grua"/>
    <s v="Márcio Cavalheiro"/>
    <s v="Marcos Menezes"/>
    <s v="Márcio Cavalheiro"/>
    <s v="1. Comunicado ao gestor imediato"/>
    <s v="Márcio Cavalheiro"/>
    <x v="11"/>
    <x v="2"/>
    <x v="2"/>
    <x v="1"/>
    <s v=""/>
    <x v="1"/>
    <x v="0"/>
    <x v="0"/>
  </r>
  <r>
    <n v="1021"/>
    <x v="0"/>
    <d v="2023-09-18T00:00:00"/>
    <x v="8"/>
    <d v="1899-12-30T03:50:00"/>
    <s v="Fazenda Vargem Rica I"/>
    <x v="2"/>
    <x v="2"/>
    <s v="A colaboradora realizava a atividade de irrigação e  tropeçou no resíduo batendo a canela no chão."/>
    <s v="J.F.I"/>
    <x v="2"/>
    <m/>
    <s v="Silvana Gouveia"/>
    <s v="Servente Rural"/>
    <s v="Gustavo H."/>
    <s v="Alisson"/>
    <s v="Gustavo H."/>
    <s v="1. Comunicado ao  encarregado e  Segurança do Trabalho;_x000a_2. A mesma passou pelo pronto atendimento e liberada para voltar a suas atividades."/>
    <s v="Gustavo Henrique"/>
    <x v="22"/>
    <x v="2"/>
    <x v="2"/>
    <x v="1"/>
    <s v=""/>
    <x v="1"/>
    <x v="0"/>
    <x v="0"/>
  </r>
  <r>
    <n v="1022"/>
    <x v="0"/>
    <d v="2023-09-19T00:00:00"/>
    <x v="8"/>
    <d v="1899-12-30T03:50:00"/>
    <s v="Fazenda Pantano - MS"/>
    <x v="1"/>
    <x v="2"/>
    <s v="O  condutor relatou que  estava saindo da fazenda Pântano com o veículo carregado, quando ele perdeu o controle do veículo e acabou colidindo  na traseira de um outro veículo da mesma empresa (JSL)."/>
    <s v="Jsl"/>
    <x v="0"/>
    <s v="MS"/>
    <s v=" Luciano Caroba dos Reis"/>
    <s v="Motorista de tritrem"/>
    <s v="Adriano Sanabia"/>
    <s v="Angelo Taparo"/>
    <s v="Adriano Sanabia"/>
    <s v="1. Comunicação aos gestores e área de segurança da Bracell e JSL. "/>
    <s v="Willian R. de S. Rodrigues"/>
    <x v="12"/>
    <x v="3"/>
    <x v="5"/>
    <x v="2"/>
    <d v="2023-09-24T00:00:00"/>
    <x v="2"/>
    <x v="0"/>
    <x v="1"/>
  </r>
  <r>
    <n v="1023"/>
    <x v="0"/>
    <d v="2023-09-19T00:00:00"/>
    <x v="8"/>
    <d v="1899-12-30T08:00:00"/>
    <s v="Pátio de Madeira L1"/>
    <x v="2"/>
    <x v="2"/>
    <s v="Motorista ao efetuar o checklist inicial do turno se abaixou para verificar um dos itens, mas se distraiu e ao se levantar bateu a cabeça em uma quina da carreta."/>
    <s v="Bracell"/>
    <x v="0"/>
    <m/>
    <s v="Alexandre de Souza Campo"/>
    <s v="Motorista"/>
    <s v="Danieli Souza Tenório"/>
    <s v="Everson Ribas"/>
    <s v="Danieli Souza Tenório"/>
    <s v="1. Informou ocorrido a gestão e foi encaminhado ao ambulatório. _x000a_2. Averiguado que não houve lesões apenas uma escoriação no local e foi liberado."/>
    <s v="Danieli S Tenório"/>
    <x v="19"/>
    <x v="2"/>
    <x v="2"/>
    <x v="1"/>
    <s v=""/>
    <x v="1"/>
    <x v="0"/>
    <x v="0"/>
  </r>
  <r>
    <n v="1024"/>
    <x v="0"/>
    <d v="2023-09-19T00:00:00"/>
    <x v="8"/>
    <d v="1899-12-30T01:40:00"/>
    <s v=" Fazenda Pantano -  Talhão 09 - MÓD 8"/>
    <x v="2"/>
    <x v="2"/>
    <s v="O colaborador relatou que estava colocando o material de corte na máquina e no momento de realizar o aperto das porcas da placa do sabre, a chave veio a soltar, fazendo com que o dedo polegar direito esbarrasse no sabre, causando uma pequena escoriação."/>
    <s v="Bracell"/>
    <x v="5"/>
    <s v="MÓDULO 8"/>
    <s v="Kleber de Souza"/>
    <s v=" Operador Colheita II"/>
    <s v="Evandro Worell"/>
    <s v="Angelo  Taparo"/>
    <s v="Evandro Worell"/>
    <s v="1. Comunicação aos gestores, saúde e área de segurança da Bracell."/>
    <s v="Felipe Teixeira"/>
    <x v="12"/>
    <x v="2"/>
    <x v="2"/>
    <x v="1"/>
    <s v=""/>
    <x v="1"/>
    <x v="0"/>
    <x v="0"/>
  </r>
  <r>
    <n v="1025"/>
    <x v="0"/>
    <d v="2023-09-19T00:00:00"/>
    <x v="8"/>
    <d v="1899-12-30T10:30:00"/>
    <s v="Silvicultura Viveiro de Mudas - Água Clara/MS"/>
    <x v="2"/>
    <x v="2"/>
    <s v="O colaborador realizava baldeio de mudas em mesa rolante e ao transferir para o carrinho este veio a se soltar, projetando-se na sua perna direita, o que lhe causou escoriações na parte posterior. "/>
    <s v="Bracell"/>
    <x v="7"/>
    <m/>
    <s v="Fábio Júlio Lisboa Olguin"/>
    <s v="Auxiliar Serviços Gerais de Viveiro"/>
    <s v="João Afonso Mota"/>
    <s v="Gilvan Cercundo"/>
    <s v="João Afonso Mota"/>
    <s v="1. Comunicação aos gestores,saúde e área de segurança da Bracell;_x000a_2. O colaborador foi encaminhado para o ambulatório médico local, onde foi atendido e liberado posteriormente. "/>
    <s v="Natalia Fogaça"/>
    <x v="21"/>
    <x v="1"/>
    <x v="2"/>
    <x v="1"/>
    <s v=""/>
    <x v="1"/>
    <x v="0"/>
    <x v="0"/>
  </r>
  <r>
    <n v="1026"/>
    <x v="0"/>
    <d v="2023-09-18T00:00:00"/>
    <x v="8"/>
    <d v="1899-12-30T11:30:00"/>
    <s v="Silvicultura Viveiro de Mudas - Água Clara/MS"/>
    <x v="2"/>
    <x v="2"/>
    <s v="O colaborador realizava o transporte de mudas utilizando um carrinho de apoio e ao parar para realizar o carregamento de caixas, acionou a trava gravitacional. Em determinado momento, houve um movimento involuntário, onde a trava veio a prensar o 4° dedo da mão esquerda, causando uma pequena lesão em sua unha."/>
    <s v="Bracell"/>
    <x v="7"/>
    <m/>
    <s v=" Railson Santos de Oliveira"/>
    <s v="Auxiliar Serviços Gerais de Viveiro"/>
    <s v="Maxmuller de Andrade Moura"/>
    <s v="Gilvan Cercundo"/>
    <s v="Maxmuller de Andrade Moura"/>
    <s v="1. Comunicação aos gestores,  saúde e área de segurança da Bracell. "/>
    <s v="Eliane Carvalho"/>
    <x v="21"/>
    <x v="2"/>
    <x v="2"/>
    <x v="1"/>
    <s v=""/>
    <x v="1"/>
    <x v="0"/>
    <x v="0"/>
  </r>
  <r>
    <n v="1027"/>
    <x v="0"/>
    <d v="2023-09-19T00:00:00"/>
    <x v="8"/>
    <d v="1899-12-30T10:30:00"/>
    <s v=" Fazenda Recreio - MÓD 6"/>
    <x v="2"/>
    <x v="2"/>
    <s v="O mecânico realizava manutenção no FW,  quando foi mudar o posicionamento da talha manual, se desequilibrou e caiu de cima do pneu da máquina, atingiu o solo em pé, batendo seu corpo contra a máquina."/>
    <s v="Ponsse"/>
    <x v="5"/>
    <s v="MÓDULO 6"/>
    <s v="Wanderley Antonio de Oliveira da Silva"/>
    <s v="Mecânico III"/>
    <s v="Ariosmar Damaceno"/>
    <s v="Antonio Cesar Coelho Madeira"/>
    <s v="Ariosmar Damaceno"/>
    <s v="1. O mecânico foi atendido na Unimed de Lins, onde recebeu medicação e foi liberado sem restrição."/>
    <s v="Roberto Esgotti"/>
    <x v="10"/>
    <x v="2"/>
    <x v="2"/>
    <x v="1"/>
    <s v=""/>
    <x v="1"/>
    <x v="0"/>
    <x v="0"/>
  </r>
  <r>
    <n v="1028"/>
    <x v="0"/>
    <d v="2023-09-20T00:00:00"/>
    <x v="8"/>
    <d v="1899-12-30T01:00:00"/>
    <s v="  Fazenda Ipê II - Talhão 001 -  Borebi- SP - MÓD 4"/>
    <x v="4"/>
    <x v="2"/>
    <s v="O operador do HV, após realizar troca do material de corte (corrente), voltou para cabine da máquina, onde foi picado por marimbondo na região do torax e braço."/>
    <s v="Bracell"/>
    <x v="5"/>
    <s v="MÓDULO 4"/>
    <s v="Luís Fernando Nunes de Oliveira"/>
    <s v="Operador  de Máquinas Florestais II"/>
    <s v="Operador  de Máquinas Florestais II"/>
    <s v="Gabriel de Souza Matheus"/>
    <s v="Eduardo Ribeiro da Cunha"/>
    <s v="1. Operador recebeu anti-alergico no módulo;_x000a_2. Encaminhado para UPA de Bauru- SP."/>
    <s v=" Eduardo Ribeiro da Cunha"/>
    <x v="10"/>
    <x v="2"/>
    <x v="1"/>
    <x v="1"/>
    <s v=""/>
    <x v="1"/>
    <x v="0"/>
    <x v="0"/>
  </r>
  <r>
    <n v="1029"/>
    <x v="0"/>
    <d v="2023-09-20T00:00:00"/>
    <x v="8"/>
    <d v="1899-12-30T08:00:00"/>
    <s v="Pátio de Madeira L2"/>
    <x v="1"/>
    <x v="2"/>
    <s v="Motorista ao assumir a frota, com carga feita pelo turno anterior, não realizou o check-list e deslocou para descarregar na mesa, vindo a colidir uma madeira que estava fora da caixa de carga na porta de outro caminhão, arranhando a porta."/>
    <s v="Bracell"/>
    <x v="0"/>
    <m/>
    <s v="Rubens Zamboni"/>
    <s v=" Motorista"/>
    <s v="Camila Leite Santos"/>
    <s v=" Éder da Silva Ramos"/>
    <s v="Camila Leite Santos "/>
    <s v="1. Acionado supervisão de pátio pelo motorista Luis Paulo;_x000a_2. Informado técnica de segurança;_x000a_3. Advertência verbal ao motorista Rubens;_x000a_4. Advertência escrita para o motorista Rubens Zamboni e motorista em apuração."/>
    <s v="Camila Leite Santos"/>
    <x v="18"/>
    <x v="2"/>
    <x v="3"/>
    <x v="2"/>
    <d v="2023-09-25T00:00:00"/>
    <x v="2"/>
    <x v="0"/>
    <x v="1"/>
  </r>
  <r>
    <n v="1030"/>
    <x v="0"/>
    <d v="2023-09-19T00:00:00"/>
    <x v="8"/>
    <d v="1899-12-30T11:58:00"/>
    <s v="Fazenda Santa Isabel ll"/>
    <x v="2"/>
    <x v="2"/>
    <s v="A colaboradora realizava a atividade de Combate Formiga, saindo do talhão a mesma caiu vindo a bater o joelho no chão."/>
    <s v="Sollum"/>
    <x v="2"/>
    <m/>
    <s v="Angélica Rosani Rosa "/>
    <s v="Trabalhador Florestal"/>
    <s v="André"/>
    <s v="Alisson Carlos"/>
    <s v="Jose Sidiclei"/>
    <s v="1. Foi informado os responsáveis e a segurança do trabalho. A colaboradora  foi levada ao atendimento médico na UPA de Lençóis."/>
    <s v="Fausto Alves"/>
    <x v="5"/>
    <x v="2"/>
    <x v="2"/>
    <x v="1"/>
    <s v=""/>
    <x v="1"/>
    <x v="0"/>
    <x v="0"/>
  </r>
  <r>
    <n v="1031"/>
    <x v="1"/>
    <d v="2023-09-18T00:00:00"/>
    <x v="8"/>
    <d v="1899-12-30T14:10:00"/>
    <s v="Auto Posto Prudentão - Bataguassu MS"/>
    <x v="2"/>
    <x v="2"/>
    <s v="O  colaborador relatou que ao manobrar saindo do estacionamento do restaurante (posto prudentão), em Bataguassu MS, ele não se atentou e colidiu na lateral do veículo contra um palanque sinalizador. O colaborador sofreu um pequeno corte na cabeça. "/>
    <s v="Ms Florestal"/>
    <x v="2"/>
    <m/>
    <s v="Cassiano Franco de Oliveira"/>
    <s v="Supervisor de Silvicultura"/>
    <s v="Rogelio José de Souza"/>
    <s v="Rogelio José de Souza"/>
    <m/>
    <s v="1. Comunicação aos gestores, saúde e área de segurança da MS Florestal;_x000a_2. Este foi encaminhado para a unidade de saúde em Bataguassu MS,  onde foi atendido e liberado posteriormente. "/>
    <s v="Samuel Nogueira Pereira"/>
    <x v="7"/>
    <x v="4"/>
    <x v="3"/>
    <x v="2"/>
    <d v="2023-09-23T00:00:00"/>
    <x v="2"/>
    <x v="0"/>
    <x v="1"/>
  </r>
  <r>
    <n v="1032"/>
    <x v="1"/>
    <d v="2023-09-20T00:00:00"/>
    <x v="8"/>
    <d v="1899-12-30T09:40:00"/>
    <s v="Fazenda Taboca"/>
    <x v="5"/>
    <x v="2"/>
    <s v="O colaborador relatou que estava se deslocando para o talhão 15 da fazenda Taboca, para realizar o carregamento de 02 implementos (Barrinha) sobre o caminhão prancha. Durante seu trajeto e ao passar em frente a sede da fazenda, o braço do implemento (barrinha) pegou na rede elétrica interna da fazenda, causando a quebra da mesma."/>
    <s v="Carpelo"/>
    <x v="2"/>
    <m/>
    <s v="Gerson Gonçalves da Silva"/>
    <s v="Motorista"/>
    <s v="Danielle Monteiro"/>
    <s v="Paulo Teixeira"/>
    <s v="Danielle Monteiro"/>
    <s v="1. Desligado o disjuntor geral da rede de energia da fazenda para fazer os reparos necessários. _x000a_2. Comunicação aos gestores e área de segurança da MS Florestal. "/>
    <s v="José Monteiro "/>
    <x v="14"/>
    <x v="3"/>
    <x v="3"/>
    <x v="2"/>
    <d v="2023-09-25T00:00:00"/>
    <x v="2"/>
    <x v="0"/>
    <x v="1"/>
  </r>
  <r>
    <n v="1033"/>
    <x v="0"/>
    <d v="2023-09-19T00:00:00"/>
    <x v="8"/>
    <d v="1899-12-30T16:10:00"/>
    <s v="Fazenda Estiva II - Talhão 03"/>
    <x v="5"/>
    <x v="2"/>
    <s v="Operador realizava atividade de irrigação quando ao fechar a porta da saída de emergência o vidro veio a quebrar, possivelmente devido ao choque térmico, pois a máquina estava com o ar ligado e a temperatura externa estava alta. _x000a_"/>
    <s v="Carpelo"/>
    <x v="2"/>
    <m/>
    <s v="Fabrício dos Santos de Souza"/>
    <s v="Operador de Trator Agrícola"/>
    <s v="Bruno Noronha"/>
    <s v="Bruno Noronha"/>
    <s v="Pedro Bridi "/>
    <s v="1. Comunicado à segurança e operação Bracell; _x000a_2. Comunicado à área de segurança da Carpelo._x000a_3. Realizado DDS com a equipe."/>
    <s v="Jeandro Gonçalves"/>
    <x v="3"/>
    <x v="2"/>
    <x v="2"/>
    <x v="1"/>
    <s v=""/>
    <x v="1"/>
    <x v="0"/>
    <x v="0"/>
  </r>
  <r>
    <n v="1034"/>
    <x v="0"/>
    <d v="2023-09-20T00:00:00"/>
    <x v="8"/>
    <d v="1899-12-30T15:30:00"/>
    <s v="Fazenda Santa Helena ll - Talhão 09"/>
    <x v="2"/>
    <x v="2"/>
    <s v="O colaborador realizava atividade de combate a formiga manual, quando foi surpreendido por um buraco encoberto pela vegetação seca e veio a torcer o pé (tornozelo) esquerdo."/>
    <s v="Emflora "/>
    <x v="2"/>
    <m/>
    <s v="Silas dos Santos"/>
    <s v=" Ajudante rural"/>
    <s v="Maria Clara"/>
    <s v="Bruno Noronha"/>
    <s v="Wigor Faria"/>
    <s v="1. Comunicado de imediato e encaminhado para o Pronto Socorro de Pirajúi."/>
    <s v="João Ricardo - TST"/>
    <x v="3"/>
    <x v="2"/>
    <x v="2"/>
    <x v="1"/>
    <s v=""/>
    <x v="1"/>
    <x v="0"/>
    <x v="0"/>
  </r>
  <r>
    <n v="1035"/>
    <x v="0"/>
    <d v="2023-09-21T00:00:00"/>
    <x v="8"/>
    <d v="1899-12-30T13:10:00"/>
    <s v="Fazenda Mamedina"/>
    <x v="4"/>
    <x v="2"/>
    <s v="O colaborador realizava a atividade de aceiro na cerca, ao bater a foice na moita de cipó, acertou um enxame de marimbondo, e foi ferroado no pescoço, lado esquerdo e na barriga."/>
    <s v="Sollum"/>
    <x v="2"/>
    <m/>
    <s v="José Roberto Prates Ribeiro"/>
    <s v="Trabalhador Florestal"/>
    <s v="André"/>
    <s v="Alisson Carlos"/>
    <s v="Jose Sidiclei"/>
    <s v="1. O colaborador foi medicado com antialérgico prednisolona, e foi encaminhado para o UPA de Agudos."/>
    <s v="Fausto Alves"/>
    <x v="5"/>
    <x v="2"/>
    <x v="2"/>
    <x v="1"/>
    <s v=""/>
    <x v="1"/>
    <x v="0"/>
    <x v="0"/>
  </r>
  <r>
    <n v="1036"/>
    <x v="0"/>
    <d v="2023-09-21T00:00:00"/>
    <x v="8"/>
    <d v="1899-12-30T10:30:00"/>
    <s v="Automotiva"/>
    <x v="3"/>
    <x v="2"/>
    <s v="O mecânico ao tentar fixar o suporte da canela da grade do subsolador (estava instalando), este veio a desprender, caindo e prensando a sua mão, machucando o dedo indicador."/>
    <s v="Bracell"/>
    <x v="4"/>
    <m/>
    <s v="Alexandre Teixeira Silva"/>
    <s v=" Mecânico"/>
    <s v=" José Marcos da Silva"/>
    <s v="Rafael Leite Germano"/>
    <s v="Geraldo Cabral"/>
    <s v="1. Comunicado à segurança e operação Bracell;_x000a_2. Encaminhado de imediato ao Ambulatório médico;_x000a_3. Realizado DDS com a equipe."/>
    <s v="José Marcos da Silva"/>
    <x v="13"/>
    <x v="4"/>
    <x v="3"/>
    <x v="2"/>
    <d v="2023-09-26T00:00:00"/>
    <x v="2"/>
    <x v="0"/>
    <x v="1"/>
  </r>
  <r>
    <n v="1037"/>
    <x v="1"/>
    <d v="2023-09-20T00:00:00"/>
    <x v="8"/>
    <d v="1899-12-30T08:40:00"/>
    <s v="Fazenda Santa Marta II"/>
    <x v="1"/>
    <x v="2"/>
    <s v="O condutor relatou que parou o veículo para buscar funcionários e outro veículo foi manobrar de ré e colidiu a sua lateral esquerda traseira com a lateral direita traseira do veículo parado."/>
    <s v="J.F.I"/>
    <x v="2"/>
    <m/>
    <s v="Carlos Henrique"/>
    <s v="Encarregado"/>
    <s v="João Paulo Camargo"/>
    <s v=" Danilo Ribeiro"/>
    <s v="João Paulo Camargo"/>
    <s v="1. Comunicação aos gestores, saúde e área de segurança da MS Florestal;_x000a_2.  No ato da ocorrência foi determinado local específico para estacionamento de carga e descarga de veículos, máquinas e caminhões na área do viveiro."/>
    <s v="Cristiano Gomes"/>
    <x v="12"/>
    <x v="2"/>
    <x v="2"/>
    <x v="1"/>
    <s v=""/>
    <x v="1"/>
    <x v="0"/>
    <x v="0"/>
  </r>
  <r>
    <n v="1038"/>
    <x v="1"/>
    <d v="2023-09-21T00:00:00"/>
    <x v="8"/>
    <d v="1899-12-30T16:00:00"/>
    <s v=" Fazenda Morada do Sol"/>
    <x v="1"/>
    <x v="2"/>
    <s v="O operador não observou o retrovisor e nem à câmera de ré e ao invés de entrar no talhão, este realizou uma manobra de marcha ré, vindo a colidir o implemento contra um veículo que estava parado, causando avarias no capô e quebra da grade frontal."/>
    <s v="Ms Florestal"/>
    <x v="4"/>
    <m/>
    <s v="Claudemir Ciebes Alves"/>
    <s v="Líder Manutenção"/>
    <s v="Adriel Pereira"/>
    <s v="Rafael Martelo"/>
    <s v="Adriel Pereira"/>
    <s v="1. Comunicação aos gestores e área de Seguranca da MS Florestal."/>
    <s v="Adriel de Oliveira Pereira"/>
    <x v="21"/>
    <x v="2"/>
    <x v="2"/>
    <x v="1"/>
    <s v=""/>
    <x v="1"/>
    <x v="0"/>
    <x v="0"/>
  </r>
  <r>
    <n v="1039"/>
    <x v="0"/>
    <d v="2023-09-22T00:00:00"/>
    <x v="8"/>
    <d v="1899-12-30T09:40:00"/>
    <s v="Fazenda Nossa Senhora Aparecida - MÓD 10"/>
    <x v="4"/>
    <x v="2"/>
    <s v="O motorista de comboio estava realizando lubrificação no cabeçote da máquina HV quando sentiu uma picada em seu pescoço, no impulso bateu a mão para retirar o animal (aranha) e logo em seguida sentiu fortes dores na região do pescoço e cabeca."/>
    <s v="Komatsu"/>
    <x v="5"/>
    <s v="MÓDULO 10"/>
    <s v="Renato Ferreira Benedito"/>
    <s v=" Motorista"/>
    <m/>
    <s v="Rafael Eli"/>
    <s v="Cristiano"/>
    <s v="1. Colaborador foi levado para atendimento no pronto socorro da cidade de Julio Mesquita tomou medicação (soro);_x000a_2. Foi encaminhado para o Hospital das Clínicas de Marília para atendimento especializado; _x000a_3. Colaborador passou por atendimento especializado e liberado para suas atividades."/>
    <s v="Monica Silva "/>
    <x v="3"/>
    <x v="2"/>
    <x v="2"/>
    <x v="1"/>
    <s v=""/>
    <x v="1"/>
    <x v="0"/>
    <x v="0"/>
  </r>
  <r>
    <n v="1040"/>
    <x v="0"/>
    <d v="2023-09-22T00:00:00"/>
    <x v="8"/>
    <d v="1899-12-30T15:50:00"/>
    <s v="Fazenda Independência - Talhão 25"/>
    <x v="5"/>
    <x v="2"/>
    <s v="O tratorista estava realizando a atividade de irrigação semimecanizada, quando ao sair do talhão para  manobrar a terra cedeu, tombamento o tanque de irrigação."/>
    <s v="Geracao"/>
    <x v="2"/>
    <m/>
    <s v="Samuel de Oliveira Santana"/>
    <s v="Tratorista"/>
    <s v="Tafarel de Paula"/>
    <s v="Alisson Carlos"/>
    <s v="Luiz Fernando Barbosa"/>
    <s v="1. Comunicado os responsáveis da bracell."/>
    <s v="Reinaldo Donizete Matias de Campos"/>
    <x v="5"/>
    <x v="2"/>
    <x v="2"/>
    <x v="1"/>
    <s v=""/>
    <x v="1"/>
    <x v="0"/>
    <x v="0"/>
  </r>
  <r>
    <n v="1041"/>
    <x v="0"/>
    <d v="2023-09-22T00:00:00"/>
    <x v="8"/>
    <d v="1899-12-30T15:35:00"/>
    <s v="Estrada Lep Quarenta"/>
    <x v="1"/>
    <x v="2"/>
    <s v="O motorista da Van relatou que ao dar passagem para caminhão canavieiro, o mesmo veio a colidir o retrovisor do caminhão no parabrisa da van, vindo a esfregar na lateral, causando quebra de dois vidro lateral na van."/>
    <s v="Bracell"/>
    <x v="3"/>
    <m/>
    <s v="Lucas"/>
    <s v="Motorista"/>
    <s v="Carlos Augusto Mariano"/>
    <s v="Willian Jardin"/>
    <s v="Carlos Augusto Mariano"/>
    <s v="1.  Verificado se todos estavam bem;_x000a_2. Ouvir a versão do motorista da van;_x000a_3. Solicitado a Van reserva para terminar a jornada dos colaboradores"/>
    <s v="Carlos Augusto Mariano"/>
    <x v="4"/>
    <x v="2"/>
    <x v="2"/>
    <x v="1"/>
    <s v=""/>
    <x v="1"/>
    <x v="0"/>
    <x v="0"/>
  </r>
  <r>
    <n v="1042"/>
    <x v="0"/>
    <d v="2023-09-24T00:00:00"/>
    <x v="8"/>
    <d v="1899-12-30T01:00:00"/>
    <s v="Fazenda Ipê II -Talhão 015 - Borebi- SP - MÓD 4"/>
    <x v="4"/>
    <x v="2"/>
    <s v="O operado saiu da cabine da máquina HV e realizava a troca do material de corte, quando foi picado por marimbondo no pescoço e costa."/>
    <s v="Bracell"/>
    <x v="5"/>
    <s v="MÓDULO 4"/>
    <s v="Éder dos Santos Lima"/>
    <s v="Operador  de Máquinas Florestais I"/>
    <s v="Eduardo Ribeiro da Cunha"/>
    <s v="Gabriel de Souza Matheus"/>
    <s v="Eduardo Ribeiro da cunha"/>
    <s v="1. Foi administrado dois comprimido de (*PRENIDISOLONA*);_x000a_2. Encaminhado para UPA de Agudos SP."/>
    <s v="Eduardo Ribeiro da Cunha"/>
    <x v="10"/>
    <x v="2"/>
    <x v="1"/>
    <x v="1"/>
    <s v=""/>
    <x v="1"/>
    <x v="0"/>
    <x v="0"/>
  </r>
  <r>
    <n v="1043"/>
    <x v="0"/>
    <d v="2023-09-24T00:00:00"/>
    <x v="8"/>
    <d v="1899-12-30T01:30:00"/>
    <s v="Fazenda Ideal - Mód 5"/>
    <x v="3"/>
    <x v="2"/>
    <s v="O mecânico realizava a retirada da escada do FW, devido ser danificada em operação, quando pisou em um toco e seu pé direito escorregou, gerando uma &quot;entorse&quot;."/>
    <s v="Ponsse"/>
    <x v="5"/>
    <s v="MÓDULO 5"/>
    <s v="Tiago de Souza Brisola"/>
    <s v="Mecânico III"/>
    <s v="Anderson Santana"/>
    <s v="Antonio Cesar Coelho Madeira"/>
    <s v="Anderso Santana"/>
    <s v="1. Encaminhado pelo Técnico Colheita Bracell para Unimed Bauru, onde recebeu 01 dia de atestado;_x000a_2. No dia 26/09 o mecânico passará por avaliação do médico do trabalho."/>
    <s v="Roberto Esgotti"/>
    <x v="10"/>
    <x v="4"/>
    <x v="2"/>
    <x v="2"/>
    <d v="2023-09-29T00:00:00"/>
    <x v="2"/>
    <x v="0"/>
    <x v="1"/>
  </r>
  <r>
    <n v="1044"/>
    <x v="1"/>
    <d v="2023-09-22T00:00:00"/>
    <x v="8"/>
    <d v="1899-12-30T15:00:00"/>
    <s v="Fazenda Batistuzi"/>
    <x v="5"/>
    <x v="2"/>
    <s v="O colaborador estava realizando a atividade de Aplicação de herbicida Mecanizada, em determinado momento, parou para realizar a limpeza de bicos. Finalizando a limpeza, ele adentrou na máquina, levantou o implemento (pulverizador hidráulico), onde este veio a tocar no vidro da janela de saída de emergência, causando a quebra do mesmo. "/>
    <s v="Emflora "/>
    <x v="2"/>
    <m/>
    <s v="José Francisco da Silva"/>
    <s v="Operador Trator Agrícola"/>
    <s v="Ademar Junior"/>
    <s v=" Felipe Neckel"/>
    <s v="Ademar Junior"/>
    <s v="1. O líder isolou a máquina, e comunicou ao setor de segurança e seu gestor imediato."/>
    <s v="Antonio de Sousa"/>
    <x v="21"/>
    <x v="2"/>
    <x v="2"/>
    <x v="1"/>
    <s v=""/>
    <x v="1"/>
    <x v="0"/>
    <x v="0"/>
  </r>
  <r>
    <n v="1045"/>
    <x v="0"/>
    <d v="2023-09-24T00:00:00"/>
    <x v="8"/>
    <d v="1899-12-30T03:45:00"/>
    <s v="Estrada de terra Fazenda Rio Feio"/>
    <x v="1"/>
    <x v="2"/>
    <s v="O motorista transitava vazio na estrada rural no município de Cafelândia-SP, quando percebeu que a roda da 2ª composição lado esquerdo havia caído (eixo 12/H)."/>
    <s v="Bracell"/>
    <x v="0"/>
    <m/>
    <s v="Sérgio Carvalho de Souza"/>
    <s v="Motorista Transporte Madeira"/>
    <s v="Adilson Rodrigues Basto"/>
    <s v="Everson Ribas"/>
    <s v="Adilson Rodrigues Basto"/>
    <s v="1. Comunicação com o supervisor Adilson Basto - BTF-SP 03"/>
    <s v=" Wesley Maruchi"/>
    <x v="19"/>
    <x v="4"/>
    <x v="3"/>
    <x v="2"/>
    <d v="2023-09-29T00:00:00"/>
    <x v="2"/>
    <x v="0"/>
    <x v="1"/>
  </r>
  <r>
    <n v="1046"/>
    <x v="1"/>
    <d v="2023-09-25T00:00:00"/>
    <x v="8"/>
    <d v="1899-12-30T11:30:00"/>
    <s v="Fazenda Barro Branco"/>
    <x v="4"/>
    <x v="2"/>
    <s v="O  colaborador relatou que estava realizando suas atividades de marcação de topografia e em determinado momento foi surpreendido  por dois marimbondos, no qual foi ferroado na região da boca, causando um edema."/>
    <s v="Ms Florestal"/>
    <x v="8"/>
    <m/>
    <s v="Lucas Alvez de Araújo"/>
    <s v="Auxiliar de Topografia"/>
    <s v=" Gabriel Augusto de Lima Morais"/>
    <s v="Cleomar Pereira Lazaro"/>
    <m/>
    <s v="1. Encaminhado para análise médica e comunicação aos gestores, saúde e área de segurança do trabalho."/>
    <s v="Gabriel A. L. Morais"/>
    <x v="7"/>
    <x v="2"/>
    <x v="2"/>
    <x v="1"/>
    <s v=""/>
    <x v="1"/>
    <x v="0"/>
    <x v="0"/>
  </r>
  <r>
    <n v="1047"/>
    <x v="0"/>
    <d v="2023-09-25T00:00:00"/>
    <x v="8"/>
    <d v="1899-12-30T13:00:00"/>
    <s v="Fazenda Guandu"/>
    <x v="3"/>
    <x v="2"/>
    <s v="Colaborador foi abrir a morsa para realizar um serviço, quando ao realizar a rotatividade do punho veio a se ferir na quina da gaveta da bancada."/>
    <s v="Bracell"/>
    <x v="2"/>
    <m/>
    <s v="Silvano Barbosa dos Santos"/>
    <s v="Mecânico lll"/>
    <s v="MACIEL ACIOLI DE SOUZA"/>
    <s v="Jose R. Claro"/>
    <s v="Fábio Kaizer"/>
    <s v="1. Encaminhado ao hospital na cidade de Duartina;_x000a_2. Encaminhado medicina Bracell."/>
    <s v="Glauco Aux. Op. Florestais"/>
    <x v="2"/>
    <x v="4"/>
    <x v="2"/>
    <x v="2"/>
    <d v="2023-09-30T00:00:00"/>
    <x v="2"/>
    <x v="0"/>
    <x v="1"/>
  </r>
  <r>
    <n v="1048"/>
    <x v="0"/>
    <d v="2023-09-23T00:00:00"/>
    <x v="8"/>
    <d v="1899-12-30T15:00:00"/>
    <s v="Fazenda São Joaquim"/>
    <x v="5"/>
    <x v="2"/>
    <s v="Tombamento do tanque de irrigação com aproximadamente 2.000 litros, como a área tem muito resíduo de madeira, ao passar em cima de uma cepa que estava encoberto pelo resíduo, o tanque inclinou e tombou."/>
    <s v="G E R S "/>
    <x v="2"/>
    <m/>
    <s v="Valdecir Pereira "/>
    <s v="Motorista operador de trator"/>
    <s v="RODRIGO MARDEN"/>
    <s v="BRUNO NORONHA"/>
    <s v="RODRIGO Marden"/>
    <s v="1. Efetuar a manobra de desvirar e colocar o tanque na posição correta para avaliar os danos no mesmo."/>
    <s v="Luciano Henrique (TST)"/>
    <x v="3"/>
    <x v="2"/>
    <x v="2"/>
    <x v="1"/>
    <s v=""/>
    <x v="1"/>
    <x v="0"/>
    <x v="0"/>
  </r>
  <r>
    <n v="1049"/>
    <x v="0"/>
    <d v="2023-09-25T00:00:00"/>
    <x v="8"/>
    <d v="1899-12-30T09:00:00"/>
    <s v="Fazenda Americana - MÓD 1"/>
    <x v="3"/>
    <x v="2"/>
    <s v="O motorista realiza a troca do pneu do caminhão comboio, teve dificuldade em soltar o último parafuso, por isso, pisou e subiu no cabo da chave para realizar mais força, neste momento a ferramenta escapou, derrubando o trabalhador e fazendo com que lesionasse seu tornozelo direito."/>
    <s v="Ponsse"/>
    <x v="5"/>
    <s v="MÓDULO 1"/>
    <s v="Giancarlos Aguilera"/>
    <s v=" Motorista I"/>
    <s v=" Marcio Pires"/>
    <s v="Antonio Cesar Coelho Madeira"/>
    <m/>
    <s v="1. Encaminhado para CMU Unimed na cidade de Lençóis Paulista, onde recebeu 03 dias de atestado médico;_x000a_2. Amanhã 26/09 estaremos em campo para análise e classificação. Assim como a avaliação do médico do trabalho."/>
    <s v="Carlos Henrique Locay (TST PONSSE)"/>
    <x v="10"/>
    <x v="2"/>
    <x v="3"/>
    <x v="2"/>
    <d v="2023-09-30T00:00:00"/>
    <x v="2"/>
    <x v="0"/>
    <x v="1"/>
  </r>
  <r>
    <n v="1050"/>
    <x v="0"/>
    <d v="2023-09-25T00:00:00"/>
    <x v="8"/>
    <d v="1899-12-30T09:20:00"/>
    <s v="Fazenda Caçador - MÓD 7"/>
    <x v="3"/>
    <x v="2"/>
    <s v="O motorista retirava manualmente um tambor de graxa vazio, que estava em um compartimento do caminhão comboio, quando torceu o dedo mínimo de sua  mão direita, gerando fratura."/>
    <s v="Ponsse"/>
    <x v="5"/>
    <s v="MÓDULO 7"/>
    <s v="Arlindo Rodrigues Chagas Junior"/>
    <s v="Motorista I "/>
    <s v="Robson Lima"/>
    <s v="Antonio Cesar Coelho Madeira"/>
    <s v=" Robson Lima"/>
    <s v="1. Encaminhado para o Pronto Atendimento onde foi constatada uma fratura em seu dedo mínimo, recebendo 15 dias de afastamento;_x000a_2. No periodo da tarde do mesmo dia 25/09, foi avaliado por médico especialista, onde recebeu atestado de 40 dias com a descrição inapto para trabalho com mão;_x000a_3. Amanhã 26/09 estaremos em campo para análise e classificação. Assim como a avaliação do médico do trabalho;"/>
    <s v="João Paulo Nogueira"/>
    <x v="10"/>
    <x v="4"/>
    <x v="2"/>
    <x v="2"/>
    <d v="2023-09-30T00:00:00"/>
    <x v="2"/>
    <x v="0"/>
    <x v="1"/>
  </r>
  <r>
    <n v="1051"/>
    <x v="0"/>
    <d v="2023-09-25T00:00:00"/>
    <x v="8"/>
    <d v="1899-12-30T08:40:00"/>
    <s v=" Viveiro de Mudas - Água Clara/MS"/>
    <x v="2"/>
    <x v="2"/>
    <s v="A colaboradora transportava manualmente bandejas de mudas vazias e ao colocar no solo, veio a sentir um desconforto na região lombar."/>
    <s v="Bracell"/>
    <x v="7"/>
    <s v="MS"/>
    <s v="Sandra Cristina de Freitas Ferraz"/>
    <s v="Auxiliar Serviços Gerais de Viveiro"/>
    <s v="João Afonso Mota"/>
    <s v="Gilvan Cercundo"/>
    <m/>
    <s v="1. Comunicação aos gestores,  saúde e área de segurança da Bracell. "/>
    <s v="Eliane Carvalho"/>
    <x v="21"/>
    <x v="2"/>
    <x v="2"/>
    <x v="1"/>
    <s v=""/>
    <x v="1"/>
    <x v="0"/>
    <x v="0"/>
  </r>
  <r>
    <n v="1052"/>
    <x v="1"/>
    <d v="2023-09-24T00:00:00"/>
    <x v="8"/>
    <d v="1899-12-30T11:30:00"/>
    <s v="Fazenda Morada do Sol"/>
    <x v="5"/>
    <x v="2"/>
    <s v="O colaborador estava realizando sua atividade em um talhão com muitos eucaliptos caídos e com muito resíduo. Foi então que ele perdeu a tampa de proteção da frente do trator. Dando continuidade em sua atividade, ele foi direcionado para  trabalhar em uma área mais limpa, mesmo sem a tampa de proteção. Em determinado momento, veio a atingir a frente do trator uma vara de eucalipto caído, causando perfuração do farol e lataria da máquina. "/>
    <s v="Ms Florestal"/>
    <x v="2"/>
    <m/>
    <s v="Leonildo Bernardo de Lima"/>
    <s v="Operador Maquinas e Equipamentos"/>
    <s v="Nubia Brito"/>
    <s v=" Marcus Sad"/>
    <s v="Nubia Brito"/>
    <s v="1. Comunicação aos gestores e área de segurança da MS Florestal."/>
    <s v="Nubia Martins Brito"/>
    <x v="21"/>
    <x v="2"/>
    <x v="2"/>
    <x v="1"/>
    <s v=""/>
    <x v="1"/>
    <x v="0"/>
    <x v="0"/>
  </r>
  <r>
    <n v="1053"/>
    <x v="0"/>
    <d v="2023-09-27T00:00:00"/>
    <x v="8"/>
    <d v="1899-12-30T14:20:00"/>
    <s v=" Fazenda Rio Feio"/>
    <x v="1"/>
    <x v="2"/>
    <s v="Colaborador relatou que estava no trajeto e vazio para realizar o carregamento, quando se destraiu mexendo no suporte do rádio do caminhão e veio a colidir com uma cerca. Com o impacto a árvore veio a cair em cima do caminhão."/>
    <s v="Expresso Nepomuceno"/>
    <x v="0"/>
    <m/>
    <s v="Genivaldo Nunes de Oliveira"/>
    <s v="Motorista Tritrem"/>
    <s v="André Luis Scarin do Amaral"/>
    <s v=" Everson Ribas Gomes"/>
    <s v="Hellerson Soares"/>
    <s v="1. Foi realizada a retirada do caminhão da beira da entrada,  colaborador passa bem apenas danos materiais."/>
    <s v="Marcelo Ventura"/>
    <x v="13"/>
    <x v="2"/>
    <x v="2"/>
    <x v="1"/>
    <s v=""/>
    <x v="1"/>
    <x v="0"/>
    <x v="0"/>
  </r>
  <r>
    <n v="1054"/>
    <x v="1"/>
    <d v="2023-09-25T00:00:00"/>
    <x v="8"/>
    <d v="1899-12-30T14:15:00"/>
    <s v="Fazenda Morungava - Talhão 8 - Área Manutenção"/>
    <x v="5"/>
    <x v="2"/>
    <s v="O colaborador  estava realizando a atividade de adubação e no meio da linha tinha um tronco de árvore solto, onde este acabou enroscando embaixo do implemento, criando uma alavanca e assim virando o mesmo."/>
    <s v="Ms Florestal"/>
    <x v="2"/>
    <m/>
    <s v="Douglas Ferreira"/>
    <s v="Operador Maquinas e Equipamentos"/>
    <s v=" Lucas Pereira de Souza"/>
    <s v="Marcus Sad"/>
    <s v=" Lucas Pereira de Souza"/>
    <s v="1. Comunicação aos gestores e área de segurança da MS Florestal. "/>
    <s v="Lucas Pereira de Souza"/>
    <x v="7"/>
    <x v="2"/>
    <x v="2"/>
    <x v="1"/>
    <s v=""/>
    <x v="1"/>
    <x v="0"/>
    <x v="0"/>
  </r>
  <r>
    <n v="1055"/>
    <x v="1"/>
    <d v="2023-09-26T00:00:00"/>
    <x v="8"/>
    <d v="1899-12-30T10:50:00"/>
    <s v="Campestre"/>
    <x v="1"/>
    <x v="2"/>
    <s v="O condutor estava estacionado com o veículo e em determinado momento o onibus da EPS Teca deslizou em um monte de areia solta, vindo a esbarrar na traseira da caminhonete, causando a quebra da lanterna traseira."/>
    <s v="Ms Florestal"/>
    <x v="2"/>
    <m/>
    <s v=" Luis Gustavo Gomes"/>
    <s v="Técnico Florestal I"/>
    <s v="Joao Marcos Sanches"/>
    <s v="José Renato Drago"/>
    <s v="Joao Marcos Sanches"/>
    <s v="1. Comunicação aos gestores e área de segurança da MS Florestal. "/>
    <s v="Luis Gustavo"/>
    <x v="12"/>
    <x v="2"/>
    <x v="2"/>
    <x v="1"/>
    <s v=""/>
    <x v="1"/>
    <x v="0"/>
    <x v="0"/>
  </r>
  <r>
    <n v="1056"/>
    <x v="0"/>
    <d v="2023-09-27T00:00:00"/>
    <x v="8"/>
    <d v="1899-12-30T15:20:00"/>
    <s v="Fazenda Santa Silvia - Talhão 313"/>
    <x v="5"/>
    <x v="2"/>
    <s v="Colaborador após abastecimento, entrou na máquina e ao fechar a porta o mesmo veio a quebrar, após choque térmico do ar condicionado."/>
    <s v="Carpelo"/>
    <x v="2"/>
    <m/>
    <s v="Rafael Bento Arruda"/>
    <s v="Operador de Trator Agrícola"/>
    <s v="Bruno Noronha"/>
    <s v="Bruno Noronha"/>
    <s v="Pedro Bridi "/>
    <s v="1. Comunicado à segurança e operação Bracell;_x000a_2. Comunicado à área de segurança da Carpelo;_x000a_3. Realizado DDS com a equipe."/>
    <s v="Rodrigo Bosini"/>
    <x v="3"/>
    <x v="2"/>
    <x v="2"/>
    <x v="1"/>
    <s v=""/>
    <x v="1"/>
    <x v="0"/>
    <x v="0"/>
  </r>
  <r>
    <n v="1057"/>
    <x v="0"/>
    <d v="2023-09-26T00:00:00"/>
    <x v="8"/>
    <d v="1899-12-30T15:30:00"/>
    <s v="Viveiro de Mudas / Água Clara - MS"/>
    <x v="1"/>
    <x v="2"/>
    <s v="O colaborador relatou que seu veículo estava no estacionamento do refeitório do viveiro, quando um outro veículo de uma EPS, realizou uma manobra de ré, vindo a colidir com a traseira do seu veículo, causando pequenas avarias."/>
    <s v="Bracell"/>
    <x v="7"/>
    <s v="MS"/>
    <s v="Valeriano Cancela"/>
    <s v="Coordenador de Viveiro"/>
    <s v="Claudinei Pereira"/>
    <s v=" Valeriano Cancela"/>
    <m/>
    <s v="1. Comunicação imediata ao setor de segurança da Bracell. "/>
    <s v="1. Valeriano Cancela"/>
    <x v="21"/>
    <x v="2"/>
    <x v="2"/>
    <x v="1"/>
    <s v=""/>
    <x v="1"/>
    <x v="0"/>
    <x v="0"/>
  </r>
  <r>
    <n v="1058"/>
    <x v="1"/>
    <d v="2023-09-27T00:00:00"/>
    <x v="8"/>
    <d v="1899-12-30T04:30:00"/>
    <s v="MS 377 - Água Clara/MS"/>
    <x v="5"/>
    <x v="0"/>
    <s v="colaborador relatou que seguia com o veículo de Água Clara MS x Inocência MS. Em determinado momento, ele foi surpreendido com a travessia de um animal silvestre (Anta) na pista de rolamento, onde não obteve  tempo de frenagem devido a curta distância do animal. Foi então que ele acabou colidindo contra o animal, o que causou a perca de direção do veículo que foi para o acostamento do lado direito.  Mediante a isso, o veículo parou em uma vegetação."/>
    <s v="Planaterra"/>
    <x v="2"/>
    <m/>
    <s v="Éder Kubiezeweski"/>
    <s v="Operador de Escavadeira Hidráulica"/>
    <s v="Renan Marques"/>
    <s v="João Ramyller"/>
    <s v="Renan Marques"/>
    <s v="1. Comunicação aos gestores e área de segurança da MS Florestal e da EPS Planaterra;_x000a_2. Enviado um veículo de apoio no local do evento;_x000a_3. Colaboradores envolvidos no evento foram encaminhados a clínica de medicina do trabalho, para consulta médica."/>
    <s v=" Amilton Tomé"/>
    <x v="21"/>
    <x v="3"/>
    <x v="5"/>
    <x v="2"/>
    <d v="2023-10-02T00:00:00"/>
    <x v="2"/>
    <x v="0"/>
    <x v="1"/>
  </r>
  <r>
    <n v="1059"/>
    <x v="0"/>
    <d v="2023-09-04T00:00:00"/>
    <x v="8"/>
    <d v="1899-12-30T06:30:00"/>
    <s v="Bairro Jardim Planalto - Lençóis Paulista"/>
    <x v="6"/>
    <x v="2"/>
    <s v="A colaboradora conduzia o veículo Chronos sentido residência de funcionário para buscá-lo e se direcionarem ao escritório. No cruzamento veio a avançar a sinalização de Pare e colidiu com o veículo Astra de terceiro. O veículo Chronos com a colisão veio a colidir com uma residência de terceiro causando danos."/>
    <s v="Sollum"/>
    <x v="2"/>
    <m/>
    <s v="Kátia Regina de Angelo Galiano Fonseca"/>
    <s v=" Técnica Segurança Trabalho"/>
    <s v="José sidiclei"/>
    <s v="Alisson Carlos"/>
    <s v="Jose Sidiclei"/>
    <s v="1. O Samu foi acionado para avaliações e atendimento._x000a_2. Após a avaliação e atendimento médico foram liberados._x000a_3. Os danos causados ao veículo de terceiro e residência estão sendo ressarcidos pela empresa Sollum."/>
    <s v="Fausto Alves"/>
    <x v="5"/>
    <x v="4"/>
    <x v="3"/>
    <x v="2"/>
    <d v="2023-09-09T00:00:00"/>
    <x v="2"/>
    <x v="0"/>
    <x v="1"/>
  </r>
  <r>
    <n v="1060"/>
    <x v="0"/>
    <d v="2023-09-28T00:00:00"/>
    <x v="8"/>
    <d v="1899-12-30T09:50:00"/>
    <s v="Fazenda Urupês - M08"/>
    <x v="1"/>
    <x v="2"/>
    <s v="O colaborador se deslocava em direção ao módulo com o carro Fiat Strada e ao realizar uma curva à esquerda, o veículo escorregou e colidiu com uma cepa, causando danos materiais."/>
    <s v="Ponsse"/>
    <x v="24"/>
    <s v="M08"/>
    <s v="Gabriel Vanitell"/>
    <s v="Auxiliar de Manutenção"/>
    <s v=" Fabrício Cesconetto"/>
    <s v=" Fabrício Cesconetto"/>
    <s v=" Fabrício Cesconetto"/>
    <s v="1. Realizado investigação no local;_x000a_2. Comunicação aos Gestores Ponsse e Bracell."/>
    <s v="Carlos Locay"/>
    <x v="11"/>
    <x v="2"/>
    <x v="2"/>
    <x v="1"/>
    <s v=""/>
    <x v="1"/>
    <x v="0"/>
    <x v="0"/>
  </r>
  <r>
    <n v="1061"/>
    <x v="0"/>
    <d v="2023-09-28T00:00:00"/>
    <x v="8"/>
    <d v="1899-12-30T10:40:00"/>
    <s v="Fazenda Gracifer - Talhão 09"/>
    <x v="2"/>
    <x v="2"/>
    <s v="Colaborador estava na atividade de herbicida manual, quando  enroscou o pé do lado esquerdo no cipo, vindo a cair, batendo o  joelho no chão."/>
    <s v="Geracao"/>
    <x v="2"/>
    <m/>
    <s v="Luiz Carlos Galdino"/>
    <s v="Servente Rural"/>
    <s v=" Natally de Souza Bielik"/>
    <s v="Alisson Carlos"/>
    <s v="Luiz Fernando Barbosa"/>
    <s v="1. Comunicado os responsáveis da bracell e removida ao hospital de Duartina - SP."/>
    <s v="Reinaldo Donizete Matias de Campos"/>
    <x v="5"/>
    <x v="2"/>
    <x v="2"/>
    <x v="1"/>
    <s v=""/>
    <x v="1"/>
    <x v="0"/>
    <x v="0"/>
  </r>
  <r>
    <n v="1062"/>
    <x v="0"/>
    <d v="2023-09-28T00:00:00"/>
    <x v="8"/>
    <d v="1899-12-30T07:50:00"/>
    <s v="Rodovia SP 300 / Km 344 Bauru-SP/Marília-SP"/>
    <x v="1"/>
    <x v="2"/>
    <s v="Na rodovia, o veículo veio a colidir na traseira de uma caminhão prancha da empresa EGP (Devido às obras da rodovia, o trânsito estava muito lento). Após o impacto, o caminhão prancha foi projetado para frente, vindo a colidir na traseira de um terceiro veículo."/>
    <s v="Bracell"/>
    <x v="0"/>
    <m/>
    <s v=" Eder Mauricio"/>
    <s v="Motorista"/>
    <s v="Arthur Magnino Santana"/>
    <s v="Everson Ribas Gomes"/>
    <s v="Arthur Magnino Santana "/>
    <s v="1. Foi sinalizado o local do acidente com cones e acionado a polícia militar; _x000a_2. Foi feito o teste de alcoolemia no motorista Eder e não foi constatado o uso de Álcool;_x000a_3. Foi acionado também a equipe de segurança da Bracell e a coordenação de transporte."/>
    <s v=" Arthur Magnino Santana"/>
    <x v="19"/>
    <x v="4"/>
    <x v="3"/>
    <x v="2"/>
    <d v="2023-10-03T00:00:00"/>
    <x v="2"/>
    <x v="0"/>
    <x v="1"/>
  </r>
  <r>
    <n v="1063"/>
    <x v="0"/>
    <d v="2023-09-28T00:00:00"/>
    <x v="8"/>
    <d v="1899-12-30T16:00:00"/>
    <s v="Fazenda Água Santa - MÓD 13"/>
    <x v="1"/>
    <x v="2"/>
    <s v="Funcionário parou o caminhão munck próximo a área de vivência para pegar água, ao descer não puxou o freio de mão, em dado momento o caminhão veio a descer, batendo em um monte de terra."/>
    <s v="Komatsu"/>
    <x v="5"/>
    <s v="MÓDULO 13"/>
    <s v="Gabriel Basse"/>
    <s v="Lubrificador motorista"/>
    <s v="Eduardo Ribeiro da Cunha"/>
    <s v="Gabriel Matheus"/>
    <s v="Eduardo Ribeiro da Cunha"/>
    <s v="1. Informado ao setores responsáveis via telefone"/>
    <s v="Eduardo Ribeiro da Cunha"/>
    <x v="23"/>
    <x v="2"/>
    <x v="2"/>
    <x v="1"/>
    <s v=""/>
    <x v="1"/>
    <x v="0"/>
    <x v="0"/>
  </r>
  <r>
    <n v="1064"/>
    <x v="1"/>
    <d v="2023-09-28T00:00:00"/>
    <x v="8"/>
    <d v="1899-12-30T11:00:00"/>
    <s v="Fazenda Turvinho IV"/>
    <x v="1"/>
    <x v="2"/>
    <s v="O colaborador relatou que após o descarregamento da carreta de adubo de uma EPS, ele foi acionar a patola do caminhão munck  para guardá-la e acabou encostando em outra alavanca, causando pequenas avarias na  carreta. "/>
    <s v="Ms Florestal"/>
    <x v="2"/>
    <m/>
    <s v="Marcos da Silva Trindade"/>
    <s v="Motorista"/>
    <s v="Nubia Brito"/>
    <s v=" Marcus Sad"/>
    <m/>
    <s v="1. Comunicação aos gestores e área de Segurança da MS Florestal."/>
    <s v="Núbia Martins Brito"/>
    <x v="21"/>
    <x v="2"/>
    <x v="2"/>
    <x v="1"/>
    <s v=""/>
    <x v="1"/>
    <x v="0"/>
    <x v="0"/>
  </r>
  <r>
    <n v="1065"/>
    <x v="1"/>
    <d v="2023-09-27T00:00:00"/>
    <x v="8"/>
    <d v="1899-12-30T13:30:00"/>
    <s v="Hotel São Thomé em Água Clara MS"/>
    <x v="1"/>
    <x v="2"/>
    <s v="O veículo estava estacionado no hotel, quando outro veículo bateu na sua lateral direita, este foi arrastado e bateu a lateral esquerda em outro veículo estacionado ao lado. O evento causou pequenas avarias na lataria do lado esquerdo e direito do veículo."/>
    <s v="Ms Florestal"/>
    <x v="14"/>
    <m/>
    <s v="Fabiola Mendes"/>
    <s v="Supervisora"/>
    <s v="Fernando Ferreira Bastos"/>
    <s v=" Fernando Ferreira Bastos"/>
    <m/>
    <s v="1. Comunicação aos gestores e área de segurança da MS Florestal. _x000a_2. Solicitação das imagens das câmeras do local, registro fotográfico, registro de boletim de ocorrência, contato com a locadora do veículo e com o condutor do veículo envolvido."/>
    <s v="Fabiola Mendes"/>
    <x v="12"/>
    <x v="2"/>
    <x v="2"/>
    <x v="1"/>
    <s v=""/>
    <x v="1"/>
    <x v="0"/>
    <x v="0"/>
  </r>
  <r>
    <n v="1066"/>
    <x v="1"/>
    <d v="2023-09-28T00:00:00"/>
    <x v="8"/>
    <d v="1899-12-30T16:00:00"/>
    <s v="Rodovia MS 040 KM 194"/>
    <x v="1"/>
    <x v="2"/>
    <s v="O colaborador se deslocava com o veículo (Strada) sentido Bataguassu MS, e em determinado momento, ele foi atingido na parte traseira por um veículo (van) de terceiros, causando avarias no mesmo. "/>
    <s v="Ms Florestal"/>
    <x v="16"/>
    <m/>
    <s v="Augusto Campesato"/>
    <s v="Auxiliar de P&amp;D"/>
    <s v="Amarildo"/>
    <s v="Janaina Scotton"/>
    <m/>
    <s v="1. Comunicação aos gestores e área de segurança da MS Florestal. "/>
    <s v="Jean Rodrigues De Oliveira"/>
    <x v="7"/>
    <x v="2"/>
    <x v="2"/>
    <x v="1"/>
    <s v=""/>
    <x v="1"/>
    <x v="0"/>
    <x v="0"/>
  </r>
  <r>
    <n v="1067"/>
    <x v="1"/>
    <d v="2023-09-29T00:00:00"/>
    <x v="8"/>
    <d v="1899-12-30T05:30:00"/>
    <s v="Santa Rita do Pardo MS"/>
    <x v="1"/>
    <x v="2"/>
    <s v="Segundo relato do motorista do ônibus (EPS Piracicabana), ele estava seguindo a rota para buscar os funcionários em Santa Rita do Rio Pardo MS e ao realizar uma curva em frente a praça, acabou esbarrando na lateral traseira do caminhão que estava parado perto da esquina."/>
    <s v="Ms Florestal"/>
    <x v="2"/>
    <m/>
    <s v="Sergio"/>
    <s v="Motorista( Piracicaba)"/>
    <s v="Sérgio Pinheiro"/>
    <s v="Marcus Sad"/>
    <s v="Sérgio Pinheiro"/>
    <s v="1. Comunicação aos gestores e área de segurança da MS Florestal. "/>
    <s v="Luiz Otávio"/>
    <x v="7"/>
    <x v="2"/>
    <x v="2"/>
    <x v="1"/>
    <s v=""/>
    <x v="1"/>
    <x v="0"/>
    <x v="0"/>
  </r>
  <r>
    <n v="1068"/>
    <x v="0"/>
    <d v="2023-09-29T00:00:00"/>
    <x v="8"/>
    <d v="1899-12-30T15:30:00"/>
    <s v="Fazenda Ipiranga llI"/>
    <x v="4"/>
    <x v="2"/>
    <s v="Colaboradoras realizavam a atividade de irrigação e ao pisarem em galhos secos no chão, foram picadas por marimbondos na perna direita e esquerda."/>
    <s v="Sollum"/>
    <x v="2"/>
    <m/>
    <s v="FABIANA AGUILHAR/GIANE GUSMAN"/>
    <s v="Trabalhador Florestal"/>
    <s v="Rodrigo"/>
    <s v="Alisson Carlos"/>
    <s v="Jose Sidiclei"/>
    <s v="1. A colaboradora foi medicado com antialérgico prednisolona, e foi encaminhado para o UPA de Borebi._x000a_2. Vão passar pelo médico do trabalho na segunda feira."/>
    <s v="Fausto Alves"/>
    <x v="5"/>
    <x v="2"/>
    <x v="2"/>
    <x v="1"/>
    <s v=""/>
    <x v="1"/>
    <x v="0"/>
    <x v="0"/>
  </r>
  <r>
    <n v="1069"/>
    <x v="1"/>
    <d v="2023-09-29T00:00:00"/>
    <x v="8"/>
    <d v="1899-12-30T15:25:00"/>
    <s v="Fazenda Tonda"/>
    <x v="5"/>
    <x v="2"/>
    <s v="O colaborador (operador) estava realizando atividade de aplicação de herbicida com o auto propelido no Talhão 10. Ao realizar uma manobra para abastecimento de insumo, não se atentou em recolher  o braço de aplicação e acabou atingindo o para-brisa do caminhão pipa. Com o impacto houve a quebra do vidro do caminhão."/>
    <s v="Carpelo"/>
    <x v="2"/>
    <m/>
    <s v="Ilson Moraes do Nascimento"/>
    <m/>
    <s v=" Danielle Monteiro"/>
    <s v="Paulo Teixeira"/>
    <s v=" Danielle Monteiro"/>
    <s v="1.  Comunicação do evento aos gestores e área de segurança da MS Florestal e EPS Carpelo;_x000a_2. Paralisação da atividade e comunicado ao Supervisor sobre a lateralização."/>
    <s v="Thiago Barreto"/>
    <x v="14"/>
    <x v="2"/>
    <x v="2"/>
    <x v="1"/>
    <s v=""/>
    <x v="1"/>
    <x v="0"/>
    <x v="0"/>
  </r>
  <r>
    <n v="1070"/>
    <x v="0"/>
    <d v="2023-10-01T00:00:00"/>
    <x v="9"/>
    <d v="1899-12-30T04:30:00"/>
    <s v="Fazenda Água Santa - MÓD 13"/>
    <x v="1"/>
    <x v="2"/>
    <s v="Funcionário relata que ao fazer conversão a direita na estrada da fazenda Água Santa, devido a baixa visibilidade pelo horário e falta de sinalização do local,  esbarrou com veículo que encontrava-se parado próximo a um talhão com pneu furado."/>
    <s v="Komatsu"/>
    <x v="5"/>
    <s v="MÓDULO 13"/>
    <s v="Rafael  Paula Mota"/>
    <s v="Lubrificador motorista"/>
    <s v="Eduardo Ribeiro da Cunha"/>
    <s v="Gabriel Matheus"/>
    <s v="Eduardo Ribeiro da Cunha"/>
    <s v="1. Colaborador seguiu para o módulo e só avisou a supervisão do ocorrido no dia seguinte."/>
    <s v="Eduardo Ribeiro da Cunha"/>
    <x v="23"/>
    <x v="2"/>
    <x v="2"/>
    <x v="1"/>
    <s v=""/>
    <x v="1"/>
    <x v="0"/>
    <x v="0"/>
  </r>
  <r>
    <n v="1071"/>
    <x v="0"/>
    <d v="2023-10-02T00:00:00"/>
    <x v="9"/>
    <d v="1899-12-30T03:10:00"/>
    <s v="Bauru-SP"/>
    <x v="2"/>
    <x v="2"/>
    <s v="Ao embarcar na Van para início do turno, a porta da van foi fechada enquanto a colaboradora ainda estava segurando, vindo a prender a mão na porta."/>
    <s v="Bracell"/>
    <x v="3"/>
    <m/>
    <s v="Daiane Cristina Soares"/>
    <s v="Operadora de máquinas e equipamentos"/>
    <s v=" Luciano Delmar dos Santos Almeida"/>
    <s v="Willian Rodrigues Jardim"/>
    <s v=" Luciano Delmar dos Santos Almeida"/>
    <s v="1. Foi comunicado líder imediato;_x000a_2. Colaboradora foi encaminhada para o ambulatório médico;_x000a_3. Foi feito Raio-x e não foi identificado nenhuma fratura;_x000a_4. Foi realizado DDS sobre o tema: Perigos e Riscos com as mãos."/>
    <s v="Luciano Delmar dos Santos Almeida"/>
    <x v="4"/>
    <x v="2"/>
    <x v="2"/>
    <x v="1"/>
    <s v=""/>
    <x v="1"/>
    <x v="0"/>
    <x v="0"/>
  </r>
  <r>
    <n v="1072"/>
    <x v="0"/>
    <d v="2023-10-02T00:00:00"/>
    <x v="9"/>
    <d v="1899-12-30T16:35:00"/>
    <s v=" Viveiro LPII"/>
    <x v="2"/>
    <x v="2"/>
    <s v="Funcionário estava realizando atividade de movimentação de bandejões na primeira seleção, quando se desequilibrou e bateu o joelho esquerdo no chão."/>
    <s v="Bracell"/>
    <x v="7"/>
    <s v="LPII"/>
    <s v="Rafael Prudencio Costa"/>
    <s v="Auxiliar de Serviços Gerais"/>
    <s v="Gisele Aparecida Calandro"/>
    <s v="Claudilene Pena"/>
    <s v="Nathane Imperatori"/>
    <s v="1. Colaborador foi encaminhado para o ambulatorio da linha 2,  tomou medicação e foi liberado."/>
    <s v="Nathane Imperatori"/>
    <x v="9"/>
    <x v="2"/>
    <x v="2"/>
    <x v="1"/>
    <s v=""/>
    <x v="1"/>
    <x v="0"/>
    <x v="0"/>
  </r>
  <r>
    <n v="1073"/>
    <x v="0"/>
    <d v="2023-10-02T00:00:00"/>
    <x v="9"/>
    <d v="1899-12-30T11:15:00"/>
    <s v=" Viveiro de Mudas - Água Clara - MS"/>
    <x v="2"/>
    <x v="2"/>
    <s v="O colaborador executava a atividade de transporte de mudas utilizando o carrinho sobre trilhos. Ao empurrar o carrinho, veio a atingir sua mão direita, causando dores no local."/>
    <s v="Bracell"/>
    <x v="7"/>
    <s v="MS"/>
    <s v="Luiz Felipe Silva Alves"/>
    <s v="Auxiliar de Serviços Gerais"/>
    <s v="Maxmuller de Andrade "/>
    <s v="Gilvan Cercundo"/>
    <s v="Maxmuller de Andrade "/>
    <s v="1. O colaborador informou no momento do ocorrido e foi encaminhado ao ambulatório acompanhado da técnica da área."/>
    <s v="Jailda Ribeiro"/>
    <x v="21"/>
    <x v="2"/>
    <x v="2"/>
    <x v="1"/>
    <s v=""/>
    <x v="1"/>
    <x v="0"/>
    <x v="0"/>
  </r>
  <r>
    <n v="1074"/>
    <x v="1"/>
    <d v="2023-10-02T00:00:00"/>
    <x v="9"/>
    <d v="1899-12-30T16:20:00"/>
    <s v=" Saída da Fazenda São Francisco XVI"/>
    <x v="1"/>
    <x v="2"/>
    <s v="Segundo relato do colaborador, o  caminhoneiro que levava uma carga de adubo na fazenda , lhe parou para solicitar informações. O colaborador parou o carro atrás do caminhão, e tentou comunicar via rádio com o responsável da área. Foi então que três ônibus que estavam saindo da Fazenda passaram, mas o terceiro acabou atingindo a lanterna direita do veículo, causando a quebra do mesmo."/>
    <s v="Ms Florestal"/>
    <x v="8"/>
    <m/>
    <s v="Eduardo Barbosa Martoni"/>
    <s v="Supervisor de Topografia"/>
    <s v="Eduardo Barbosa Martoni"/>
    <s v="Cleomar Pereira Lazaro"/>
    <s v="Eduardo Barbosa Martoni"/>
    <s v="1. Comunicação imediata aos gestores e área de segurança da MS Florestal. "/>
    <s v="Eduardo Barbosa Martoni"/>
    <x v="12"/>
    <x v="2"/>
    <x v="2"/>
    <x v="1"/>
    <s v=""/>
    <x v="1"/>
    <x v="0"/>
    <x v="0"/>
  </r>
  <r>
    <n v="1075"/>
    <x v="0"/>
    <d v="2023-10-02T00:00:00"/>
    <x v="9"/>
    <d v="1899-12-30T23:56:00"/>
    <s v="Oficina Automotiva"/>
    <x v="2"/>
    <x v="2"/>
    <s v="Ao executar serviços de instalação do pino de segurança  da quinta roda, o colaborador veio a prensar dois dedos da mão esquerda (indicador e médio) enquanto segurava a arrula da chapa de apoio."/>
    <s v="Bracell"/>
    <x v="4"/>
    <m/>
    <s v="David Gangin"/>
    <s v=" Mecânico Automotivo ll"/>
    <s v="Felipe Andrigo Romani"/>
    <s v="Rafael Germano"/>
    <s v="Rogério Aparecido dos Santos"/>
    <s v="1. Encaminhado para o Ambulatório médico e orientado a passar pelo CMU para realizar uma radiografia onde não foi constatado nenhuma fratura;"/>
    <s v="Felipe Andrigo Romani"/>
    <x v="13"/>
    <x v="2"/>
    <x v="2"/>
    <x v="1"/>
    <s v=""/>
    <x v="1"/>
    <x v="0"/>
    <x v="0"/>
  </r>
  <r>
    <n v="1076"/>
    <x v="0"/>
    <d v="2023-10-03T00:00:00"/>
    <x v="9"/>
    <d v="1899-12-30T15:30:00"/>
    <s v="Estrada Municipal Nogueira/avaí"/>
    <x v="5"/>
    <x v="2"/>
    <s v="O motorista do caminhão basculante, estava basculando a caçamba com brita na estrada municipal, e ao olhar pelo retrovisor não avistou os fios de baixa tensão que cruza a estrada por conta do sol que refletiu no espelho, vindo a romper alguns fios de energia."/>
    <s v="Agro - Roque"/>
    <x v="3"/>
    <s v="Frente 3"/>
    <s v="Paulo Roberto Lourenço"/>
    <s v=" Motorista"/>
    <s v="André Scarin"/>
    <s v="Marcos Menezes"/>
    <s v="André Garcia"/>
    <s v="1.   Paralisação da operação, porque era o último caminhão de brita a ser lançado na estrada;_x000a_2. O morador próximo ao ocorrido realizou a desnergização dos fios;_x000a_3. Aguardando equipe técnica para o reparo dos danos;                _x000a_4. Comunicado ao Setor de Segurança (Gláucia) pelo Técnico de Operações de Estrada de imediato."/>
    <s v="Tássia Prado da Cunha"/>
    <x v="4"/>
    <x v="2"/>
    <x v="3"/>
    <x v="2"/>
    <d v="2023-10-08T00:00:00"/>
    <x v="2"/>
    <x v="0"/>
    <x v="1"/>
  </r>
  <r>
    <n v="1077"/>
    <x v="0"/>
    <d v="2023-10-04T00:00:00"/>
    <x v="9"/>
    <d v="1899-12-30T08:50:00"/>
    <s v="Viveiro LPII"/>
    <x v="2"/>
    <x v="2"/>
    <s v="Funcionário estava realizando atividade de movimentação de bandejões na primeira seleção com o carrinho, quando veio um outro funcionário que estava na mesma atividade e prensou sua perna esquerda contra o outro carrinho."/>
    <s v="Bracell"/>
    <x v="7"/>
    <s v="LPII"/>
    <s v="Ronaldo Aparecido Freire"/>
    <s v="Auxiliar de Serviços Gerais"/>
    <s v="Gisele Aparecida Calandro"/>
    <s v="Claudilene Pena"/>
    <s v="Nathane Imperatori"/>
    <s v="1. Colaborador foi encaminhado para o ambulatório"/>
    <s v="Gisele Aparecida calandro"/>
    <x v="9"/>
    <x v="2"/>
    <x v="2"/>
    <x v="1"/>
    <s v=""/>
    <x v="1"/>
    <x v="0"/>
    <x v="0"/>
  </r>
  <r>
    <n v="1078"/>
    <x v="0"/>
    <d v="2023-10-02T00:00:00"/>
    <x v="9"/>
    <d v="1899-12-30T13:30:00"/>
    <s v="Rod. Marechal Rondon, KM 307"/>
    <x v="2"/>
    <x v="0"/>
    <s v="Empresa MAP Transportes (quarteirizada da empresa geração), saiu da divisão Florestal e durante o  percurso, segundo o motorista um veículo cruzou em sua frente em alta velocidade, o motorista do caminhão entrou no acostamento a sua direita  caindo dentro de uma canaleta, onde o caminhão colidiu com guard rail, vindo a tombar fora da pista."/>
    <s v="Geracao"/>
    <x v="2"/>
    <m/>
    <s v="Marco Antônio Pereira (Sócio Proprietário)"/>
    <s v="Motorista"/>
    <s v="Taffarel / Natally / Eduardo"/>
    <s v="Alisson Carlos"/>
    <s v="Luiz Fernando Barbosa"/>
    <s v="1. Comunicado os responsáveis da bracell."/>
    <s v="Reinaldo Donizete Matias de Campos"/>
    <x v="5"/>
    <x v="3"/>
    <x v="4"/>
    <x v="2"/>
    <d v="2023-10-07T00:00:00"/>
    <x v="2"/>
    <x v="0"/>
    <x v="1"/>
  </r>
  <r>
    <n v="1079"/>
    <x v="0"/>
    <d v="2023-10-02T00:00:00"/>
    <x v="9"/>
    <d v="1899-12-30T13:30:00"/>
    <s v="Rod. Marechal Rondon, Sentido Botucatu - SP"/>
    <x v="2"/>
    <x v="0"/>
    <s v="Colaborador da empresa MAP Transportes (quarteirizada da empresa geração), estava na  divisão florestal,  por volta das 09:30,  iniciou o seu percurso para  Areiopolis- SP,  e ao passar pela cidade de Botucatu - SP, quando houve o  aquecimento da válvula, assim aumentando a velocidade do caminhão, o  motorista direcionou o caminhão para sua esquerda, que passou por uma canaleta, vindo a tombar fora da pista."/>
    <s v="Geracao"/>
    <x v="2"/>
    <m/>
    <s v="José Vanderci dos Santos"/>
    <s v="Motorista"/>
    <s v="Taffarel / Natally / Eduardo"/>
    <s v="Alisson Carlos"/>
    <s v="Luiz Fernando Barbosa"/>
    <s v="1. Comunicado os responsáveis da bracell."/>
    <s v="Reinaldo Donizete Matias de Campos"/>
    <x v="5"/>
    <x v="3"/>
    <x v="4"/>
    <x v="2"/>
    <d v="2023-10-07T00:00:00"/>
    <x v="2"/>
    <x v="0"/>
    <x v="1"/>
  </r>
  <r>
    <n v="1080"/>
    <x v="1"/>
    <d v="2023-10-02T00:00:00"/>
    <x v="9"/>
    <d v="1899-12-30T16:50:00"/>
    <s v="Fazenda Campestre"/>
    <x v="5"/>
    <x v="2"/>
    <s v="O colaborador relatou que ao descer da máquina onde realizava teste após manutenção, ele deixou a porta da máquina apenas encostada. Em determinado momento, devido ao vento, a porta veio a abrir se chocando contra o balaustre da cerca, ocasionando a quebra do vidro da porta do lado  esquerdo."/>
    <s v="Teca Serviços Florestais"/>
    <x v="2"/>
    <m/>
    <s v="Junior Dias da Silva"/>
    <s v="Mecânico"/>
    <s v="João Marcos Sanches"/>
    <s v="José Renato Drago"/>
    <s v="João Marcos Sanches"/>
    <s v="1. Comunicação aos gestores e área de segurança da MS Florestal. "/>
    <s v="Joseana Veiga"/>
    <x v="17"/>
    <x v="2"/>
    <x v="2"/>
    <x v="1"/>
    <s v=""/>
    <x v="1"/>
    <x v="0"/>
    <x v="0"/>
  </r>
  <r>
    <n v="1081"/>
    <x v="1"/>
    <d v="2023-10-02T00:00:00"/>
    <x v="9"/>
    <d v="1899-12-30T18:35:00"/>
    <s v="Fazenda Santa Marta"/>
    <x v="1"/>
    <x v="2"/>
    <s v="O colaborador relatou que ao entrar na Fazenda Santa Marta no KM-66, ele passou pela porteira onde veio a esbarrar a lateral do veículo do lado direito, causando avarias no bagageiro."/>
    <s v="J.F.I"/>
    <x v="2"/>
    <m/>
    <s v="Robson Rogrigues dos Santos"/>
    <s v="Motorista"/>
    <s v=" João Paulo"/>
    <s v="Danilo Ribeiro"/>
    <s v=" João Paulo"/>
    <s v="1. Comunicação imediata aos gestores e área de segurança da MS Florestal. "/>
    <s v="Luiz Arante"/>
    <x v="12"/>
    <x v="2"/>
    <x v="2"/>
    <x v="1"/>
    <s v=""/>
    <x v="1"/>
    <x v="0"/>
    <x v="0"/>
  </r>
  <r>
    <n v="1082"/>
    <x v="1"/>
    <d v="2023-10-03T00:00:00"/>
    <x v="9"/>
    <d v="1899-12-30T10:30:00"/>
    <s v="Fazenda São Jose e Santana - Talhão 10"/>
    <x v="2"/>
    <x v="2"/>
    <s v=" A equipe realizava a atividade de  combate a formiga manual e em determinado momento, eles foram surpreendidos pela deriva de uma pulverização aérea. Após o ocorrido, um dos colaboradores começou a manifestar os sintomas como dor de cabeça, dores pelo corpo, irritação na garganta e náuseas. "/>
    <s v="Emflora "/>
    <x v="2"/>
    <m/>
    <s v="Diogo Pereira de Jesus"/>
    <s v="Ajudante Florestal"/>
    <s v="EMERSON"/>
    <s v="Paulo Teixeira"/>
    <s v="EMERSON"/>
    <s v="1. Atividade foi paralisada de imediato;_x000a_2.  Foi verificado se na equipe algum colaborador apresentou sintomas semelhantes;_x000a_3. Acionamento da equipe Saúde Emflora para acompanhamento do colaborador até o hospital;_x000a_4. Comunicação aos gestores e área de segurança da MS Florestal e EPS Emflora."/>
    <s v=" Marcelo Saldanha Almeida"/>
    <x v="14"/>
    <x v="4"/>
    <x v="5"/>
    <x v="2"/>
    <d v="2023-10-08T00:00:00"/>
    <x v="2"/>
    <x v="0"/>
    <x v="1"/>
  </r>
  <r>
    <n v="1083"/>
    <x v="0"/>
    <d v="2023-10-05T00:00:00"/>
    <x v="9"/>
    <d v="1899-12-30T10:20:00"/>
    <s v="Coroados SP"/>
    <x v="1"/>
    <x v="2"/>
    <s v="Caminhão seguia carregado sentido Fábrica Bracell, quando o pneu do caminhão veio a estourar e projetou banda de rodagem no veículo terceiro que estava ultrapassando."/>
    <s v="Bracell"/>
    <x v="0"/>
    <m/>
    <s v=" Luiz Carlos dos Santos"/>
    <s v="Motorista Bitrem Tritrem"/>
    <s v="ATOS LAGE"/>
    <s v="EVERSON"/>
    <s v="HELLERSON"/>
    <s v="1. Comunicação aos gestor imediato"/>
    <s v=" Gustavo Alencar"/>
    <x v="13"/>
    <x v="2"/>
    <x v="2"/>
    <x v="1"/>
    <s v=""/>
    <x v="1"/>
    <x v="0"/>
    <x v="0"/>
  </r>
  <r>
    <n v="1084"/>
    <x v="1"/>
    <d v="2023-10-04T00:00:00"/>
    <x v="9"/>
    <d v="1899-12-30T04:10:00"/>
    <s v="Estrada de acesso fazenda Guarujá I"/>
    <x v="1"/>
    <x v="2"/>
    <s v="O  motorista relatou que deparou com caminhão de calcário (caçamba) atolado. No momento viu que tinha espaço para passar, mas com a irregularidade da estrada de terra, o ônibus balançou encostando na quina da tampa da caçamba, causando um leve arranhão na lataria do ônibus."/>
    <s v="Piracicabana"/>
    <x v="2"/>
    <s v="Estradas"/>
    <s v="Gilson dos Santos Souza"/>
    <s v="Motorista"/>
    <s v="Marco Kimura"/>
    <s v="Rogelio José de Souza"/>
    <m/>
    <s v="1. Comunicação aos gestores, e área de segurança da MS Florestal."/>
    <s v="Marco Kimura"/>
    <x v="12"/>
    <x v="2"/>
    <x v="2"/>
    <x v="1"/>
    <s v=""/>
    <x v="1"/>
    <x v="0"/>
    <x v="0"/>
  </r>
  <r>
    <n v="1085"/>
    <x v="1"/>
    <d v="2023-10-04T00:00:00"/>
    <x v="9"/>
    <d v="1899-12-30T17:00:00"/>
    <s v="Próx a MS 040, km 39, entrada á direita na estrada de terra (servidão)."/>
    <x v="1"/>
    <x v="2"/>
    <s v="Conforme relato do motorista, ele estava a caminho de Campo Grande MS, seguindo na estrada de terra próximo a entrada para rodovia MS 040 km 39, quando ao fazer uma curva, tentou desviar de um buraco, derrapou o veículo e colidiu lateralmente em uma cerca, causando danos materiais ao veículo. "/>
    <s v="Construtora Gomes"/>
    <x v="2"/>
    <s v="Facilities"/>
    <s v="Kennedy Ruan de Freitas"/>
    <s v="Encarregado"/>
    <s v="Gabriela Durães Cruz"/>
    <s v="Odirlei Aparecido Furlan"/>
    <s v="Gabriela Durães Cruz"/>
    <s v="1. Comunicação aos gestores e área de segurança da MS Florestal. "/>
    <s v="Flávia Lima Moreira"/>
    <x v="21"/>
    <x v="2"/>
    <x v="2"/>
    <x v="1"/>
    <s v=""/>
    <x v="1"/>
    <x v="0"/>
    <x v="0"/>
  </r>
  <r>
    <n v="1086"/>
    <x v="1"/>
    <d v="2023-10-03T00:00:00"/>
    <x v="9"/>
    <d v="1899-12-30T07:08:00"/>
    <s v="Fazenda São Francisco"/>
    <x v="1"/>
    <x v="2"/>
    <s v="O colaborador relatou que ao chegar pela manhã na fazenda se deparou com um carro (mob /Empresa SPSP Segurança Patrimonial) da ronda noturna atolado.  Ele então foi desatolar o carro com o uso da caminhonete de apoio e ao desatolar, o veículo se deslocou de forma brusca perdendo a direção e batendo na lateral da caminhonete, causando avarias no veículo."/>
    <s v="Marconato"/>
    <x v="2"/>
    <s v="Estradas"/>
    <s v="Hebert Belmonte"/>
    <s v="Motorista"/>
    <s v="Ronaldo Araújo"/>
    <s v="Rogelio Souza"/>
    <s v="Ronaldo Araújo"/>
    <s v="1. Comunicado aos gestores e técnico de segurança da MS Florestal"/>
    <s v="Ronaldo Araújo"/>
    <x v="12"/>
    <x v="2"/>
    <x v="2"/>
    <x v="1"/>
    <s v=""/>
    <x v="1"/>
    <x v="0"/>
    <x v="0"/>
  </r>
  <r>
    <n v="1087"/>
    <x v="0"/>
    <d v="2023-10-04T00:00:00"/>
    <x v="9"/>
    <d v="1899-12-30T15:40:00"/>
    <s v="Viveiro de Mudas/ Água Clara"/>
    <x v="2"/>
    <x v="2"/>
    <s v="A colaboradora retornava para atividade (após a pausa térmica) e ao caminhar pelo trajeto no interior do setor do viveiro de espera, ela veio a pisar em falso, causando um desconforto no tornozelo direito."/>
    <s v="Bracell"/>
    <x v="7"/>
    <s v="MS"/>
    <s v="Beatriz Paola Inácio Mafra"/>
    <s v="Auxiliar de Serviços Gerais de Viveiro"/>
    <s v="João Afonso Mota"/>
    <s v="Gilvan Cercundo"/>
    <s v="João Afonso Mota"/>
    <s v="1. Comunicação aos gestores, saúde e área de segurança da Bracell."/>
    <s v="Eliane Carvalho"/>
    <x v="21"/>
    <x v="2"/>
    <x v="2"/>
    <x v="1"/>
    <s v=""/>
    <x v="1"/>
    <x v="0"/>
    <x v="0"/>
  </r>
  <r>
    <n v="1088"/>
    <x v="0"/>
    <d v="2023-10-03T00:00:00"/>
    <x v="9"/>
    <d v="1899-12-30T16:20:00"/>
    <s v="Saída da Fazenda Santa Terezinha  VII"/>
    <x v="1"/>
    <x v="2"/>
    <s v="Ao se deslocar pela fazenda, quando ao passar por um resíduo de madeira, o mesmo veio a se esbarrar no para choque dianteiro, causando uma pequena avaria."/>
    <s v="Bracell"/>
    <x v="2"/>
    <m/>
    <s v="Rogério Batista"/>
    <s v="Técnico operações Florestais"/>
    <s v="Claudemir Ângelo Medeiros"/>
    <s v="Marcos Braz"/>
    <s v="Claudemir Ângelo Medeiros"/>
    <s v="1. Comunicação imediata aos gestores e área de segurança da Bracell."/>
    <s v="Rogerio  Batista"/>
    <x v="2"/>
    <x v="2"/>
    <x v="2"/>
    <x v="1"/>
    <s v=""/>
    <x v="1"/>
    <x v="0"/>
    <x v="0"/>
  </r>
  <r>
    <n v="1089"/>
    <x v="0"/>
    <d v="2023-10-05T00:00:00"/>
    <x v="9"/>
    <d v="1899-12-30T15:20:00"/>
    <s v="Fazenda Água Santa - MG - MÓD 13"/>
    <x v="4"/>
    <x v="2"/>
    <s v="Funcionário relata que ao descer da máquina para trocar corrente, foi picado por uma abelha no rosto."/>
    <s v="Bracell"/>
    <x v="5"/>
    <s v="MÓDULO 13"/>
    <s v="Jefferson Ferreira de Carvalho"/>
    <s v="Operador de Colheita"/>
    <s v="Eduardo Ribeiro da Cunha"/>
    <s v="Gabriel Matheus"/>
    <s v="Eduardo Ribeiro da Cunha"/>
    <s v="1. Colaborador foi encaminhado para a UPA de João Pinheiro-MG, examinado, medicado e liberado."/>
    <s v="Guilherme Chamarelli"/>
    <x v="23"/>
    <x v="2"/>
    <x v="2"/>
    <x v="1"/>
    <s v=""/>
    <x v="1"/>
    <x v="0"/>
    <x v="0"/>
  </r>
  <r>
    <n v="1090"/>
    <x v="1"/>
    <d v="2023-10-05T00:00:00"/>
    <x v="9"/>
    <d v="1899-12-30T09:45:00"/>
    <s v="Fazenda Turvinho III"/>
    <x v="5"/>
    <x v="2"/>
    <s v="O colaborador estava realizando a atividade de adubação e ao chegar no carregador foi fazer uma manobra onde o implemento passou em cima de um toco alto, causando então o tombamento do mesmo."/>
    <s v="Ms Florestal"/>
    <x v="2"/>
    <m/>
    <s v="Elizeu Martins"/>
    <s v=" Operador Máquinas e Equipamentos"/>
    <s v=" Nubia Martins"/>
    <s v="Marcus Sad"/>
    <s v=" Nubia Martins"/>
    <s v="1. Comunicação aos gestores e área de Segurança da MS Florestal."/>
    <s v="Wilson Medrado"/>
    <x v="21"/>
    <x v="2"/>
    <x v="2"/>
    <x v="1"/>
    <s v=""/>
    <x v="1"/>
    <x v="0"/>
    <x v="0"/>
  </r>
  <r>
    <n v="1091"/>
    <x v="1"/>
    <d v="2023-10-05T00:00:00"/>
    <x v="9"/>
    <d v="1899-12-30T09:00:00"/>
    <s v="Fazenda Turvinho III"/>
    <x v="1"/>
    <x v="2"/>
    <s v="O motorista relatou que ao manobrar próximo à área de vivência, não se atentou que a traseira do ônibus iria pegar em um Eucalipto, e com isso veio a  quebrar o vidro da janela do ônibus."/>
    <s v="Ms Florestal"/>
    <x v="2"/>
    <m/>
    <s v="Rodrigo Cosme"/>
    <s v="Motorista (Piracicaba)"/>
    <s v="Nubia Brito"/>
    <s v="Marcus Sad"/>
    <s v="Nubia Brito"/>
    <s v="1. Comunicação ao gestores da área de segurança da MS Florestal"/>
    <s v="Wilson Medrado"/>
    <x v="21"/>
    <x v="2"/>
    <x v="2"/>
    <x v="1"/>
    <s v=""/>
    <x v="1"/>
    <x v="0"/>
    <x v="0"/>
  </r>
  <r>
    <n v="1092"/>
    <x v="0"/>
    <d v="2023-10-06T00:00:00"/>
    <x v="9"/>
    <d v="1899-12-30T09:10:00"/>
    <s v="Patio Madeira Linha 1"/>
    <x v="3"/>
    <x v="2"/>
    <s v="Motorista estava limpando pedaços de madeira da composição do caminhão e ao tirar um pedaço que estava preso no paralama, o mesmo acabou caindo sobre seu pé esquerdo."/>
    <s v="Bracell"/>
    <x v="1"/>
    <m/>
    <s v="Danilo Ferraz de Arruda"/>
    <s v="Motorista Patio Madeira Florestal"/>
    <s v=" Matthews Vergilio Gomes de Medeiros"/>
    <s v="Eder da Silva Ramos"/>
    <s v="Matthews Vergilio Gomes de Medeiros"/>
    <s v="1. Motorista comunicou de imediato ao Supervisor;_x000a_2. Foi levado ai ambulatório Linha 1 para primeiro atendimento;_x000a_3. Informado a coordenação e TST."/>
    <s v="Matthews Vergilio Gomes de Medeiros"/>
    <x v="18"/>
    <x v="2"/>
    <x v="2"/>
    <x v="2"/>
    <d v="2023-10-11T00:00:00"/>
    <x v="2"/>
    <x v="0"/>
    <x v="1"/>
  </r>
  <r>
    <n v="1093"/>
    <x v="0"/>
    <d v="2023-10-06T00:00:00"/>
    <x v="9"/>
    <d v="1899-12-30T12:25:00"/>
    <s v="Viveiro Avaí"/>
    <x v="2"/>
    <x v="2"/>
    <s v="Colaborador  bateu o joelho direito e a canela da perna esquerda no carrinho de movimentação de mudas após o mesmo descarrilar do trilho  e bater na estrutura da casa de vegetação."/>
    <s v="Bracell"/>
    <x v="7"/>
    <s v="Avaí"/>
    <s v="Leandro Alves Feitosa"/>
    <s v="Auxiliar de Serviços Gerais"/>
    <s v="Maria Lopes"/>
    <s v="Geisislaene Araujo"/>
    <s v="Alexandre Pinto Mesquita"/>
    <s v="1. Colaborador foi encaminhado para o pronto atendimento de Pirajuí;_x000a_2. Após exames realizados, o colaborador foi liberado de imediato pelo médico local  para o trabalho."/>
    <s v="Edimur Aparecido Goes Maciel"/>
    <x v="24"/>
    <x v="2"/>
    <x v="2"/>
    <x v="1"/>
    <s v=""/>
    <x v="1"/>
    <x v="0"/>
    <x v="0"/>
  </r>
  <r>
    <n v="1094"/>
    <x v="0"/>
    <d v="2023-10-06T00:00:00"/>
    <x v="9"/>
    <d v="1899-12-30T14:40:00"/>
    <s v="Viveiro LPII"/>
    <x v="2"/>
    <x v="2"/>
    <s v="Colaboradora puxou o bandejão de mudas e ao passar sob o trilho desequilibrou, no momento tentou se apoiar para não cair e bateu o joelho direito."/>
    <s v="Bracell"/>
    <x v="7"/>
    <s v="LPII"/>
    <s v="Fabiana Helena Martins Oliveira do Amaral"/>
    <s v="Auxiliar de Serviços Gerais"/>
    <s v="Gisele Aparecida Calandro"/>
    <s v="Claudilene Pena"/>
    <s v="Nathane Imperatori"/>
    <s v="1. Colaboradora foi encaminhada para o ambulatório linha 1;_x000a_2. Posteriormente levada ao CMU para realizar raio-x;_x000a_3. Na segunda-feira dia 09/10 passará na médica do trabalho para avaliação."/>
    <s v="Misaeli Lindalva Alves "/>
    <x v="9"/>
    <x v="2"/>
    <x v="2"/>
    <x v="1"/>
    <s v=""/>
    <x v="1"/>
    <x v="0"/>
    <x v="0"/>
  </r>
  <r>
    <n v="1095"/>
    <x v="0"/>
    <d v="2023-10-09T00:00:00"/>
    <x v="9"/>
    <d v="1899-12-30T03:15:00"/>
    <s v="Patio Madeira Linha 2"/>
    <x v="5"/>
    <x v="2"/>
    <s v="A operadora estava carregando o caminhão tetra-trem que está em teste com a máquina 31003, quando ao retirar um feixe de madeira da pilha e rotacionar a máquina para colocar o mesmo na caixa de carga do caminhão uma tora escorregou da pilha e caiu sobre a máquina._x000a_"/>
    <s v="Bracell"/>
    <x v="1"/>
    <s v="LINHA 2"/>
    <s v="Cristiane Emidio Elias"/>
    <s v="Operadora de Grua II Pátio de Madeira"/>
    <s v="Thiago Augusto Batistela Pietro Sanches"/>
    <s v="Eder da Silva Ramos"/>
    <s v="Thiago Augusto Batistela Pietro Sanches"/>
    <s v="1. Operadora comunicou de imediato ao Supervisor e pediu apoio à manutenção para avaliação das condições do equipamento."/>
    <s v="Thiago Augusto Batistela Pietro Sanches"/>
    <x v="18"/>
    <x v="2"/>
    <x v="2"/>
    <x v="1"/>
    <s v=""/>
    <x v="1"/>
    <x v="0"/>
    <x v="0"/>
  </r>
  <r>
    <n v="1096"/>
    <x v="0"/>
    <d v="2023-10-09T00:00:00"/>
    <x v="9"/>
    <d v="1899-12-30T08:15:00"/>
    <s v="Fazenda São Miguel"/>
    <x v="3"/>
    <x v="2"/>
    <s v="Colaborador foi fazer a regulagem do terceiro ponto no Implemento e veio a cortar a sua mão em uma aresta do pegador."/>
    <s v="Bracell"/>
    <x v="2"/>
    <m/>
    <s v="Bruno Prestes"/>
    <s v="Operador de Máquinas I"/>
    <s v="João Vitor"/>
    <s v="Marcos H. Parenti Braz"/>
    <s v="Richard A. Vicenti dos Santos"/>
    <s v="1. Colaborador encaminhado imediatamente ao pronto socorros."/>
    <s v="João Vitor"/>
    <x v="2"/>
    <x v="2"/>
    <x v="2"/>
    <x v="2"/>
    <d v="2023-10-14T00:00:00"/>
    <x v="2"/>
    <x v="0"/>
    <x v="1"/>
  </r>
  <r>
    <n v="1097"/>
    <x v="1"/>
    <d v="2023-10-06T00:00:00"/>
    <x v="9"/>
    <d v="1899-12-30T14:00:00"/>
    <s v="Fazenda Turvinho 2"/>
    <x v="5"/>
    <x v="2"/>
    <s v="O colaborador realizava o acoplamento do implemento no terceiro ponto do trator. Ao realizar o teste de elevação do implemento, o mesmo não observou a janela traseira aberta, onde acabou colidindo (porta e implemento), causando a quebra do vidro."/>
    <s v="Ms Florestal"/>
    <x v="13"/>
    <m/>
    <s v="Rodrigo Marcos Lima"/>
    <s v="Mecânico"/>
    <s v="Adriel Pereira"/>
    <s v="Rafael Martelo"/>
    <m/>
    <s v="1. Comunicação aos Gestores e área de Seguranca da MS Florestal."/>
    <s v="Adriel de Oliveira Pereira"/>
    <x v="21"/>
    <x v="2"/>
    <x v="2"/>
    <x v="1"/>
    <s v=""/>
    <x v="1"/>
    <x v="0"/>
    <x v="0"/>
  </r>
  <r>
    <n v="1098"/>
    <x v="1"/>
    <d v="2023-10-06T00:00:00"/>
    <x v="9"/>
    <d v="1899-12-30T15:00:00"/>
    <s v="Fazenda Cachoeira"/>
    <x v="3"/>
    <x v="2"/>
    <s v="O colaborador relatou que desceu da máquina (PC10) para ajustar o espelho retrovisor. Ao retornar para a máquina para dar andamento em suas atividades, devido ao vento que se encontrava no momento, a porta veio a fechar sozinha prensando o dedo  polegar direito dele entre a porta e a borracha da estrutura, causando um ferimento."/>
    <s v="Ms Florestal"/>
    <x v="2"/>
    <s v="Estradas"/>
    <s v="Eliandro de Oliveira"/>
    <s v="Operador de Máquinas e Equipamentos"/>
    <s v="Rogério Cabrini"/>
    <s v="Rogélio José de Souza"/>
    <s v="Rogério Cabrini"/>
    <s v="1. O colaborador foi encaminhado ao posto de saúde localizado em Casa Verde para avaliação e curativos._x000a_2. Comunicação aos gestores,  saúde e área de segurança da MS Florestal."/>
    <s v="Evandro Carlos Queiroz"/>
    <x v="17"/>
    <x v="2"/>
    <x v="2"/>
    <x v="2"/>
    <d v="2023-10-11T00:00:00"/>
    <x v="2"/>
    <x v="0"/>
    <x v="1"/>
  </r>
  <r>
    <n v="1099"/>
    <x v="1"/>
    <d v="2023-10-07T00:00:00"/>
    <x v="9"/>
    <d v="1899-12-30T11:30:00"/>
    <s v="Fazenda Campo Azul"/>
    <x v="2"/>
    <x v="2"/>
    <s v="O colaborador relatou que estava realizando atividades de irrigação no talhão 01 e durante a caminhada pisou em um buraco, sentindo então um leve  desconforto no joelho esquerdo. "/>
    <s v="Emflora "/>
    <x v="2"/>
    <m/>
    <s v="Marcelo Teixeira da Silva"/>
    <s v="Ajudante Geral"/>
    <s v="Emerson Amorins"/>
    <s v=" Paulo Teixeira"/>
    <s v="Emerson Amorins"/>
    <s v="1. Comunicação aos gestores e área de segurança da MS Florestal. "/>
    <s v="Marcello Saldanha"/>
    <x v="14"/>
    <x v="2"/>
    <x v="2"/>
    <x v="1"/>
    <s v=""/>
    <x v="1"/>
    <x v="0"/>
    <x v="0"/>
  </r>
  <r>
    <n v="1100"/>
    <x v="1"/>
    <d v="2023-10-09T00:00:00"/>
    <x v="9"/>
    <d v="1899-12-30T07:35:00"/>
    <s v="BR-163 km 426 (150 metros do ponto de apoio da concessionária da rodovia CCR)"/>
    <x v="1"/>
    <x v="2"/>
    <s v="O colaborador estava realizando  uma ultrapassagem em local permitido. Em determinado momento, o veículo que estava sendo ultrapassado também saiu para realizar uma ultrapassagem (o motorista não olhou no retrovisor antes de sair), colidindo então o seu caminhão na lateral da caminhonete, causando pequenas avarias. "/>
    <s v="Ms Florestal"/>
    <x v="2"/>
    <m/>
    <s v="Leonardo Alves Freitas"/>
    <s v="Técnico Operacional Floresta 1"/>
    <s v="Fernando Gomes"/>
    <s v="José Renato Drago"/>
    <s v="Fernando Gomes"/>
    <s v="1. Comunicação aos gestores e área de segurança da MS Florestal."/>
    <s v="Leonardo Alves Freitas"/>
    <x v="17"/>
    <x v="2"/>
    <x v="2"/>
    <x v="1"/>
    <s v=""/>
    <x v="1"/>
    <x v="0"/>
    <x v="0"/>
  </r>
  <r>
    <n v="1101"/>
    <x v="0"/>
    <d v="2023-10-09T00:00:00"/>
    <x v="9"/>
    <d v="1899-12-30T13:40:00"/>
    <s v="Fazenda Cachoeiras dos Índios "/>
    <x v="1"/>
    <x v="2"/>
    <s v="Ao realizar o carregamento da segunda composição o 3° fueiro do lado direito veio a quebrar."/>
    <s v="Bracell"/>
    <x v="0"/>
    <m/>
    <s v="Luciano Donizet Vendito"/>
    <s v="Motorista Bitrem Tritrem"/>
    <s v="Atos Lage"/>
    <s v="Everson Ribas"/>
    <s v="Hellerson Soares"/>
    <s v="1. Comunicação aos gestor imediato e acionamento do SOS."/>
    <s v="Gustavo Alencar"/>
    <x v="13"/>
    <x v="2"/>
    <x v="2"/>
    <x v="1"/>
    <s v=""/>
    <x v="1"/>
    <x v="0"/>
    <x v="0"/>
  </r>
  <r>
    <n v="1102"/>
    <x v="0"/>
    <d v="2023-10-08T00:00:00"/>
    <x v="9"/>
    <d v="1899-12-30T14:50:00"/>
    <s v="Fazenda Nossa Senhora de Lordes"/>
    <x v="1"/>
    <x v="2"/>
    <s v="Operador da motoniveladora ao realizar atividade de reboque do caminhão madeira,  finalizou o reboque e o mesmo realizou a manobra para a passagem do caminhão, o pneu dianteiro lado esquerdo da MN encostou no eucalipto em pé, vindo cair a copa da árvore no teto da cabine do caminhão, causando uma pequena avaria na lataria."/>
    <s v="Macplan"/>
    <x v="3"/>
    <m/>
    <s v="Paulo Ricardo "/>
    <s v="Operador de Máquinas Pesadas"/>
    <s v="Antonio"/>
    <s v="Marcos Menezes"/>
    <s v="Marcio Cavaleiro"/>
    <s v="1. Comunicou o técnico do módulo 04."/>
    <s v="Helen Beatriz"/>
    <x v="4"/>
    <x v="2"/>
    <x v="2"/>
    <x v="1"/>
    <s v=""/>
    <x v="1"/>
    <x v="0"/>
    <x v="0"/>
  </r>
  <r>
    <n v="1103"/>
    <x v="0"/>
    <d v="2023-10-09T00:00:00"/>
    <x v="9"/>
    <d v="1899-12-30T15:10:00"/>
    <s v="Fazenda Maria Cristina"/>
    <x v="1"/>
    <x v="2"/>
    <s v="Motorista seguia viagem com o caminhão vazio na estrada não pavimentada sentido a fazenda, quando o fueiro completo da última composição veio a cair."/>
    <s v="Bracell"/>
    <x v="0"/>
    <m/>
    <s v="Cristiano Paulo"/>
    <s v="Motorista Bitrem Tritrem"/>
    <s v="Atos Lage"/>
    <s v="Everson Ribas"/>
    <s v="Hellerson Soares"/>
    <s v="1. Comunicação aos gestor imediato e acionamento do SOS BRACELL."/>
    <s v="Gustavo Alencar"/>
    <x v="13"/>
    <x v="2"/>
    <x v="2"/>
    <x v="2"/>
    <d v="2023-10-14T00:00:00"/>
    <x v="2"/>
    <x v="0"/>
    <x v="1"/>
  </r>
  <r>
    <n v="1104"/>
    <x v="0"/>
    <d v="2023-10-09T00:00:00"/>
    <x v="9"/>
    <d v="1899-12-30T13:40:00"/>
    <s v="Viveiro de Mudas/ Água Clara MS"/>
    <x v="2"/>
    <x v="2"/>
    <s v="O colaborador relatou que ao realizar o deslocamento do &quot;bandeijão&quot; vazio, o dispositivo veio a travar sobre o trilho devido a irregularidades, causando o prensamento da sua mão direita. "/>
    <s v="Bracell"/>
    <x v="7"/>
    <m/>
    <s v="Fábio Júlio Lisboa"/>
    <s v="Auxiliar de Serviços Gerais de Viveiro"/>
    <m/>
    <s v="Gilvan Cercundo"/>
    <s v="João Afonso Mota"/>
    <s v="1. Encaminhado ao ambulatório médico do viveiro para avaliação, onde foi atendido e liberado!"/>
    <s v="Eliane Carvalho"/>
    <x v="21"/>
    <x v="2"/>
    <x v="2"/>
    <x v="1"/>
    <s v=""/>
    <x v="1"/>
    <x v="0"/>
    <x v="0"/>
  </r>
  <r>
    <n v="1105"/>
    <x v="1"/>
    <d v="2023-10-09T00:00:00"/>
    <x v="9"/>
    <d v="1899-12-30T09:00:00"/>
    <s v=" Fazenda São Paulo II"/>
    <x v="2"/>
    <x v="2"/>
    <s v="O colaborador estava acompanhando as aferições das máquinas da atividade de adubação e sentiu que tinha um inseto caminhando pela panturrilha, ao verificar sentiu uma picada e no local estava preso o ferrão do escorpião. "/>
    <s v="Ms Florestal"/>
    <x v="2"/>
    <m/>
    <s v="Diego Adams Weiler"/>
    <s v="Técnico de Operações Florestais"/>
    <s v="Bruno Ricardo"/>
    <s v="Felipe Neckel Goulart"/>
    <s v="Bruno Ricardo"/>
    <s v="1. Comunicação aos gestores, saúde e área de segurança da MS Florestal;_x000a_2. O  colaborador foi encaminhado ao hospital em Água Clara-MS onde foi atendido, medicado e liberado posteriormente."/>
    <s v="Bruno Ricardo de Oliveira Arruda"/>
    <x v="21"/>
    <x v="2"/>
    <x v="2"/>
    <x v="1"/>
    <s v=""/>
    <x v="1"/>
    <x v="0"/>
    <x v="0"/>
  </r>
  <r>
    <n v="1106"/>
    <x v="1"/>
    <d v="2023-10-08T00:00:00"/>
    <x v="9"/>
    <d v="1899-12-30T20:00:00"/>
    <s v="Fazenda Santa Rita  - Ribas do Rio Pardo - MS"/>
    <x v="5"/>
    <x v="2"/>
    <s v="O colaborador realizava o deslocamento para realizar atividade com a escavadeira hidráulica. Foi quando uma outra máquina da mesma atividade ao se aproximar, veio a passar por cima de um cavaco de madeira e este acabou sendo projetado contra o vidro lateral do lado esquerdo, causando a quebra do mesmo."/>
    <s v="Planaterra"/>
    <x v="2"/>
    <s v="Estradas"/>
    <s v="Diego Oliveira Souza"/>
    <s v="Operador Máquinas Pesadas"/>
    <m/>
    <s v="João Ramyller"/>
    <s v="Renan Marquês"/>
    <s v="1. Comunicação aos gestores e área de segurança da MS Florestal. "/>
    <s v="Amilton Tomé"/>
    <x v="21"/>
    <x v="2"/>
    <x v="2"/>
    <x v="1"/>
    <s v=""/>
    <x v="1"/>
    <x v="0"/>
    <x v="0"/>
  </r>
  <r>
    <n v="1107"/>
    <x v="0"/>
    <d v="2023-10-09T00:00:00"/>
    <x v="9"/>
    <d v="1899-12-30T15:00:00"/>
    <s v="Fazenda Madre Cabrini - Talhão 16 - MÓD 3"/>
    <x v="4"/>
    <x v="2"/>
    <s v="Operador do H.V foi picado no pescoço por uma abelha , dentro da cabine da máquina."/>
    <s v="Bracell"/>
    <x v="5"/>
    <s v="MÓDULO 3"/>
    <s v="Odivaldo Eder Lopes"/>
    <s v="Operador de Máquina Florestal"/>
    <s v="Rafael Domingues Almeida"/>
    <s v="Lucas Pinto Ribeiro"/>
    <s v="Rafael Domingues Almeida"/>
    <s v="1. Operador tomou dois antialergicos no módulo._x000a_2. Encaminhado para Pronto Atendimento de  Bernardino de Campos   onde foi medicado e dispensado do trabalho para o restante de seu turno, devido a medicação, conforme orientação médica."/>
    <s v="Rafael Domingues Almeida"/>
    <x v="10"/>
    <x v="2"/>
    <x v="1"/>
    <x v="1"/>
    <s v=""/>
    <x v="1"/>
    <x v="0"/>
    <x v="0"/>
  </r>
  <r>
    <n v="1108"/>
    <x v="0"/>
    <d v="2023-10-09T00:00:00"/>
    <x v="9"/>
    <d v="1899-12-30T22:54:00"/>
    <s v="Bauru"/>
    <x v="1"/>
    <x v="2"/>
    <s v="O Condutor  (Mecânico), iniciaria as atividades conduzindo o veículo S10, porém em deslocamento para frente BRC de Estrada, em um semáforo onde estava verde para o mesmo,  um outro veículo não respeitou o sinal vermelho e houve uma colisão envolvendo dois veículos de terceiros, onde um destes bateu na caminhonete."/>
    <s v="Bracell"/>
    <x v="4"/>
    <s v="Malha Viária"/>
    <s v="Igor Fortuna"/>
    <s v="Mecânico 2"/>
    <s v="Geneilson Mesquita"/>
    <s v=" Leonardo Sisconeto"/>
    <s v="Danilo Sousa"/>
    <s v="1. Comunicação aos gestor imediato;_x000a_2. Colaborador acionou a Policia Militar e abriu um Boletim de Ocorrência;_x000a_3. Colaborador passou pelo Ambulatório Bracell sendo liberado logo em seguida."/>
    <s v="Danilo Sousa"/>
    <x v="4"/>
    <x v="2"/>
    <x v="2"/>
    <x v="1"/>
    <s v=""/>
    <x v="1"/>
    <x v="0"/>
    <x v="0"/>
  </r>
  <r>
    <n v="1109"/>
    <x v="0"/>
    <d v="2023-10-10T00:00:00"/>
    <x v="9"/>
    <d v="1899-12-30T17:40:00"/>
    <s v="Viveiro Avaí"/>
    <x v="4"/>
    <x v="2"/>
    <s v="Colaboradora estava se arrumando para ir embora, quando foi ferroada por uma abelha no pescoço."/>
    <s v="Bracell"/>
    <x v="7"/>
    <s v="Avaí"/>
    <s v="Elenco Daiane Romeu"/>
    <s v="Auxiliar de Serviços Gerais"/>
    <s v="Maria Lopes"/>
    <s v="Geisislaene Araujo"/>
    <s v="Alexandre Pinto Mesquita"/>
    <s v="1. Colaboradora foi encaminhada e avaliada  no pronto  atendimento de Avaí;_x000a_2. Foi liberada sem restrição."/>
    <s v="Alexandre Pinto Mesquita"/>
    <x v="24"/>
    <x v="2"/>
    <x v="1"/>
    <x v="1"/>
    <s v=""/>
    <x v="1"/>
    <x v="0"/>
    <x v="0"/>
  </r>
  <r>
    <n v="1110"/>
    <x v="0"/>
    <d v="2023-10-09T00:00:00"/>
    <x v="9"/>
    <d v="1899-12-30T10:30:00"/>
    <s v="Lençóis Paulista"/>
    <x v="6"/>
    <x v="2"/>
    <s v="Colaborador estava indo para casa após o fim de seu turno, e ao fazer a rotatória da rodoviária de Lençóis Paulista, a moto derrapou e ele veio a cair batendo o ombro no poste e o joelho direito no espelho do retrovisor direito que havia quebrado. "/>
    <s v="Bracell"/>
    <x v="0"/>
    <m/>
    <s v=" Eder Mauricio"/>
    <s v="Motorista de Transporte Florestal"/>
    <m/>
    <s v="Everson Ribas"/>
    <s v="Arthur Magnino Santana."/>
    <s v="1. Segurança e coordenação informada;_x000a_2. Posteriormente, foi ao hospital e lá foi realizada uma sutura de 12 pontos na altura da patela até o final do joelho."/>
    <s v="Arthur Magnino Santana"/>
    <x v="19"/>
    <x v="2"/>
    <x v="2"/>
    <x v="1"/>
    <s v=""/>
    <x v="1"/>
    <x v="0"/>
    <x v="0"/>
  </r>
  <r>
    <n v="1111"/>
    <x v="0"/>
    <d v="2023-10-11T00:00:00"/>
    <x v="9"/>
    <d v="1899-12-30T08:30:00"/>
    <s v="São José VI"/>
    <x v="1"/>
    <x v="2"/>
    <s v="Colaborador ao chegar na fazenda, não avistou um buraco e ao passar com veículo, ocasionou avaria no para-choque dianteiro."/>
    <s v="Bracell"/>
    <x v="8"/>
    <m/>
    <s v="Rodrigo Rafael Vieira"/>
    <s v="Técnico Planejamento Controle"/>
    <s v="Ricardo Souto De Souza"/>
    <s v="Aline Regina Vergani"/>
    <s v="Ricardo Souto De Souza"/>
    <s v="1. Foi verificado o dano no veículo e registrado foto do local."/>
    <s v="Rodrigo Rafael Vieira"/>
    <x v="9"/>
    <x v="2"/>
    <x v="2"/>
    <x v="1"/>
    <s v=""/>
    <x v="1"/>
    <x v="0"/>
    <x v="0"/>
  </r>
  <r>
    <n v="1112"/>
    <x v="0"/>
    <d v="2023-10-10T00:00:00"/>
    <x v="9"/>
    <d v="1899-12-30T06:52:00"/>
    <s v="Cruzamento da Rua Valdomiro Rizzi com a Rua Júlio Segundo Benetti"/>
    <x v="6"/>
    <x v="2"/>
    <s v="O colaborador se deslocava para a base da JFI em Duartina com o veículo da empresa, quando precisou freiar devido a uma ultrapassagem indevida de moto, onde outra moto veio a colidir  na lateral do lado direito do veículo."/>
    <s v="J.F.I"/>
    <x v="2"/>
    <s v="Duartina"/>
    <s v="Gustavo Henrique Brito"/>
    <s v="TST"/>
    <s v="Gustavo H."/>
    <s v="Alisson"/>
    <s v=" Gustavo H."/>
    <s v="1. Comunicado aos superiores imediato. Prestado ao devido atendimentos ao condutor da motocicleta . Aguardando o boletim de ocorrência."/>
    <s v="Gustavo Henrique Brito"/>
    <x v="5"/>
    <x v="2"/>
    <x v="2"/>
    <x v="1"/>
    <s v=""/>
    <x v="1"/>
    <x v="0"/>
    <x v="0"/>
  </r>
  <r>
    <n v="1113"/>
    <x v="0"/>
    <d v="2023-10-11T00:00:00"/>
    <x v="9"/>
    <d v="1899-12-30T14:50:00"/>
    <s v="Fazenda São João do Veadinho - Talhão 05"/>
    <x v="2"/>
    <x v="2"/>
    <s v="Colaboradora na atividade de irrigação semimecanizada relata que o pneu do tanque de irrigação passou por cima de um resíduo levantando este. A colaboradora veio a tropeçar e bater o pé esquerdo no mesmo."/>
    <s v="Geracao"/>
    <x v="2"/>
    <m/>
    <s v="Mariana da Silva"/>
    <s v="Servente Rural"/>
    <s v="Tafarel de Paula"/>
    <s v="Alisson Carlos"/>
    <s v="Luiz Fernando Barbosa"/>
    <s v="1. Comunicado os responsáveis da bracell e removida ao hospital de Duartina - SP"/>
    <s v="Reinaldo Donizete Matias de Campos"/>
    <x v="5"/>
    <x v="2"/>
    <x v="1"/>
    <x v="1"/>
    <s v=""/>
    <x v="1"/>
    <x v="0"/>
    <x v="0"/>
  </r>
  <r>
    <n v="1114"/>
    <x v="0"/>
    <d v="2023-10-11T00:00:00"/>
    <x v="9"/>
    <d v="1899-12-30T21:00:00"/>
    <s v=" Fazenda Madre Cabrini - MÓD 3"/>
    <x v="4"/>
    <x v="2"/>
    <s v="Operador foi picado no pescoço  por um marimbondo, quando estava realizando a troca do sabre."/>
    <s v="Bracell"/>
    <x v="5"/>
    <s v="MÓDULO 3"/>
    <s v="Luis Fernando Santos Matias"/>
    <s v="Operador de Máquina Florestal"/>
    <s v="Rafael Domingues Almeida"/>
    <s v="Lucas Pinto Ribeiro"/>
    <s v="Rafael Domingues Almeida"/>
    <s v="1.Trabalhador tomou dois antialergicos no módulo;_x000a_2. Encaminhado para Pronto Atendimento de  Bernardino de Campos onde foi medicado e liberado."/>
    <s v="Rafael Domingues Almeida"/>
    <x v="10"/>
    <x v="2"/>
    <x v="1"/>
    <x v="1"/>
    <s v=""/>
    <x v="1"/>
    <x v="0"/>
    <x v="0"/>
  </r>
  <r>
    <n v="1115"/>
    <x v="0"/>
    <d v="2023-10-11T00:00:00"/>
    <x v="9"/>
    <d v="1899-12-30T16:20:00"/>
    <s v="Fazenda Nossa Senhora Aparecida - Água Clara/MS"/>
    <x v="2"/>
    <x v="2"/>
    <s v="O colaborador  relatou que ao se abaixar para pegar as bandeijas de mudas que estavam no chão, sentiu fortes dores na região lombar."/>
    <s v="Bracell"/>
    <x v="7"/>
    <s v="MS"/>
    <s v="Vitor Pereira Rosa"/>
    <s v="Auxiliar de Serviços Gerais de Viveiro"/>
    <m/>
    <s v="Gilvan Cercundo"/>
    <s v="João Afonso Mota"/>
    <s v="1. Comunicação aos gestores, saúde e área de segurança da Bracell. "/>
    <s v="Cristiano dos Santos Silva"/>
    <x v="21"/>
    <x v="2"/>
    <x v="2"/>
    <x v="1"/>
    <s v=""/>
    <x v="1"/>
    <x v="0"/>
    <x v="0"/>
  </r>
  <r>
    <n v="1116"/>
    <x v="0"/>
    <d v="2023-10-12T00:00:00"/>
    <x v="9"/>
    <d v="1899-12-30T12:40:00"/>
    <s v="Rodovia Juliano Lorenzetti (Próximo a Lwart)"/>
    <x v="1"/>
    <x v="2"/>
    <s v="Motorista retornava de uma troca de turno sentido fábrica quando, próximo a rotatória da Lwart ao entrar na curva, ao seu lado havia  um caminhão bitrem, quando ao entrarem os dois veículos juntos na rotatória, o caminhão abriu para curva e na sequência fechou novamente o deixando sem reação por falta de espaço, sendo assim, veio a colidir com a caixa de ferramenta que fica acoplada na lateral da carreta do caminhão na lateral do veículo."/>
    <s v="Bracell"/>
    <x v="0"/>
    <m/>
    <s v="Vinícius Fernando de Oliveira"/>
    <s v="Motoristas frota leve"/>
    <s v="Daniela Souza Tenório"/>
    <s v="Everson Ribas"/>
    <s v="Danieli Souza Tenório"/>
    <s v="1. Informou de imediato a gestora  que solicitou a presença do técnico da operação no local;_x000a_2. Foi retirado o veículo do local para não obstruir a passagem, solicitado informações do condutor terceiro  envolvido e aberto boletim de ocorrência;_x000a_3. Acionado Movida para levar o veículo a oficina."/>
    <s v="Danieli S Tenório"/>
    <x v="19"/>
    <x v="2"/>
    <x v="2"/>
    <x v="1"/>
    <s v=""/>
    <x v="1"/>
    <x v="0"/>
    <x v="0"/>
  </r>
  <r>
    <n v="1117"/>
    <x v="0"/>
    <d v="2023-10-12T00:00:00"/>
    <x v="9"/>
    <d v="1899-12-30T15:40:00"/>
    <s v="Pátio L1 / Balança"/>
    <x v="1"/>
    <x v="2"/>
    <s v="Motorista ao adentrar na linha 1 e manobrar para estacionar e trocar turno, não visualizou o caminhão Garbuio que estava parado aguardando CTM, vindo a colidir um fueiro com o malhal do Garbuio."/>
    <s v="Bracell"/>
    <x v="1"/>
    <m/>
    <s v="Leandro Aparecido Fernandes Gomes"/>
    <s v="Motorista transporte de madeira"/>
    <s v="Arthur Magnino Santana"/>
    <s v="Everson Ribas Gomes"/>
    <s v="Arthur Magno Santana"/>
    <s v="1. Acionamento da supervisão de pátio;_x000a_2. Acionamento de técnico e supervisor de transporte;"/>
    <s v="Camila Leite Santos"/>
    <x v="19"/>
    <x v="2"/>
    <x v="2"/>
    <x v="1"/>
    <s v=""/>
    <x v="1"/>
    <x v="0"/>
    <x v="0"/>
  </r>
  <r>
    <n v="1118"/>
    <x v="0"/>
    <d v="2023-10-13T00:00:00"/>
    <x v="9"/>
    <d v="1899-12-30T12:45:00"/>
    <s v="Vicinal entre as cidades Macucos e Queirós-SP"/>
    <x v="1"/>
    <x v="0"/>
    <s v="Motorista relata que ouviu um barulho na roda ao lado do motorista no cavalo mecânico (como se houvesse uma madeira enroscada), ao olhar para o lado, perdeu o controle do caminhão e tombou."/>
    <s v="Transpes"/>
    <x v="0"/>
    <m/>
    <s v="Antônio Ferrer"/>
    <s v="Motorista Carreteiro"/>
    <m/>
    <s v="Everson Ribas Gomes"/>
    <s v="Hellerson Soares"/>
    <s v="1. Foi socorrido pelo motorista Luis Barbosa que passava pelo local;_x000a_2. Foi encaminhado para Hospital São Francisco de Assis Tupã;_x000a_3. Foi examinado e liberado em seguida;_x000a_4. Colaborador passará pelo médico do trabalho da empresa;_x000a_5. Acionado o lider de campo Diogo Oliveira;_x000a_Comunicação aos gestores e área de segurança da Bracell."/>
    <s v="Danyllo Oliveira Barbosa"/>
    <x v="13"/>
    <x v="3"/>
    <x v="5"/>
    <x v="2"/>
    <d v="2023-10-18T00:00:00"/>
    <x v="2"/>
    <x v="0"/>
    <x v="1"/>
  </r>
  <r>
    <n v="1119"/>
    <x v="0"/>
    <d v="2023-10-14T00:00:00"/>
    <x v="9"/>
    <d v="1899-12-30T09:00:00"/>
    <s v=" Macedônia - Talhão 017"/>
    <x v="5"/>
    <x v="2"/>
    <s v="Efetuava a aplicação de calcário em floresta alta com o trator acoplado a calcareadeira, quando o trator deslizou próximo a uma caixa d'água vindo o implemento atingir e derrubar um eucalipto. Na queda, o eucalipto atingiu a cabine e o vidro traseiro lateral (LD), causando trincas no vidro."/>
    <s v="J.F.I"/>
    <x v="2"/>
    <s v="Itatinga"/>
    <s v="Keven da Silva Marcelo"/>
    <s v="Tratorista"/>
    <s v="Luciano Bueno de Camargo Matos"/>
    <s v="Gil Queiroga"/>
    <s v="Luciano Bueno de Camargo Matos"/>
    <s v="1. Informado o encarregado imediatamente;_x000a_2. Trator parado para fazer o troca do vidro."/>
    <s v="Alessandro TST JFI"/>
    <x v="2"/>
    <x v="2"/>
    <x v="2"/>
    <x v="1"/>
    <s v=""/>
    <x v="1"/>
    <x v="0"/>
    <x v="0"/>
  </r>
  <r>
    <n v="1120"/>
    <x v="0"/>
    <d v="2023-10-11T00:00:00"/>
    <x v="9"/>
    <d v="1899-12-30T17:13:00"/>
    <s v="Macedônia - Talhão 009"/>
    <x v="5"/>
    <x v="2"/>
    <s v="Efetuava a aplicação de calcário em floresta alta com o trator acoplado a calcareadeira, quando a linha de plantio começou a fechar vindo a enroscar o implemento em uma árvore, ao realizar uma manobra para desenroscar a calcareadeira, o trator colidiu com o eucalipto vindo a quebrar o vidro (LD)."/>
    <s v="J.F.I"/>
    <x v="2"/>
    <s v="Itatinga"/>
    <s v="Keven da Silva Marcelo"/>
    <s v="Tratorista"/>
    <s v="Luciano Bueno de Camargo Matos"/>
    <s v="Gil Queiroga"/>
    <s v="Luciano Bueno de Camargo Matos"/>
    <s v="1. Informado o encarregado imediatamente;_x000a_2. Trator parado para fazer o troca do vidro."/>
    <s v="Alessandro TST JFI"/>
    <x v="2"/>
    <x v="2"/>
    <x v="2"/>
    <x v="1"/>
    <s v=""/>
    <x v="1"/>
    <x v="0"/>
    <x v="0"/>
  </r>
  <r>
    <n v="1121"/>
    <x v="0"/>
    <d v="2023-10-13T00:00:00"/>
    <x v="9"/>
    <d v="1899-12-30T12:30:00"/>
    <s v="Água do Pilintra, Agudos - Talhão 003 - MÓD 4"/>
    <x v="4"/>
    <x v="2"/>
    <s v="O operador do HV,  saiu da máquina para se dirigir ao módulo e realizar sua refeição, quando foi picado por uma abelha em seu ante braço e em sua panturrilha."/>
    <s v="Bracell"/>
    <x v="5"/>
    <s v="MÓDULO 4"/>
    <s v="Luis Fernando Nunes de Oliveira"/>
    <s v="Operador  de Máquinas Florestais II"/>
    <s v="Antônio Gabriel"/>
    <s v="Flávio Eduardo Canassa"/>
    <s v="Antônio Gabriel "/>
    <s v="1. Foi administrado dois comprimido de (*PRENIDISOLONA*);_x000a_2. Encaminhado para UPA de Agudos SP, onde foi atendido e liberado."/>
    <s v="Edgar Goes"/>
    <x v="10"/>
    <x v="2"/>
    <x v="1"/>
    <x v="1"/>
    <s v=""/>
    <x v="1"/>
    <x v="0"/>
    <x v="0"/>
  </r>
  <r>
    <n v="1122"/>
    <x v="0"/>
    <d v="2023-10-12T00:00:00"/>
    <x v="9"/>
    <d v="1899-12-30T16:20:00"/>
    <s v="Fazenda Nossa Senhora Aparecida - MS"/>
    <x v="2"/>
    <x v="2"/>
    <s v="O colaborador relatou que ao colocar uma caixa de mudas no carrinho de baldeio, veio a prensar o dedo da mão esquerda, causando dores no local. "/>
    <s v="Bracell"/>
    <x v="7"/>
    <s v="MS"/>
    <s v="Rosângela Leandro do Viso"/>
    <s v="Auxiliar de Serviços Gerais de Viveiro"/>
    <m/>
    <s v="Gilvan Cercundo"/>
    <s v="João Afonso Mota"/>
    <s v="1. Comunicação aos gestores e área de segurança da Bracell; _x000a_2. Foi encaminhado ao ambulatório médico local, onde foi atendido e liberado posteriormente."/>
    <s v="Cristiano dos Santos Silva"/>
    <x v="21"/>
    <x v="2"/>
    <x v="2"/>
    <x v="1"/>
    <s v=""/>
    <x v="1"/>
    <x v="0"/>
    <x v="0"/>
  </r>
  <r>
    <n v="1123"/>
    <x v="1"/>
    <d v="2023-10-10T00:00:00"/>
    <x v="9"/>
    <d v="1899-12-30T18:15:00"/>
    <s v="Fazenda São Victo"/>
    <x v="5"/>
    <x v="2"/>
    <s v="O motorista relatou que estava realizando o transporte de máquinas  (mudança das máquinas de uma área para outra) e ao passar no portão da fazenda São Victo, veio a enroscar o prancha no portão, causando danos materiais."/>
    <s v="Vale do Tibagi"/>
    <x v="2"/>
    <s v="Supressão"/>
    <s v="Sebastião"/>
    <s v="Motorista"/>
    <s v="Renan Marques"/>
    <s v="João Ramyller"/>
    <m/>
    <s v="1. O Supervisor foi até a sede da fazenda procurar os responsáveis para tratar do ocorrido, porém  só conseguiu falar com o proprietário da fazenda a noite, para tratar do reparo referente ao portão;_x000a_2. Comunicação aos gestores e área de segurança da MS Florestal. "/>
    <s v="Joel B. Alves"/>
    <x v="7"/>
    <x v="2"/>
    <x v="2"/>
    <x v="1"/>
    <s v=""/>
    <x v="1"/>
    <x v="0"/>
    <x v="0"/>
  </r>
  <r>
    <n v="1124"/>
    <x v="0"/>
    <d v="2023-10-13T00:00:00"/>
    <x v="9"/>
    <d v="1899-12-30T01:05:00"/>
    <s v="Fazenda Queixada - GO"/>
    <x v="1"/>
    <x v="2"/>
    <s v="O colaborador relatou que ao carregar a primeira composição do veículo (EPS), uma madeira curta acabou atravessando o malhal dianteiro que estava danificado (buraco no malhal devido  ferro de proteção quebrado), vindo a atingir a parte traseira da gabine."/>
    <s v="JSL"/>
    <x v="6"/>
    <s v="MS"/>
    <s v="João Marcos de Oliveira"/>
    <s v=" Operador de Carregador Florestal"/>
    <s v="Adriano Sanabria Flores Monte Serrat"/>
    <s v="Angelo Martins Taparo"/>
    <s v="Adriano Sanabria Flores Monte Serrat"/>
    <s v="1. Comunicação aos gestores e área de segurança da Bracell e JSL;_x000a_2. Realizado orientações para redobrar os cuidados durante o carregamento."/>
    <s v="Carina Rodrigues Candido"/>
    <x v="12"/>
    <x v="2"/>
    <x v="2"/>
    <x v="1"/>
    <s v=""/>
    <x v="1"/>
    <x v="0"/>
    <x v="0"/>
  </r>
  <r>
    <n v="1125"/>
    <x v="1"/>
    <d v="2023-10-14T00:00:00"/>
    <x v="9"/>
    <d v="1899-12-30T13:00:00"/>
    <s v="Douradinha II Gleba A"/>
    <x v="3"/>
    <x v="2"/>
    <s v="Segundo relato do colaborador (motorista), ele estava realizando o abastecimento do implemento (adubadeira) e em determinado momento, o furo realizado pelo fura bag, não foi o suficiente para descer todo o insumo. Foi então, que o colaborador (auxiliar) foi realizar um furo maior no  fundo do bag, fazendo com que viesse um volume de insumo petrificado caindo em sua direção, prensando o seu braço esquerdo, causando uma lesão. "/>
    <s v="MSFC"/>
    <x v="2"/>
    <m/>
    <s v="Fábio Roberto Pereira"/>
    <s v="Auxiliar Serviços Gerais"/>
    <s v="Lucas Pereira"/>
    <s v="Marcus Sad"/>
    <s v="Lucas Pereira"/>
    <s v="1. Comunicação aos gestores, saúde e área de segurança da MS Florestal;_x000a_2. Foi realizado primeiros socorros na área de vivência e em seguida o colaborador  foi encaminhado para o pronto socorro em Sta Rita do Pardo MS. "/>
    <s v="Sérgio Pinheiro"/>
    <x v="7"/>
    <x v="4"/>
    <x v="3"/>
    <x v="2"/>
    <d v="2023-10-19T00:00:00"/>
    <x v="2"/>
    <x v="0"/>
    <x v="1"/>
  </r>
  <r>
    <n v="1126"/>
    <x v="0"/>
    <d v="2023-10-15T00:00:00"/>
    <x v="9"/>
    <d v="1899-12-30T15:00:00"/>
    <s v="Bragança Paulista - SP - Talhão 040 "/>
    <x v="1"/>
    <x v="2"/>
    <s v="Durante o carregamento de madeira no caminhão, uma tora escorregou e atingiu a cabine do veículo (entrou na cabine) causando danos materiais. "/>
    <s v="TransOlsen"/>
    <x v="6"/>
    <m/>
    <s v=" Leandro Ferreira"/>
    <s v="Motorista"/>
    <s v="Rogério Rodrigues dos Santos"/>
    <s v="Marcos Silva de Nenezes"/>
    <s v="Rogério Rodrigues dos Santos"/>
    <s v="1. Operação foi paralisada pelo supervisor da área, para retirada da tora do interior da cabine do caminhão."/>
    <s v="Rodrigo Correia"/>
    <x v="1"/>
    <x v="4"/>
    <x v="3"/>
    <x v="2"/>
    <d v="2023-10-20T00:00:00"/>
    <x v="2"/>
    <x v="0"/>
    <x v="1"/>
  </r>
  <r>
    <n v="1127"/>
    <x v="0"/>
    <d v="2023-10-16T00:00:00"/>
    <x v="9"/>
    <d v="1899-12-30T15:10:00"/>
    <s v="Viveiro LP2"/>
    <x v="2"/>
    <x v="2"/>
    <s v="A colaboradora estava realizando atividade de movimentação de bandejas, quando foi se mover por cima do trilho suspenso, enroscou a ponta da botina do pé esquerdo e caiu batendo a lateral das costas na estrutura do trilho."/>
    <s v="Bracell"/>
    <x v="7"/>
    <s v="LPII"/>
    <s v="Thayná Delfino Escola"/>
    <s v="Auxiliar de Serviços Gerais"/>
    <s v="Gisele  Calandro"/>
    <s v="Claudilene Pena"/>
    <s v="Nathane Imperatori"/>
    <s v="1. Colaboradora foi encaminhada para o ambulatório na linha 01, a mesma foi medicada e liberada para retorno das atividades."/>
    <s v="Gisele Calandro"/>
    <x v="9"/>
    <x v="2"/>
    <x v="2"/>
    <x v="1"/>
    <s v=""/>
    <x v="1"/>
    <x v="0"/>
    <x v="0"/>
  </r>
  <r>
    <n v="1128"/>
    <x v="0"/>
    <d v="2023-10-17T00:00:00"/>
    <x v="9"/>
    <d v="1899-12-30T02:00:00"/>
    <s v="Fazenda Santa Marta"/>
    <x v="1"/>
    <x v="2"/>
    <s v="Ao começar a chover na Fazenda Módulo 04, o caminhão estava aguardando para carregar na beira do eucalipto em pé que devido a chuva e o vento forte a árvore inteira veio a cair sobre a cabine do caminhão."/>
    <s v="Bracell"/>
    <x v="0"/>
    <m/>
    <s v="João Carlos Leite de Albuquerque"/>
    <s v="Motorista Tritrem"/>
    <s v="Arthur Magnino"/>
    <s v=" Everson Ribas"/>
    <s v=" Arthur Magnino"/>
    <s v="1. Foi verificado que não machucou ninguém, somente amassado leve na cabine por conta do eucalipto ter deitado por cima da mesma."/>
    <s v="Eliseu"/>
    <x v="19"/>
    <x v="2"/>
    <x v="2"/>
    <x v="1"/>
    <s v=""/>
    <x v="1"/>
    <x v="0"/>
    <x v="0"/>
  </r>
  <r>
    <n v="1129"/>
    <x v="0"/>
    <d v="2023-10-16T00:00:00"/>
    <x v="9"/>
    <d v="1899-12-30T15:00:00"/>
    <s v="Fazenda Nossa Senhora Aparecida - MS"/>
    <x v="2"/>
    <x v="2"/>
    <s v="A colaboradora relatou que estava executando sua atividade no jardim clonal e ao se movimentar, acabou pisando em falso em um buraco, vindo a sentir dores no pé direito. "/>
    <s v="Bracell"/>
    <x v="7"/>
    <s v="MS"/>
    <s v="Islani da Silva Santos"/>
    <s v="Auxiliar de Serviços Gerais de Viveiro"/>
    <m/>
    <s v="Gilvan Cercundo"/>
    <s v="João Afonso Mota"/>
    <s v="1. Comunicação aos gestores, saúde e área de segurança da MS Florestal;_x000a_2. Encaminhada ao ambulatório médico do viveiro para avaliação clínica, onde foi atendida e liberada sem treinamento. "/>
    <s v="Eliane Carvalho"/>
    <x v="21"/>
    <x v="2"/>
    <x v="2"/>
    <x v="1"/>
    <s v=""/>
    <x v="1"/>
    <x v="0"/>
    <x v="0"/>
  </r>
  <r>
    <n v="1130"/>
    <x v="1"/>
    <d v="2023-10-16T00:00:00"/>
    <x v="9"/>
    <d v="1899-12-30T15:00:00"/>
    <s v="Fazenda San Remo"/>
    <x v="5"/>
    <x v="2"/>
    <s v="O colaborador (operador) relatou que estava realizando a atividade de irrigação semi-mecanizada e em determinado momento a  porta do trator abriu sozinha e acabou colidindo lateralmente com uma árvore de eucalipto, causando a quebra do vidro."/>
    <s v="Emflora "/>
    <x v="2"/>
    <m/>
    <s v="Juliano Francisco Martins"/>
    <s v=" Operador Trator Agrícola I"/>
    <s v="Ademar Junior"/>
    <s v="Felipe Neckel"/>
    <s v="Ademar Junior"/>
    <s v="1. O operador parou a atividade de imediato;_x000a_2. Comunicação aos gestores e área de segurança da MS Florestal e Emflora."/>
    <s v="Antonio de Sousa"/>
    <x v="21"/>
    <x v="2"/>
    <x v="2"/>
    <x v="1"/>
    <s v=""/>
    <x v="1"/>
    <x v="0"/>
    <x v="0"/>
  </r>
  <r>
    <n v="1131"/>
    <x v="0"/>
    <d v="2023-10-15T00:00:00"/>
    <x v="9"/>
    <d v="1899-12-30T19:30:00"/>
    <s v="Fazenda Queixada GO"/>
    <x v="1"/>
    <x v="0"/>
    <s v="O motorista relatou que após realizar o carregamento, seguiu pela estrada no sentido principal Aporé-GO. Ao realizar uma curva, acabou margeando o acostamento (Solo não compactado), foi onde a terceira composição tombou, puxando o conjunto por completo.  "/>
    <s v="Model "/>
    <x v="0"/>
    <s v="MS"/>
    <s v="Wellington Fernandes"/>
    <s v="Motorista Tritrem"/>
    <s v="Hellerson"/>
    <s v="Everson"/>
    <m/>
    <s v="1. O motorista foi encaminhado ao hospital de Cassilândia MS. Após exames, raio-X e avaliação médica, o motorista foi liberado sem restrições;_x000a_2. Comunicação aos gestores e área de segurança da MS Florestal."/>
    <s v="Gustavo Alencar"/>
    <x v="14"/>
    <x v="3"/>
    <x v="5"/>
    <x v="2"/>
    <d v="2023-10-20T00:00:00"/>
    <x v="2"/>
    <x v="0"/>
    <x v="1"/>
  </r>
  <r>
    <n v="1132"/>
    <x v="0"/>
    <d v="2023-10-17T00:00:00"/>
    <x v="9"/>
    <d v="1899-12-30T10:35:00"/>
    <s v="Fazenda Usina paredão"/>
    <x v="5"/>
    <x v="2"/>
    <s v="Colaborador realizava a operação 4215, barra aberta entre linhas, quando se deparou com árvores caída atravessadas nas linhas, não observou uma árvore que estava próxima da máquina vindo a esbarrar na parte externa da porta lateral direita da máquina, ocasionando a quebra do vidro da porta. "/>
    <s v="Carpelo"/>
    <x v="2"/>
    <m/>
    <s v="Vagner Fernandes de Souza"/>
    <s v="Operador de Trator Agrícola"/>
    <s v=" Bruno Noronha"/>
    <s v="Josef"/>
    <s v="Pedro Bridi "/>
    <s v="1. Comunicado à segurança e operação Bracell;_x000a_2. Comunicado à área de segurança da Carpelo;_x000a_3. Realizado DDS com a equipe."/>
    <s v="Alexandre da Silva"/>
    <x v="3"/>
    <x v="2"/>
    <x v="2"/>
    <x v="1"/>
    <s v=""/>
    <x v="1"/>
    <x v="0"/>
    <x v="0"/>
  </r>
  <r>
    <n v="1133"/>
    <x v="0"/>
    <d v="2023-10-17T00:00:00"/>
    <x v="9"/>
    <d v="1899-12-30T08:45:00"/>
    <s v="Fazenda Cachoeira dos Índios - Getulina"/>
    <x v="1"/>
    <x v="2"/>
    <s v="Carreta de calcário ao subir o pistão para descarregar , tombou lateralmente com a carga."/>
    <s v="Dolomita Mix"/>
    <x v="2"/>
    <m/>
    <s v="Sérgio Catarina"/>
    <s v="Motorista"/>
    <s v="Técnica Maria Clara"/>
    <s v="Bruno Noronha"/>
    <s v="Wigor"/>
    <s v="1. Identificação da área/ demarcação. Acionado apoio."/>
    <s v="Maria Clara"/>
    <x v="3"/>
    <x v="4"/>
    <x v="2"/>
    <x v="1"/>
    <s v=""/>
    <x v="1"/>
    <x v="0"/>
    <x v="0"/>
  </r>
  <r>
    <n v="1134"/>
    <x v="0"/>
    <d v="2023-10-12T00:00:00"/>
    <x v="9"/>
    <d v="1899-12-30T12:00:00"/>
    <s v="Fazenda Recreio - Talhão 002 - MÓD 6"/>
    <x v="5"/>
    <x v="0"/>
    <s v="Ao realizar atividade de colheita mecanizada com feller, o operador ao abater uma árvore fechou  a acumuladora antes da árvore encaixar no cabeçote,  vindo a cair em direção a rede elétrica,  atingindo a mesma. Ao ser atingida,  a rede elétrica gerou um arco elétrico,  onde as centelhas iniciaram um incêndio na área de servidão,  espalhando para o talhão."/>
    <s v="Bracell"/>
    <x v="5"/>
    <s v="MÓDULO 6"/>
    <s v="Daniel Alex Rufino"/>
    <s v="Operador de máquina florestal"/>
    <s v="Ariosmar Damaceno"/>
    <s v=" Flávio Canassa"/>
    <m/>
    <s v="1. Acionamos imediatamente a brigada de combate incêndio."/>
    <m/>
    <x v="10"/>
    <x v="3"/>
    <x v="5"/>
    <x v="2"/>
    <d v="2023-10-17T00:00:00"/>
    <x v="2"/>
    <x v="0"/>
    <x v="1"/>
  </r>
  <r>
    <n v="1135"/>
    <x v="0"/>
    <d v="2023-10-17T00:00:00"/>
    <x v="9"/>
    <d v="1899-12-30T14:00:00"/>
    <s v="Macedônia - Talhão 012"/>
    <x v="5"/>
    <x v="2"/>
    <s v="Efetuava a aplicação de calcário em floresta alta com o trator acoplado a calcareadeira, quando no meio do talhão se deparou com diversas árvores caídas e sem a possibilidade de voltar, quando ao passar por cima, uma dessas árvores veio a atingir e a quebrar o vidro da porta do Trator (LE)."/>
    <s v="J.F.I"/>
    <x v="2"/>
    <s v="ITATINGA"/>
    <s v="Keven da Silva Marcelo"/>
    <s v="Tratorista"/>
    <s v="Luciano Bueno de Camargo Matos"/>
    <s v="Gil Queiroga"/>
    <s v="Luciano Bueno de Camargo Matos"/>
    <s v="1. Informado o encarregado imediatamente;_x000a_2. Trator parado para fazer o troca do vidro."/>
    <s v="Alessandro TST JFI"/>
    <x v="2"/>
    <x v="2"/>
    <x v="2"/>
    <x v="1"/>
    <s v=""/>
    <x v="1"/>
    <x v="0"/>
    <x v="0"/>
  </r>
  <r>
    <n v="1136"/>
    <x v="0"/>
    <d v="2023-10-17T00:00:00"/>
    <x v="9"/>
    <d v="1899-12-30T11:20:00"/>
    <s v="Fazenda Guandu"/>
    <x v="5"/>
    <x v="2"/>
    <s v="O tratorista  conduzia o trator, quando notou um curto circuito na caixa de fusível.  O tratorista desceu pegou o extintor  para apagar o incêndio, mas não conseguiu."/>
    <s v="J.F.I"/>
    <x v="2"/>
    <s v="DUARTINA"/>
    <s v="Luiz Carlos Delfino Teburtino"/>
    <s v="Tratorista"/>
    <s v="Gustavo Bertoncini"/>
    <s v="Alisson"/>
    <s v="Gustavo Bertoncini"/>
    <s v="1. Comunicado aos superiores imediato. Feito um rescaldo pro precaução."/>
    <s v="Gustavo Henrique Brito"/>
    <x v="5"/>
    <x v="2"/>
    <x v="2"/>
    <x v="1"/>
    <s v=""/>
    <x v="1"/>
    <x v="0"/>
    <x v="0"/>
  </r>
  <r>
    <n v="1137"/>
    <x v="1"/>
    <d v="2023-10-17T00:00:00"/>
    <x v="9"/>
    <d v="1899-12-30T07:00:00"/>
    <s v="Fazenda Santa Marta II"/>
    <x v="2"/>
    <x v="2"/>
    <s v="O colaborador estava auxiliando na atividade de abastecimento das bolsas de adubo e ao terminar, o outro colaborador que estava a sua frente, levantou sua matraca sobre o próprio ombro e acabou atingindo a cabeça do colaborador que estava atrás, causando escoriações. "/>
    <s v="J.F.I"/>
    <x v="2"/>
    <m/>
    <s v="Marlon Charles Santos Antunes"/>
    <s v="Servente Rural"/>
    <s v="João Paulo Camargo"/>
    <s v="Danilo Ribeiro"/>
    <s v="João Paulo Camargo"/>
    <s v="1. Comunicação aos gestores, saúde e área de segurança da MS Florestal. _x000a_2. Ele foi encaminhado para atendimento médico, onde foi atendido e liberado posteriormente;_x000a_"/>
    <s v="Cristiano Gomes"/>
    <x v="12"/>
    <x v="2"/>
    <x v="2"/>
    <x v="1"/>
    <s v=""/>
    <x v="1"/>
    <x v="0"/>
    <x v="0"/>
  </r>
  <r>
    <n v="1138"/>
    <x v="0"/>
    <d v="2023-10-18T00:00:00"/>
    <x v="9"/>
    <d v="1899-12-30T06:50:00"/>
    <s v="Fazenda São Vicente do Poço da Pedra"/>
    <x v="1"/>
    <x v="2"/>
    <s v="O ônibus estava seguindo pela estrada rural em direção à Fazenda São Vicente do Poço da Pedra, quando se deparou com um carro em alta velocidade. O carro fez uma curva fechada e acabou colidindo com a lateral dianteira esquerda do ônibus."/>
    <s v="J.F.I"/>
    <x v="2"/>
    <s v="DUARTINA"/>
    <s v="Claudinei Aparecido Simões"/>
    <s v="Motorista Ônibus"/>
    <s v="Gustavo Bertoncini"/>
    <s v="Alisson"/>
    <s v="Gustavo Bertoncini"/>
    <s v="1. Comunicado aos superiores imediato. Feito um DDS logo em seguida com a equipe."/>
    <s v="Gustavo Henrique Brito"/>
    <x v="5"/>
    <x v="2"/>
    <x v="2"/>
    <x v="1"/>
    <s v=""/>
    <x v="1"/>
    <x v="0"/>
    <x v="0"/>
  </r>
  <r>
    <n v="1139"/>
    <x v="1"/>
    <d v="2023-10-17T00:00:00"/>
    <x v="9"/>
    <d v="1899-12-30T10:05:00"/>
    <s v="Fazenda  Coruja"/>
    <x v="3"/>
    <x v="2"/>
    <s v="O colaborador realizava atividade  de coroamento manual. Em determinado momento, ele parou para amolar a sua enxada. Foi então que a sua mão esquerda deslizou sobre a mesma, vindo a ocasionar um corte entre o dedo anelar e o dedo mínimo. "/>
    <s v="JSF Empreendimentos "/>
    <x v="2"/>
    <m/>
    <s v="Edinaldo Rodrigues Pereira"/>
    <s v="Trabalhador Florestal"/>
    <s v="Bruno Arruda"/>
    <s v="Felipe Neckel"/>
    <s v="Bruno Arruda"/>
    <s v="1. Comunicação aos gestores, saúde e área de Segurança da MS Florestal e JSF;_x000a_2. O colaborador foi encaminhado para o hospital municipal Nossa Senhora Aparecida em Água Clara MS,  onde foi atendido e realizado uma sutura, sendo liberado posteriormente. "/>
    <s v="Larisa de Lima Santos"/>
    <x v="21"/>
    <x v="2"/>
    <x v="2"/>
    <x v="1"/>
    <s v=""/>
    <x v="1"/>
    <x v="0"/>
    <x v="0"/>
  </r>
  <r>
    <n v="1140"/>
    <x v="0"/>
    <d v="2023-10-17T00:00:00"/>
    <x v="9"/>
    <d v="1899-12-30T15:40:00"/>
    <s v="Fazenda Rio Claro - MÓD 1"/>
    <x v="1"/>
    <x v="2"/>
    <s v="O ônibus que transportava os colaboradores que iniciariam a jornada às 16:49, ao fazer a ultrapassagem de uma máquina agrícola, os veículos se encostaram lateralmente, danificando o acabamento da caixa da roda traseira."/>
    <s v="Piracicabana"/>
    <x v="5"/>
    <s v="MÓDULO 1"/>
    <s v="Nailton de Carvalho"/>
    <s v="Motorista"/>
    <s v="Alex Dos Santos"/>
    <s v="Lucas Pinto Ribeiro"/>
    <s v="Marcio Pires"/>
    <s v="1. Avaliação dos danos."/>
    <s v="Leoni C. Machado"/>
    <x v="10"/>
    <x v="2"/>
    <x v="2"/>
    <x v="1"/>
    <s v=""/>
    <x v="1"/>
    <x v="0"/>
    <x v="0"/>
  </r>
  <r>
    <n v="1141"/>
    <x v="1"/>
    <d v="2023-10-18T00:00:00"/>
    <x v="9"/>
    <d v="1899-12-30T08:40:00"/>
    <s v="Fazenda Campo Azul"/>
    <x v="2"/>
    <x v="2"/>
    <s v="Segundo relato do colaborador, ao realizar o  posicionamento do braço do tanque de irrigação no suporte, sentiu um desconforto no ombro esquerdo."/>
    <s v="Emflora "/>
    <x v="2"/>
    <m/>
    <s v="Rian de Souza Macedo"/>
    <s v="Operador de Trator Agrícola I"/>
    <s v=" Emerson Amorins"/>
    <s v="Paulo Teixeira"/>
    <s v=" Emerson Amorins"/>
    <s v="1. Comunicação aos gestores e área de segurança da MS Florestal. "/>
    <s v="Marcello Saldanha"/>
    <x v="14"/>
    <x v="2"/>
    <x v="2"/>
    <x v="1"/>
    <s v=""/>
    <x v="1"/>
    <x v="0"/>
    <x v="0"/>
  </r>
  <r>
    <n v="1142"/>
    <x v="0"/>
    <d v="2023-10-18T00:00:00"/>
    <x v="9"/>
    <d v="1899-12-30T16:03:00"/>
    <s v="Júlio Mesquita "/>
    <x v="5"/>
    <x v="2"/>
    <s v="Motorista com o veículo Prancha, se deslocava transportando máquinas na cidade de Júlio Mesquita sentido Fazenda São Sebastião III Município de Guarantã, quando a máquina Pá Carregadeira veio a enroscar no fio de energia e telefone vindo cair sob a mesma."/>
    <s v="Macplan"/>
    <x v="3"/>
    <m/>
    <s v="Antonio Carlos Honorato"/>
    <s v="Motorista  IV"/>
    <s v=" André Scarim"/>
    <s v="Marcos Menezes"/>
    <s v="André Garcia"/>
    <s v="1. Acionado Gestão e Segurança Macplan;_x000a_2. Acionado Segurança Trabalho Bracell;_x000a_3. Acionado a Concessionária da Rede Elétrica;_x000a_4. Sinalização e interdição do local para assegurar os munícipes."/>
    <s v="Helen Beatriz"/>
    <x v="4"/>
    <x v="2"/>
    <x v="3"/>
    <x v="2"/>
    <d v="2023-10-23T00:00:00"/>
    <x v="2"/>
    <x v="0"/>
    <x v="1"/>
  </r>
  <r>
    <n v="1143"/>
    <x v="0"/>
    <d v="2023-10-18T00:00:00"/>
    <x v="9"/>
    <d v="1899-12-30T16:30:00"/>
    <s v="Pátio de limpeza - linha 1"/>
    <x v="3"/>
    <x v="2"/>
    <s v="Motorista estava fazendo a limpeza de sua carreta no pátio da linha 1 , quando veio a torcer o pé esquerdo, dando uma luxação de imediato."/>
    <s v="Model "/>
    <x v="1"/>
    <m/>
    <s v="Cleiton Alexandre betiol "/>
    <s v=" Motorista Bitrem/Tritrem"/>
    <m/>
    <s v="Everson Ribas Gomes"/>
    <s v="Hellerson Soares"/>
    <s v="1. O colaborador foi encaminhado para o UPA de lençóis paulista. Irá ser consultado por especialista (ortopedista)."/>
    <s v="Luiz Felipe de Almeida"/>
    <x v="13"/>
    <x v="2"/>
    <x v="3"/>
    <x v="2"/>
    <d v="2023-10-23T00:00:00"/>
    <x v="2"/>
    <x v="0"/>
    <x v="1"/>
  </r>
  <r>
    <n v="1144"/>
    <x v="0"/>
    <d v="2023-10-19T00:00:00"/>
    <x v="9"/>
    <d v="1899-12-30T08:20:00"/>
    <s v="Viveiro LP2"/>
    <x v="2"/>
    <x v="2"/>
    <s v="O colaborador estava empurrando bandejões, quando o mesmo descarrilhou e prensou o dedo dele contra o trilho."/>
    <s v="Bracell"/>
    <x v="7"/>
    <s v="LPII"/>
    <s v="Joel Gonçalves Moura "/>
    <s v="Auxiliar de Serviços Gerais"/>
    <s v="Gisele  Calandro"/>
    <s v=" Claudilene Pena"/>
    <s v="Nathane Imperatori"/>
    <s v="1. Colaborador foi encaminhado para o ambulatório na linha 01, em seguida encaminhado ao CMU pra fazer RX;_x000a_2. Não houve fratura, o colaborador foi liberado para retorno às atividades."/>
    <s v="Gisele Calandro"/>
    <x v="9"/>
    <x v="2"/>
    <x v="2"/>
    <x v="1"/>
    <s v=""/>
    <x v="1"/>
    <x v="0"/>
    <x v="0"/>
  </r>
  <r>
    <n v="1145"/>
    <x v="0"/>
    <d v="2023-10-19T00:00:00"/>
    <x v="9"/>
    <d v="1899-12-30T13:30:00"/>
    <s v="Fazenda Santa Cecília - Talhão 01"/>
    <x v="4"/>
    <x v="2"/>
    <s v="Ao realizarem atividade de plantio manual, sentiram uma ferroada na região lombar por um escorpião."/>
    <s v="Carpelo"/>
    <x v="2"/>
    <m/>
    <s v="Alanderson Pereira Barbosa e Alex Sandro Santana dos santos"/>
    <s v="Trabalhador Florestal"/>
    <s v="Bruno Noronha"/>
    <s v="Bruno Noronha"/>
    <s v="Josef  Maus Preuss"/>
    <s v="1. Comunicado à Segurança e Operação Bracell;_x000a_2. Comunicado à Área de Segurança da Carpelo;_x000a_3. Levados de imediato a Santa Casa de Piarajuí para atendimento médico."/>
    <s v="Sergio Luis dos Santos"/>
    <x v="3"/>
    <x v="2"/>
    <x v="2"/>
    <x v="1"/>
    <s v=""/>
    <x v="1"/>
    <x v="0"/>
    <x v="0"/>
  </r>
  <r>
    <n v="1146"/>
    <x v="0"/>
    <d v="2023-10-20T00:00:00"/>
    <x v="9"/>
    <d v="1899-12-30T07:20:00"/>
    <s v="Fazenda Nelore da Claudia - Talhão 02"/>
    <x v="5"/>
    <x v="2"/>
    <s v="Durante atividade  de adubação mecanizada com trator, uma brota  de eucalipto veio a entrar por entre as proteções (tanque e cabine)."/>
    <s v="Bracell"/>
    <x v="2"/>
    <m/>
    <s v="Fabiano Jorge"/>
    <s v="Operador Florestal l"/>
    <s v="Adriano Primiano"/>
    <s v="Marcos Braz"/>
    <s v="Denilson José Fernandes"/>
    <s v="1. Paralisação do equipamento para correções._x000a_2. Informado gestor da área."/>
    <s v="Denilson José Fernandes"/>
    <x v="2"/>
    <x v="2"/>
    <x v="2"/>
    <x v="1"/>
    <s v=""/>
    <x v="1"/>
    <x v="0"/>
    <x v="0"/>
  </r>
  <r>
    <n v="1147"/>
    <x v="0"/>
    <d v="2023-10-20T00:00:00"/>
    <x v="9"/>
    <d v="1899-12-30T21:10:00"/>
    <s v="Pátio de madeira L2"/>
    <x v="2"/>
    <x v="2"/>
    <s v="A  motorista de rechego ao chegar na L2 com madeira de transferência da L1, retirou a cinta do caminhão e uma das cintas ficou presa, deslocou até a Mesa 2 e pediu para o operador mexer na madeira para folgar a cinta e quando ela puxou a cinta veio junto um pedaço pequeno de madeira, que bateu no capacete e na mão, causando uma pequena lesão na mão direita."/>
    <s v="Bracell"/>
    <x v="1"/>
    <m/>
    <s v="Joice Pereira de Godoy"/>
    <s v="Motorista Rechego"/>
    <s v="José Júnior Rocha"/>
    <s v="Éder da Silva Ramos"/>
    <s v="José Júnior Rocha"/>
    <s v="1. Acionamento da supervisão de pátio e segurança do trabalho_x000a_2.  O supervisor levou a colaboradora ao ambulatório para avaliar a lesão, Encaminhada ao CMU"/>
    <s v="José Júnior Rocha"/>
    <x v="18"/>
    <x v="1"/>
    <x v="1"/>
    <x v="1"/>
    <s v=""/>
    <x v="1"/>
    <x v="0"/>
    <x v="0"/>
  </r>
  <r>
    <n v="1148"/>
    <x v="0"/>
    <d v="2023-10-21T00:00:00"/>
    <x v="9"/>
    <d v="1899-12-30T12:50:00"/>
    <s v="Pátio de madeira L2"/>
    <x v="1"/>
    <x v="2"/>
    <s v="Motorista de Rechego estava no caminhão aguardando sinal da operadora para carregar o caminhão na pilha, e outro motorista  Model estava em fila para descarregar na quadra 1, porém o mesmo não aguardou sinal e entrou por conta própria, vindo a colidir com o caminhão de rechego que estava parado (freio estava puxado), porta enrroscou na carreta e caminhão foi arrastado por alguns metros até motorista perceber a situação e parar."/>
    <s v="Model "/>
    <x v="1"/>
    <m/>
    <s v="José Bento de Jesus"/>
    <s v="Motorista transporte de madeira"/>
    <s v="Camila Leite Santos"/>
    <s v="Éder da Silvia Ramos"/>
    <s v="Camila Leite Santos"/>
    <s v="1. Acionamento da supervisão de pátio;_x000a_2. Acionamento de técnico e supervisor de transporte;_x000a_3. Acionamento da SPSP para apuração das câmeras e ocorrência;_x000a_4. Acionamento dos bombeiros para verificar estado da colaboradora que estava nervosa."/>
    <s v="Camila Leite Santos"/>
    <x v="18"/>
    <x v="2"/>
    <x v="2"/>
    <x v="1"/>
    <s v=""/>
    <x v="1"/>
    <x v="0"/>
    <x v="0"/>
  </r>
  <r>
    <n v="1149"/>
    <x v="0"/>
    <d v="2023-10-19T00:00:00"/>
    <x v="9"/>
    <d v="1899-12-30T15:50:00"/>
    <s v="Galpão Primeira Seleção - MS"/>
    <x v="2"/>
    <x v="2"/>
    <s v="A  colaboradora se deslocava para o galpão de estaqueamento e em determinado momento esbarrou em um dos pontos de torneira do jardim clonal, causando um edema em sua perna direita. "/>
    <s v="Bracell"/>
    <x v="7"/>
    <s v="MS"/>
    <s v="Ana Maria Custódio"/>
    <s v="Auxiliar de Viveiro"/>
    <m/>
    <s v="Gilvan Cercundo"/>
    <s v=" Maxmuller de Andrade Moura"/>
    <s v="1. Comunicação aos gestores saúde e área de segurança da Bracell. _x000a_2. Ela foi encaminhada para o ambulatório médico local, onde foi atendida e liberada. "/>
    <s v="Maxmuller de Andrade Moura"/>
    <x v="21"/>
    <x v="2"/>
    <x v="2"/>
    <x v="1"/>
    <s v=""/>
    <x v="1"/>
    <x v="0"/>
    <x v="0"/>
  </r>
  <r>
    <n v="1150"/>
    <x v="0"/>
    <d v="2023-10-19T00:00:00"/>
    <x v="9"/>
    <d v="1899-12-30T15:10:00"/>
    <s v="Galpão Primeira Seleção - MS"/>
    <x v="2"/>
    <x v="2"/>
    <s v="O colaborador estava realizando a  atividade de movimentação de mudas no galpão de primeira seleção e em determinado momento uma das mesas caiu sobre o seu dedo, causando uma pequena escoriação. "/>
    <s v="Bracell"/>
    <x v="7"/>
    <s v="MS"/>
    <s v="Luis Felipe"/>
    <s v="Auxiliar de Viveiro"/>
    <m/>
    <s v="Gilvan Cercundo"/>
    <s v=" Maxmuller de Andrade Moura"/>
    <s v="1. Comunicação aos gestores, saúde e área de segurança da Bracell;_x000a_2. O colaborador foi atendido no ambulatório médico local e liberado posteriormente. "/>
    <s v="Maxmuller de Andrade Moura"/>
    <x v="21"/>
    <x v="2"/>
    <x v="2"/>
    <x v="1"/>
    <s v=""/>
    <x v="1"/>
    <x v="0"/>
    <x v="0"/>
  </r>
  <r>
    <n v="1151"/>
    <x v="0"/>
    <d v="2023-10-20T00:00:00"/>
    <x v="9"/>
    <d v="1899-12-30T10:00:00"/>
    <s v="Galpão Primeira Seleção - MS"/>
    <x v="2"/>
    <x v="2"/>
    <s v="O colaborador estava executando o transporte de mudas realizando a  movimentação do bandejão sobre o trilho. Foi então que este veio a prensar o dedo médio da mão direita dele."/>
    <s v="Bracell"/>
    <x v="7"/>
    <s v="MS"/>
    <s v="Mykaio Gabriel Carlos"/>
    <s v="Auxiliar de Viveiro"/>
    <m/>
    <s v="Gilvan Cercundo"/>
    <s v=" Maxmuller de Andrade Moura"/>
    <s v="1. Comunicação aos gestores, saúde e área de segurança da Bracell. "/>
    <s v="Maxmuller de Andrade Moura"/>
    <x v="21"/>
    <x v="2"/>
    <x v="2"/>
    <x v="1"/>
    <s v=""/>
    <x v="1"/>
    <x v="0"/>
    <x v="0"/>
  </r>
  <r>
    <n v="1152"/>
    <x v="0"/>
    <d v="2023-10-20T00:00:00"/>
    <x v="9"/>
    <d v="1899-12-30T21:55:00"/>
    <s v="Fazenda Queixada - GO"/>
    <x v="2"/>
    <x v="2"/>
    <s v="O colaborador relatou que ao descer da cabine, sua mão esquerda escapou da alça de apoio, o que provocou o seu desequilíbrio sobre a escada de acesso e posteriormente sua queda ao solo. Após a queda o motorista relatou sentir um desconforto forte em seu braço esquerdo. "/>
    <s v="Garbuio"/>
    <x v="0"/>
    <m/>
    <s v="Alex Aparecido Martins"/>
    <s v="Motorista Carreteiro"/>
    <s v="Adriano Sanabria"/>
    <s v="Angelo Taparo"/>
    <m/>
    <s v="1. Comunicação aos gestores e área de segurança da Bracell e EPS Garbuio. "/>
    <s v=" Thiago A Goncalves da Silva"/>
    <x v="14"/>
    <x v="2"/>
    <x v="3"/>
    <x v="1"/>
    <s v=""/>
    <x v="1"/>
    <x v="0"/>
    <x v="0"/>
  </r>
  <r>
    <n v="1153"/>
    <x v="0"/>
    <d v="2023-10-21T00:00:00"/>
    <x v="9"/>
    <d v="1899-12-30T10:30:00"/>
    <s v="Fazenda Rio feio"/>
    <x v="5"/>
    <x v="2"/>
    <s v="Ao realizar manobra em marcha ré com o trator e implemento, um resíduo atravessou por parte da chaparia traseira e adentrou dentro da cabine."/>
    <s v="Bracell"/>
    <x v="2"/>
    <s v="Preparo de Solo"/>
    <s v="Luiz Felipe Duarte Culura"/>
    <s v="Operador Florestal l"/>
    <s v="Erick Ronan"/>
    <s v="Marcos Braz"/>
    <s v="Denilson José Fernandes"/>
    <s v="1. Paralisação do equipamento para correções._x000a_2. Informado gestor da área."/>
    <s v="Denilson José Fernandes"/>
    <x v="2"/>
    <x v="2"/>
    <x v="2"/>
    <x v="1"/>
    <s v=""/>
    <x v="1"/>
    <x v="0"/>
    <x v="0"/>
  </r>
  <r>
    <n v="1154"/>
    <x v="0"/>
    <d v="2023-10-20T00:00:00"/>
    <x v="9"/>
    <d v="1899-12-30T02:00:00"/>
    <s v="Estrada Rural de acesso a Fazenda Lagoa Rica - MÓD 5"/>
    <x v="5"/>
    <x v="2"/>
    <s v="O motorista ao realizar uma ultrapassagem, não observou desnível de solo na estrada, o qual fez o veículo &quot;sacudir&quot;, fazendo com que um passageiro batesse sua cabeça contra a estrutura interna do ônibus."/>
    <s v="Piracicabana"/>
    <x v="5"/>
    <s v="MÓDULO 5"/>
    <s v="Alexsandro do Nascimento"/>
    <s v="Mecânico"/>
    <s v="José Sergio Lima"/>
    <s v="Antonio César Coelho Madeira"/>
    <s v="Anderson Cleiton"/>
    <s v="1. Travalhador passou por avaliação do médico do trabalho após 08 horas do ocorrido."/>
    <s v="Jobson Miranda (Téc. Segurança do Trabalho Viação Piracicabana S.A)"/>
    <x v="10"/>
    <x v="2"/>
    <x v="2"/>
    <x v="1"/>
    <s v=""/>
    <x v="1"/>
    <x v="0"/>
    <x v="0"/>
  </r>
  <r>
    <n v="1155"/>
    <x v="0"/>
    <d v="2023-10-23T00:00:00"/>
    <x v="9"/>
    <d v="1899-12-30T12:20:00"/>
    <s v="Fazenda Guandu"/>
    <x v="4"/>
    <x v="2"/>
    <s v="O colaborador estava na hora do almoço, quando sentiu uma picada nas costas. Ele se levantou e, em seguida, um escorpião caiu de sua blusa."/>
    <s v="J.F.I"/>
    <x v="2"/>
    <s v="Duartina"/>
    <s v="Francisco José Xavier de Meira"/>
    <s v="Trabalhado Rural"/>
    <s v="Gustavo Bertoncini"/>
    <s v="Alisson"/>
    <s v="Gustavo Bertoncini"/>
    <s v="1. Colaborador foi encaminhado ao Pronto Socorro onde recebeu atendimento medico e liberado após 3h de observação."/>
    <s v="Gustavo Henrique Brito"/>
    <x v="5"/>
    <x v="2"/>
    <x v="2"/>
    <x v="1"/>
    <s v=""/>
    <x v="1"/>
    <x v="0"/>
    <x v="0"/>
  </r>
  <r>
    <n v="1156"/>
    <x v="0"/>
    <d v="2023-10-23T00:00:00"/>
    <x v="9"/>
    <d v="1899-12-30T15:30:00"/>
    <s v="Viveiro - MS"/>
    <x v="2"/>
    <x v="2"/>
    <s v="Segundo relato do colaborador, ele foi ajudar a abastecer o bebedouro e ao levantar o galão de água, o dedo anelar da mão direita veio a prensar na tampa do bebedouro, fazendo uma leve escoriação no dedo. "/>
    <s v="Piracicabana"/>
    <x v="7"/>
    <s v="MS"/>
    <s v="Júlio Rodrígues  de Jesus"/>
    <s v="Motorista"/>
    <s v="Maxmuller de Andrade Moura"/>
    <s v="Gilvan Cercundo"/>
    <s v="Maxmuller de Andrade Moura"/>
    <s v="1. Comunicação imediata aos gestores e área de segurança da MS Florestal. _x000a_2. Ele então foi atendido no ambulatório local e liberado sem restrições. "/>
    <s v="André"/>
    <x v="21"/>
    <x v="2"/>
    <x v="2"/>
    <x v="1"/>
    <s v=""/>
    <x v="1"/>
    <x v="0"/>
    <x v="0"/>
  </r>
  <r>
    <n v="1157"/>
    <x v="0"/>
    <d v="2023-10-23T00:00:00"/>
    <x v="9"/>
    <d v="1899-12-30T12:30:00"/>
    <s v="Campo Grande - MS - MÓD 8"/>
    <x v="2"/>
    <x v="2"/>
    <s v="O colaborador relatou que ao desembarcar do ônibus, veio a torcer o tornozelo esquerdo, sentindo um pequeno desconforto. "/>
    <s v="Bracell"/>
    <x v="5"/>
    <s v="MÓDULO 8"/>
    <s v="Cleudivan Mesquita Souza"/>
    <s v="Operador Colheita II"/>
    <s v="Evandro Worell"/>
    <s v="Angelo  Taparo"/>
    <s v="Evandro Worell"/>
    <s v="1.  Comunicação aos gestores, saúde e área de segurança da Bracell;_x000a_2. O colaborador foi atendido pelo médico da empresa e liberado."/>
    <s v="Silas Gregorio"/>
    <x v="12"/>
    <x v="2"/>
    <x v="2"/>
    <x v="1"/>
    <s v=""/>
    <x v="1"/>
    <x v="0"/>
    <x v="0"/>
  </r>
  <r>
    <n v="1158"/>
    <x v="0"/>
    <d v="2023-10-23T00:00:00"/>
    <x v="9"/>
    <d v="1899-12-30T10:40:00"/>
    <s v=" Linha I"/>
    <x v="1"/>
    <x v="2"/>
    <s v="O condutor do veículo realizava uma manobra no pátio da Linha I, quando o tanque de combustível deste chocou-se com uma madeira, gerando danos no mesmo."/>
    <s v="JSL"/>
    <x v="0"/>
    <m/>
    <s v=" Demildo Robesio Scatola"/>
    <s v="Motorista de tritrem"/>
    <s v="Hellerson Soares"/>
    <s v="Everson Ribas Gomes"/>
    <m/>
    <s v="1. Comunicado aos gestores JSL e informado ao TST Bracell._x000a_2. Local Sinalizado;_x000a_3. Acionado os bombeiros;_x000a_4. Acionado a AMBIPAR."/>
    <s v="Willian Ribeiro de S. Rodrigues"/>
    <x v="13"/>
    <x v="2"/>
    <x v="2"/>
    <x v="1"/>
    <s v=""/>
    <x v="1"/>
    <x v="0"/>
    <x v="0"/>
  </r>
  <r>
    <n v="1159"/>
    <x v="0"/>
    <d v="2023-10-23T00:00:00"/>
    <x v="9"/>
    <d v="1899-12-30T09:38:00"/>
    <s v="Fazenda Guandu"/>
    <x v="5"/>
    <x v="2"/>
    <s v="O operador passou por um toco, onde o mesmo levantou o boojet, que bateu no vidro traseiro e o quebrou."/>
    <s v="J.F.I"/>
    <x v="2"/>
    <s v="Duartina"/>
    <s v="Danilo Basso Claro"/>
    <s v="Operador"/>
    <s v="Gustavo Bertoncini"/>
    <s v="Alisson"/>
    <s v="Gustavo Bertoncini"/>
    <s v="1. A máquina foi parada imediatamente até que os reparos sejam feitos."/>
    <s v="Gustavo Henrique Brito"/>
    <x v="5"/>
    <x v="2"/>
    <x v="3"/>
    <x v="2"/>
    <d v="2023-10-28T00:00:00"/>
    <x v="2"/>
    <x v="0"/>
    <x v="1"/>
  </r>
  <r>
    <n v="1160"/>
    <x v="0"/>
    <d v="2023-10-24T00:00:00"/>
    <x v="9"/>
    <d v="1899-12-30T16:30:00"/>
    <s v="Fazenda Santa Isabel - MÓD 2"/>
    <x v="4"/>
    <x v="2"/>
    <s v="Estava no módulo (área de vivência) e foi picado no pescoço por uma abelha."/>
    <s v="Bracell"/>
    <x v="5"/>
    <s v="MÓDULO 2"/>
    <s v="Samuel Duarte Guimarães"/>
    <s v="Operador Máquinas I"/>
    <s v="Emanuel Marques"/>
    <s v="Lucas Pinto"/>
    <s v="Emanuel Marques"/>
    <s v="1. Tomou dois anti alérgicos._x000a_2. Encaminhado a Santa Casa de Misericórdia de Itapeva/SP. (Relatou estar com mal estar e dor forte na cabeça)."/>
    <s v="Jaime Teixeira"/>
    <x v="16"/>
    <x v="2"/>
    <x v="2"/>
    <x v="1"/>
    <s v=""/>
    <x v="1"/>
    <x v="0"/>
    <x v="0"/>
  </r>
  <r>
    <n v="1161"/>
    <x v="0"/>
    <d v="2023-10-24T00:00:00"/>
    <x v="9"/>
    <d v="1899-12-30T08:26:00"/>
    <s v="Rodovia SP-294. Comandante João Ribeiro de Barros Km 354."/>
    <x v="1"/>
    <x v="2"/>
    <s v="Caminhão Plácidos (carregado), seguia na faixa da direita, quando um veículo (caminhão terceiro),  acabou colidindo na traseira."/>
    <s v="Placidos"/>
    <x v="0"/>
    <m/>
    <s v="Sérgio Borin"/>
    <s v="Motorista Tritrem"/>
    <m/>
    <s v="Everson Ribas"/>
    <s v="Hellerson Soares"/>
    <s v="1. Comunicado aos gestores Bracell e Plácidos;_x000a_2. Acionado Concessionária da Via.                         "/>
    <s v="Adalberto Franco"/>
    <x v="13"/>
    <x v="2"/>
    <x v="2"/>
    <x v="1"/>
    <s v=""/>
    <x v="1"/>
    <x v="0"/>
    <x v="0"/>
  </r>
  <r>
    <n v="1162"/>
    <x v="0"/>
    <d v="2023-10-24T00:00:00"/>
    <x v="9"/>
    <d v="1899-12-30T11:40:00"/>
    <s v="Segunda Seleção - MS"/>
    <x v="2"/>
    <x v="2"/>
    <s v="A colaboradora realizava a atividade de descarte de mudas e em determinado momento o pó do substrato seco veio contra seus olhos, devido às condições climáticas, ou seja,“vento”. "/>
    <s v="Bracell"/>
    <x v="7"/>
    <s v="MS"/>
    <s v="Ana Paula Carvalho de Souza"/>
    <s v="Auxiliar de Serviços Gerais Viveiro"/>
    <m/>
    <s v="Gilvan Cercundo"/>
    <s v="João Afonso Mota"/>
    <s v="1. De imediato, a colaboradora lavou os olhos com água corrente e em seguida foi encaminhada para o hospital municipal Nossa Senhora Aparecida em Água Clara-MS,  onde foi atendida e liberada sem restrições; _x000a_2. Comunicação aos gestores,  saúde e área de segurança da Bracell."/>
    <s v="Natália Fogaça Lima"/>
    <x v="21"/>
    <x v="2"/>
    <x v="2"/>
    <x v="1"/>
    <s v=""/>
    <x v="1"/>
    <x v="0"/>
    <x v="0"/>
  </r>
  <r>
    <n v="1163"/>
    <x v="1"/>
    <d v="2023-10-24T00:00:00"/>
    <x v="9"/>
    <d v="1899-12-30T10:50:00"/>
    <s v="Fazenda São Francisco XVI"/>
    <x v="5"/>
    <x v="2"/>
    <s v="Segundo relato do colaborador (operador), ele se preparava para almoçar e ao abrir a porta da máquina veio um  forte vento que puxou a porta da mão dele, abrindo de forma brusca, causando a quebra do vidro da porta da máquina."/>
    <s v="Mottasul"/>
    <x v="2"/>
    <s v="Estradas"/>
    <s v=" Luciano"/>
    <s v="Operador de Máquinas e Equipamentos"/>
    <s v="Ronaldo Araújo"/>
    <s v="Rogelio Souza"/>
    <s v="Ronaldo Araújo"/>
    <s v="1. Comunicado aos gestores e área de segurança da MS Florestal."/>
    <s v="Ronaldo Araújo"/>
    <x v="12"/>
    <x v="2"/>
    <x v="2"/>
    <x v="1"/>
    <s v=""/>
    <x v="1"/>
    <x v="0"/>
    <x v="0"/>
  </r>
  <r>
    <n v="1164"/>
    <x v="0"/>
    <d v="2023-10-22T00:00:00"/>
    <x v="9"/>
    <d v="1899-12-30T21:30:00"/>
    <s v="Flecha azul - Boa esperança do Sul - MÓD 10"/>
    <x v="5"/>
    <x v="2"/>
    <s v="Mecânico ao realizar teste HV, veio a colidir cabeçote na traseira da caminhonete (veículo Komatsu)."/>
    <s v="Komatsu"/>
    <x v="5"/>
    <s v="MÓDULO 10"/>
    <s v="Gilvan Sousa"/>
    <s v="Técnico manutenção"/>
    <s v="Sidnei Fonseca"/>
    <s v="Lucas Ribeiro"/>
    <s v="Sidnei Fonseca"/>
    <s v="1. Verificar o risco para a operação para esclarecimentos e avisar o Gestores Bracell e Komat'su."/>
    <s v="Ido Camargo Júnior"/>
    <x v="3"/>
    <x v="4"/>
    <x v="2"/>
    <x v="2"/>
    <d v="2023-10-27T00:00:00"/>
    <x v="2"/>
    <x v="0"/>
    <x v="1"/>
  </r>
  <r>
    <n v="1165"/>
    <x v="0"/>
    <d v="2023-10-25T00:00:00"/>
    <x v="9"/>
    <d v="1899-12-30T10:50:00"/>
    <s v="Fazenda Nossa Senhora Aparecida - MS"/>
    <x v="2"/>
    <x v="2"/>
    <s v="A colaboradora realizava a retirada de tubetes da máquina e ao fazer o movimento de puxar o suporte, veio a bater o braço na estrutura de proteção da máquina, causando um desconforto no seu braço direito.  "/>
    <s v="Bracell"/>
    <x v="7"/>
    <s v="MS"/>
    <s v="Josiany Areco de Albuquerque"/>
    <s v="Auxiliar de Serviços Gerais de Viveiro"/>
    <m/>
    <s v="Gilvan Cercundo"/>
    <s v="João Afonso Mota"/>
    <s v="1. Comunicação aos gestores e área de segurança da Bracell;_x000a_2. Foi encaminhada para o ambulatório médico local, onde foi atendida e liberada sem restrições. "/>
    <s v="Eliane Carvalho"/>
    <x v="21"/>
    <x v="2"/>
    <x v="2"/>
    <x v="1"/>
    <s v=""/>
    <x v="1"/>
    <x v="0"/>
    <x v="0"/>
  </r>
  <r>
    <n v="1166"/>
    <x v="1"/>
    <d v="2023-10-25T00:00:00"/>
    <x v="9"/>
    <d v="1899-12-30T12:30:00"/>
    <s v=" Fazenda Santa Cecília"/>
    <x v="2"/>
    <x v="2"/>
    <s v="O colaborador relatou que estava realizando suas atividades na operação de calcário e em determinado momento escutou um barulho externo na cabine. Ele então parou e desceu do trator para verificar. Foi então que ele se deparou com um arame enroscado no eixo e na  tentativa de desenroscar o arame do pneu, o colaborador deu um passo para trás e veio a pisar em um buraco de tatu."/>
    <s v="Ambient"/>
    <x v="2"/>
    <m/>
    <s v="Ítalo Louan"/>
    <s v="Operador de Trator"/>
    <s v="Gleison"/>
    <s v="José Renato Drago"/>
    <m/>
    <s v="1. Comunicação aos gestores e área de segurança da MS Florestal e Ambient Reflorestada. "/>
    <s v="Cristian Araujo"/>
    <x v="17"/>
    <x v="2"/>
    <x v="2"/>
    <x v="1"/>
    <s v=""/>
    <x v="1"/>
    <x v="0"/>
    <x v="0"/>
  </r>
  <r>
    <n v="1167"/>
    <x v="0"/>
    <d v="2023-10-25T00:00:00"/>
    <x v="9"/>
    <d v="1899-12-30T15:00:00"/>
    <s v="Fazenda Nossa Senhora Aparecida - MS"/>
    <x v="2"/>
    <x v="2"/>
    <s v="A colaboradora estava dentro do baú do caminhão realizando o carregamento de caixas vazias. Foi então que um outro colaborador que estava do lado de fora, veio a empurrar as caixas para dentro do baú, projetando contra o joelho direito da colaboradora, causando desconforto. "/>
    <s v="Bracell"/>
    <x v="7"/>
    <s v="MS"/>
    <s v="Kamila Cardoso Moura"/>
    <s v="Auxiliar de Serviços Gerais de Viveiro"/>
    <m/>
    <s v="Gilvan Cercundo"/>
    <s v="João Afonso Mota"/>
    <s v="1. Comunicação aos gestores, saúde e área de segurança da Bracell;_x000a_2. Ela então foi encaminhada para o ambulatório médico local, onde foi atendida e liberada sem restrições. "/>
    <s v="Gustavo"/>
    <x v="21"/>
    <x v="2"/>
    <x v="2"/>
    <x v="1"/>
    <s v=""/>
    <x v="1"/>
    <x v="0"/>
    <x v="0"/>
  </r>
  <r>
    <n v="1168"/>
    <x v="0"/>
    <d v="2023-10-25T00:00:00"/>
    <x v="9"/>
    <d v="1899-12-30T16:02:00"/>
    <s v="Fazenda Vargem Rica"/>
    <x v="4"/>
    <x v="2"/>
    <s v="Colaboradora realizava a atividade replantioz quando veio a pisar sobre um ninho  de vespa."/>
    <s v="J.F.I"/>
    <x v="2"/>
    <s v="Duartina"/>
    <s v="Joyce Caroline Esgoth Gonçalves"/>
    <s v="Servente Rural"/>
    <s v="Gustavo Bertoncini"/>
    <s v="Alisson Silva"/>
    <s v="Gustavo Bertoncini"/>
    <s v="1. Colaboradora foi socorrida, tomou o prednisolona conforme o procedimento Bracell;_x000a_2. Foi encaminhada para o pronto socorro  avaliada liberada sem restrição."/>
    <s v="Gustavo Henrique Brito"/>
    <x v="5"/>
    <x v="2"/>
    <x v="2"/>
    <x v="1"/>
    <s v=""/>
    <x v="1"/>
    <x v="0"/>
    <x v="0"/>
  </r>
  <r>
    <n v="1169"/>
    <x v="0"/>
    <d v="2023-10-26T00:00:00"/>
    <x v="9"/>
    <d v="1899-12-30T08:10:00"/>
    <s v=" Lençóis Paulista - SP"/>
    <x v="2"/>
    <x v="2"/>
    <s v="Durante a condução do veículo na pista, a van veio a tombar."/>
    <s v="Nova Tamboré"/>
    <x v="25"/>
    <m/>
    <s v="Jonadabe"/>
    <s v="Motorista (Van)"/>
    <s v="Luciano Delmar dos Santos Almeida"/>
    <s v="Willian Rodrigues Jardim"/>
    <s v="Luciano Delmar dos Santos Almeida"/>
    <s v="1.   Foi acionado a polícia Militar e o corpo de bombeiros;_x000a_2. Foi sinalizado o local;_x000a_3. Colaborador foi encaminhado para o Upa para atendimento e exames;_x000a_4. Após exames e avaliação colaborador foi liberado."/>
    <s v="Luciano Delmar dos Santos Almeida"/>
    <x v="4"/>
    <x v="2"/>
    <x v="3"/>
    <x v="2"/>
    <d v="2023-10-31T00:00:00"/>
    <x v="2"/>
    <x v="0"/>
    <x v="1"/>
  </r>
  <r>
    <n v="1170"/>
    <x v="0"/>
    <d v="2023-10-26T00:00:00"/>
    <x v="9"/>
    <d v="1899-12-30T07:40:00"/>
    <s v="Fazenda Santo Inácio"/>
    <x v="2"/>
    <x v="2"/>
    <s v="Motorista estava acompanhando carregamento, durante a carga da primeira composição, se deslocou para o CM para retirar galho que estava atravessado (grua parada nesse momento), quando tropeçou em um torete vindo a cair de joelhos. "/>
    <s v="Bracell"/>
    <x v="0"/>
    <m/>
    <s v="Paulo Henrique da Silva"/>
    <s v="Motorista de Transporte Florestal"/>
    <m/>
    <s v="Everson Ribas"/>
    <s v="Maximiliano Carvalho Silva"/>
    <s v="1. Solicitado parada do CM e substituição do motorista;_x000a_2. Encaminhado para o Ambulatório Bracell."/>
    <s v="Maximiliano Carvalho Silva"/>
    <x v="19"/>
    <x v="2"/>
    <x v="2"/>
    <x v="1"/>
    <s v=""/>
    <x v="1"/>
    <x v="0"/>
    <x v="0"/>
  </r>
  <r>
    <n v="1171"/>
    <x v="0"/>
    <d v="2023-10-26T00:00:00"/>
    <x v="9"/>
    <d v="1899-12-30T21:00:00"/>
    <s v=" Rodovia 153 transbrasiliana, km 184 - SP"/>
    <x v="1"/>
    <x v="2"/>
    <s v="Motorista que dirigia o veículo relata que não se atentou com um caminhão (terceiro) que estava à sua frente, vindo a colidir na traseira do mesmo."/>
    <s v="Transpes"/>
    <x v="0"/>
    <m/>
    <s v="José Carlos Silva"/>
    <s v="Motorista Carreteiro"/>
    <m/>
    <s v=" Everson Ribas Gomes"/>
    <s v="Hellerson Soares"/>
    <s v="1. Comunicou de imediato o monitoramento da Transpes;_x000a_2. Foi acionado o resgate para fazer o primeiro atendimento (motorista relata que não teve lesão e que passa bem);_x000a_3. Comunicação aos gestores e área de segurança da Bracell."/>
    <s v="Danyllo Oliveira Barbosa"/>
    <x v="13"/>
    <x v="4"/>
    <x v="3"/>
    <x v="2"/>
    <d v="2023-10-31T00:00:00"/>
    <x v="2"/>
    <x v="0"/>
    <x v="1"/>
  </r>
  <r>
    <n v="1172"/>
    <x v="0"/>
    <d v="2023-10-26T00:00:00"/>
    <x v="9"/>
    <d v="1899-12-30T13:15:00"/>
    <s v="Galpão de Primeira Seleção - MS"/>
    <x v="2"/>
    <x v="2"/>
    <s v="A colaboradora estava colocando bandeja de mudas na mesa e em determinado momento, acabou pisando em um buraco no setor, causando uma queda e consequentemente dor no pé esquerdo."/>
    <s v="Bracell"/>
    <x v="7"/>
    <s v="MS"/>
    <s v="Ellen Cristina Montesso Durante"/>
    <s v="Auxiliar de Serviços Gerais de Viveiro"/>
    <m/>
    <s v="Gilvan Cercundo"/>
    <s v="Maxmuller de Andrade Moura"/>
    <s v="1. Comunicação aos gestores,saúde e área de segurança da Bracell."/>
    <s v="Maxmuller de Andrade Moura"/>
    <x v="21"/>
    <x v="2"/>
    <x v="2"/>
    <x v="1"/>
    <s v=""/>
    <x v="1"/>
    <x v="0"/>
    <x v="0"/>
  </r>
  <r>
    <n v="1173"/>
    <x v="0"/>
    <d v="2023-10-26T00:00:00"/>
    <x v="9"/>
    <d v="1899-12-30T21:00:00"/>
    <s v="Fazenda Brejão corredor"/>
    <x v="2"/>
    <x v="2"/>
    <s v="O  colaborador aguardava o carregamento do caminhão muito próximo a cerca não tendo uma visão para acompanhar a qualidade de carga, quando ao passar para o outro lado da cerca não viu um galho seco que veio a bater no rosto, atingindo o olho direito. "/>
    <s v="Bracell"/>
    <x v="0"/>
    <m/>
    <s v="Gerson Cordeiro Vitor"/>
    <s v="Motorista  Transporte Madeira"/>
    <s v="Arthur magnino  de Santana"/>
    <s v=" Everson Ribas"/>
    <s v="Arthur Magnino de santana"/>
    <s v="1. Comunicação com o supervisor Arthur magnino deSantana- BTF-SP 02"/>
    <s v="Marcos Aparecido Domingues do Nascimento"/>
    <x v="19"/>
    <x v="2"/>
    <x v="2"/>
    <x v="1"/>
    <s v=""/>
    <x v="1"/>
    <x v="0"/>
    <x v="0"/>
  </r>
  <r>
    <n v="1174"/>
    <x v="0"/>
    <d v="2023-10-26T00:00:00"/>
    <x v="9"/>
    <d v="1899-12-30T11:20:00"/>
    <s v="Fazenda Guandu"/>
    <x v="3"/>
    <x v="2"/>
    <s v="O colaborador andava de cabeça baixa e não notou que a tampa do bagageiro do ônibus estava aberta, então ele bateu a cabeça."/>
    <s v="J.F.I"/>
    <x v="2"/>
    <m/>
    <s v="Anísio Pereira dos Santos"/>
    <s v="Servente Rural"/>
    <s v="Gustavo Bertoncini"/>
    <s v="Alisson"/>
    <s v="Gustavo Bertoncini"/>
    <s v="1. O colaborador foi atendido pelo socorrista e encaminhado para o atendimento mais próximo. Ele levou 4 pontos e irá passar pelo médico do trabalho."/>
    <s v="Gustavo Henrique Brito"/>
    <x v="5"/>
    <x v="0"/>
    <x v="0"/>
    <x v="0"/>
    <s v=""/>
    <x v="1"/>
    <x v="0"/>
    <x v="0"/>
  </r>
  <r>
    <n v="1175"/>
    <x v="0"/>
    <d v="2023-10-26T00:00:00"/>
    <x v="9"/>
    <d v="1899-12-30T13:40:00"/>
    <s v="Fazenda Guandu"/>
    <x v="5"/>
    <x v="2"/>
    <s v="O colaborador desviou de uma árvore e passou com o pneu traseiro por cima de um toco, fazendo com que o tanque de água tombasse de lado."/>
    <s v="J.F.I"/>
    <x v="2"/>
    <s v="Duartina"/>
    <s v="Paulo Sérgio da Silva"/>
    <s v="Tratorista"/>
    <s v="Gustavo Bertoncini"/>
    <s v="Alisson"/>
    <s v="Gustavo Bertoncini"/>
    <s v="1 Comunicado aos supervisores imediatos e responsáveis da área: foram orientados os riscos para os colaboradores da área. Foi realizado o destombamento do tanque de irrigação."/>
    <s v="Gustavo Henrique Brito"/>
    <x v="5"/>
    <x v="2"/>
    <x v="2"/>
    <x v="1"/>
    <s v=""/>
    <x v="1"/>
    <x v="0"/>
    <x v="0"/>
  </r>
  <r>
    <n v="1176"/>
    <x v="0"/>
    <d v="2023-10-27T00:00:00"/>
    <x v="9"/>
    <d v="1899-12-30T10:17:00"/>
    <s v="Fazenda Indiana II"/>
    <x v="4"/>
    <x v="2"/>
    <s v="Ao fechar a porteira de acesso a fazenda, sofreu algumas picadas de abelha."/>
    <s v="Método Biometria Inventário Florestal S/C"/>
    <x v="8"/>
    <m/>
    <s v="Kaique A. da Silva"/>
    <s v="Mensurador Florestal"/>
    <s v="Atny Miho Saito"/>
    <s v="Gustavo Martins"/>
    <s v="Atny Miho Saito"/>
    <s v="1. Colaborador Foi Levado Ao Pronto Atendimento"/>
    <s v="Dahiani M. Reis – TST"/>
    <x v="9"/>
    <x v="2"/>
    <x v="2"/>
    <x v="1"/>
    <s v=""/>
    <x v="1"/>
    <x v="0"/>
    <x v="0"/>
  </r>
  <r>
    <n v="1177"/>
    <x v="0"/>
    <d v="2023-10-27T00:00:00"/>
    <x v="9"/>
    <d v="1899-12-30T12:50:00"/>
    <s v="Fazenda Gavião"/>
    <x v="4"/>
    <x v="2"/>
    <s v="Colaboradora realizava a atividade de irrigação, pisou em ninho de abelha e levou 6 picadas."/>
    <s v="Sollum"/>
    <x v="2"/>
    <m/>
    <s v="Renata Cristina da Silva"/>
    <s v="Trabalhador Florestal"/>
    <s v="Rodrigo"/>
    <s v="Alisson Carlos"/>
    <s v="Jose Sidiclei"/>
    <s v="1. A colaboradora foi encaminhada para o PS da cidade de Duartina SP. Passou por atendimento médico e liberada."/>
    <s v="Fausto Alves"/>
    <x v="5"/>
    <x v="2"/>
    <x v="2"/>
    <x v="1"/>
    <s v=""/>
    <x v="1"/>
    <x v="0"/>
    <x v="0"/>
  </r>
  <r>
    <n v="1178"/>
    <x v="0"/>
    <d v="2023-10-27T00:00:00"/>
    <x v="9"/>
    <d v="1899-12-30T16:20:00"/>
    <s v="Pátio de Crescimento - MS"/>
    <x v="2"/>
    <x v="2"/>
    <s v="A colaboradora estava realizando a separação de mudas no pátio de crescimento do jardim clonal e ao puxar o carrinho, acabou tocando na estrutura metálica, causando uma pequena perfuração no 4° dedo da mão esquerda."/>
    <s v="Bracell"/>
    <x v="7"/>
    <s v="MS"/>
    <s v="Franscisca Kerciane de Lima Souza"/>
    <s v="Auxiliar de viveiro"/>
    <s v="Maxmuller de Andrade Moura"/>
    <s v="Gilvan Cercundo"/>
    <s v="Maxmuller de Andrade Moura"/>
    <s v="1.  Comunicação aos gestores, saúde e área de segurança da Bracell;_x000a_2.  Foi encaminhada ao ambulatório médico local, onde foi atendida e liberada sem restrições. "/>
    <s v="Maxmuller de Andrade Moura"/>
    <x v="21"/>
    <x v="2"/>
    <x v="2"/>
    <x v="1"/>
    <s v=""/>
    <x v="1"/>
    <x v="0"/>
    <x v="0"/>
  </r>
  <r>
    <n v="1179"/>
    <x v="0"/>
    <d v="2023-10-29T00:00:00"/>
    <x v="9"/>
    <d v="1899-12-30T05:30:00"/>
    <s v="Fazenda Pântano - MÓD 8"/>
    <x v="1"/>
    <x v="2"/>
    <s v="O colaborador relatou que durante seu deslocamento atolou a caminhonete que conduzia durante as suas atividades e na tentativa de desatolar a caminhonete solicitou o apoio do FW. No momento da realização dessa manobra, a cinta veio a se romper, causando a batida, o que provocou avarias na caminhonete. "/>
    <s v="Ponsse"/>
    <x v="5"/>
    <s v="MÓDULO 8"/>
    <s v="Rubens Guimarães"/>
    <s v="Mecânico III"/>
    <s v="Evandro Worell Schafaschek"/>
    <s v="Angelo Taparo"/>
    <m/>
    <s v="1. Comunicação aos gestores e área de segurança da Bracell e EPS Ponsse."/>
    <s v="Rafael Pinheiro"/>
    <x v="12"/>
    <x v="2"/>
    <x v="2"/>
    <x v="1"/>
    <s v=""/>
    <x v="1"/>
    <x v="0"/>
    <x v="0"/>
  </r>
  <r>
    <n v="1180"/>
    <x v="0"/>
    <d v="2023-10-28T00:00:00"/>
    <x v="9"/>
    <d v="1899-12-30T09:14:00"/>
    <s v="Fazenda Canola, município de Torrinha"/>
    <x v="5"/>
    <x v="2"/>
    <s v="Operador estava rebaixando cepas e observou fumaça juntamente com labareda no exterior e interior da cabine, o mesmo saiu pela porta direita da máquina."/>
    <s v="Bracell"/>
    <x v="2"/>
    <m/>
    <s v="Jefferson Campos"/>
    <s v="Operador de máquinas pesadas"/>
    <s v="Guilherme Barbosa"/>
    <s v="Marcos Braz"/>
    <s v="Juliano Delgado"/>
    <s v="1. Utilizado extintores, posto a máquina em local seguro, desligado a chave geral, equipe de manutenção está averiguando causas."/>
    <m/>
    <x v="2"/>
    <x v="2"/>
    <x v="2"/>
    <x v="1"/>
    <s v=""/>
    <x v="1"/>
    <x v="0"/>
    <x v="0"/>
  </r>
  <r>
    <n v="1181"/>
    <x v="0"/>
    <d v="2023-10-30T00:00:00"/>
    <x v="9"/>
    <d v="1899-12-30T10:00:00"/>
    <s v="Viveiro Avaí - 1º Seleção"/>
    <x v="2"/>
    <x v="2"/>
    <s v="Devido a vibração que ocorre ao movimentar o carrinho de transferência  de mudas, a trava do braço de transferência soltou, e bateu  contra o suporte  do trilho, fazendo com que o  colaborador batesse  o peito contra o carrinho."/>
    <s v="Bracell"/>
    <x v="7"/>
    <s v="Avaí"/>
    <s v="Douglas Lourenço Mariano Sales"/>
    <s v="Auxiliar de Serviços Gerais"/>
    <s v="Alexandre Pinto Mesquita"/>
    <s v="Geisislaine Araujo"/>
    <s v="Alexandre Pinto Mesquita"/>
    <s v="1. Colaborador foi encaminhado para o pronto atendimento de Pirajuí onde foi avaliado e liberado após exames."/>
    <s v="Rosana Ferreira de Souza"/>
    <x v="24"/>
    <x v="2"/>
    <x v="2"/>
    <x v="1"/>
    <s v=""/>
    <x v="1"/>
    <x v="0"/>
    <x v="0"/>
  </r>
  <r>
    <n v="1182"/>
    <x v="0"/>
    <d v="2023-10-30T00:00:00"/>
    <x v="9"/>
    <d v="1899-12-30T08:52:00"/>
    <s v="Área de vivência do container do Planejamento e Inventário"/>
    <x v="4"/>
    <x v="2"/>
    <s v="Durante DDS da equipe, uma abelha entrou por baixo da camisa e o colaborador bateu a mão na roupa, onde a abelha acabou picando."/>
    <s v="Bracell"/>
    <x v="8"/>
    <m/>
    <s v="Murilo Caires Ferraz"/>
    <s v="Analista PCP"/>
    <s v="Cecília Madrona"/>
    <s v="Cecília Madrona"/>
    <m/>
    <s v="1. Colaborador comunicou sua liderança e foi encaminhado ao ambulatório da empresa na linha 01."/>
    <m/>
    <x v="9"/>
    <x v="2"/>
    <x v="2"/>
    <x v="1"/>
    <s v=""/>
    <x v="1"/>
    <x v="0"/>
    <x v="0"/>
  </r>
  <r>
    <n v="1183"/>
    <x v="1"/>
    <d v="2023-10-27T00:00:00"/>
    <x v="9"/>
    <d v="1899-12-30T10:00:00"/>
    <s v="Fazenda Santo Andre"/>
    <x v="1"/>
    <x v="2"/>
    <s v="O colaborador relatou que ao realizar uma manobra no carreador, ele veio a passar o pneu traseiro do lado esquerdo sobre um  resíduo de madeira, vindo a projetar contra a tampa traseira do veículo, causando pequenas avarias."/>
    <s v="Ms Florestal"/>
    <x v="2"/>
    <m/>
    <s v=" Claudemir Ciebes Alves"/>
    <s v="Líder de Manutenção"/>
    <s v="Adriel Pereira"/>
    <s v="Rafael Martelo"/>
    <m/>
    <s v="1. Comunicação aos Gestores e área de Segurança da MS Florestal."/>
    <s v="Adriel de Oliveira Pereira"/>
    <x v="21"/>
    <x v="2"/>
    <x v="2"/>
    <x v="1"/>
    <s v=""/>
    <x v="1"/>
    <x v="0"/>
    <x v="0"/>
  </r>
  <r>
    <n v="1184"/>
    <x v="0"/>
    <d v="2023-10-27T00:00:00"/>
    <x v="9"/>
    <d v="1899-12-30T07:00:00"/>
    <s v="Fazenda Vale Verde II"/>
    <x v="3"/>
    <x v="2"/>
    <s v="O funcionário realizava a aplicação manual de oxyfertil, devido ao atrito da caixa de aplicação no macacão de taivek, causou a irritação da pele na altura da coxa esquerda."/>
    <s v="J.F.I"/>
    <x v="2"/>
    <m/>
    <s v="Vanderley Thomazeto"/>
    <s v="Servente Rural "/>
    <s v=" Danilo Bavaroski"/>
    <s v="Gil Cancella"/>
    <m/>
    <s v="1. Encarregado informou a gestão JFI e Bracell;_x000a_2. A atividade foi paralisada;_x000a_3. Funcionário foi encaminhado para o posto de saúde da cidade de Capão Bonito, foi medicado e liberado. Na data de 30/10, passou pelo médico do trabalho da empresa."/>
    <s v="ALESSANDRO BARROS (TST-JFI) "/>
    <x v="16"/>
    <x v="4"/>
    <x v="3"/>
    <x v="2"/>
    <d v="2023-11-01T00:00:00"/>
    <x v="2"/>
    <x v="0"/>
    <x v="1"/>
  </r>
  <r>
    <n v="1185"/>
    <x v="0"/>
    <d v="2023-10-30T00:00:00"/>
    <x v="9"/>
    <d v="1899-12-30T22:18:00"/>
    <s v="Fazenda Santo Inácio"/>
    <x v="2"/>
    <x v="2"/>
    <s v="Motorista após carregar o caminhão seguiu até ponto de amarração, e alega que um objeto não identificado foi projetado em seu olho."/>
    <s v="Bracell"/>
    <x v="0"/>
    <m/>
    <s v="Renato Luiz de Freitas Campos"/>
    <s v="Motorista transporte de madeira"/>
    <s v="Maximiliano Carvalho Silva"/>
    <s v="Everson Ribas Gomes"/>
    <s v="Maximiliano Carvalho Silva"/>
    <s v="1. Colaborador encaminhado a UNIMED"/>
    <s v="Francisco Franco"/>
    <x v="19"/>
    <x v="2"/>
    <x v="2"/>
    <x v="1"/>
    <s v=""/>
    <x v="1"/>
    <x v="0"/>
    <x v="0"/>
  </r>
  <r>
    <n v="1186"/>
    <x v="0"/>
    <d v="2023-11-01T00:00:00"/>
    <x v="10"/>
    <d v="1899-12-30T10:00:00"/>
    <s v="Viveiro LP2"/>
    <x v="4"/>
    <x v="2"/>
    <s v="A colaboradora estava fazendo expedição no estoque do LPII e foi picada por uma abelha."/>
    <s v="Bracell"/>
    <x v="7"/>
    <s v="LPII"/>
    <s v="Solange Domingues"/>
    <s v="Auxiliar de Serviços Gerais"/>
    <s v="Auxiliar de Serviços Gerais"/>
    <s v=" Claudilene Pena"/>
    <s v="Vinícius Giacometti"/>
    <s v="1. Colaboradora foi encaminhada para o ambulatório, atendida, medicada e liberada."/>
    <s v="Lucilaine carvalho"/>
    <x v="9"/>
    <x v="2"/>
    <x v="2"/>
    <x v="1"/>
    <s v=""/>
    <x v="1"/>
    <x v="0"/>
    <x v="0"/>
  </r>
  <r>
    <n v="1187"/>
    <x v="0"/>
    <d v="2023-10-31T00:00:00"/>
    <x v="9"/>
    <d v="1899-12-30T10:00:00"/>
    <s v="Rodovia Rondon"/>
    <x v="1"/>
    <x v="2"/>
    <s v="Carreta de combustível Garbuio  estava se deslocando de Bauru para Bracell, quando pneu do 2º eixo do lado esquerdo da carreta veio a estourar."/>
    <s v="Garbuio"/>
    <x v="4"/>
    <m/>
    <s v="Everson Luis de Oleiveira"/>
    <s v="Motorista"/>
    <s v=" Sávio Rodrigues"/>
    <s v=" Diego Tavares"/>
    <s v="Eduardo Vargas"/>
    <s v="1. Comunicado à segurança e operação Bracell."/>
    <s v="Eduardo Vargas"/>
    <x v="13"/>
    <x v="2"/>
    <x v="2"/>
    <x v="1"/>
    <s v=""/>
    <x v="1"/>
    <x v="0"/>
    <x v="0"/>
  </r>
  <r>
    <n v="1188"/>
    <x v="0"/>
    <d v="2023-11-01T00:00:00"/>
    <x v="10"/>
    <d v="1899-12-30T08:54:00"/>
    <s v="Fazenda Guandu"/>
    <x v="5"/>
    <x v="2"/>
    <s v="O operador, ao sair do talhão, passou por cima de resíduos, fazendo com que o tanque de irrigação tombasse de lado. "/>
    <s v="J.F.I"/>
    <x v="2"/>
    <s v="Duartina"/>
    <s v="João Antônio Zamparo"/>
    <s v="Tratorista"/>
    <s v="Gustavo Bertoncini"/>
    <s v="Alisson"/>
    <s v="Gustavo Bertoncini"/>
    <s v="1. Comunicado ao superior imediato e ao setor de SSMA."/>
    <s v="Gustavo Henrique Brito"/>
    <x v="5"/>
    <x v="2"/>
    <x v="2"/>
    <x v="1"/>
    <s v=""/>
    <x v="1"/>
    <x v="0"/>
    <x v="0"/>
  </r>
  <r>
    <n v="1189"/>
    <x v="0"/>
    <d v="2023-11-01T00:00:00"/>
    <x v="10"/>
    <d v="1899-12-30T10:00:00"/>
    <s v="Fazenda Shangrilá"/>
    <x v="4"/>
    <x v="2"/>
    <s v="A colaboradora realizava a atividade de coroamento, quando avistou um enxame de abelhas . A mesma levou algumas picadas nas costas."/>
    <s v="J.F.I"/>
    <x v="2"/>
    <s v="Duartina"/>
    <s v="Joyce Caroline Esgotti Gonçalves"/>
    <s v="Servente Rural"/>
    <s v="Gustavo Bertoncini"/>
    <s v="Alisson Silva"/>
    <s v="Gustavo Bertoncini"/>
    <s v="1. A colaboradora foi socorrida tomou o prednisolona e encaminhada para pronto socorro;_x000a_2. Foi atendida e liberada sem restrição."/>
    <s v="Gustavo Henrique Brito"/>
    <x v="5"/>
    <x v="2"/>
    <x v="2"/>
    <x v="1"/>
    <s v=""/>
    <x v="1"/>
    <x v="0"/>
    <x v="0"/>
  </r>
  <r>
    <n v="1190"/>
    <x v="0"/>
    <d v="2023-11-03T00:00:00"/>
    <x v="10"/>
    <d v="1899-12-30T14:30:00"/>
    <s v="Viveiro LP3"/>
    <x v="2"/>
    <x v="2"/>
    <s v="A colaboradora estava se abrigando na área de vivência em razão da chuva, quando com a força do vento o armário caiu no braço direito."/>
    <s v="Bracell"/>
    <x v="7"/>
    <s v="LPIII"/>
    <s v="Cristina Mucci Pereira dos Santos"/>
    <s v="Auxiliar de irrigação"/>
    <s v="Lucilaine carvalho"/>
    <s v="Claudilene Pena"/>
    <s v="Guilherme Henrique da Rosa castro"/>
    <s v="1. Colaboradora foi encaminhada para o ambulatório linha 2, atendida e liberado, não foi preciso ser medicada."/>
    <s v="Lucilaine carvalho"/>
    <x v="9"/>
    <x v="2"/>
    <x v="2"/>
    <x v="1"/>
    <s v=""/>
    <x v="1"/>
    <x v="0"/>
    <x v="0"/>
  </r>
  <r>
    <n v="1191"/>
    <x v="0"/>
    <d v="2023-11-03T00:00:00"/>
    <x v="10"/>
    <d v="1899-12-30T14:20:00"/>
    <s v="Fazenda Velha Gleba A"/>
    <x v="1"/>
    <x v="2"/>
    <s v="Após Bascular a caçamba já no fim da descarga, a caçamba erguida teve contato com galho de árvore nativa (estava oca por dentro) e veio a cair sobre a cabine do caminhão. "/>
    <s v="Bracell"/>
    <x v="0"/>
    <m/>
    <s v="Oseias"/>
    <s v="Motorista II"/>
    <s v="Carlos Augusto Mariano"/>
    <s v="Willian Jardin"/>
    <s v="Carlos Augusto Mariano"/>
    <s v="1.   Verificado se colaborador estava bem;_x000a_2. Ouvir Relato do motorista do CB;_x000a_3. Orientei o time a ter mais cautela quando estiveemos trabalhanado margeando a nativa."/>
    <s v="Carlos Augusto Mariano"/>
    <x v="1"/>
    <x v="2"/>
    <x v="2"/>
    <x v="1"/>
    <s v=""/>
    <x v="1"/>
    <x v="0"/>
    <x v="0"/>
  </r>
  <r>
    <n v="1192"/>
    <x v="0"/>
    <d v="2023-11-03T00:00:00"/>
    <x v="10"/>
    <d v="1899-12-30T09:10:00"/>
    <s v="Fazenda Recreio"/>
    <x v="5"/>
    <x v="2"/>
    <s v="Ao realizar manobra em marcha ré com o  veículo saveiro,   veio a colidir com um árvore, causando avaria no para choque traseiro lado direito."/>
    <s v="Bracell"/>
    <x v="2"/>
    <s v="Malha Viaria"/>
    <s v="Luis Carlos Mendes"/>
    <s v="Auxiliar de Operacoes  Florestais"/>
    <s v="Claudemir Angelo Medeiros"/>
    <s v="Marcos Braz"/>
    <s v="Claudemir Angelo Medeiros"/>
    <s v="1. Informado gestor da área."/>
    <s v="Claudemir Angelo Medeiros"/>
    <x v="2"/>
    <x v="2"/>
    <x v="2"/>
    <x v="1"/>
    <s v=""/>
    <x v="1"/>
    <x v="0"/>
    <x v="0"/>
  </r>
  <r>
    <n v="1193"/>
    <x v="0"/>
    <d v="2023-11-01T00:00:00"/>
    <x v="10"/>
    <d v="1899-12-30T21:00:00"/>
    <s v="Fazenda Salto do Lontra"/>
    <x v="3"/>
    <x v="2"/>
    <s v="Mecânico realizava ajuste da tampa do motor do Savannah utilizando uma marreta. Devido a caixa de extintor ficar ao lado,  errou 'golpe' e bateu com o cabo da marreta na caixa do extintor. Gerando corte no dedo indicador esquerdo."/>
    <s v="Bracell"/>
    <x v="2"/>
    <m/>
    <s v="Elton José Clementino"/>
    <s v="Mecânico de manutenção automotiva"/>
    <s v="Elpidio Jose Pinheiro"/>
    <s v="José Rorigo Claro"/>
    <s v="Osvaldo de Oliveira"/>
    <s v="1. Trabalhador foi encaminhado imediatamente para Pronto Atendimento na cidade de Brotas, onde recebeu atendimento e foi liberado;_x000a_2. Informado medicina Bracell."/>
    <s v="Osvaldo de Oliveira"/>
    <x v="2"/>
    <x v="2"/>
    <x v="2"/>
    <x v="2"/>
    <d v="2023-11-06T00:00:00"/>
    <x v="2"/>
    <x v="0"/>
    <x v="1"/>
  </r>
  <r>
    <n v="1194"/>
    <x v="0"/>
    <d v="2023-11-03T00:00:00"/>
    <x v="10"/>
    <d v="1899-12-30T08:28:00"/>
    <s v="Fazenda São Sebastião III"/>
    <x v="5"/>
    <x v="2"/>
    <s v="O operador da frota PC se deparou com um eucalipto em pé torto por causa do vento e ao querer endireitar o mesmo, para a execução da atividade, o mesmo veio a cair sob o fio da rede elétrica."/>
    <s v="Macplan"/>
    <x v="3"/>
    <m/>
    <s v="Luiz Geraldo de Jesus Filho"/>
    <s v="Operador de Maquinas Pesadas III"/>
    <s v="André Scarim"/>
    <s v="Marcos Menezes"/>
    <s v="André Garcia"/>
    <s v="1. Acionado Gestão e Segurança Macplan;_x000a_2. Acionado Segurança Trabalho Bracell;_x000a_3. Acionado a Concessionária da Rede Elétrica;_x000a_4. Sinalização e interdição do local para assegurar pessoas transitando no local."/>
    <s v="Helen Beatriz"/>
    <x v="4"/>
    <x v="2"/>
    <x v="2"/>
    <x v="1"/>
    <s v=""/>
    <x v="1"/>
    <x v="0"/>
    <x v="0"/>
  </r>
  <r>
    <n v="1195"/>
    <x v="1"/>
    <d v="2023-11-03T00:00:00"/>
    <x v="10"/>
    <d v="1899-12-30T10:30:00"/>
    <s v="Fazenda Floresta"/>
    <x v="1"/>
    <x v="2"/>
    <s v="O colaborador relatou que seguia com o veículo no interior da fazenda e em determinado momento não havia observado um outro veículo em manobra de marcha ré. Dessa forma, acabou colidindo na traseira deste, causando avarias em ambos os veículos. "/>
    <s v="Inovesa"/>
    <x v="2"/>
    <m/>
    <s v="Ednei Juventino dos Santos"/>
    <s v="Encarregado"/>
    <s v="Fernando Gomes"/>
    <s v="José Renato Drago"/>
    <s v="Fernando Gomes"/>
    <s v="1. Realizado comunicação  aos gestores da área de segurança da MS Florestal e EPS Inovesa. "/>
    <s v="Valdirene R. Fonseca"/>
    <x v="17"/>
    <x v="2"/>
    <x v="2"/>
    <x v="1"/>
    <s v=""/>
    <x v="1"/>
    <x v="0"/>
    <x v="0"/>
  </r>
  <r>
    <n v="1196"/>
    <x v="1"/>
    <d v="2023-11-04T00:00:00"/>
    <x v="10"/>
    <d v="1899-12-30T12:00:00"/>
    <s v="Fazenda Bataclã"/>
    <x v="1"/>
    <x v="2"/>
    <s v="O colaborador (motorista), seguia para fazenda Bataclã, para realizar o transporte de um implemento e observou que estava vindo um trator Agrícola. Ele então parou o caminhão e ao realizar uma manobra de marcha ré para facilitar a passagem da máquina, não observou um outro veículo que tinha parado atrás e veio a colidir no pára-choque traseiro do mesmo, causando pequenas avarias. "/>
    <s v="Emflora "/>
    <x v="2"/>
    <m/>
    <s v="Roberto Rodrigues Fernandes"/>
    <s v="Motorista II"/>
    <s v="Ademar Junior"/>
    <s v="Felipe Neckel"/>
    <s v="Ademar Junior"/>
    <s v="1. Após o evento, o colaborador parou o veículo e verificou o ocorrido em ambos os veículos, conversou com o outro motorista e verificando que foi uma colisão leve, ele então tirou as fotos e informou ao seu superior imediato, sendo informado também ao setor de segurança."/>
    <s v="Antonio de Sousa"/>
    <x v="21"/>
    <x v="2"/>
    <x v="2"/>
    <x v="1"/>
    <s v=""/>
    <x v="1"/>
    <x v="0"/>
    <x v="0"/>
  </r>
  <r>
    <n v="1197"/>
    <x v="0"/>
    <d v="2023-11-06T00:00:00"/>
    <x v="10"/>
    <d v="1899-12-30T13:30:00"/>
    <s v="Fazenda Padre Bento"/>
    <x v="2"/>
    <x v="2"/>
    <s v="Colaborador realizava a atividade de capina química manual, quando pisou em um buraco e torceu o joelho direito devido à queda."/>
    <s v="Sollum"/>
    <x v="2"/>
    <m/>
    <s v="Roger Barbosa Theodoro"/>
    <s v="Trabalhador Florestal"/>
    <s v=" Murilo Carlos"/>
    <s v="Alisson Carlos"/>
    <s v=" Francisco"/>
    <s v="1. O colaborador foi encaminhado para a UPA da cidade de Agudos, SP, sendo liberado sem restrições;_x000a_2. Passou pelo médico do trabalho da empresa."/>
    <s v="Fausto Alves"/>
    <x v="5"/>
    <x v="2"/>
    <x v="2"/>
    <x v="1"/>
    <s v=""/>
    <x v="1"/>
    <x v="0"/>
    <x v="0"/>
  </r>
  <r>
    <n v="1198"/>
    <x v="0"/>
    <d v="2023-11-06T00:00:00"/>
    <x v="10"/>
    <d v="1899-12-30T14:15:00"/>
    <s v="Fazenda Padre Bento"/>
    <x v="2"/>
    <x v="2"/>
    <s v="O colaborador estava realizando a atividade de capina química manual, quando pisou em um galho e acabou caindo. Na queda, ele bateu o joelho direito no chão."/>
    <s v="Sollum"/>
    <x v="2"/>
    <m/>
    <s v="Jose Vinicio Ferreira do Couto Silva"/>
    <s v="Trabalhador Florestal"/>
    <s v=" Murilo Carlos"/>
    <s v="Alisson Carlos"/>
    <s v=" Francisco"/>
    <s v="1. O colaborador foi encaminhado para a UPA da cidade de Agudos, SP, sendo liberado sem restrições;_x000a_2. Passou pelo médico do trabalho da empresa."/>
    <s v="Fausto Alves"/>
    <x v="5"/>
    <x v="2"/>
    <x v="2"/>
    <x v="1"/>
    <s v=""/>
    <x v="1"/>
    <x v="0"/>
    <x v="0"/>
  </r>
  <r>
    <n v="1199"/>
    <x v="1"/>
    <d v="2023-11-06T00:00:00"/>
    <x v="10"/>
    <d v="1899-12-30T16:15:00"/>
    <s v="Fazenda Asas"/>
    <x v="5"/>
    <x v="2"/>
    <s v=" O colaborador relatou que seguia pelo carreador na  Fazenda Asas com trator e em determinado momento, olhou para trás e notou que o tanque havia desacoplado."/>
    <s v="Parcetec"/>
    <x v="2"/>
    <m/>
    <s v="Ismael Brandão"/>
    <s v="Operador Máquinas "/>
    <s v="Fernando Oliveira"/>
    <s v="Paulo Teixeira"/>
    <s v="Fernando Oliveira"/>
    <s v="1. Comunicação aos gestores e área de segurança da MS Florestal e Parcetec Florestal. "/>
    <s v="Diego Juriti - Lider de campo"/>
    <x v="14"/>
    <x v="2"/>
    <x v="2"/>
    <x v="1"/>
    <s v=""/>
    <x v="1"/>
    <x v="0"/>
    <x v="0"/>
  </r>
  <r>
    <n v="1200"/>
    <x v="0"/>
    <d v="2023-11-07T00:00:00"/>
    <x v="10"/>
    <d v="1899-12-30T05:57:00"/>
    <s v="Pátio linha 01"/>
    <x v="1"/>
    <x v="2"/>
    <s v="O colaborador ao realizar uma manobra para a direita veio a colidir com a frota do BTF-01."/>
    <s v="Bracell"/>
    <x v="0"/>
    <m/>
    <s v="José Carlos Camilo"/>
    <s v="Motorista  Transporte Madeira"/>
    <s v="Arthur Magnino"/>
    <s v="Everson Ribas"/>
    <s v="Arthur Magnino"/>
    <s v="1. Comunicação o Supervisor, retirados os veículos do local. Aguardando para deslocar o veículo  avariado para Automotiva ."/>
    <s v="Marcos Domingues/ Elder Paulo"/>
    <x v="19"/>
    <x v="2"/>
    <x v="2"/>
    <x v="1"/>
    <s v=""/>
    <x v="1"/>
    <x v="0"/>
    <x v="0"/>
  </r>
  <r>
    <n v="1201"/>
    <x v="1"/>
    <d v="2023-11-07T00:00:00"/>
    <x v="10"/>
    <d v="1899-12-30T08:30:00"/>
    <s v="Fazenda Guarujá II"/>
    <x v="1"/>
    <x v="2"/>
    <s v="Segundo relato do colaborador, ele estava supervionando a área de plantio e ao realizar uma manobra a direita em uma  curva próximo a um caminhão pipa de irrigação, acabou colidindo com a roda na lateral do veículo, causando a quebra do retrovisor e amassando a lateral do veículo Strada."/>
    <s v="Ms Florestal"/>
    <x v="2"/>
    <m/>
    <s v="Juliano Salvador de Oliveira Melo"/>
    <s v="Supervisor de Silvicultura"/>
    <s v="Juliano Salvador de Oliveira Melo"/>
    <s v="Danilo Ribeiro"/>
    <s v="Juliano Salvador de Oliveira Melo"/>
    <s v="1. Comunicação aos gestores e área de segurança da MS FLORESTAL;_x000a_2. Nunca realizar manobras próximas a veículos pesados e pela direita."/>
    <s v="Juliano Salvador de Oliveira Melo"/>
    <x v="12"/>
    <x v="2"/>
    <x v="2"/>
    <x v="1"/>
    <s v=""/>
    <x v="1"/>
    <x v="0"/>
    <x v="0"/>
  </r>
  <r>
    <n v="1202"/>
    <x v="1"/>
    <d v="2023-11-07T00:00:00"/>
    <x v="10"/>
    <d v="1899-12-30T06:32:00"/>
    <s v="Água Clara MS"/>
    <x v="1"/>
    <x v="2"/>
    <s v="O colaborador estava se deslocando pela rua, utilizando o veículo caminhonete. Em determinado momento, veio um outro veículo pampa de (terceiro), onde não obedeceu a sinalização de Pare da via, vindo a colidir de forma frontal com o veículo da MS Florestal, causando avarias."/>
    <s v="Ms Florestal"/>
    <x v="2"/>
    <m/>
    <s v="Fagner Faria Ferreira"/>
    <s v="Motorista Carreta"/>
    <s v="Sérgio Pinheiro"/>
    <s v="José Junior"/>
    <s v="Sérgio Pinheiro"/>
    <s v="1. Comunicação aos gestores e área de segurança da MS Florestal. "/>
    <s v="Fagner Faria"/>
    <x v="21"/>
    <x v="2"/>
    <x v="2"/>
    <x v="1"/>
    <s v=""/>
    <x v="1"/>
    <x v="0"/>
    <x v="0"/>
  </r>
  <r>
    <n v="1203"/>
    <x v="0"/>
    <d v="2023-11-02T00:00:00"/>
    <x v="10"/>
    <d v="1899-12-30T22:30:00"/>
    <s v="Fazenda Querência - MÓD 12"/>
    <x v="4"/>
    <x v="2"/>
    <s v="Colaborador desceu da máquina para aguardar a manutenção, ao encostar no equipamento sentiu uma picada nas costas por um escorpião, no reflexo para retirar, acabou sendo picado na mão do lado direito. "/>
    <s v="Bracell"/>
    <x v="5"/>
    <s v="MÓDULO12"/>
    <s v="Gervazio Eduardo"/>
    <s v="Operador de máquina"/>
    <s v="Jian Carlos Varela"/>
    <s v="Flávio Eduardo"/>
    <m/>
    <s v="1. Conversado com equipe sobre cuidado ativo;_x000a_2. Passou por atendimento clínico e liberado para suas atividades"/>
    <s v="Andrey Ribeiro"/>
    <x v="3"/>
    <x v="2"/>
    <x v="2"/>
    <x v="1"/>
    <s v=""/>
    <x v="1"/>
    <x v="0"/>
    <x v="0"/>
  </r>
  <r>
    <n v="1204"/>
    <x v="0"/>
    <d v="2023-11-08T00:00:00"/>
    <x v="10"/>
    <d v="1899-12-30T05:00:00"/>
    <s v="Fazenda Conquista III"/>
    <x v="1"/>
    <x v="2"/>
    <s v="Motorista saiu da fábrica com destino a fazenda Conquista III, quando ao entrar na fazenda a última carreta veio a desacoplar."/>
    <s v="Bracell"/>
    <x v="0"/>
    <m/>
    <s v="Luciano José da Silva"/>
    <s v="Motoristas transporte cargas"/>
    <s v=" Daniela Souza Tenório"/>
    <s v="Everson Ribas"/>
    <s v="Danieli Souza Tenório"/>
    <s v="1. De imediato foi informado ao técnico de campo que estava no local, supervisora;_x000a_2. Solicitada a automotiva Bracell para que entrasse com manutenção no local de imediato."/>
    <s v="Danieli S Tenório"/>
    <x v="19"/>
    <x v="4"/>
    <x v="3"/>
    <x v="2"/>
    <d v="2023-11-13T00:00:00"/>
    <x v="2"/>
    <x v="0"/>
    <x v="1"/>
  </r>
  <r>
    <n v="1205"/>
    <x v="0"/>
    <d v="2023-11-05T00:00:00"/>
    <x v="10"/>
    <d v="1899-12-30T13:30:00"/>
    <s v="Clavinote Bauru - SP - MÓD 4"/>
    <x v="5"/>
    <x v="2"/>
    <s v="Operador da máquina, realizava atividade de colheita, quando o rooltop quebrou e a corrente de corte atritou com a lateral do sabre, gerando fagulhas em direção ao talhão. Operador parou a máquina e trocou o material de corte. Ao retornar para a operação, percebeu um princípio de incêndio no talhão, o qual foi contido."/>
    <s v="Bracell"/>
    <x v="5"/>
    <s v="MÓDULO 4"/>
    <s v="Fefte da Silva Lacerda"/>
    <s v="Operador  de Máquinas Florestais II"/>
    <s v="Antônio Gabriel"/>
    <s v="Flávio Eduardo Canassa"/>
    <s v="Antônio Gabriel "/>
    <s v="1- Combate do princípio de incêndio, utilizando 02 agentes extintores de sua  máquina e 01 de outro HV que estava próximo; _x000a_2- Comunicado técnico de operações."/>
    <s v="Antonio Gabriel"/>
    <x v="10"/>
    <x v="2"/>
    <x v="2"/>
    <x v="1"/>
    <s v=""/>
    <x v="1"/>
    <x v="0"/>
    <x v="0"/>
  </r>
  <r>
    <n v="1206"/>
    <x v="0"/>
    <d v="2023-11-07T00:00:00"/>
    <x v="10"/>
    <d v="1899-12-30T11:30:00"/>
    <s v="Fazenda Macedônia - Talhão 004 - MÓD 3"/>
    <x v="5"/>
    <x v="2"/>
    <s v="O operador de FW estava com a caixa de carga carregada com madeira, realizando manobra para entrar em ré no talhão, quando colodiu com a caminhonete da empresa MasterX, que estava a poucos metros de distância da máquina."/>
    <s v="Bracell"/>
    <x v="5"/>
    <s v="MÓDULO 3"/>
    <s v="Isan dos Santos"/>
    <s v="Operador máquina florestal I"/>
    <s v="Rafael Domingues"/>
    <s v="Lucas Pinto Ribeiro"/>
    <s v="Rafael Domingues"/>
    <s v="1. Comunicação do ocorrido a gestão."/>
    <s v="Carlos Locay - Ponsse."/>
    <x v="10"/>
    <x v="2"/>
    <x v="2"/>
    <x v="1"/>
    <s v=""/>
    <x v="1"/>
    <x v="0"/>
    <x v="0"/>
  </r>
  <r>
    <n v="1207"/>
    <x v="0"/>
    <d v="2023-11-04T00:00:00"/>
    <x v="10"/>
    <d v="1899-12-30T05:00:00"/>
    <s v="Garça"/>
    <x v="3"/>
    <x v="2"/>
    <s v="Colaborador em trajeto a casa de outro colaborador, ao passar o pedágio foi surpreendido com uma colisão em sua traseira por um carro terceiro, e que ao parar para verificar o incidente, o motorista do carro terceiro desceu e veio o atacar com uma arma branca (faca)._x000a_Colaborador foi atingido no braço passou pelo médico e será adaptado a atividades administrativas."/>
    <s v="Bracell"/>
    <x v="4"/>
    <m/>
    <s v="Fernando Cipriani"/>
    <s v="Mecânico"/>
    <s v="Geneilson Mesquita"/>
    <s v="Leonardo Sisconeto"/>
    <s v="Danilo de Sousa Silva"/>
    <s v="1.   Comunicação ao líder imediato_x000a_2. Encaminhado ao socorro para atendimento médico."/>
    <s v="Leonardo Sisconeto"/>
    <x v="4"/>
    <x v="4"/>
    <x v="3"/>
    <x v="2"/>
    <d v="2023-11-09T00:00:00"/>
    <x v="2"/>
    <x v="0"/>
    <x v="1"/>
  </r>
  <r>
    <n v="1208"/>
    <x v="1"/>
    <d v="2023-11-07T00:00:00"/>
    <x v="10"/>
    <d v="1899-12-30T17:54:00"/>
    <s v="Anel Rodoviário(BR 163) Campo Grande MS"/>
    <x v="1"/>
    <x v="2"/>
    <s v="Segundo relato do colaborador (motorista), ele conduzia o veículo (ônibus) no macro anel rodoviário de Campo Grande MS e em determinado momento, uma carreta veio a diminuir a velocidade repentinamente, fazendo com que o condutor do ônibus efetuasse uma freada  brusca em seu veículo. Não sendo possível parar a tempo, acabou por colidir na traseira da caminhonete da empresa JFI que estava na sua frente, causando avarias. "/>
    <s v="Piracicabana"/>
    <x v="2"/>
    <m/>
    <s v="Lucas Klein"/>
    <s v=" Motorista"/>
    <s v="João Paulo Camargo"/>
    <s v="Danilo Ribeiro"/>
    <s v="João Paulo Camargo"/>
    <s v="1. Informado a seu gestor imediato e área de segurança da MS Florestal e EPS JFI."/>
    <s v="Luiz Fernando da Silva Arante"/>
    <x v="12"/>
    <x v="2"/>
    <x v="2"/>
    <x v="1"/>
    <s v=""/>
    <x v="1"/>
    <x v="0"/>
    <x v="0"/>
  </r>
  <r>
    <n v="1209"/>
    <x v="1"/>
    <d v="2023-11-08T00:00:00"/>
    <x v="10"/>
    <d v="1899-12-30T16:00:00"/>
    <s v="Fazenda Nova Esperança"/>
    <x v="5"/>
    <x v="2"/>
    <s v="O colaborador (operador) estava realizando a atividade de Aplicação de Herbicida de Barra Protegida, e ao finalizar a linha de aplicação, passou próximo a caixa seca, onde a barreira cedeu e a máquina veio a tombar. "/>
    <s v="Emflora "/>
    <x v="2"/>
    <m/>
    <s v="Dewid Wilker Santos de Lima"/>
    <s v="Operador de Trator Agricola I"/>
    <s v="Ademar Junior"/>
    <s v="Felipe Neckel"/>
    <s v="Ademar Junior"/>
    <s v="1. O supervisor foi informado de imediato, prestou socorro ao colaborador e não foi constatada lesão ao operador."/>
    <s v="Antonio de Sousa"/>
    <x v="21"/>
    <x v="4"/>
    <x v="3"/>
    <x v="2"/>
    <d v="2023-11-13T00:00:00"/>
    <x v="2"/>
    <x v="0"/>
    <x v="1"/>
  </r>
  <r>
    <n v="1210"/>
    <x v="0"/>
    <d v="2023-11-08T00:00:00"/>
    <x v="10"/>
    <d v="1899-12-30T22:40:00"/>
    <s v="Fazenda Carretão 2 - talhão 07 - MÓD 09"/>
    <x v="2"/>
    <x v="2"/>
    <s v="O operador ao descer do HV esbarrou com o pé na trava da porta. Devido ao HV estar levemente inclinado, a porta fechou prensando seu dedo indicador da mão esquerda, gerando corte."/>
    <s v="Bracell"/>
    <x v="5"/>
    <s v="MÓDULO 9"/>
    <s v="Paulo Jhonaph do Amaral"/>
    <s v="Operador de máquinas florestal I"/>
    <s v="Fernando Aparecido"/>
    <s v="Rafael Eli"/>
    <s v="Ranielle Camilo Canesso"/>
    <s v="1. Colaborador passou por avaliação médica Bracell no dia seguinte ao ocorrido;_x000a_2. DDS com equipe do Módulo."/>
    <s v="Ranielle Camilo"/>
    <x v="3"/>
    <x v="2"/>
    <x v="2"/>
    <x v="2"/>
    <d v="2023-11-13T00:00:00"/>
    <x v="2"/>
    <x v="0"/>
    <x v="1"/>
  </r>
  <r>
    <n v="1211"/>
    <x v="0"/>
    <d v="2023-11-08T00:00:00"/>
    <x v="10"/>
    <d v="1899-12-30T23:30:00"/>
    <s v="Fazenda Carretão 2 - talhão 8"/>
    <x v="5"/>
    <x v="0"/>
    <s v="Técnico de Operações deslocava para atendimento de emergência no módulo - acidente, quando ao passar próximo de um HV sem comunicar previamente no rádio, a árvore abatida acertou o veículo em efeito dominó."/>
    <s v="Bracell"/>
    <x v="20"/>
    <m/>
    <s v="Eliana Reis"/>
    <s v="Operador de máquinas florestal I"/>
    <s v="Ranielle C."/>
    <s v="Rafael Eli"/>
    <s v="Givanildo Azevedo"/>
    <s v="1. Paralisou a operação, informou ao gestor imediato, ninguem se feriu e o veículo seguiu para o atendimento;_x000a_2. Parada a atividade e realizado DDS com equipe do módulo."/>
    <s v="Givanildo Azevedo"/>
    <x v="3"/>
    <x v="3"/>
    <x v="3"/>
    <x v="2"/>
    <d v="2023-11-13T00:00:00"/>
    <x v="2"/>
    <x v="0"/>
    <x v="1"/>
  </r>
  <r>
    <n v="1212"/>
    <x v="0"/>
    <d v="2023-11-08T00:00:00"/>
    <x v="10"/>
    <d v="1899-12-30T22:00:00"/>
    <s v="Fazenda  Santo Inácio"/>
    <x v="1"/>
    <x v="2"/>
    <s v="Ao realizar a manobra de macha ré, o colaborador veio a colidir a caminhonete na barra de herbicida do trator que estava parado."/>
    <s v="Bracell"/>
    <x v="4"/>
    <m/>
    <s v=" Eduardo Micadeli"/>
    <s v="Auxiliar Mecânico de manutenção automotiva"/>
    <s v="Emerson Alex"/>
    <s v="José Rorigo Claro"/>
    <s v="Fábio Kaizer"/>
    <s v="1. Colaborador foi orientado a registrar o B.O;_x000a_2. Orientação ao colaborador a ter atenção ao realizar manobras próximo á equipamentos parados."/>
    <s v="Fábio Kaizer"/>
    <x v="2"/>
    <x v="2"/>
    <x v="2"/>
    <x v="1"/>
    <s v=""/>
    <x v="1"/>
    <x v="0"/>
    <x v="0"/>
  </r>
  <r>
    <n v="1213"/>
    <x v="0"/>
    <d v="2023-11-08T00:00:00"/>
    <x v="10"/>
    <d v="1899-12-30T09:00:00"/>
    <s v="Rodovia Castelo Branco"/>
    <x v="3"/>
    <x v="0"/>
    <s v="Deslocava pela Rodovia Presidente Castelo Branco sentido LP/Itapeva, quando ao dar passagem para um veículo terceiro, não observou caminhão a frente e colidiu em sua traseira."/>
    <s v="Bracell"/>
    <x v="2"/>
    <m/>
    <s v="Gil Queiroga"/>
    <s v="Coordenador de Silvicultura"/>
    <s v="Marcos Saco"/>
    <s v="Não aplicável."/>
    <s v="Não aplicável"/>
    <s v="1. Conseguiu sair do veículo por conta e comunicar ocorrência a gestão;_x000a_2. Foi socorrido pela Ambulância da Rodovia CCR/SPVias;_x000a_3. Recebeu atendimento na UPA de Tatuí e posterior na Unimed de Tatuí - acompanhado remoto por medicina Bracell."/>
    <s v="Gil Queiroga"/>
    <x v="16"/>
    <x v="4"/>
    <x v="3"/>
    <x v="2"/>
    <d v="2023-11-13T00:00:00"/>
    <x v="2"/>
    <x v="0"/>
    <x v="1"/>
  </r>
  <r>
    <n v="1214"/>
    <x v="0"/>
    <d v="2023-11-09T00:00:00"/>
    <x v="10"/>
    <d v="1899-12-30T10:40:00"/>
    <s v="Fazenda Morro do Ouro - Talhão 059"/>
    <x v="5"/>
    <x v="2"/>
    <s v="Quebra de vidro de saída de emergência traseira de trator, devido abertura indevida durante aplicação de herbicida com implemento conceição."/>
    <s v="J.F.I"/>
    <x v="2"/>
    <s v="ITATINGA"/>
    <s v="Arildo"/>
    <s v="Tratorista"/>
    <s v="Luciano Bueno de Camargo Matos"/>
    <s v="Gil Queiroga"/>
    <s v="Luciano Bueno de Camargo Matos"/>
    <s v=" 1. Trator bloqueado para fazer o troca do vidro."/>
    <s v="Alessandro TST JFI"/>
    <x v="16"/>
    <x v="2"/>
    <x v="2"/>
    <x v="1"/>
    <s v=""/>
    <x v="1"/>
    <x v="0"/>
    <x v="0"/>
  </r>
  <r>
    <n v="1215"/>
    <x v="0"/>
    <d v="2023-11-09T00:00:00"/>
    <x v="10"/>
    <d v="1899-12-30T09:15:00"/>
    <s v="Fazenda Matão II - Talhão I"/>
    <x v="4"/>
    <x v="2"/>
    <s v="A colaboradora estava na atividade de irrigação semimecanizada, quando o trator passou com o pneu por cima de uma colônia de marimbondos e a colaboradora foi picada duas vezes no braço."/>
    <s v="Geracao"/>
    <x v="2"/>
    <m/>
    <s v="Lúcia Aparecida Prata Clara"/>
    <s v="Servente Rural"/>
    <s v="Tafarel de Paula"/>
    <s v="Alisson Carlos"/>
    <s v="Luiz Fernando Barbosa"/>
    <s v="1. Comunicado os responsáveis  Bracell e a colaboradora foi encaminhada ao hospital de Duartina - SP;_x000a_2. A colaboradora  tomou o antialérgico PREDNISOLONA no local de trabalho."/>
    <s v="Reinaldo Donizete Matias de Campos"/>
    <x v="5"/>
    <x v="2"/>
    <x v="2"/>
    <x v="1"/>
    <s v=""/>
    <x v="1"/>
    <x v="0"/>
    <x v="0"/>
  </r>
  <r>
    <n v="1216"/>
    <x v="0"/>
    <d v="2023-11-09T00:00:00"/>
    <x v="10"/>
    <d v="1899-12-30T09:15:00"/>
    <s v="Fazenda Matão II - Talhão I"/>
    <x v="4"/>
    <x v="2"/>
    <s v="A colaboradora estava na atividade de irrigação semimecanizada, quando o trator passou com o pneu por cima de uma colônia de marimbondos e a colaboradora foi picada no nariz."/>
    <s v="Geracao"/>
    <x v="2"/>
    <m/>
    <s v="Célia Pereira dos Santos"/>
    <s v="Servente Rural"/>
    <s v="Tafarel de Paula"/>
    <s v="Alisson Carlos"/>
    <s v="Luiz Fernando Barbosa"/>
    <s v="1. Comunicado os responsáveis  Bracell e a colaboradora foi encaminhada ao hospital de Duartina - SP;_x000a_2. A colaboradora  tomou o antialérgico PREDNISOLONA no local de trabalho."/>
    <s v="Reinaldo Donizete Matias de Campos"/>
    <x v="5"/>
    <x v="2"/>
    <x v="2"/>
    <x v="1"/>
    <s v=""/>
    <x v="1"/>
    <x v="0"/>
    <x v="0"/>
  </r>
  <r>
    <n v="1217"/>
    <x v="0"/>
    <d v="2023-11-10T00:00:00"/>
    <x v="10"/>
    <d v="1899-12-30T02:46:00"/>
    <s v="Rodovia Manoel Uso Ripolis Vicinal PDN"/>
    <x v="5"/>
    <x v="2"/>
    <s v="Durante trajeto, uma unit caiu da carreta. O motorista só percebeu a cinta estourada ao chegar no destino final."/>
    <s v="Bracell"/>
    <x v="17"/>
    <m/>
    <s v="Sinval Alves Nunes"/>
    <s v="Motorista_x000a_Transporte de cargas"/>
    <s v="Fernando Correia Ribas"/>
    <s v="Rafael Almeida Victor"/>
    <s v="Fernando Correia Ribas"/>
    <s v="1. Foi recolhido o fardo do local e retornado para fábrica em Lençóis  Paulista."/>
    <s v="Fernando Correia Ribas"/>
    <x v="18"/>
    <x v="4"/>
    <x v="2"/>
    <x v="1"/>
    <s v=""/>
    <x v="1"/>
    <x v="0"/>
    <x v="0"/>
  </r>
  <r>
    <n v="1218"/>
    <x v="0"/>
    <d v="2023-11-03T00:00:00"/>
    <x v="10"/>
    <d v="1899-12-30T08:30:00"/>
    <s v="Fazenda Macedônia - Talhão 005 - MÓD 1"/>
    <x v="5"/>
    <x v="2"/>
    <s v="O operador trainee ao deslocar a máquina, conduziu o equipamento entre 02 veículos, vindo a colidir a traseira do HV na lateral do ônibus da empresa Piracicabana e o cabeçote na porta do caminhão pipa da empresa RA."/>
    <s v="Bracell"/>
    <x v="5"/>
    <s v="MÓDULO 1"/>
    <s v="Hélio Wilson Xavier de Souza"/>
    <s v="Operador máquina florestal I"/>
    <s v="Márcio Pires"/>
    <s v="Lucas Ribeiro Pinto"/>
    <s v="Márcio Pires"/>
    <s v="Não houve."/>
    <s v="Alex Dos Santos"/>
    <x v="10"/>
    <x v="2"/>
    <x v="2"/>
    <x v="1"/>
    <s v=""/>
    <x v="1"/>
    <x v="0"/>
    <x v="0"/>
  </r>
  <r>
    <n v="1219"/>
    <x v="0"/>
    <d v="2023-11-08T00:00:00"/>
    <x v="10"/>
    <d v="1899-12-30T16:00:00"/>
    <s v=" Viveiro Avaí"/>
    <x v="2"/>
    <x v="2"/>
    <s v="Colaborador estava movimentando bandejas na 1° seleção e ao  passar por cima do trilho da mesa rolante, bateu o pé e veio a cair."/>
    <s v="Bracell"/>
    <x v="7"/>
    <s v="Avaí"/>
    <s v="Matheus da Silva Zorzi"/>
    <s v="Auxiliar de Serviços Gerais"/>
    <s v="Alexandre Pinto Mesquita"/>
    <s v=" Geisislaine Araujo"/>
    <s v="Alexandre Pinto Mesquita"/>
    <s v="1. Colaborador foi encaminhado para o pronto atendimento de Pirajuí."/>
    <s v="Rosana Ferreira de Souza"/>
    <x v="24"/>
    <x v="2"/>
    <x v="2"/>
    <x v="1"/>
    <s v=""/>
    <x v="1"/>
    <x v="0"/>
    <x v="0"/>
  </r>
  <r>
    <n v="1220"/>
    <x v="0"/>
    <d v="2023-11-09T00:00:00"/>
    <x v="10"/>
    <d v="1899-12-30T12:00:00"/>
    <s v="Oficina Automotiva - Box 30"/>
    <x v="2"/>
    <x v="2"/>
    <s v="Colaborada Aux. Mecânica estava realizando a colocação do eixo da carreta e ao tentar realizar a alavanca do eixo, utilizando o peso do seu corpo, a alavanca girou havendo o desequilíbrio no qual ocasionou o entorse do pé direito."/>
    <s v="Bracell"/>
    <x v="4"/>
    <m/>
    <s v="Alessandra Regiane Tiburcio"/>
    <s v="Auxiliar Mecânica"/>
    <s v="Dyogenes Santos Lima de Jesus"/>
    <s v="Rafael Germano"/>
    <s v="Rogério Aparecido dos Santos"/>
    <s v="1- Colaboradora foi encaminhada ao ambulatório L2;_x000a_2 - Preventivamente foi direcionada para a CMU Lençóis Paulista para realização de RX."/>
    <s v="Éder Jônatan Martins Oliveira"/>
    <x v="13"/>
    <x v="2"/>
    <x v="2"/>
    <x v="1"/>
    <s v=""/>
    <x v="1"/>
    <x v="0"/>
    <x v="0"/>
  </r>
  <r>
    <n v="1221"/>
    <x v="0"/>
    <d v="2023-11-10T00:00:00"/>
    <x v="10"/>
    <d v="1899-12-30T19:10:00"/>
    <s v="Fazenda Pântano"/>
    <x v="1"/>
    <x v="2"/>
    <s v="Conforme informado, o veículo estava estacionado no talhão onde havia uma grua na distância segura operando (veículo estava disponível para o  operador). Pela manhã, o veículo foi encontrado com o vidro traseiro quebrado, entre outros danos e uma tora de madeira quebrada."/>
    <s v="JSL"/>
    <x v="6"/>
    <m/>
    <s v="NA"/>
    <s v="NA"/>
    <s v="Adriano Sanabria Flores Monte Serrat"/>
    <s v="Angelo Martins Taparo"/>
    <s v="Adriano Sanabria Flores Monte Serrat"/>
    <s v="1. Comunicação aos gestores e área de segurança da Bracell e JSL."/>
    <s v="Micheli Maria Romano"/>
    <x v="12"/>
    <x v="2"/>
    <x v="2"/>
    <x v="1"/>
    <s v=""/>
    <x v="1"/>
    <x v="0"/>
    <x v="0"/>
  </r>
  <r>
    <n v="1222"/>
    <x v="0"/>
    <d v="2023-11-09T00:00:00"/>
    <x v="10"/>
    <d v="1899-12-30T10:30:00"/>
    <s v="Fazenda Estancia quarenta"/>
    <x v="1"/>
    <x v="2"/>
    <s v="Ao passar por uma lombada (terra) não visualizou o buraco, vindo a danificar o parachoque."/>
    <s v="Bracell"/>
    <x v="2"/>
    <m/>
    <s v="Jean Carlos Paulo"/>
    <s v="Técnico de Operações Florestais Silvicultura"/>
    <s v="Danilo Bavaroski"/>
    <s v="Gil Queiroga"/>
    <s v="Danilo Bavaroski"/>
    <s v="Não Aplicável."/>
    <s v="Jean Carlos Paulo"/>
    <x v="16"/>
    <x v="2"/>
    <x v="2"/>
    <x v="1"/>
    <s v=""/>
    <x v="1"/>
    <x v="0"/>
    <x v="0"/>
  </r>
  <r>
    <n v="1223"/>
    <x v="0"/>
    <d v="2023-11-10T00:00:00"/>
    <x v="10"/>
    <d v="1899-12-30T23:00:00"/>
    <s v="Rodovia João Melão KM 206 - Pratânia -SP"/>
    <x v="1"/>
    <x v="2"/>
    <s v="Caminhão Tritrem  que vinha carregado na Rod. João Melão  sentido Pratania /São Manuel, foi surpreendido por uma colisão frontal pelo veículo Gol, no veículo estavam 3 (três) ocupantes, devido a gravidade  da colisão, os 3 vieram a óbito."/>
    <s v="Transpes"/>
    <x v="0"/>
    <m/>
    <s v="Salvio Lages dos Santos"/>
    <s v="Motorista Carreteiro"/>
    <m/>
    <s v=" Everson Ribas Gomes"/>
    <s v="Hellerson Soares"/>
    <s v="1. Comunicou de imediato o monitoramento da Transpes;_x000a_Foi acionada a polícia rodoviária e o resgate para primeiro atendimento;_x000a_2. Foi acionado o Técnico de segurança e coordenador bracell operacional que foram até o local;_x000a_3. TST Danyllo acompanhou o colaborador para a delegacia para fazer depoimento."/>
    <s v="Danyllo Oliveira Barbosa"/>
    <x v="13"/>
    <x v="3"/>
    <x v="5"/>
    <x v="2"/>
    <d v="2023-11-15T00:00:00"/>
    <x v="2"/>
    <x v="0"/>
    <x v="1"/>
  </r>
  <r>
    <n v="1224"/>
    <x v="0"/>
    <d v="2023-11-11T00:00:00"/>
    <x v="10"/>
    <d v="1899-12-30T19:30:00"/>
    <s v="Pátio de limpeza de carreta - Linha 2"/>
    <x v="1"/>
    <x v="2"/>
    <s v="Caminhão Placidos ao sair do pátio de limpeza das carretas, não se atentou que ao lado estava um caminhão Bracell, estacionado ao lado e acabou colidindo na lateral direita causando danos (Porta LD e retrovisor LD)."/>
    <s v="Placidos"/>
    <x v="0"/>
    <m/>
    <s v="Jeferson Fernando Pola"/>
    <s v="Motorista Carreteiro"/>
    <m/>
    <s v="Everson Ribas Gomes"/>
    <s v="Hellerson Soares"/>
    <s v="1. Comunicado de imediato os gestores da Bracell e Plácidos;"/>
    <s v=" Adalberto Franco"/>
    <x v="13"/>
    <x v="2"/>
    <x v="2"/>
    <x v="2"/>
    <d v="2023-11-16T00:00:00"/>
    <x v="2"/>
    <x v="0"/>
    <x v="1"/>
  </r>
  <r>
    <n v="1225"/>
    <x v="1"/>
    <d v="2023-11-09T00:00:00"/>
    <x v="10"/>
    <d v="1899-12-30T14:04:00"/>
    <s v="Fazenda Paredão"/>
    <x v="0"/>
    <x v="2"/>
    <s v="O colaborador relatou que estava realizando a fixação da mola na matraca com alicate e ao exercer força para tencionar a mola, a sua mão escapou do ponto de atividade, atingindo o olho esquerdo."/>
    <s v="Emflora "/>
    <x v="2"/>
    <m/>
    <s v="Cleidson Meireles Ferreira"/>
    <s v="Mecânico Mantenedor"/>
    <s v="Emerson Amorins"/>
    <s v="Paulo Teixeira"/>
    <s v="Emerson Amorins"/>
    <s v="1. O colaborador foi encaminhado para o hospital de Santa Rita do Pardo - MS, onde foi realizado o primeiro atendimento. Em seguida ele foi transferido para Campo Grande MS, para ser atendido por um oftalmologista."/>
    <s v="Marcello_x000a_Saldanha Almeida"/>
    <x v="14"/>
    <x v="4"/>
    <x v="3"/>
    <x v="2"/>
    <d v="2023-11-14T00:00:00"/>
    <x v="2"/>
    <x v="0"/>
    <x v="1"/>
  </r>
  <r>
    <n v="1226"/>
    <x v="1"/>
    <d v="2023-11-10T00:00:00"/>
    <x v="10"/>
    <d v="1899-12-30T08:30:00"/>
    <s v="Fazenda Coruja"/>
    <x v="1"/>
    <x v="2"/>
    <s v="Segundo relato do motorista, do caminhão pipa, ele seguia pelo carreador entre o Talhão  01 e 04 da referida fazenda. Em determinado momento, veio a atingir lateralmente uma caminhonete de manutenção, que estava estacionada parcialmente no carreador, causando avarias em ambos os veículos."/>
    <s v="JSF Empreendimentos "/>
    <x v="2"/>
    <m/>
    <s v="Cleiton de Matos Lopes"/>
    <s v="Motorista"/>
    <s v="Bruno Arruda"/>
    <s v="Felipe Neckel"/>
    <s v="Bruno Arruda"/>
    <s v="1 - Comunicação aos gestores e área de Segurança da MS Florestal e JSF."/>
    <s v="Guilherme Ledo"/>
    <x v="21"/>
    <x v="2"/>
    <x v="2"/>
    <x v="1"/>
    <s v=""/>
    <x v="1"/>
    <x v="0"/>
    <x v="0"/>
  </r>
  <r>
    <n v="1227"/>
    <x v="1"/>
    <d v="2023-11-10T00:00:00"/>
    <x v="10"/>
    <d v="1899-12-30T16:00:00"/>
    <s v="Fazenda Nossa Senhora Aparecida- Viveiro"/>
    <x v="5"/>
    <x v="2"/>
    <s v="O colaborador relatou que ao basculhar a caçamba, com material granular na estrada de acesso ao viveiro, com uso de corrente reguladora na tampa da caçamba diminuindo a saída do material. Foi então que, com um esforço maior da estrutura, ele causou a quebra da biela do suporte de basculamento, ocasionando a separação da caçamba do chassi do caminhão, o que levou a lateralizacão do mesmo."/>
    <s v="Macplan"/>
    <x v="2"/>
    <m/>
    <s v="Deivid Rodrigues Alves"/>
    <s v="Motorista"/>
    <s v="Samuel Nogueira Pereira"/>
    <s v="Rogelio José de Souza"/>
    <s v="Samuel Nogueira Pereira"/>
    <s v="1. Equipe de saúde MS Florestal presente no Viveiro foi acionada, o motorista foi encaminhado ao pronto atendimento em Água Clara e liberado sem restrições;_x000a_2. Comunicação aos gestores da MS Florestal e EPS Macplan;_x000a_3. Remoção do veículo da via."/>
    <s v="Samuel Nogueira Pereira"/>
    <x v="21"/>
    <x v="4"/>
    <x v="3"/>
    <x v="2"/>
    <d v="2023-11-15T00:00:00"/>
    <x v="2"/>
    <x v="0"/>
    <x v="1"/>
  </r>
  <r>
    <n v="1228"/>
    <x v="0"/>
    <d v="2023-11-12T00:00:00"/>
    <x v="10"/>
    <d v="1899-12-30T14:00:00"/>
    <s v="Fazenda Madre Cabrini"/>
    <x v="1"/>
    <x v="2"/>
    <s v="Colaborador realizava manobra em marcha ré com veículo, momento que colidiu com a motoniveladora que estava estacionada no carreador."/>
    <s v="Bracell"/>
    <x v="6"/>
    <s v="M-08"/>
    <s v="Wagner Alexandre dos Santos Silva"/>
    <s v="Assistente de Máquinas Florestais I"/>
    <s v="Thiago Maria Proença Almeida"/>
    <m/>
    <s v="Thiago Maria Proença Almeida"/>
    <s v="1. Comunicado ao gestor imediato."/>
    <s v="Thiago Maria Proença Almeida"/>
    <x v="11"/>
    <x v="2"/>
    <x v="2"/>
    <x v="1"/>
    <s v=""/>
    <x v="1"/>
    <x v="0"/>
    <x v="0"/>
  </r>
  <r>
    <n v="1229"/>
    <x v="0"/>
    <d v="2023-11-13T00:00:00"/>
    <x v="10"/>
    <d v="1899-12-30T09:40:00"/>
    <s v="Fazenda Nossa Senhora Aparecida - MS"/>
    <x v="2"/>
    <x v="2"/>
    <s v="Segundo relato da colaboradora, ela estava realizando a atividade no setor de expedição e ao se locomover, veio a tropeçar em uma caixa de mudas que estava no chão, o que provocou uma queda ao solo, causando dores no tornozelo direito."/>
    <s v="Bracell"/>
    <x v="7"/>
    <s v="MS"/>
    <s v="Adriana Johnny Mauricio"/>
    <s v="Auxiliar de Serviços Gerais de Viveiro"/>
    <m/>
    <s v="Gilvan Cercundo"/>
    <s v="João Afonso Mota"/>
    <s v="1.  Comunicação aos gestores, saúde e área de segurança da Bracell. "/>
    <s v="Eliane Carvalho"/>
    <x v="21"/>
    <x v="2"/>
    <x v="2"/>
    <x v="1"/>
    <s v=""/>
    <x v="1"/>
    <x v="0"/>
    <x v="0"/>
  </r>
  <r>
    <n v="1230"/>
    <x v="0"/>
    <d v="2023-11-13T00:00:00"/>
    <x v="10"/>
    <d v="1899-12-30T13:40:00"/>
    <s v="Acesso Fazenda Ramires - Ribas do Rio Pardo - MS"/>
    <x v="5"/>
    <x v="0"/>
    <s v="O colaborador relatou que durante percurso se deparou com uma novilha (gado) na estrada e na tentativa de retirar o veículo, perdeu a estabilidade e passando pelo murchão da caixa seca, este veio a capotar o veículo."/>
    <s v="Mottasul"/>
    <x v="3"/>
    <s v="MS"/>
    <s v="Davi Jordan Nunes Cordeiro"/>
    <s v="Operador de Máquinas"/>
    <m/>
    <s v="Ângelo Taparo"/>
    <s v="Adriano Sanabria"/>
    <s v="1. Comunicação aos gestores e área de segurança da MS Florestal;_x000a_2. O colaborador foi encaminhado para avaliação médica e após atendimento médico foi liberado sem restrições. "/>
    <s v="Allyfe Ferreira"/>
    <x v="12"/>
    <x v="3"/>
    <x v="5"/>
    <x v="2"/>
    <d v="2023-11-18T00:00:00"/>
    <x v="2"/>
    <x v="0"/>
    <x v="1"/>
  </r>
  <r>
    <n v="1231"/>
    <x v="1"/>
    <d v="2023-11-13T00:00:00"/>
    <x v="10"/>
    <d v="1899-12-30T09:40:00"/>
    <s v="Fazenda Furnas"/>
    <x v="5"/>
    <x v="2"/>
    <s v="O colaborador seguia para o talhão, onde iria  iniciar a atividade de irrigação. Porém, o pneu do implemento veio a soltar devido o rompimento do cubo."/>
    <s v="Emflors"/>
    <x v="2"/>
    <m/>
    <s v="Leandro de Jesus Lima"/>
    <s v="Operador de Trator Pneu"/>
    <s v="Philippe Souza"/>
    <s v="Hélio Rocha"/>
    <s v="Philippe Souza"/>
    <s v="1. Comunicação aos gestores e a área da segurança MS Florestal e da EMFLORS."/>
    <s v="Jandir Aragão"/>
    <x v="7"/>
    <x v="2"/>
    <x v="2"/>
    <x v="1"/>
    <s v=""/>
    <x v="1"/>
    <x v="0"/>
    <x v="0"/>
  </r>
  <r>
    <n v="1232"/>
    <x v="1"/>
    <d v="2023-11-12T00:00:00"/>
    <x v="10"/>
    <d v="1899-12-30T17:20:00"/>
    <s v="MS – 340 (Estrada do mimoso)"/>
    <x v="1"/>
    <x v="2"/>
    <s v="O motorista relatou que vinha freando o  ônibus na ladeira que antecede à ponte. Foi quando percebeu que um veículo leve havia atravessado na via. Este então foi reduzindo a marcha, pois já estava em cima da ponte e não tinha como desviar. Ele acabou colidindo na traseira de um veículo leve de terceiro. "/>
    <s v="ASJ Florestal"/>
    <x v="2"/>
    <m/>
    <s v="Ademir Batista"/>
    <s v="Motorista"/>
    <s v="Vinícius Aquino"/>
    <s v="Danilo Ribeiro"/>
    <s v="Vinícius Aquino"/>
    <s v="1. Comunicação aos gestores e área de segurança da MS Florestal e ASJ."/>
    <s v="Maria Divina"/>
    <x v="12"/>
    <x v="2"/>
    <x v="2"/>
    <x v="1"/>
    <s v=""/>
    <x v="1"/>
    <x v="0"/>
    <x v="0"/>
  </r>
  <r>
    <n v="1233"/>
    <x v="0"/>
    <d v="2023-11-13T00:00:00"/>
    <x v="10"/>
    <d v="1899-12-30T07:50:00"/>
    <s v="Pátio da L2 (fila dos picadores)"/>
    <x v="1"/>
    <x v="2"/>
    <s v="Ao manobrar o caminhão para abrir espaço na mesa 02 do picador, encostou a parte de trás da carreta no para-choque dianteiro do CM 44104 do BTF-04."/>
    <s v="Bracell"/>
    <x v="0"/>
    <m/>
    <s v="Fábio Quintilho da Silva"/>
    <s v="Motorista de Transporte Cargas"/>
    <s v="Matheus Henrique"/>
    <s v="Everson Ribas"/>
    <s v="Matheus Henrique"/>
    <s v="1. Comunicação e ida da supervisão (Matheus) até o local para avaliar, e comunicar o técnico de segurança responsável."/>
    <s v="Motoristas Fabio BTF-01 e Sergio BTF-04 e Supervisora Danieli."/>
    <x v="19"/>
    <x v="2"/>
    <x v="2"/>
    <x v="1"/>
    <s v=""/>
    <x v="1"/>
    <x v="0"/>
    <x v="0"/>
  </r>
  <r>
    <n v="1234"/>
    <x v="0"/>
    <d v="2023-11-10T00:00:00"/>
    <x v="10"/>
    <d v="1899-12-30T12:40:00"/>
    <s v="Viveiro Avaí"/>
    <x v="2"/>
    <x v="2"/>
    <s v="Colaborador estava fazendo a movimentação da 1° seleção e ao colocar o bandejão de volta no trilha,  sentiu uma dor nas costa."/>
    <s v="Bracell"/>
    <x v="7"/>
    <s v="Avaí"/>
    <s v="Django Neck Oliveira"/>
    <s v="Auxiliar de Serviços Gerais"/>
    <s v="Alexandre Pinto Mesquita"/>
    <s v="Geisislaine Araujo"/>
    <s v="Alexandre Pinto Mesquita"/>
    <s v="Colaborador foi encaminhado para o pronto atendimento de Pirajuí."/>
    <s v="Rosana Ferreira de Souza"/>
    <x v="24"/>
    <x v="2"/>
    <x v="2"/>
    <x v="1"/>
    <s v=""/>
    <x v="1"/>
    <x v="0"/>
    <x v="0"/>
  </r>
  <r>
    <n v="1235"/>
    <x v="0"/>
    <d v="2023-11-15T00:00:00"/>
    <x v="10"/>
    <d v="1899-12-30T08:10:00"/>
    <s v="Pátio de varreção L2"/>
    <x v="2"/>
    <x v="2"/>
    <s v="Motorista entrou no CM 44078 para pegar seus EPIs, e ao descer do CM alega que se enganou achando que estava no último degrau e ao soltar as mãos, veio a cair de costas."/>
    <s v="Bracell"/>
    <x v="0"/>
    <m/>
    <s v="Gilberto Silva Santos"/>
    <s v="Motorista transporte de madeira - Bracell - BTF 5"/>
    <s v="Maximiliano Carvalho Silva"/>
    <s v="Everson Ribas Gomes"/>
    <s v="Maximiliano Carvalho Silva"/>
    <s v="1. Encaminhado funcionário ao ambulatório e posteriormente ao CMU para fazer o raio-x."/>
    <s v="Maximiliano Carvalho Silva"/>
    <x v="19"/>
    <x v="2"/>
    <x v="2"/>
    <x v="1"/>
    <s v=""/>
    <x v="1"/>
    <x v="0"/>
    <x v="0"/>
  </r>
  <r>
    <n v="1236"/>
    <x v="0"/>
    <d v="2023-11-15T00:00:00"/>
    <x v="10"/>
    <d v="1899-12-30T12:30:00"/>
    <s v="Fazenda Lobo "/>
    <x v="5"/>
    <x v="2"/>
    <s v="Efetuava a aplicação de adubo, quando ocorreu a quebra do vidro traseiro do trator (saída de emergência)."/>
    <s v="J.F.I"/>
    <x v="2"/>
    <s v="ITATINGA"/>
    <s v="Ademir Rosa"/>
    <s v="Tratorista"/>
    <s v="Luciano Bueno de Camargo Matos"/>
    <s v="Gil Queiroga"/>
    <s v="Luciano Bueno de Camargo Matos"/>
    <s v="1. Trator paralisado para a troca do vidro."/>
    <s v="Alessandro TST JFI"/>
    <x v="16"/>
    <x v="2"/>
    <x v="2"/>
    <x v="1"/>
    <s v=""/>
    <x v="1"/>
    <x v="0"/>
    <x v="0"/>
  </r>
  <r>
    <n v="1237"/>
    <x v="0"/>
    <d v="2023-11-15T00:00:00"/>
    <x v="10"/>
    <d v="1899-12-30T15:05:00"/>
    <s v="Oficina Automotiva"/>
    <x v="2"/>
    <x v="2"/>
    <s v="Colaborador estava auxiliando a substituição do braço do FW 14024. Durante o alinhamento do braço, o conjunto de mangueiras enroscou na grade, ao desenroscar uma mangueira, esta atingiu seu rosto, na região dos supercílios do olho direito, causando um pequeno ferimento."/>
    <s v="Ponsse"/>
    <x v="13"/>
    <m/>
    <s v="Emerson Carvalho Silvano"/>
    <s v="Mecânico III"/>
    <s v="Lucas Pinto Ribeiro"/>
    <m/>
    <s v="Rogério Aparecido dos Santos"/>
    <s v="1. Direcionado o colaborador até o Pronto Atendimento para avaliação Médica;_x000a_2. Após avaliação, foi realizada limpeza do ferimento e o colaborador foi liberado para suas atividades, sem restrição;_x000a_2. Comunicação aos Gestores Ponsse e Bracell."/>
    <s v="Gustavo de Oliveira e Souza"/>
    <x v="13"/>
    <x v="2"/>
    <x v="2"/>
    <x v="1"/>
    <s v=""/>
    <x v="1"/>
    <x v="0"/>
    <x v="0"/>
  </r>
  <r>
    <n v="1238"/>
    <x v="0"/>
    <d v="2023-11-15T00:00:00"/>
    <x v="10"/>
    <d v="1899-12-30T23:40:00"/>
    <s v="Fazenda Madre Cabrini"/>
    <x v="1"/>
    <x v="2"/>
    <s v="O operador realizou o engate e desativou o freio estacionário para iniciar a atividade de reboque, momento que a motoniveladora desceu e colidiu no caminhão RWU-2C11._x000a_"/>
    <s v="Agro - Roque"/>
    <x v="6"/>
    <s v="M-08"/>
    <s v="Eder Davi Carneiro"/>
    <s v="Operador de Motoniveladora"/>
    <s v="Thiago Almeida"/>
    <m/>
    <s v="Thiago Almeida"/>
    <s v="1. Foi verificado os danos materiais e comunicado ao gestor imediato."/>
    <s v="Thiago Maria Proença Almeida"/>
    <x v="11"/>
    <x v="2"/>
    <x v="2"/>
    <x v="1"/>
    <s v=""/>
    <x v="1"/>
    <x v="0"/>
    <x v="0"/>
  </r>
  <r>
    <n v="1239"/>
    <x v="1"/>
    <d v="2023-11-14T00:00:00"/>
    <x v="10"/>
    <d v="1899-12-30T14:00:00"/>
    <s v="Fazenda Santa Maria"/>
    <x v="5"/>
    <x v="2"/>
    <s v="O colaborador relatou que estava realizando o posicionamento do trator para realizar a substituição do implemento (lamininha), utilizando a janela traseira da máquina (saída de emergência) para melhor visualização e comunicação. Após acoplar o implemento, fechou a janela aplicando uma força desproporcional, o que causou a quebra do vidro."/>
    <s v="Emflora "/>
    <x v="2"/>
    <m/>
    <s v="Nata Resende Santos Neves"/>
    <s v="Op. Trator Agrícola I"/>
    <s v="Ademar Junior"/>
    <s v="Felipe Neckel"/>
    <s v="Ademar Junior"/>
    <s v="1. Comunicação aos gestores e área de segurança da MS Florestal. "/>
    <s v="Antonio de Sousa"/>
    <x v="21"/>
    <x v="2"/>
    <x v="2"/>
    <x v="1"/>
    <s v=""/>
    <x v="1"/>
    <x v="0"/>
    <x v="0"/>
  </r>
  <r>
    <n v="1240"/>
    <x v="0"/>
    <d v="2023-11-16T00:00:00"/>
    <x v="10"/>
    <d v="1899-12-30T12:25:00"/>
    <s v="Mesa 1 na Linha 2 - Pátio de Madeira"/>
    <x v="0"/>
    <x v="0"/>
    <s v="Operador estava desobstruindo enroscamento de madeira na mesa 1 com o equipamento Kesla, quando uma madeira acabou escapando, atingindo o mesmo na parte lateral do torax/ombro."/>
    <s v="Bracell"/>
    <x v="1"/>
    <m/>
    <s v="Sidnei Alves de Souza"/>
    <s v="Operador Patio Madeira L2"/>
    <s v="Matthews Vergilio Gomes de Medeiros"/>
    <s v="Eder da Silva Ramos"/>
    <s v="Matthews Vergilio Gomes de Medeiros"/>
    <s v="1. De imediato colaborador do preparo que estava perto acionou a emergência via radio, supervisor do pátio, coordenador pátio e TST Patio foram também acionados de imediato, encaminhado o colaborador ate a UPA."/>
    <s v="Matthews Vergilio Gomes de Medeiros"/>
    <x v="18"/>
    <x v="3"/>
    <x v="3"/>
    <x v="2"/>
    <d v="2023-11-21T00:00:00"/>
    <x v="2"/>
    <x v="0"/>
    <x v="1"/>
  </r>
  <r>
    <n v="1241"/>
    <x v="0"/>
    <d v="2023-11-11T00:00:00"/>
    <x v="10"/>
    <d v="1899-12-30T10:30:00"/>
    <s v="Fazenda Macedônia 0478 - Talhão 016 - MÓD 1"/>
    <x v="4"/>
    <x v="2"/>
    <s v="O operador de HV realizava troca da corrente de corte,  quando foi picada em seu braço esquerdo, por um inseto não identificado, causando irritação entorno a picada."/>
    <s v="Bracell"/>
    <x v="5"/>
    <s v="MÓDULO 1"/>
    <s v="João Pedro Bernardino"/>
    <s v="Operador máquina florestal I"/>
    <s v="Márcio Pires"/>
    <s v="Lucas Ribeiro Pinto"/>
    <s v="Márcio Pires"/>
    <s v="1. Tomou anti alérgico no módulo;_x000a_2. Encaminhado para Ambulatório Bracell."/>
    <s v="Técnico colheita, Leone Casturino"/>
    <x v="10"/>
    <x v="2"/>
    <x v="2"/>
    <x v="1"/>
    <s v=""/>
    <x v="1"/>
    <x v="0"/>
    <x v="0"/>
  </r>
  <r>
    <n v="1242"/>
    <x v="0"/>
    <d v="2023-11-16T00:00:00"/>
    <x v="10"/>
    <d v="1899-12-30T02:30:00"/>
    <s v="Fazenda Porteira - MS"/>
    <x v="4"/>
    <x v="2"/>
    <s v="O colaborador relatou que estava realizando a troca do material de corte e em determinado momento sentiu uma picada de inseto (marimbondo) na mão esquerda."/>
    <s v="Bracell"/>
    <x v="5"/>
    <m/>
    <s v="Gabriel dos Santos Silva"/>
    <s v="Operador de Máquinas Florestais II"/>
    <s v="Evandro Worell"/>
    <s v="Angelo Taparo"/>
    <m/>
    <s v="1. Por medidas preventivas o colaborador tomou dois   comprimidos de antialérgico (Prednisolona);_x000a_2. Comunicação aos gestores, saúde e área de segurança da Bracell. "/>
    <s v="Silas"/>
    <x v="12"/>
    <x v="2"/>
    <x v="2"/>
    <x v="1"/>
    <s v=""/>
    <x v="1"/>
    <x v="0"/>
    <x v="0"/>
  </r>
  <r>
    <n v="1243"/>
    <x v="1"/>
    <d v="2023-11-16T00:00:00"/>
    <x v="10"/>
    <d v="1899-12-30T12:32:00"/>
    <s v="Brasilandia - Bataguassu"/>
    <x v="1"/>
    <x v="0"/>
    <s v="O colaborador estava em deslocamento de Brasilândia MS sentido  Bataguassu-MS, com o veículo S10. Em determinado momento, ele veio a cochilar ao volante, perdendo o controle da direção, vindo a deitar o veículo na lateral da rodovia MS395."/>
    <s v="Ms Florestal"/>
    <x v="2"/>
    <m/>
    <s v="Carlos Alberto de Mello"/>
    <s v="Motorista"/>
    <s v="Sérgio Pinheiro"/>
    <s v="José Junior"/>
    <s v="Sérgio Pinheiro"/>
    <s v="1. Comunicação imediata aos gestores, saúde e área de segurança da MS Florestal;_x000a_2. Mesmo sem nenhuma lesão e por medidas preventivas, o colaborador passou por atendimento médico na Santa Casa em Bataguassu-MS, onde foi liberado sem restrições. "/>
    <s v="Jambres Ferreira Da Silva"/>
    <x v="14"/>
    <x v="4"/>
    <x v="3"/>
    <x v="2"/>
    <d v="2023-11-21T00:00:00"/>
    <x v="2"/>
    <x v="0"/>
    <x v="1"/>
  </r>
  <r>
    <n v="1244"/>
    <x v="0"/>
    <d v="2023-11-17T00:00:00"/>
    <x v="10"/>
    <d v="1899-12-30T07:40:00"/>
    <s v="Pátio da L1"/>
    <x v="3"/>
    <x v="2"/>
    <s v="Ao tentar remover um pedaço de madeira junto com um colega de trabalho, prensou o dedo indicador da mão direita no paralama no caminhão, ocasionando a perda da unha."/>
    <s v="Bracell"/>
    <x v="0"/>
    <m/>
    <s v="Diogenes Alves de Arruda"/>
    <s v="Motorista de Transporte Cargas"/>
    <s v="Matheus Henrique"/>
    <s v="Everson Ribas"/>
    <s v="Matheus Henrique"/>
    <s v="1. Comunicação e ida para o Ambulatório da L2 para atendimento."/>
    <s v="Pelo próprio Sr Diogenes e pelos técnicos Tiago e Elder."/>
    <x v="19"/>
    <x v="4"/>
    <x v="3"/>
    <x v="2"/>
    <d v="2023-11-22T00:00:00"/>
    <x v="2"/>
    <x v="0"/>
    <x v="1"/>
  </r>
  <r>
    <n v="1245"/>
    <x v="0"/>
    <d v="2023-11-17T00:00:00"/>
    <x v="10"/>
    <d v="1899-12-30T03:00:00"/>
    <s v="Fazenda Sta. Luiza"/>
    <x v="2"/>
    <x v="2"/>
    <s v=" O motorista, ao descer do caminhão para baixar os eixos, pisou em um buraco e torceu o joelho direito."/>
    <s v="Bracell"/>
    <x v="0"/>
    <m/>
    <s v="Pedro Pereira"/>
    <s v="Motorista de Transporte Cargas"/>
    <s v="Arthur Magnino Santana"/>
    <s v="Everson Ribas"/>
    <s v="Arthur Magnino Santana"/>
    <s v="1. Comunicação e ida para o Ambulatório da L2 para atendimento. _x000a_2. Foi aplicado injeção anti-inflamatória e solicitado o repouso. _x000a_3. O colaborador foi levado pra casa."/>
    <s v=" Pelo próprio Sr. Pedro Pereira"/>
    <x v="19"/>
    <x v="2"/>
    <x v="2"/>
    <x v="1"/>
    <s v=""/>
    <x v="1"/>
    <x v="0"/>
    <x v="0"/>
  </r>
  <r>
    <n v="1246"/>
    <x v="0"/>
    <d v="2023-11-17T00:00:00"/>
    <x v="10"/>
    <d v="1899-12-30T10:53:00"/>
    <s v="Fazenda Água Santa - Talhão 017 - MG"/>
    <x v="5"/>
    <x v="2"/>
    <s v="O Operador do HV percebeu um cheiro de queimado e ao sair da máquina para averiguar,  constatou o princípio de incêndio entre o escapamento e a lataria da máquina, imediatamente acionou o técnico de campo e na sequência iniciou o combate com o extintor manual. Com a chegada do técnico  (após uns 5 minutos), o mesmo percebeu uma fumaça no talhão, onde se deslocou com outro extintor manual extinguindo o princípio no local."/>
    <s v="Bracell"/>
    <x v="5"/>
    <m/>
    <s v="Erivelto José Nascimento Silva"/>
    <s v="Operador máquina florestal Il"/>
    <s v="Eduardo Ribeiro da Cunha"/>
    <s v="Gabriel Souza Mateus"/>
    <s v="Eduardo Ribeiro da Cunha"/>
    <s v="1. Comunicado ao gestor;_x000a_2. Comunicado área segurança."/>
    <s v="Eduardo Ribeiro da Cunha"/>
    <x v="23"/>
    <x v="2"/>
    <x v="2"/>
    <x v="1"/>
    <s v=""/>
    <x v="1"/>
    <x v="0"/>
    <x v="0"/>
  </r>
  <r>
    <n v="1247"/>
    <x v="0"/>
    <d v="2023-11-17T00:00:00"/>
    <x v="10"/>
    <d v="1899-12-30T17:20:00"/>
    <s v="Fazenda Água Santa - MG - MÓD 13"/>
    <x v="4"/>
    <x v="2"/>
    <s v="Funcionário relata que ao descer da máquina para manutenção, foi picado por uma abelha na região entre o peito e axilas por dentro da camisa."/>
    <s v="Bracell"/>
    <x v="5"/>
    <s v="MÓDULO 13"/>
    <s v="Rogério Pereira"/>
    <s v="Operador de Colheita"/>
    <s v="Eduardo Ribeiro da Cunha"/>
    <s v="Gabriel Matheus"/>
    <s v="Eduardo Ribeiro da Cunha"/>
    <s v="1. Colaborador foi encaminhado para a UPA de João Pinheiro-MG, examinado, medicado e liberado."/>
    <s v="Diego dos Santos Nascimento"/>
    <x v="23"/>
    <x v="2"/>
    <x v="2"/>
    <x v="1"/>
    <s v=""/>
    <x v="1"/>
    <x v="0"/>
    <x v="0"/>
  </r>
  <r>
    <n v="1248"/>
    <x v="0"/>
    <d v="2023-11-19T00:00:00"/>
    <x v="10"/>
    <d v="1899-12-30T08:00:00"/>
    <s v="Fazenda Sta. Luiza"/>
    <x v="1"/>
    <x v="2"/>
    <s v="O motorista que conduzia o caminhão informou que um veículo leve Bracell trafegava no sentido contrário e ao tentar passar com o caminhão ao lado do veículo, veio a colidir a parte traseira do caminhão na lateral."/>
    <s v="Bracell"/>
    <x v="0"/>
    <m/>
    <s v="Odair José da Silva"/>
    <s v="Motorista de Transporte Cargas"/>
    <s v="Arthur Magnino Santana"/>
    <s v="Everson Ribas"/>
    <s v="Arthur Magnino Santana"/>
    <m/>
    <s v="Odair José da Silva"/>
    <x v="19"/>
    <x v="2"/>
    <x v="2"/>
    <x v="1"/>
    <s v=""/>
    <x v="1"/>
    <x v="0"/>
    <x v="0"/>
  </r>
  <r>
    <n v="1249"/>
    <x v="0"/>
    <d v="2023-11-18T00:00:00"/>
    <x v="10"/>
    <d v="1899-12-30T06:00:00"/>
    <s v="Fazenda São João V - MÓD 6"/>
    <x v="3"/>
    <x v="2"/>
    <s v="O mecânico sacava o pino de fixação da faca inferior no cabeçote do HV, desferindo golpes com marreta em um saca pinos, quando teve seu punho da mão esquerda atingido por uma farpa metálica desprendida, causando ferimento e se alojando em seu punho."/>
    <s v="Ponsse"/>
    <x v="5"/>
    <s v="MÓDULO 6"/>
    <s v="Thiago de Souza"/>
    <s v="Mecânico II"/>
    <s v="Wilker Mendes de Sá (Ponsse)"/>
    <s v="Antonio Cesar Coelho Madeira"/>
    <s v="Ariosmar Damaceno"/>
    <s v="1. Mecânico levado até o Pronto Atendimento de Pirajuí para avaliação Médica;_x000a_2. Encaminhado para Unimed de Bauru onde a farpa metálica foi retirada;_x000a_3. Trabalhador recebeu 07 dias de atestado pela Unimed. Na terça feira 21/11/2023 será avaliada pelo médico do trabalho Ponsse, onde será analisada a possibilidade de readaptação."/>
    <s v="Wilker Mendes de Sá"/>
    <x v="10"/>
    <x v="4"/>
    <x v="3"/>
    <x v="2"/>
    <d v="2023-11-23T00:00:00"/>
    <x v="2"/>
    <x v="0"/>
    <x v="1"/>
  </r>
  <r>
    <n v="1250"/>
    <x v="1"/>
    <d v="2023-11-17T00:00:00"/>
    <x v="10"/>
    <d v="1899-12-30T10:20:00"/>
    <s v="Fazenda Bela Vista - Talhão 01"/>
    <x v="1"/>
    <x v="2"/>
    <s v="Conforme relato do colaborador a caminhonete (da outra EPS) estava fazendo uma mudança de via (carreador), e a máquina estava manobrando para entrar no talhão. Ele então relatou que devido o eucalipto está alto não foi possível ver quando a caminhonete virou para entrar no carreador, causando a colisão e pequenas avarias. "/>
    <s v="ASJ Florestal"/>
    <x v="2"/>
    <m/>
    <s v="Antônio Carlos"/>
    <s v="Motorista"/>
    <s v=" Vinicius Aquino"/>
    <s v="Danilo Ribeiro"/>
    <s v=" Vinicius Aquino"/>
    <s v="1. Comunicação aos gestores e área de segurança da MS Florestal. "/>
    <s v="Maria Divina"/>
    <x v="12"/>
    <x v="2"/>
    <x v="2"/>
    <x v="1"/>
    <s v=""/>
    <x v="1"/>
    <x v="0"/>
    <x v="0"/>
  </r>
  <r>
    <n v="1251"/>
    <x v="1"/>
    <d v="2023-11-18T00:00:00"/>
    <x v="10"/>
    <d v="1899-12-30T07:10:00"/>
    <s v="BR 267 KM 144"/>
    <x v="1"/>
    <x v="2"/>
    <s v="O colaborador relatou que saiu sentido a fazenda Nova Jerusalém com o veículo. Chegando no km 144 da rodovia, a trava do capu destravou fazendo com que o capu viesse a colidir com o parabrisa, causando a quebra do mesmo e amassando o capu."/>
    <s v="Ms Florestal"/>
    <x v="2"/>
    <m/>
    <s v="Diego Gonçalves da Conceição"/>
    <s v="Técnico de Silvicultura"/>
    <s v="Eliane Campos"/>
    <s v="Hélio Rocha"/>
    <s v="Eliane Campos"/>
    <s v="1. O veículo foi parado no acostamento e o motorista verificou o que havia ocorrido e posteriormente foi acionado o guincho;_x000a_2. Comunicação aos gestores e área de segurança da MS Florestal. "/>
    <s v="Diego Gonçalves"/>
    <x v="7"/>
    <x v="2"/>
    <x v="2"/>
    <x v="1"/>
    <s v=""/>
    <x v="1"/>
    <x v="0"/>
    <x v="0"/>
  </r>
  <r>
    <n v="1252"/>
    <x v="0"/>
    <d v="2023-11-18T00:00:00"/>
    <x v="10"/>
    <d v="1899-12-30T09:25:00"/>
    <s v="Fazenda Santo Andre"/>
    <x v="5"/>
    <x v="2"/>
    <s v="Durante  a operação  de adubação, o operador identificou uma fumaça próximo ao escapamento do trator e ao parar de imediato se deparou com um pequeno  princípio de incêndio."/>
    <s v="Bracell"/>
    <x v="2"/>
    <m/>
    <m/>
    <s v="Operador Florestal l"/>
    <s v="Adriano Primiano"/>
    <s v="Marcos Braz"/>
    <s v="Denilson José Fernandes"/>
    <s v="1. Paralisação do equipamento para realizar a manutenção (Limpeza);_x000a_2. Utilizado 1 extintor de incêndio;_x000a_3. Informado gestor da área;_x000a_4. Orientação aos operadores sobre limpeza e inspeção dos pontos críticos."/>
    <s v="Denilson José Fernandes"/>
    <x v="2"/>
    <x v="2"/>
    <x v="2"/>
    <x v="1"/>
    <s v=""/>
    <x v="1"/>
    <x v="0"/>
    <x v="0"/>
  </r>
  <r>
    <n v="1253"/>
    <x v="0"/>
    <d v="2023-11-17T00:00:00"/>
    <x v="10"/>
    <d v="1899-12-30T09:30:00"/>
    <s v="Fazenda Olinda\ Itaí - SP"/>
    <x v="5"/>
    <x v="2"/>
    <s v="Durante operação de Preparo de Solo no Talhão 002, um resíduo de madeira disposto no talhão veio a levantar e atingir o paralama lateral, causando danos no mesmo e a quebra do vidro da porta."/>
    <s v="Bracell"/>
    <x v="2"/>
    <m/>
    <s v="Anísio Fernandes de Oliveira"/>
    <s v="Operador de Máquinas"/>
    <s v="Richard A. Vicente"/>
    <s v="Marcos Braz"/>
    <s v="Richard A. Vicente"/>
    <s v="1. Comunicação aos gestores._x000a_2. Encaminhamento do trator para manutenção (será instalado lexan)."/>
    <s v="Mário Hermenegildo"/>
    <x v="2"/>
    <x v="2"/>
    <x v="2"/>
    <x v="1"/>
    <s v=""/>
    <x v="1"/>
    <x v="0"/>
    <x v="0"/>
  </r>
  <r>
    <n v="1254"/>
    <x v="0"/>
    <d v="2023-11-15T00:00:00"/>
    <x v="10"/>
    <d v="1899-12-30T10:30:00"/>
    <s v="Fazenda Olinda\ Itaí - SP"/>
    <x v="5"/>
    <x v="2"/>
    <s v="Durante operação de Preparo de Solo no Talhão 001, um resíduo de madeira disposto no talhão veio a levantar e atingir a frente do trator, levantando até o teto do trator, causando pequeno dano."/>
    <s v="Bracell"/>
    <x v="2"/>
    <m/>
    <s v="Luciano Fernandes de Oliveira"/>
    <s v="Operador de Máquinas"/>
    <s v="Richard A. Vicente"/>
    <s v="Marcos Braz"/>
    <s v="Richard A. Vicente"/>
    <s v="1. Comunicação aos gestores._x000a_2. Encaminhamento do trator para manutenção."/>
    <s v="Mário Hermenegildo"/>
    <x v="2"/>
    <x v="2"/>
    <x v="2"/>
    <x v="1"/>
    <s v=""/>
    <x v="1"/>
    <x v="0"/>
    <x v="0"/>
  </r>
  <r>
    <n v="1255"/>
    <x v="1"/>
    <d v="2023-11-18T00:00:00"/>
    <x v="10"/>
    <d v="1899-12-30T07:45:00"/>
    <s v="Fazenda Cana Brava"/>
    <x v="2"/>
    <x v="2"/>
    <s v="A colaboradora relatou que estava na área de vivência aguardando a manutenção da sua máquina.  No momento estava ventando muito forte, foi então que a trava de fixação da arte da barraca se soltou, atingindo a cabeça da colaboradora, causando um pequeno corte superficial."/>
    <s v="JSF Empreendimentos "/>
    <x v="2"/>
    <m/>
    <s v="Carla Cristina Gomes do Santos"/>
    <s v="Operadora de Trator Agrícola"/>
    <s v="Bruno Arruda"/>
    <s v="Felipe Neckel"/>
    <s v="Bruno Arruda"/>
    <s v="1. A colaboradora foi encaminhada para o Hospital Municipal Nossa Senhora Aparecida;_x000a_2. Comunicação aos gestores, saúde e área de Segurança da MS Florestal e JSF."/>
    <s v="Diego Santos"/>
    <x v="21"/>
    <x v="2"/>
    <x v="2"/>
    <x v="1"/>
    <s v=""/>
    <x v="1"/>
    <x v="0"/>
    <x v="0"/>
  </r>
  <r>
    <n v="1256"/>
    <x v="1"/>
    <d v="2023-11-20T00:00:00"/>
    <x v="10"/>
    <d v="1899-12-30T14:00:00"/>
    <s v="Fazenda Recanto do Prata"/>
    <x v="4"/>
    <x v="2"/>
    <s v="O colaborador relatou que durante a operação com o equipamento Pá Carregadeira,  o retrovisor esbarrou em um galho. Ao abrir a janela para voltar o retrovisor para posição, algumas abelhas entraram na cabine e o colaborador sofreu três picadas."/>
    <s v="Ms Florestal"/>
    <x v="2"/>
    <s v="Estradas"/>
    <s v="Felipe Dornelles"/>
    <s v="Operador de Máquinas e Equipamentos II"/>
    <s v="Samuel Nogueira Pereira"/>
    <s v="Rogelio José de Souza"/>
    <s v="Samuel Nogueira Pereira"/>
    <s v="1. O líder da área,  acessou o Kit Abelhas e administrou o medicamento Prednisona  ao colaborador;_x000a_2. Em seguida, foi informado  aos gestores, saúde e área de segurança da MS Florestal."/>
    <s v="Samuel Nogueira Pereira"/>
    <x v="21"/>
    <x v="2"/>
    <x v="2"/>
    <x v="1"/>
    <s v=""/>
    <x v="1"/>
    <x v="0"/>
    <x v="0"/>
  </r>
  <r>
    <n v="1257"/>
    <x v="1"/>
    <d v="2023-11-19T00:00:00"/>
    <x v="10"/>
    <d v="1899-12-30T21:30:00"/>
    <s v="Acesso Fazenda Café - Água Clara - MS"/>
    <x v="5"/>
    <x v="2"/>
    <s v="O colaborador relatou que estava no trajeto de acesso a fazenda Café e ao passar pela ponte veio a se chocar em um buraco formado na cabeceira da ponte.  "/>
    <s v="Planaterra"/>
    <x v="2"/>
    <s v="Estradas"/>
    <s v="Antônio  Digenal Rezende Martins Junior"/>
    <s v="Encarregado"/>
    <s v="Renan Marquês"/>
    <s v="João Ramyller"/>
    <s v="Renan Marquês"/>
    <s v="1. Comunicação aos gestores e área de segurança da MS Florestal e EPS Planaterra. "/>
    <s v="Marcio Delgado"/>
    <x v="21"/>
    <x v="2"/>
    <x v="2"/>
    <x v="1"/>
    <s v=""/>
    <x v="1"/>
    <x v="0"/>
    <x v="0"/>
  </r>
  <r>
    <n v="1258"/>
    <x v="0"/>
    <d v="2023-11-19T00:00:00"/>
    <x v="10"/>
    <d v="1899-12-30T23:10:00"/>
    <s v="Fazenda Santa Maria IV  - MÓD 7"/>
    <x v="3"/>
    <x v="2"/>
    <s v="O colaborador realizava ajustes na lâmina superior no cabeçote do HV e utilizava uma marreta. Quando veio a atingir sua mão esquerda na lâmina, causando um ferimento (corte contuso) na parte superior da sua mão e escoriações no dedo indicador."/>
    <s v="Ponsse"/>
    <x v="5"/>
    <s v="MÓDULO 7"/>
    <s v="Matheus Henrique Gomes de Oliveira"/>
    <s v="Mecânico I"/>
    <s v="Robson Lima"/>
    <s v="Antonio Cesar Coelho Madeira"/>
    <s v="Robson Lima"/>
    <s v="1. Mecânico levado até o Pronto Atendimento na cidade de Duartina para avaliação Médica, onde recebeu sutura, &quot;2 pontos&quot;;_x000a_2. Trabalhador recebeu 03 dias de atestado. Na terça-feira 21/11/23 será avaliado pelo médico do trabalho Ponsse, onde será analisada a possibilidade de readaptação."/>
    <s v="João Paulo Nogueira - Ponsse"/>
    <x v="10"/>
    <x v="4"/>
    <x v="3"/>
    <x v="2"/>
    <d v="2023-11-24T00:00:00"/>
    <x v="2"/>
    <x v="0"/>
    <x v="1"/>
  </r>
  <r>
    <n v="1259"/>
    <x v="0"/>
    <d v="2023-11-17T00:00:00"/>
    <x v="10"/>
    <d v="1899-12-30T17:22:00"/>
    <s v="Estrada municipal de acesso para fazenda dos Orixás"/>
    <x v="1"/>
    <x v="2"/>
    <s v="Caminhão de terceiros passou ao lado do ônibus da empresa Carpelo na vicinal, batendo no vidro do ônibus, causado a quebra ."/>
    <s v="Carpelo"/>
    <x v="2"/>
    <m/>
    <s v="Claudenir Dos Santos"/>
    <s v="Motorista"/>
    <s v="Bruno Noronha"/>
    <s v="Bruno Noronha"/>
    <s v="Josef  Maus Preuss"/>
    <s v="1. Comunicado a segurança e operação bracell, Comunidade a área de segurança da Carpelo."/>
    <s v="Sergio Luis dos Santos"/>
    <x v="24"/>
    <x v="2"/>
    <x v="2"/>
    <x v="1"/>
    <s v=""/>
    <x v="1"/>
    <x v="0"/>
    <x v="0"/>
  </r>
  <r>
    <n v="1260"/>
    <x v="0"/>
    <d v="2023-11-22T00:00:00"/>
    <x v="10"/>
    <d v="1899-12-30T12:50:00"/>
    <s v="Viveiro Avaí"/>
    <x v="2"/>
    <x v="2"/>
    <s v="Colaborador foi abrir o galão d'água com a tesoura para abastecer o bebedouro, quando a mesma escapou e cortou  seu dedo polegar da mão direita."/>
    <s v="Bracell"/>
    <x v="7"/>
    <s v="Avaí"/>
    <s v="Thomas Douglas Palomo Candido"/>
    <s v="Auxiliar de Serviços Gerais"/>
    <s v="Alexandre Pinto Mesquita"/>
    <s v="Geisislaine Araujo"/>
    <s v="Alexandre Pinto Mesquita"/>
    <s v="1. Colaborador foi encaminhado para o pronto atendimento de Avaí."/>
    <s v="Rosana Ferreira de Souza"/>
    <x v="24"/>
    <x v="2"/>
    <x v="2"/>
    <x v="1"/>
    <m/>
    <x v="0"/>
    <x v="0"/>
    <x v="0"/>
  </r>
  <r>
    <n v="1261"/>
    <x v="0"/>
    <d v="2023-11-22T00:00:00"/>
    <x v="10"/>
    <d v="1899-12-30T13:03:00"/>
    <s v="Mini Jardim - Pesquisa"/>
    <x v="4"/>
    <x v="2"/>
    <s v="Colaboradora estava  realizando  atividades no Mini Jardim Clonal da Pesquisa, quando foi surpreendida por uma picada de abelha na orelha esquerda."/>
    <s v="Bracell"/>
    <x v="16"/>
    <s v="Pesquisa Florestal"/>
    <s v="Barbara Soares Tomazini"/>
    <s v="Auxiliar de Pesquisa Florestal"/>
    <s v="Eder Vinicio Silva"/>
    <s v="RENATA SENE"/>
    <s v="Éder Vinicio Silva"/>
    <s v="1. Colaboradora foi levada imediatamente para o ambulatório da fábrica na Linha 1, onde foi realizado o atendimento."/>
    <s v="Éder Vinicio Silva"/>
    <x v="9"/>
    <x v="2"/>
    <x v="2"/>
    <x v="1"/>
    <s v=""/>
    <x v="1"/>
    <x v="0"/>
    <x v="0"/>
  </r>
  <r>
    <n v="1262"/>
    <x v="0"/>
    <d v="2023-11-22T00:00:00"/>
    <x v="10"/>
    <d v="1899-12-30T17:10:00"/>
    <s v="Estrada Vicinal Mário Covas Júnior - Guaimbê/SP"/>
    <x v="1"/>
    <x v="2"/>
    <s v="Motorista estava carregado sentido Fábrica, quando identificou que a roda da última composição estava fumaçando. Ao descer do caminhão identificou que o eixo 24h LD estava em chama. Fez o primeiro combate com extintor de incêndio do caminhão, porém sem sucesso."/>
    <s v="Bracell"/>
    <x v="0"/>
    <m/>
    <s v="Pedro de Souza"/>
    <s v="Motorista transporte de madeira - Bracell - BTF 5"/>
    <s v="Maximiliano Carvalho Silva"/>
    <s v="Everson Ribas Gomes"/>
    <s v="Maximiliano Carvalho Silva"/>
    <s v="1. Iniciou primeiro combate com extintor do caminhão;_x000a_2. Solicitado apoio de caminhão pipa;_x000a_3. Comunicação as lideranças;_x000a_4. Desengatou CM."/>
    <s v="Maximiliano Carvalho Silva"/>
    <x v="19"/>
    <x v="4"/>
    <x v="3"/>
    <x v="2"/>
    <d v="2023-11-27T00:00:00"/>
    <x v="2"/>
    <x v="0"/>
    <x v="1"/>
  </r>
  <r>
    <n v="1263"/>
    <x v="0"/>
    <d v="2023-11-21T00:00:00"/>
    <x v="10"/>
    <d v="1899-12-30T09:00:00"/>
    <s v="Fazenda São Benedito IV - Talhão 07"/>
    <x v="5"/>
    <x v="2"/>
    <s v="Ao fazer uma  manobra com o Trator de pneu, o operador passou em uma curva de nível com a vegetação alta que fez o Trator inclinar, vindo a tombar."/>
    <s v="Emflora "/>
    <x v="2"/>
    <m/>
    <s v="José Francisco Torres Leal"/>
    <s v=" Operador de Trator Agrícola"/>
    <s v="Benedito Xavier"/>
    <s v="Bruno Noronha"/>
    <s v="Wigor Faria"/>
    <s v="1. Comunicado de imediato ao TST Bracell"/>
    <s v="João Ricardo - TST"/>
    <x v="24"/>
    <x v="4"/>
    <x v="3"/>
    <x v="2"/>
    <d v="2023-11-26T00:00:00"/>
    <x v="2"/>
    <x v="0"/>
    <x v="1"/>
  </r>
  <r>
    <n v="1264"/>
    <x v="1"/>
    <d v="2023-11-22T00:00:00"/>
    <x v="10"/>
    <d v="1899-12-30T05:40:00"/>
    <s v="Cidade de Santa Rita do Pardo - MS"/>
    <x v="6"/>
    <x v="2"/>
    <s v="Durante a rota do veículo de transporte (van) para se deslocar a Fazenda Douradinha, a equipe parou, próximo ao alojamento da MS Florestal para aguardar o restante da equipe. Neste momento, um colaborador, não conseguiu abrir a tampa de base da garrafa manualmente (para colocar gelo). Ele pegou um canivete para tentar afrouxar a tampa, onde a lâmina escorregou, ocasionando um corte na parte superior de seu polegar da mão esquerda."/>
    <s v="MSFC"/>
    <x v="2"/>
    <m/>
    <s v="Almir Ferreira de Souza Silva"/>
    <s v="Operador de Máquinas e Equipamentos II"/>
    <s v="Ellan Melo Ribeiro"/>
    <s v="Marcus Sad"/>
    <s v="Ellan Melo Ribeiro"/>
    <s v="1. Transporte do colaborador ao pronto socorro da cidade;_x000a_2. Interrupção do transporte para reunião com a equipe reforçando sobre a proibição de porte pessoal de ferramentas cortantes;_x000a_3. Reforço com a equipe sobre regras de segurança para início da operação;_x000a_4. Comunicação aos gestores, saúde e área de segurança da MS Florestal."/>
    <s v="Marcus Sad"/>
    <x v="14"/>
    <x v="4"/>
    <x v="3"/>
    <x v="2"/>
    <d v="2023-11-27T00:00:00"/>
    <x v="2"/>
    <x v="0"/>
    <x v="1"/>
  </r>
  <r>
    <n v="1265"/>
    <x v="1"/>
    <d v="2023-11-22T00:00:00"/>
    <x v="10"/>
    <d v="1899-12-30T14:13:00"/>
    <s v="Fazenda Nova Jerusalém - Talhão 7"/>
    <x v="2"/>
    <x v="2"/>
    <s v="O mecânico realizava atividade de manutenção na máquina de frota TRT 41 (braços de pulverização do implemento). Foi quando um outro colaborador (vítima), acessou a área isolada para repassar algumas informações para outro operador. Durante a passagem dentro da área isolada, o mecânico realizava testes de elevação do braço de pulverização e  durante o teste, um dos braços atingiu o maxilar do colaborador (vítima), causando corte contuso."/>
    <s v="JCM Florestal"/>
    <x v="2"/>
    <m/>
    <s v="Marcos André da Paz"/>
    <s v="Auxiliar de Qualidade"/>
    <s v="Eliane Campos"/>
    <s v="Hélio Rocha"/>
    <s v="Eliane Campos"/>
    <s v="1. Comunicação aos gestores, saúde e área de segurança da MS Florestal e JCM."/>
    <s v="Lucas Ribeiro Zampieri"/>
    <x v="14"/>
    <x v="4"/>
    <x v="3"/>
    <x v="2"/>
    <d v="2023-11-27T00:00:00"/>
    <x v="2"/>
    <x v="0"/>
    <x v="1"/>
  </r>
  <r>
    <n v="1266"/>
    <x v="1"/>
    <d v="2023-11-22T00:00:00"/>
    <x v="10"/>
    <d v="1899-12-30T08:15:00"/>
    <s v="Fazenda São Francisco"/>
    <x v="5"/>
    <x v="2"/>
    <s v="Segundo relato do colaborador, ele se deslocava com o trator para reiniciar a atividade e ao adentrar o talhão no início da caixa seca, sentiu o tanque afundar no solo, vindo a ceder. Com o movimento, acabou forçando a barra de tração, ocasionando a quebra da mesma, causando assim a lateralização do implemento."/>
    <s v="J.F.I"/>
    <x v="2"/>
    <m/>
    <s v="Claudio Antônio Luiz Gonçalves"/>
    <s v="Tratorista"/>
    <s v="João Paulo Camargo"/>
    <s v="Danilo Ribeiro"/>
    <s v="João Paulo Camargo"/>
    <s v="1. Comunicação aos gestores e área de segurança da MS Florestal e EPS JFI. "/>
    <s v="Cristiano Gomes Siqueira"/>
    <x v="12"/>
    <x v="2"/>
    <x v="2"/>
    <x v="1"/>
    <s v=""/>
    <x v="1"/>
    <x v="0"/>
    <x v="0"/>
  </r>
  <r>
    <n v="1267"/>
    <x v="1"/>
    <d v="2023-11-22T00:00:00"/>
    <x v="10"/>
    <d v="1899-12-30T14:05:00"/>
    <s v="Fazenda Santa Fé"/>
    <x v="4"/>
    <x v="2"/>
    <s v="O colaborador (Operador) realizava atividade de supressão de árvores. Em um determinado momento, percebeu abelhas na árvore e ao continuar sua atividade, as abelhas  adentraram na máquina pelo vidro traseiro, vindo a picar as suas pálpebras superiores e inferiores."/>
    <s v="Macplan"/>
    <x v="2"/>
    <m/>
    <s v="Wellington Nunes de Araújo"/>
    <s v="Operador Máquinas"/>
    <s v="Evanilson"/>
    <s v="João Ramyller"/>
    <s v="Evanilson"/>
    <s v="1. Comunicação aos gestores e área de segurança da MS Florestal e EPS Macplan._x000a_2. O colaborador foi encaminhado ao pronto atendimento de Água Clara MS, onde foi atendido, medicado e liberado sem restrições."/>
    <s v="Carolina Martins"/>
    <x v="21"/>
    <x v="2"/>
    <x v="2"/>
    <x v="1"/>
    <s v=""/>
    <x v="1"/>
    <x v="0"/>
    <x v="0"/>
  </r>
  <r>
    <n v="1268"/>
    <x v="0"/>
    <d v="2023-11-23T00:00:00"/>
    <x v="10"/>
    <d v="1899-12-30T08:30:00"/>
    <s v="Fazenda Lageado II - Talhão 02"/>
    <x v="5"/>
    <x v="2"/>
    <s v="Durante o transporte do trator no caminhão prancha, a saída de emergência abriu a atingiu o implemento, causando a quebra do vidro."/>
    <s v="J.F.I"/>
    <x v="2"/>
    <s v="Capão Bonito"/>
    <s v="Eliel Lourenço da Cruz"/>
    <s v="Tratorista"/>
    <s v="Danilo Bavaroski"/>
    <s v=" Gil Queiroga"/>
    <m/>
    <s v="1. Trator irá fazer a troca do vidro, na oficina de Capão Bonito/SP."/>
    <s v="Isabelli – TST JFI Capão Bonito"/>
    <x v="16"/>
    <x v="2"/>
    <x v="2"/>
    <x v="1"/>
    <s v=""/>
    <x v="1"/>
    <x v="0"/>
    <x v="0"/>
  </r>
  <r>
    <n v="1269"/>
    <x v="1"/>
    <d v="2023-11-23T00:00:00"/>
    <x v="10"/>
    <d v="1899-12-30T12:30:00"/>
    <s v="Fazenda Santa Cecilia"/>
    <x v="4"/>
    <x v="2"/>
    <s v="Segundo relato da colaboradora, ao iniciar a construção da estrutura, constatou uma estaca de marcação caída no chão. Ao descer da máquina para levantar a estaca, foi surpreendida por um enxame de abelhas que acabou efetuando algumas picadas na região do rosto e couro cabeludo."/>
    <s v="Ms Florestal"/>
    <x v="2"/>
    <s v="Malha Viária"/>
    <s v="Thais Cristina Pereira do Nascimento"/>
    <s v=" Operador de máquinas Equipamentos II"/>
    <s v="Rogério Cabrini"/>
    <s v="Rogelio José de Souza"/>
    <s v="Rogério Cabrini"/>
    <s v="1. Foi realizado os primeiros atendimentos na frente de trabalho e posteriormente foi encaminhada para avaliação médica no hospital X, onde foi atendida e liberada sem restrições._x000a_2. Comunicação aos gestores, saúde e área de segurança da MS Florestal. "/>
    <s v="Rogerio Cabrini"/>
    <x v="17"/>
    <x v="2"/>
    <x v="2"/>
    <x v="1"/>
    <s v=""/>
    <x v="1"/>
    <x v="0"/>
    <x v="0"/>
  </r>
  <r>
    <n v="1270"/>
    <x v="1"/>
    <d v="2023-11-23T00:00:00"/>
    <x v="10"/>
    <d v="1899-12-30T09:30:00"/>
    <s v="Fazenda Água Limpa"/>
    <x v="2"/>
    <x v="2"/>
    <s v="O colaborador operava o equipamento na atividade de acabamento interno de terraços. Em determinado momento, ele desceu do equipamento para ir ao banheiro. Ao retornar para máquina, não percebeu que sua mão ficou próximo do encaixe da dobradiça e ao fechar a porta, prensou seu dedo médio da mão esquerda contra o batente, causando um leve ferimento. "/>
    <s v="MSFC"/>
    <x v="2"/>
    <s v="Estradas"/>
    <s v="João Domingos Nascimento Prates"/>
    <s v="Operador de Máquinas e Equipamentos II"/>
    <s v="José Ronaldo Mendes Junior"/>
    <s v="Rogélio José de Souza"/>
    <s v="José Ronaldo Mendes Junior"/>
    <s v="1. O Colaborador foi direcionado para o hospital de Santa Rita do Pardo-MS, passou por avaliação e raio-x, onde não foi constatada nenhuma fratura;_x000a_2. Após atendimento, o colaborador foi liberado sem restrições;_x000a_3. Comunicação aos gestores, saúde e área de segurança da MS Florestal. "/>
    <s v="José Ronaldo Mendes Junior"/>
    <x v="14"/>
    <x v="2"/>
    <x v="2"/>
    <x v="1"/>
    <s v=""/>
    <x v="1"/>
    <x v="0"/>
    <x v="0"/>
  </r>
  <r>
    <n v="1271"/>
    <x v="1"/>
    <d v="2023-11-23T00:00:00"/>
    <x v="10"/>
    <d v="1899-12-30T14:11:00"/>
    <s v="Estrada vicinal (MS-340) que liga Fazenda Prudentina a BR163."/>
    <x v="1"/>
    <x v="0"/>
    <s v="Conforme relato da colaboradora, ela conduzia o veículo (caminhonete S10), quando percebeu que a traseira do veículo derrapou e na tentativa de voltar a direção, bateu contra o barranco, tombando o veículo lateralmente na estrada."/>
    <s v="MSFC"/>
    <x v="2"/>
    <m/>
    <s v="Nubia Brito"/>
    <s v="Supervisora de Operações"/>
    <s v="Marcus Sad"/>
    <s v="Marcus Sad"/>
    <s v="Marcus Sad"/>
    <s v="1. A colaboradora foi encaminhada ao Pronto Socorro de Bataguassu MS, onde foi atendida e liberada sem restrições;_x000a_2. Comunicação aos gestores, saúde e área de segurança da MS Florestal;"/>
    <s v="Nubia Brito"/>
    <x v="14"/>
    <x v="4"/>
    <x v="5"/>
    <x v="2"/>
    <d v="2023-11-28T00:00:00"/>
    <x v="2"/>
    <x v="0"/>
    <x v="1"/>
  </r>
  <r>
    <n v="1272"/>
    <x v="0"/>
    <d v="2023-11-23T00:00:00"/>
    <x v="10"/>
    <d v="1899-12-30T04:40:00"/>
    <s v="Rod. 158 kM 321 - MS"/>
    <x v="1"/>
    <x v="2"/>
    <s v="Segundo relato do colaborador (motorista), ele conduzia a frota  tritrem pela rodovia, entre a cidade de Brasilândia-MS e Três Lagoas-MS. Chegando próximo do KM 321, o condutor percebeu que perdeu o controle da direção e ao olhar pelo retrovisor, notou que a terceira composição havia desacoplado do conjunto."/>
    <s v="VDA"/>
    <x v="0"/>
    <m/>
    <s v="Gordiano Lucrécio"/>
    <s v="Motorista Carreteiro"/>
    <m/>
    <s v="Hellerson Soares"/>
    <s v="Adriano Sanabria"/>
    <s v="1. Comunicação aos gestores e área de segurança da Bracell e EPS VDA;_x000a_2. Direcionamento de uma equipe da VDA no local para desobstruir a pista e controlar o fluxo;_x000a_3. Técnico da TL Inspeções se deslocando para o local para análise."/>
    <s v="André Marques - TST VDA"/>
    <x v="14"/>
    <x v="3"/>
    <x v="5"/>
    <x v="2"/>
    <d v="2023-11-28T00:00:00"/>
    <x v="2"/>
    <x v="0"/>
    <x v="1"/>
  </r>
  <r>
    <n v="1273"/>
    <x v="0"/>
    <d v="2023-11-23T00:00:00"/>
    <x v="10"/>
    <d v="1899-12-30T14:00:00"/>
    <s v="Fazenda Nossa Senhora Aparecida - MS"/>
    <x v="2"/>
    <x v="2"/>
    <s v="A colaboradora realizava a coleta de brotos utilizando uma tesoura e ao realizar um certo movimento, veio a atingir a mão esquerda, causando um ferimento superficial."/>
    <s v="Bracell"/>
    <x v="7"/>
    <s v="MS"/>
    <s v="Lucileila dos Santos Evangelista Nascimento"/>
    <s v="Auxiliar de Viveiro"/>
    <m/>
    <s v="Gilvan Cercundo"/>
    <s v="João Afonso Mota"/>
    <s v="1. Comunicação aos gestores,saúde e área de segurança da Bracell. "/>
    <s v="Natalia Fogaça Lima"/>
    <x v="21"/>
    <x v="2"/>
    <x v="2"/>
    <x v="1"/>
    <s v=""/>
    <x v="1"/>
    <x v="0"/>
    <x v="0"/>
  </r>
  <r>
    <n v="1274"/>
    <x v="0"/>
    <d v="2023-11-23T00:00:00"/>
    <x v="10"/>
    <d v="1899-12-30T12:10:00"/>
    <s v="Fazenda Nossa Senhora Aparecida - MS"/>
    <x v="2"/>
    <x v="2"/>
    <s v="A colaboradora realizava atividade de seleção de mudas, foi quando uma outra colaboradora foi movimentar a mesa para abrir espaço, não se atentando, veio a atingir a perna esquerda, causando um pequeno hematoma."/>
    <s v="Bracell"/>
    <x v="7"/>
    <s v="MS"/>
    <s v="Andressa Pereira da Silva"/>
    <s v="Auxiliar de serviços gerais de Viveiro"/>
    <m/>
    <s v="Gilvan Cercundo"/>
    <s v="João Afonso Mota"/>
    <s v="1. Comunicação aos gestores, saúde e área de segurança da Bracell; _x000a_2. Foi encaminhada para o ambulatório médico local, onde foi atendida e liberada sem restrições. "/>
    <s v="Eliane Carvalho"/>
    <x v="21"/>
    <x v="2"/>
    <x v="2"/>
    <x v="1"/>
    <s v=""/>
    <x v="1"/>
    <x v="0"/>
    <x v="0"/>
  </r>
  <r>
    <n v="1275"/>
    <x v="0"/>
    <d v="2023-11-25T00:00:00"/>
    <x v="10"/>
    <d v="1899-12-30T11:00:00"/>
    <s v="Fazenda Santa Rosa II - Talhão 002/009 - MÓD 14"/>
    <x v="3"/>
    <x v="2"/>
    <s v="Após o desembarque do Forwarder, a operadora foi abrir o extensor do malhal e ao colocar o Pino veio a prensar o dedo indicador, causando um corte."/>
    <s v="Bracell"/>
    <x v="5"/>
    <s v="MÓDULO 14"/>
    <s v="Janaina da Silva Pereira"/>
    <s v="Operador(a) de colheita I"/>
    <s v="Felipe Manuel Velesi"/>
    <s v="Lucas Ribeiro"/>
    <s v="Fábio de Oliveira Bozi"/>
    <s v="1. Colaboradora foi levada ao pronto atendimento de Avaí - SP, aonde foi atendida, feito a limpeza do corte e direcionada ao UPA de Bauru para dar 2 pontos."/>
    <s v="Felipe Manuel Velesi"/>
    <x v="3"/>
    <x v="4"/>
    <x v="2"/>
    <x v="2"/>
    <d v="2023-11-30T00:00:00"/>
    <x v="2"/>
    <x v="0"/>
    <x v="1"/>
  </r>
  <r>
    <n v="1276"/>
    <x v="0"/>
    <d v="2023-11-25T00:00:00"/>
    <x v="10"/>
    <d v="1899-12-30T07:10:00"/>
    <s v="Acesso para a Fazenda QuilomboII"/>
    <x v="5"/>
    <x v="0"/>
    <s v="Ao realizar desembarque de trator de caminhão prancha que estava encavalado em mata burro, não acionou freio estacionário e, devido movimento do caminhão veio a tombar o implemento e atingir veículos próximos (veículo leve e caminhão baú)."/>
    <s v="Bracell"/>
    <x v="2"/>
    <m/>
    <s v="Luis Fernando Rossi "/>
    <s v="Motorista Carreta"/>
    <s v="Raphael Ribas"/>
    <s v="Marcos Braz"/>
    <s v="Denilson José Fernandes"/>
    <s v="1. Comunicação aos Gestores imediatos (bracell e emflora);_x000a_2. Liberação da estrada e avaliação dos danos;_x000a_3. Remoção dos Equipamentos para manutenção."/>
    <s v="Denilson José Fernandes"/>
    <x v="2"/>
    <x v="3"/>
    <x v="2"/>
    <x v="2"/>
    <d v="2023-11-30T00:00:00"/>
    <x v="2"/>
    <x v="0"/>
    <x v="1"/>
  </r>
  <r>
    <n v="1277"/>
    <x v="0"/>
    <d v="2023-11-25T00:00:00"/>
    <x v="10"/>
    <d v="1899-12-30T10:20:00"/>
    <s v="Jardim Clonal 2 - MS"/>
    <x v="2"/>
    <x v="2"/>
    <s v="A colaboradora estava desentubetando mudas para o plantio do composto clonal e quando ela foi pegar uma caixa de mudas e colocar em cima do canalete,  caiu um capacete em sua cabeça. O capacete era de um dos colaboradores da empresa terceirizada que estavam trabalhando no teto do mini jardim. "/>
    <s v="Bracell"/>
    <x v="7"/>
    <s v="MS"/>
    <s v="Rita de Cássia Cardoso dos Santos"/>
    <s v="Auxiliar de viveiro"/>
    <m/>
    <s v="Gilvan Cruz"/>
    <s v="Maxmuller de Moura"/>
    <s v="1.  Comunicação aos gestores,  saúde e área de segurança da Bracell. "/>
    <s v="Lidiane Nayara Ralph"/>
    <x v="21"/>
    <x v="2"/>
    <x v="2"/>
    <x v="1"/>
    <s v=""/>
    <x v="1"/>
    <x v="0"/>
    <x v="0"/>
  </r>
  <r>
    <n v="1278"/>
    <x v="0"/>
    <d v="2023-11-25T00:00:00"/>
    <x v="10"/>
    <d v="1899-12-30T17:45:00"/>
    <s v="Rodovia MarechalRondon, KM264"/>
    <x v="2"/>
    <x v="0"/>
    <s v="Motorista deslocava com o ônibus pela rodovia Marechal Rondon com 45 funcionários, quando ocorreu o estouro do pneu dianteiro LE, vindo a entrar no canteiro central."/>
    <s v="LB Florestal"/>
    <x v="2"/>
    <m/>
    <s v="Reginaldo Antônio Vieira"/>
    <s v="Motorista"/>
    <s v="José Borba"/>
    <s v="Gil Cancella Queiroga"/>
    <s v="José Borba"/>
    <s v="1. Os funcionários que relataram desconforto (dor localizada)- INGRID DE JESUS DIAS, ELIARA CAROLINE DA SILVA, JULIANA DE FATIMA BENEDITO ZAMBONE, KAUANE CAROLINE CARVALHO AMERICO, ANTONIO VICENTE ALVES CARDOSO, MARIELE EDUARDA DE OLIVEIRA ZEFERINO, RENATA JANUZZI ALVES, ZELMA REGINA MIGORANÇA, DANUSA DE OLIVEIRA RICARDO DA SILVA, LUCINEIA DE FATIMA CIPRIANO PORFIRIO, LUCILENE CIPRIANO MODESTO, foram levados ao hospital de Botucatu pelo Corpo de bombeiros e ambulância da Concessionária."/>
    <s v="EDSON ERNESTO ALEIXO DO PRADO TST-LB FLORESTAL"/>
    <x v="16"/>
    <x v="2"/>
    <x v="3"/>
    <x v="2"/>
    <d v="2023-11-30T00:00:00"/>
    <x v="2"/>
    <x v="0"/>
    <x v="1"/>
  </r>
  <r>
    <n v="1279"/>
    <x v="0"/>
    <d v="2023-11-27T00:00:00"/>
    <x v="10"/>
    <d v="1899-12-30T11:30:00"/>
    <s v="Viveiro Avaí"/>
    <x v="2"/>
    <x v="2"/>
    <s v="Colaboradora tropeçou na alça de ferro da tampa de passagem na área de crescimento, vindo a cair e cortando o dedo na tesoura que estava na mão."/>
    <s v="Bracell"/>
    <x v="7"/>
    <m/>
    <s v="Maria Eduarda de Freitas Balbino"/>
    <s v="Auxiliar de Serviços Gerais"/>
    <s v="Alexandre Pinto Mesquita"/>
    <s v="Geisislaine Araujo"/>
    <s v="Alexandre Pinto Mesquita"/>
    <s v="1.Colaborador foi encaminhado para o pronto atendimento de Avaí."/>
    <s v="Rosana Ferreira de Souza"/>
    <x v="24"/>
    <x v="2"/>
    <x v="2"/>
    <x v="1"/>
    <s v=""/>
    <x v="1"/>
    <x v="0"/>
    <x v="0"/>
  </r>
  <r>
    <n v="1280"/>
    <x v="0"/>
    <d v="2023-11-28T00:00:00"/>
    <x v="10"/>
    <d v="1899-12-30T17:50:00"/>
    <s v="Rodovia Comandante João Ribeiro de Barros km 397 - Gália SP"/>
    <x v="1"/>
    <x v="2"/>
    <s v="Colaborador se deslocava com o veículo na rodovia, momento que perdeu o controle,  atingiu uma valeta de água pluvial, colidindo contra uma cerca._x000a_"/>
    <s v="Ponsse"/>
    <x v="6"/>
    <m/>
    <s v="Marco Jorge Silva Pereira"/>
    <s v="Mecânico III"/>
    <s v="Mario Fraiz"/>
    <s v="Marcos Menezes"/>
    <s v="Mário Fraiz"/>
    <s v="1. Evidenciado que o colaborador não sofreu ferimentos;_x000a_Acionada a Equipe de Atendimento da Concessionária da Rodovia._x000a_2. Comunicação aos Gestores Ponsse e Bracell."/>
    <s v="Roberto Esgotti"/>
    <x v="11"/>
    <x v="2"/>
    <x v="2"/>
    <x v="1"/>
    <s v=""/>
    <x v="1"/>
    <x v="0"/>
    <x v="0"/>
  </r>
  <r>
    <n v="1281"/>
    <x v="1"/>
    <d v="2023-11-28T00:00:00"/>
    <x v="10"/>
    <d v="1899-12-30T08:10:00"/>
    <s v="Prosperidade Gleba B - Link - Água Clara"/>
    <x v="5"/>
    <x v="2"/>
    <s v="A colaboradora relatou que durante a realização da atividade de link no talhão 04, um resíduo florestal foi projetado contra a parte frontal da máquina, causando a quebra do para-brisa."/>
    <s v="Ms Florestal"/>
    <x v="2"/>
    <m/>
    <s v="Gessica Pereira"/>
    <s v="Operadora de Máquinas e Equipamentos II"/>
    <s v="Alan Lima"/>
    <s v="José Júnior Ferreira"/>
    <s v="Alan Lima"/>
    <s v="1. Comunicação imediata aos gestores e área de segurança da MS Florestal."/>
    <s v="Alan Lima"/>
    <x v="21"/>
    <x v="2"/>
    <x v="2"/>
    <x v="1"/>
    <s v=""/>
    <x v="1"/>
    <x v="0"/>
    <x v="0"/>
  </r>
  <r>
    <n v="1282"/>
    <x v="0"/>
    <d v="2023-11-28T00:00:00"/>
    <x v="10"/>
    <d v="1899-12-30T08:15:00"/>
    <s v=" Jardim Clonal 2"/>
    <x v="2"/>
    <x v="2"/>
    <s v="A colaboradora estava realizando a atividade de manejo de cepas no jardim clonal. Foi quando ela veio a cortar o segundo dedo da mão esquerda (Corte superficial)."/>
    <s v="Bracell"/>
    <x v="7"/>
    <s v="MS"/>
    <s v="Ana Carolina Domingues"/>
    <s v="Auxiliar de Viveiro"/>
    <m/>
    <s v="Gilvan Cruz"/>
    <s v="Maxmuller de Moura"/>
    <s v="1. A colaboradora foi encaminhada ao ambulatório e feita a comunicação aos gestores, saúde e área de segurança da Bracell."/>
    <s v="Maxmuller de Andrade Moura"/>
    <x v="21"/>
    <x v="2"/>
    <x v="2"/>
    <x v="1"/>
    <s v=""/>
    <x v="1"/>
    <x v="0"/>
    <x v="0"/>
  </r>
  <r>
    <n v="1283"/>
    <x v="0"/>
    <d v="2023-11-28T00:00:00"/>
    <x v="10"/>
    <d v="1899-12-30T22:27:00"/>
    <s v="Pátio Linha 02"/>
    <x v="5"/>
    <x v="2"/>
    <s v="Colaborador posicionou o caminhão scania para realizar a descarga na mesa 2, na descarga soltou uma madeira da garra da máquina caindo sobre a cabine quebrando o teto solar e causando avarias na estrutura da mesma."/>
    <s v="Bracell"/>
    <x v="1"/>
    <m/>
    <s v="Marcelo da Silva Sousa"/>
    <s v="Operador de Grua"/>
    <s v="Matheus Henrique"/>
    <s v="Everson Ribas"/>
    <s v="Matheus  Henrique"/>
    <s v="1. Comunicação o Supervisor da área e retirado o veículo do local, Aguardando para deslocar o veículo avariado para Automotiva."/>
    <s v="Marcelo Ardilia Geness"/>
    <x v="18"/>
    <x v="2"/>
    <x v="2"/>
    <x v="1"/>
    <s v=""/>
    <x v="1"/>
    <x v="0"/>
    <x v="0"/>
  </r>
  <r>
    <n v="1284"/>
    <x v="0"/>
    <d v="2023-11-29T00:00:00"/>
    <x v="10"/>
    <d v="1899-12-30T15:30:00"/>
    <s v="Itatinga SP"/>
    <x v="1"/>
    <x v="2"/>
    <s v="Colaborador se deslocava com o caminhão comboio para a faz. Americana e ao passar embaixo do viaduto da Rodovia Castelo Branco, na altura do km 234, não se atentou a altura do viaduto, vindo a colidir o guarda-corpo do caminhão."/>
    <s v="Ponsse"/>
    <x v="6"/>
    <m/>
    <s v="Paulo Cesar da Silva Freitas"/>
    <s v="Motorista I (Peric)"/>
    <s v="Márcio Aparecido Cavalheiro"/>
    <s v="Marcos Menezes"/>
    <s v="Marcio Aparecido Cavalheiro"/>
    <s v="1. Comunicação aos gestores Ponsse e Bracell;_x000a_2. O veículo será retirado da operação e direcionado para os reparos no guarda-corpo no dia 30/11/2023."/>
    <s v="Roberto Esgotti"/>
    <x v="11"/>
    <x v="2"/>
    <x v="2"/>
    <x v="1"/>
    <s v=""/>
    <x v="1"/>
    <x v="0"/>
    <x v="0"/>
  </r>
  <r>
    <n v="1285"/>
    <x v="1"/>
    <d v="2023-11-28T00:00:00"/>
    <x v="10"/>
    <d v="1899-12-30T11:30:00"/>
    <s v="Fazenda Três Irmãos"/>
    <x v="4"/>
    <x v="2"/>
    <s v="Segundo relato do colaborador, ele estava realizando a atividade de marcação de topografia e em determinado momento uma abelha sem que ele percebesse entrou por debaixo da camisa. No movimento de trabalho, acabou pressionando a abelha, foi quando sentiu uma leve picada e após isso sentiu apenas uma coceira, sem qualquer incômodo maior."/>
    <s v="Ms Florestal"/>
    <x v="2"/>
    <m/>
    <s v="Reinaldo Domingos da Silva"/>
    <s v="Técnico de Topografia"/>
    <s v="Eduardo Barbosa Martoni"/>
    <s v="Cleomar Pereira Lazaro"/>
    <m/>
    <s v="1. Foi verificado ao redor se tinha alguma caixa de abelha  no local;_x000a_2. Comunicação aos gestores, saúde e área de segurança da MS Florestal. "/>
    <s v="Cleomar Pereira Lazaro"/>
    <x v="12"/>
    <x v="2"/>
    <x v="2"/>
    <x v="1"/>
    <s v=""/>
    <x v="1"/>
    <x v="0"/>
    <x v="0"/>
  </r>
  <r>
    <n v="1286"/>
    <x v="0"/>
    <d v="2023-11-29T00:00:00"/>
    <x v="10"/>
    <d v="1899-12-30T09:00:00"/>
    <s v="Fazenda Guarani I -Talhão 010"/>
    <x v="5"/>
    <x v="2"/>
    <s v="Efetuava a aplicação de capina química mecanizada com o trator e ao passar por cima de alguns resíduos, uma madeira atingiu o vidro inferior da cabine próximo ao suporte da garrafa d'água."/>
    <s v="J.F.I"/>
    <x v="2"/>
    <s v="ITATINGA"/>
    <s v="Elias Rodrigues"/>
    <s v="Tratorista"/>
    <s v="Luciano Bueno de Camargo Matos"/>
    <s v="Gil Queiroga"/>
    <s v="Luciano Bueno de Camargo Matos"/>
    <s v="1. Trator paralisado para a troca do vidro."/>
    <s v="Alessandro TST JFI"/>
    <x v="16"/>
    <x v="2"/>
    <x v="2"/>
    <x v="1"/>
    <s v=""/>
    <x v="1"/>
    <x v="0"/>
    <x v="0"/>
  </r>
  <r>
    <n v="1287"/>
    <x v="0"/>
    <d v="2023-11-30T00:00:00"/>
    <x v="10"/>
    <d v="1899-12-30T16:48:00"/>
    <s v="Viveiro LP"/>
    <x v="2"/>
    <x v="2"/>
    <s v="Colaboradora estava na fila do relógio de ponto com as mãos na cintura aguardando para passar digital, colega próxima não viu e bateu em seu braço forçando o polegar da mão direita."/>
    <s v="Bracell"/>
    <x v="7"/>
    <s v="LPI"/>
    <s v="Natalia de Oliveira Alberconi"/>
    <s v="Auxiliar de Irrigação"/>
    <s v="Agnaldo Romano"/>
    <s v="Claudilene Pena"/>
    <m/>
    <s v="1. Colaboradora foi encaminhada para ambulatório linha 02, imobilizado polegar e medicada;_x000a_2. Encaminhada para C.M.U para realizar raio-x;_x000a_3. 01/12/2023 retornou no médico do trabalho,  onde foi avaliada novamente e analisado o raio-x. Não houve fratura;_x000a_4. A colaboradora foi liberada para retornar atividades."/>
    <s v="Agnaldo Romano"/>
    <x v="9"/>
    <x v="2"/>
    <x v="2"/>
    <x v="1"/>
    <s v=""/>
    <x v="1"/>
    <x v="0"/>
    <x v="0"/>
  </r>
  <r>
    <n v="1288"/>
    <x v="0"/>
    <d v="2023-11-29T00:00:00"/>
    <x v="10"/>
    <d v="1899-12-30T16:00:00"/>
    <s v="Fazenda Lunardelli"/>
    <x v="0"/>
    <x v="2"/>
    <s v="O colaborador estava realizando a atividade de limpeza de área no talhão 31, quando ao cortar uma árvore, o mesmo veio a atingir o seu pé direito com um machado."/>
    <s v="Bracell"/>
    <x v="26"/>
    <m/>
    <s v="Rafael Luiz Perez"/>
    <s v="Lider de Operações Florestais"/>
    <s v="Caio Henrique Barbosa"/>
    <s v="Rogério Prudêncio Ferreira"/>
    <s v="Caio Henrique Barbosa"/>
    <s v="1. Foi socorrido pelos socorristas da equipe e kit primeiros socorros._x000a_2. Encaminhado hospital Unimed em Bauru."/>
    <s v="Rogério Prudêncio Ferreira"/>
    <x v="2"/>
    <x v="3"/>
    <x v="3"/>
    <x v="2"/>
    <d v="2023-12-04T00:00:00"/>
    <x v="2"/>
    <x v="0"/>
    <x v="1"/>
  </r>
  <r>
    <n v="1289"/>
    <x v="0"/>
    <d v="2023-11-27T00:00:00"/>
    <x v="10"/>
    <d v="1899-12-30T18:28:00"/>
    <s v="Acesso para a Fazenda Sta Inácio"/>
    <x v="5"/>
    <x v="2"/>
    <s v="O mecânico estava realizando substituição do pneu traseiro do trator frota com auxílio do caminhão munck, quando durante a manobra o eixo de sustentação da torre veio a romper, fazendo com que a base caísse sobre a carroceria."/>
    <s v="Bracell"/>
    <x v="4"/>
    <m/>
    <s v="Flávio Campanholi"/>
    <s v="Mecânico Automotivo"/>
    <s v=" Murilo Ortis"/>
    <s v="José  Rodrigo"/>
    <s v="Fábio Kaizer"/>
    <s v="1. Comunicação aos Gestores imediatos e Supervisor._x000a_2. Avaliação e investigação junto com o time de engenharia e confiabilidade._x000a_3. Remoção dos Equipamentos para manutenção."/>
    <s v="Fabio Kaizer"/>
    <x v="2"/>
    <x v="3"/>
    <x v="2"/>
    <x v="2"/>
    <d v="2023-12-02T00:00:00"/>
    <x v="2"/>
    <x v="0"/>
    <x v="1"/>
  </r>
  <r>
    <n v="1290"/>
    <x v="0"/>
    <d v="2023-12-01T00:00:00"/>
    <x v="11"/>
    <d v="1899-12-30T10:30:00"/>
    <s v="Fazenda Sarandi"/>
    <x v="2"/>
    <x v="2"/>
    <s v="Ao realizar a fixação do pino da barraca no solo com auxílio  da marreta, a mesma resvalou  vindo de encontro com o dorso  do seu pé esquerdo, causando um inchaço."/>
    <s v="Emflora "/>
    <x v="2"/>
    <m/>
    <s v="Rafael Tosadori Vitorino"/>
    <s v="Ajudante rural"/>
    <s v="Benedito Xavier"/>
    <s v="Bruno Noronha"/>
    <s v="Wigor Faria"/>
    <s v="1. Encaminhado o colaborador para o pronto atendimento; Comunicação de imediato ao TST Bracell."/>
    <m/>
    <x v="24"/>
    <x v="2"/>
    <x v="2"/>
    <x v="1"/>
    <s v=""/>
    <x v="1"/>
    <x v="0"/>
    <x v="0"/>
  </r>
  <r>
    <n v="1291"/>
    <x v="0"/>
    <d v="2023-11-23T00:00:00"/>
    <x v="10"/>
    <d v="1899-12-30T13:00:00"/>
    <s v="Fazenda Macedônia - Talhão 011 - MÓD 1"/>
    <x v="4"/>
    <x v="2"/>
    <s v=" O operador ao deslocar dentro do talhão até a máquina, sentiu uma picada na região da testa."/>
    <s v="Bracell"/>
    <x v="5"/>
    <s v="MÓDULO 1"/>
    <s v="Wesley Gustavo Barbosa De Souza"/>
    <s v="Operador máquina florestal I"/>
    <s v="Márcio Pires"/>
    <s v="Rafael Eli"/>
    <s v="Márcio Pires"/>
    <s v="1. Após informar, foi orientado a passar no  Ambulatório Bracell."/>
    <s v="Técnico Alex dos Santos"/>
    <x v="10"/>
    <x v="2"/>
    <x v="2"/>
    <x v="1"/>
    <s v=""/>
    <x v="1"/>
    <x v="0"/>
    <x v="0"/>
  </r>
  <r>
    <n v="1292"/>
    <x v="0"/>
    <d v="2023-11-22T00:00:00"/>
    <x v="10"/>
    <d v="1899-12-30T11:30:00"/>
    <s v="Fazenda Carretão - MÓD 5"/>
    <x v="2"/>
    <x v="2"/>
    <s v="O almoxarife de campo realizava a limpeza da área de acesso aos banheiros do módulo. Abaixou para &quot;torcer&quot; o pano molhado, no balde que se etava no chão, ao se levantar, bateu sua cabeça na pia, causando um desconforto na região atingida. Não houve ferimento."/>
    <s v="Ponsse"/>
    <x v="5"/>
    <s v="MÓDULO 5"/>
    <s v="Flavio Alves da Silva"/>
    <s v="Almoxarife de campo"/>
    <s v="Antônio Cesar Coelho Madeira"/>
    <s v="Antonio Cesar Coelho Madeira"/>
    <s v="Anderson Santana"/>
    <s v="1. Colaborador levado até o Pronto Atendimento da Unimed na cidade de Bauru, para avaliação Médica e realização de exames radiológicos. Após avaliação e exames, o colaborador foi liberado sem restrições._x000a_2. O colaborador será avaliado pelo Médico do Trabalho no dia  24/11/2023."/>
    <s v="Felipe de Bortoli Mendonça"/>
    <x v="10"/>
    <x v="2"/>
    <x v="2"/>
    <x v="1"/>
    <s v=""/>
    <x v="1"/>
    <x v="0"/>
    <x v="0"/>
  </r>
  <r>
    <n v="1293"/>
    <x v="0"/>
    <d v="2023-11-23T00:00:00"/>
    <x v="10"/>
    <d v="1899-12-30T23:05:00"/>
    <s v="Rodovia Castelo Branco km 243 | Águas de Santa Barbara SP - MÓD 3"/>
    <x v="1"/>
    <x v="2"/>
    <s v="Colaboradores estavam se deslocando com o caminhão Baú Oficina pela Rodovia, no sentido de Bernardino de Campos para Itatinga, quando fizeram uma parada no acostamento, nesse momento um caminhão que transportava derivados de milho, colidiu lateralmente no veículo baú oficina, gerando danos materiais."/>
    <s v="Ponsse"/>
    <x v="5"/>
    <s v="MÓDULO 3"/>
    <s v="Carlos Eugênio Novaes de Souza/Wagner Augusto Bueno"/>
    <s v="Mecânico II"/>
    <s v="Antonio Cesar Coelho Madeira"/>
    <s v="Antonio Cesar Coelho Madeira"/>
    <s v="Rafael Domingues"/>
    <s v="1. Evidenciado que os colaboradores não sofreram ferimentos._x000a_2. Acionada a Equipe de Atendimento da Concessionária da Rodovia (CCR) e a Polícia Militar Rodoviária. Após avaliação da ocorrência, o veículo foi liberado e como não houve vítimas, o condutor foi orientado a registrar o Boletim de Ocorrência._x000a_3. O Supervisor Marcos Da Macena se deslocou até o local dos fatos para auxílio e acompanhamento."/>
    <s v="Marcos Da Macena Ferreira"/>
    <x v="10"/>
    <x v="2"/>
    <x v="2"/>
    <x v="1"/>
    <s v=""/>
    <x v="1"/>
    <x v="0"/>
    <x v="0"/>
  </r>
  <r>
    <n v="1294"/>
    <x v="0"/>
    <d v="2023-11-30T00:00:00"/>
    <x v="10"/>
    <d v="1899-12-30T09:40:00"/>
    <s v="Fazenda Macedônia - Talhão 009 - MÓD 1"/>
    <x v="3"/>
    <x v="2"/>
    <s v="O operador saiu da cabine da máquina Harvester e estava sobre a esteira quando derrubou uns clips de papel sobre essa. Segurou no corrimão da cabine e ao se abaixar para pegar os clips, se desequilibrou e seu dedo polegar direito ficou preso entre a grade de proteção do lexan e o corrimão."/>
    <s v="Bracell"/>
    <x v="5"/>
    <s v="MÓDULO 1"/>
    <s v="Clodoaldo Luciano Teixeira"/>
    <s v="Operador máquina florestal II"/>
    <s v="Márcio Pires"/>
    <s v="Rafael Eli"/>
    <s v="Márcio Pires"/>
    <s v="1. Encaminhado Ambulatório Bracell onde recebeu sutura de 03 pontos no dorso do dedo indicador da mão direita;_x000a_2. Reparo no corrimão da máquina;_x000a_3. Verificação do corrimão das demais máquinas."/>
    <s v="Márcio Pires"/>
    <x v="10"/>
    <x v="4"/>
    <x v="2"/>
    <x v="2"/>
    <d v="2023-12-05T00:00:00"/>
    <x v="2"/>
    <x v="0"/>
    <x v="1"/>
  </r>
  <r>
    <n v="1295"/>
    <x v="0"/>
    <d v="2023-12-01T00:00:00"/>
    <x v="11"/>
    <d v="1899-12-30T17:40:00"/>
    <s v="Rod.  Juliano Lorenzetti, próximo a automotiva BRACELL"/>
    <x v="1"/>
    <x v="2"/>
    <s v="CM seguia carregado sentido fábrica, após passar pela rotatória em frente a automotiva, manteve-se a direita, nesse momento outro CM passou pelo CM da Bracell, e um torete que estava para fora da caixa de carga veio bater na cabine do caminhão, causando apenas danos materiais."/>
    <s v="Expresso Nepomuceno"/>
    <x v="0"/>
    <m/>
    <s v="Marco Roberto Bastos dos Santos"/>
    <s v="Motorista Tritrem"/>
    <s v="André Luis Scarin do Amaral"/>
    <s v="Everson Ribas Gomes"/>
    <s v="Hellerson Soares"/>
    <s v="1.  Supervisão e segurança do trabalho da empresa foram até o local para levantar as informações e produzir as tratativas junto ao corrido."/>
    <s v="Francisco de Sousa"/>
    <x v="13"/>
    <x v="4"/>
    <x v="3"/>
    <x v="2"/>
    <d v="2023-12-06T00:00:00"/>
    <x v="2"/>
    <x v="0"/>
    <x v="1"/>
  </r>
  <r>
    <n v="1296"/>
    <x v="0"/>
    <d v="2023-12-02T00:00:00"/>
    <x v="11"/>
    <d v="1899-12-30T02:00:00"/>
    <s v="Balanca L2"/>
    <x v="1"/>
    <x v="2"/>
    <s v="Motorista ao acessar a Balança III para pesagem, derrubou o poste de leitor de tag. Caminhão estava com madeira para fora da caixa de carga._x000a_"/>
    <s v="Placidos"/>
    <x v="0"/>
    <m/>
    <s v="Jurandir Pedro Martins de Goes"/>
    <s v="Motorista transporte de madeira terceiros"/>
    <s v="Hellerson Aparecido Soares"/>
    <s v="Everson Ribas Gomes"/>
    <s v="Luiz Felipe Bispo"/>
    <s v="1. Acionamento da supervisão de pátio;_x000a_2. Registrado e informado a gestão da balança sobre o dano causado na balança de entrada;"/>
    <s v="Luiz Felipe Bispo"/>
    <x v="13"/>
    <x v="4"/>
    <x v="3"/>
    <x v="2"/>
    <d v="2023-12-07T00:00:00"/>
    <x v="2"/>
    <x v="0"/>
    <x v="1"/>
  </r>
  <r>
    <n v="1297"/>
    <x v="0"/>
    <d v="2023-12-03T00:00:00"/>
    <x v="11"/>
    <d v="1899-12-30T19:40:00"/>
    <s v="SP 300 com av. Adriano Anderson foganholi"/>
    <x v="1"/>
    <x v="2"/>
    <s v="Colaborador  se deslocava da SP 300 rumo ao posto de combustíveis, situado na av. Adriano Anderson foganholi, quando o veículo conduzido por terceiros colidiu na traseira da frota da empresa."/>
    <s v="Expresso Nepomuceno"/>
    <x v="0"/>
    <m/>
    <s v="Caio Henrique Marcolan Arnaldo"/>
    <s v="Analista de Tráfego"/>
    <s v="André Luis Scarin do Amaral"/>
    <s v="Everson Ribas Gomes"/>
    <s v="Hellerson Soares"/>
    <s v="1. Supervisão e segurança do trabalho da empresa foram até o local para levantar as informações e produzir as tratativas junto ao corrido."/>
    <s v="Francisco de Sousa"/>
    <x v="13"/>
    <x v="2"/>
    <x v="2"/>
    <x v="1"/>
    <s v=""/>
    <x v="1"/>
    <x v="0"/>
    <x v="0"/>
  </r>
  <r>
    <n v="1298"/>
    <x v="0"/>
    <d v="2023-11-30T00:00:00"/>
    <x v="10"/>
    <d v="1899-12-30T15:20:00"/>
    <s v="Viveiro de Mudas - Água Clara/MS"/>
    <x v="1"/>
    <x v="2"/>
    <s v="Segundo relato do motorista, ele realizou uma manobra de retorno, passando do lado de uma caminhonete que estava parada no estacionamento, ao lado direito da estrada. Ao finalizar a manobra, a parte traseira do ônibus acabou colidindo no para-choque  dianteiro da caminhonete, causando danos materiais na mesma."/>
    <s v="Piracicabana"/>
    <x v="7"/>
    <s v="MS"/>
    <s v="Clóvis Luiz da S. Vasconcelos"/>
    <s v="Motorista"/>
    <s v="Sergio Pinheiro"/>
    <s v="Gilvan Cercundo"/>
    <s v="Sergio Pinheiro"/>
    <s v="1. Comunicação aos gestores e área de segurança da Bracell. "/>
    <s v="Amilton Tomé"/>
    <x v="21"/>
    <x v="2"/>
    <x v="2"/>
    <x v="1"/>
    <s v=""/>
    <x v="1"/>
    <x v="0"/>
    <x v="0"/>
  </r>
  <r>
    <n v="1299"/>
    <x v="1"/>
    <d v="2023-11-30T00:00:00"/>
    <x v="10"/>
    <d v="1899-12-30T15:20:00"/>
    <s v="Água Clara/MS"/>
    <x v="1"/>
    <x v="2"/>
    <s v="Conforme relato do condutor, durante o percurso, um caminhão de coleta de lixo  veio no sentido contrário. E como a rua era estreita, ele aguardou na sua mão. Neste momento o caminhão realizou uma frenagem e um popular (vitíma) que estava de bicicleta, veio a colidir com a traseira do caminhão, esbarrando no retrovisor do veículo da MS Florestal, caindo entre o caminhão e o carro."/>
    <s v="Ms Florestal"/>
    <x v="2"/>
    <m/>
    <s v="Wellison Santos"/>
    <s v="Técnico de Planejamento e Controle"/>
    <s v="Eduardo Barbosa Martoni"/>
    <s v="Cleomar Pereira Lazaro"/>
    <s v="Eduardo Barbosa Martoni"/>
    <s v="1. O colaborador aguardou a chegada da ambulância para seguir com os devidos atendimentos à vítima."/>
    <s v="Eduardo Barbosa Martoni"/>
    <x v="21"/>
    <x v="2"/>
    <x v="2"/>
    <x v="1"/>
    <s v=""/>
    <x v="1"/>
    <x v="0"/>
    <x v="0"/>
  </r>
  <r>
    <n v="1300"/>
    <x v="0"/>
    <d v="2023-12-04T00:00:00"/>
    <x v="11"/>
    <d v="1899-12-30T09:30:00"/>
    <s v="Fazenda Massapê"/>
    <x v="5"/>
    <x v="0"/>
    <s v="Operador da Pá Carregadeira estava trabalhando no início da jazida realizando o carregamento no caminhão basculante, ao carregar a concha com material, executou a manobra em marcha ré com a concha levantada que somado ao desnível da jazida, ocasionou o tombamento."/>
    <s v="Bracell"/>
    <x v="25"/>
    <m/>
    <s v="Alexandre Aizique"/>
    <s v="Operador Trainer"/>
    <s v="Clóvis Félix"/>
    <s v="Willian Jardim"/>
    <s v="Clóvis Félix"/>
    <s v="1. Checamos o bem estar do colaborador;_x000a_2. Na sequência comuniquei o coordenador e a área de segurança;_x000a_3. Deslocamos o colaborador para hospital mais próximo e na sequência avaliação médica no ambulatório da fábrica e liberado em seguida;_x000a_4. Reciclagem em todas as frentes sobre procedimento de abertura e trabalho em jazida;_x000a_5. Abordagem do tema em DDS e parada operação para aplicação do DDS."/>
    <s v="Clóvis Felix"/>
    <x v="4"/>
    <x v="2"/>
    <x v="3"/>
    <x v="2"/>
    <d v="2023-12-09T00:00:00"/>
    <x v="2"/>
    <x v="0"/>
    <x v="1"/>
  </r>
  <r>
    <n v="1301"/>
    <x v="1"/>
    <d v="2023-12-04T00:00:00"/>
    <x v="11"/>
    <d v="1899-12-30T16:05:00"/>
    <s v="Fazenda Nossa Senhora da Aparecida - Água clara"/>
    <x v="1"/>
    <x v="2"/>
    <s v="O colaborador se deslocava em um veículo leve pela via interna do viveiro, sentido Água Clara-MS. Ao realizar uma curva fechada, veio a colidir com a placa de sinalização em um ponto cego."/>
    <s v="JSF Empreendimentos "/>
    <x v="2"/>
    <m/>
    <s v="Wesley Fernando do Santos Inácio."/>
    <s v="Encaregado de Equipe"/>
    <s v="Bruno Arruda"/>
    <s v="Felipe Neckel"/>
    <s v="Bruno Arruda"/>
    <s v="1. Comunicação aos gestores e área de segurança da MS Florestal e JSF."/>
    <s v="Guilherme Ledo"/>
    <x v="21"/>
    <x v="2"/>
    <x v="2"/>
    <x v="1"/>
    <s v=""/>
    <x v="1"/>
    <x v="0"/>
    <x v="0"/>
  </r>
  <r>
    <n v="1302"/>
    <x v="0"/>
    <d v="2023-12-05T00:00:00"/>
    <x v="11"/>
    <d v="1899-12-30T03:40:00"/>
    <s v="Pátio de Madeira"/>
    <x v="2"/>
    <x v="2"/>
    <s v="Motorista ao finalizar descarga na M1 - L2 subiu na cabine e foi informada que havia uma tora enroscada, ao descer novamente do caminhão pensou que tinha pisado no último degrau e soltou as mãos, vindo a cair no chão (de lado). "/>
    <s v="Bracell"/>
    <x v="1"/>
    <m/>
    <s v="Josefa Aline Andrade dos Santos"/>
    <s v="Motorista Rechego"/>
    <s v="Camila Leite Santos"/>
    <s v="Éder da Silva Ramos"/>
    <s v="Camila Leite Santos"/>
    <s v="1. Acionamento da supervisão de pátio;_x000a_2. Encaminhamento da colaboradora ao ambulatório;"/>
    <s v="Camila Leite Santos"/>
    <x v="18"/>
    <x v="2"/>
    <x v="2"/>
    <x v="1"/>
    <s v=""/>
    <x v="1"/>
    <x v="0"/>
    <x v="0"/>
  </r>
  <r>
    <n v="1303"/>
    <x v="0"/>
    <d v="2023-12-05T00:00:00"/>
    <x v="11"/>
    <d v="1899-12-30T01:40:00"/>
    <s v="Trajeto de deslocamento para Empresa"/>
    <x v="6"/>
    <x v="2"/>
    <s v="Motorista ao se deslocar para Lençóis sentido fábrica para iniciar seu turno, caiu de moto."/>
    <s v="Bracell"/>
    <x v="0"/>
    <m/>
    <s v="Cicero Inácio da Silva"/>
    <s v="Motoristas frota leve"/>
    <s v="Daniela Souza Tenório"/>
    <s v="Everson Ribas"/>
    <s v="Danieli Souza Tenório"/>
    <s v="1. Colaborador informou as 09:30 o ocorrido quando veio a sentir dor pela queda, de imediato foi solicitado que passasse no ambulatório onde passou pelo atendimento médico sendo medicado e liberado para retorno as atividades."/>
    <s v="Danieli S Tenório"/>
    <x v="19"/>
    <x v="2"/>
    <x v="2"/>
    <x v="1"/>
    <s v=""/>
    <x v="1"/>
    <x v="0"/>
    <x v="0"/>
  </r>
  <r>
    <n v="1304"/>
    <x v="1"/>
    <d v="2023-12-05T00:00:00"/>
    <x v="11"/>
    <d v="1899-12-30T14:00:00"/>
    <s v="Fazenda Paredão"/>
    <x v="2"/>
    <x v="2"/>
    <s v="O colaborador relatou que estava em deslocamento para o caminhão Munck para se abrigar da chuva. Em determinado momento, acabou pisando em um desnível, sentindo um desconforto no joelho direito.  "/>
    <s v="Emflora "/>
    <x v="2"/>
    <m/>
    <s v="Jose Augusto Pereira Costa"/>
    <s v="Mecânico Mantenedor"/>
    <s v="Emerson Amorins"/>
    <s v="Paulo Teixeira"/>
    <s v="Emerson Amorins"/>
    <s v="1. Comunicação aos gestores e área de segurança da MS Florestal e EPS Emflora;_x000a_2. Foi encaminhado para o hospital de Santa Rita do Pardo-MS, onde foi atendido,  medicado, realizado exame de raio X,  não sendo constatada nenhuma fratura. Ele então foi liberado sem restrições. "/>
    <s v="Marcello Saldanha Almeida"/>
    <x v="14"/>
    <x v="2"/>
    <x v="2"/>
    <x v="1"/>
    <s v=""/>
    <x v="1"/>
    <x v="0"/>
    <x v="0"/>
  </r>
  <r>
    <n v="1305"/>
    <x v="0"/>
    <d v="2023-12-06T00:00:00"/>
    <x v="11"/>
    <d v="1899-12-30T10:00:00"/>
    <s v="Fazenda Paineiras"/>
    <x v="5"/>
    <x v="2"/>
    <s v="Operador ao fazer a compactação do bordo do acesso, não avistou o tronco na vegetação,  onde veio a colidir e quebrar o vidro do rolo compactador."/>
    <s v="Bracell"/>
    <x v="25"/>
    <m/>
    <s v="Luiz Henrique"/>
    <s v="Operador de Equipamentos II"/>
    <s v="Kayo Dutra Sanches"/>
    <s v="Willian  Rodrigues Jardim"/>
    <s v=" Kayo Dutra Sanches"/>
    <s v="1. Checado como estava o colaborador, o mesmo relatou que estava tudo bem, estilhaços de vidro não vaio a atingi-lo;_x000a_2. Feito a sinalização do local onde se encontra o tronco para melhor visibilidade e evitar outros eventuais, por se tratar de uma rota principal do projeto."/>
    <m/>
    <x v="4"/>
    <x v="2"/>
    <x v="2"/>
    <x v="1"/>
    <s v=""/>
    <x v="1"/>
    <x v="0"/>
    <x v="0"/>
  </r>
  <r>
    <n v="1306"/>
    <x v="0"/>
    <d v="2023-12-06T00:00:00"/>
    <x v="11"/>
    <d v="1899-12-30T10:00:00"/>
    <s v="Fazenda Faveiro - Talhão 07"/>
    <x v="5"/>
    <x v="2"/>
    <s v="Ao passar sobre um resíduo de eucalipto, este veio a bater contra a proteção da porta do lado direito,  causando a quebra do vidro da porta lateral direita."/>
    <s v="Emflora "/>
    <x v="2"/>
    <m/>
    <s v="Wesley Lopes de Campos"/>
    <s v="Operador"/>
    <s v="André"/>
    <s v="Bruno Noronha"/>
    <s v="Carine Madruga"/>
    <s v="1. Comunicação de imediato ao TST Bracell"/>
    <s v="Diego Santos - TST"/>
    <x v="24"/>
    <x v="2"/>
    <x v="2"/>
    <x v="1"/>
    <s v=""/>
    <x v="1"/>
    <x v="0"/>
    <x v="0"/>
  </r>
  <r>
    <n v="1307"/>
    <x v="0"/>
    <d v="2023-12-05T00:00:00"/>
    <x v="11"/>
    <d v="1899-12-30T14:40:00"/>
    <s v="Porto Belo I e II"/>
    <x v="2"/>
    <x v="2"/>
    <s v="Colaborador ao tentar retirar uma cachorra da pilha de madeira a pedido do operador de grua, acabou sendo mordido."/>
    <s v="Bracell"/>
    <x v="0"/>
    <m/>
    <s v="Reginaldo Antônio Vieira"/>
    <s v=" Motoristas transporte cargas"/>
    <s v="Adilson Rodrigues Basto"/>
    <s v="Everson Ribas"/>
    <s v="Adilson Rodrigues Basto"/>
    <s v="1. Não relatou a supervisão, mesmo realizou limpeza do ferimento e procurou atendimento no dia seguinte na data de 06/12/23, 1º dia de sua folga, no ambulatório da empresa."/>
    <s v="Adilson Rodrigues Basto"/>
    <x v="19"/>
    <x v="2"/>
    <x v="2"/>
    <x v="1"/>
    <s v=""/>
    <x v="1"/>
    <x v="0"/>
    <x v="0"/>
  </r>
  <r>
    <n v="1308"/>
    <x v="1"/>
    <d v="2023-12-06T00:00:00"/>
    <x v="11"/>
    <d v="1899-12-30T08:20:00"/>
    <s v="Fazenda Cana Brava - Água Clara"/>
    <x v="5"/>
    <x v="0"/>
    <s v="O colaborador se deslocava com o trator e implemento pulverizador (barrão) fechado na posição vertical com aproximadamente 4 metros de altura em posição de deslocamento. Ao se aproximar da rede de energia, o colaborador relatou reduzir a altura do barrão acionando o braço hidráulico, porém não foi suficiente e veio a atingir os fios, causando a queda de 2 postes de concreto e o rompimento dos cabos de energia (rede doméstica de 110v)."/>
    <s v="J.S Florestal"/>
    <x v="2"/>
    <m/>
    <s v="Geraldo dos Santos"/>
    <s v="Operador de Trator de Pneu"/>
    <s v="Bruno Arruda"/>
    <s v="Felipe Neckel"/>
    <s v="Bruno Arruda"/>
    <s v="1. Comunicação aos gestores e área de segurança da MS Florestal e JSF."/>
    <s v="Guilherme Ledo"/>
    <x v="21"/>
    <x v="4"/>
    <x v="3"/>
    <x v="2"/>
    <d v="2023-12-11T00:00:00"/>
    <x v="2"/>
    <x v="0"/>
    <x v="1"/>
  </r>
  <r>
    <n v="1309"/>
    <x v="0"/>
    <d v="2023-12-05T00:00:00"/>
    <x v="11"/>
    <d v="1899-12-30T13:00:00"/>
    <s v="Botucatu"/>
    <x v="1"/>
    <x v="2"/>
    <s v="Ao se deslocar para o restaurante durante o horário de almoço,  foi surpreendida por outro veículo que não parou na placa pare, vindo a colidir com veículo da colaboradora."/>
    <s v="Bracell"/>
    <x v="16"/>
    <m/>
    <s v="Bárbara Puretz"/>
    <s v="Pesquisadora Florestal"/>
    <s v="Gabriela Gonçalves Moreira Matzner"/>
    <s v="Gabriela Gonçalves Moreira Matzner"/>
    <s v="Gabriela Gonçalves Moreira Matzner"/>
    <s v="1. Comunicou a gestão imediata que sua vez comunicou o departamento de segurança e saúde para entender os próximos passos;_x000a_2.A colaboradora passou no médico pessoal, pois a mesma está grávida._x000a_3. Colaboradora estava em seu veículo particular."/>
    <s v="Gabriela Gonçalves Moreira Matzner"/>
    <x v="9"/>
    <x v="2"/>
    <x v="2"/>
    <x v="1"/>
    <s v=""/>
    <x v="1"/>
    <x v="0"/>
    <x v="0"/>
  </r>
  <r>
    <n v="1310"/>
    <x v="0"/>
    <d v="2023-12-05T00:00:00"/>
    <x v="11"/>
    <d v="1899-12-30T10:30:00"/>
    <s v="Fazenda Santa Rosa - Capão Bonito SP - MÓD 2 "/>
    <x v="3"/>
    <x v="2"/>
    <s v="O colaborador (mecânico) realizava a substituição da mangueira do comando hidráulico da grua, quando escapou o pé de apoio, na queda bateu o ombro na esteira da máquina."/>
    <s v="Ponsse"/>
    <x v="5"/>
    <m/>
    <s v="Maquisuel Cardozo dos Santos"/>
    <s v="Mecânico III"/>
    <s v="Altair Negrello Junior"/>
    <s v="Rafael Eli de Camargo"/>
    <s v="Emanuel Francis Marques"/>
    <s v="1. Devido o mesmo estar sentido um leve desconforto, foi direcionado até o Pronto Atendimento na cidade de Itapeva SP, para avaliação médica."/>
    <s v="Luiz Henrique de Almeida Cruz"/>
    <x v="16"/>
    <x v="2"/>
    <x v="2"/>
    <x v="2"/>
    <d v="2023-12-10T00:00:00"/>
    <x v="2"/>
    <x v="0"/>
    <x v="1"/>
  </r>
  <r>
    <n v="1311"/>
    <x v="0"/>
    <d v="2023-12-07T00:00:00"/>
    <x v="11"/>
    <d v="1899-12-30T10:46:00"/>
    <s v="Rodovia km 332 SP 267 - Município  de Itapera"/>
    <x v="1"/>
    <x v="2"/>
    <s v="Caminhão carregado Tritrem trafegava na Rod. Salvador  Rufino de Oliveira Neto sentido fábrica, quando após realizar a curva acentuada, o motorista sentiu que o caminhão veio reduzir a velocidade e neste momento ao olhar pelo retrovisor, observou que a 2 e 3  composição veio a tombar."/>
    <s v="Expresso Nepomuceno"/>
    <x v="0"/>
    <m/>
    <s v="Valdir Eduardo Zeferino"/>
    <s v="Motorista Tritrem"/>
    <s v="André Luis Scarin do Amaral"/>
    <s v="Everson Ribas Gomes"/>
    <s v="Hellerson Soares"/>
    <s v="Supervisão e segurança do trabalho da empresa foi até o local para levantar as informações e produzir as tratativas junto ao corrido e está sendo realizado as madeiras do local e destombamento das carretas."/>
    <s v="Marcelo Henrique Ventura dos Santos"/>
    <x v="13"/>
    <x v="4"/>
    <x v="3"/>
    <x v="2"/>
    <d v="2023-12-12T00:00:00"/>
    <x v="2"/>
    <x v="0"/>
    <x v="1"/>
  </r>
  <r>
    <n v="1312"/>
    <x v="0"/>
    <d v="2023-12-04T00:00:00"/>
    <x v="11"/>
    <d v="1899-12-30T03:05:00"/>
    <s v="Fazenda Ipiranga - MÓD 11"/>
    <x v="2"/>
    <x v="2"/>
    <s v="O Motorista do comboio, após abastecer máquina de colheita, descia pela escada que dá acesso ao bocal do tanque, e ao colocar seu pé direito no solo, retirou as mãos dos pontos de apoio e pisou com seu pé esquerdo  em uma irregularidade do solo, sentindo desconforto nesse membro."/>
    <s v="Bracell"/>
    <x v="5"/>
    <s v="MÓDULO 11 "/>
    <s v="Helder Luciano banionis"/>
    <s v="Motorista Comboio"/>
    <s v="Sérgio Herbert"/>
    <s v="Leonardo Sisconeto Meuren"/>
    <s v="Danilo de Souza Silva"/>
    <s v="1. Levado para o ambulatório da Bracell."/>
    <s v="Sérgio Herbert"/>
    <x v="10"/>
    <x v="2"/>
    <x v="2"/>
    <x v="1"/>
    <s v=""/>
    <x v="1"/>
    <x v="0"/>
    <x v="0"/>
  </r>
  <r>
    <n v="1313"/>
    <x v="0"/>
    <d v="2023-12-07T00:00:00"/>
    <x v="11"/>
    <d v="1899-12-30T19:15:00"/>
    <s v="Km 08 BR267 - Ponte  Rio Paraná MS"/>
    <x v="1"/>
    <x v="2"/>
    <s v="O colaborador relatou que seguia com o veículo, sentido Presidente Epitácio SP X Bataguassu-MS. Ao realizar a travessia sobre a ponte do Rio Paraná veio a colidir com um outro veículo de terceiros, causando danos materiais em ambos os veículos. "/>
    <s v="JSL"/>
    <x v="0"/>
    <m/>
    <s v="Eduardo Caetano de Oliveira"/>
    <s v="Motorista de tritrem"/>
    <s v="Adriano Sanabria"/>
    <s v="Ângelo Taparo"/>
    <s v="Adriano Sanabria"/>
    <s v="1. Foi sinalizado o local;_x000a_2. Informado a operação da JSL e setor de SSMA, segurança da Bracell;_x000a_3. Acionado guincho. "/>
    <s v="Carina Rodrigues"/>
    <x v="12"/>
    <x v="2"/>
    <x v="2"/>
    <x v="1"/>
    <s v=""/>
    <x v="1"/>
    <x v="0"/>
    <x v="0"/>
  </r>
  <r>
    <n v="1314"/>
    <x v="0"/>
    <d v="2023-12-07T00:00:00"/>
    <x v="11"/>
    <d v="1899-12-30T10:30:00"/>
    <s v="Viveiro LP"/>
    <x v="3"/>
    <x v="2"/>
    <s v="Colaboradora estava lavando as grades do Passthought, escorregou vindo a cair batendo a cabeça."/>
    <s v="GRSA"/>
    <x v="7"/>
    <m/>
    <s v="Querlhen Silva"/>
    <s v="Ajudante de Cozinha"/>
    <s v="Maria Ruas"/>
    <s v="Claudilene Pena"/>
    <s v="Vinicius Giacometti"/>
    <s v="1. Colaboradora foi levada ao atendimento ambulatorial da linha 02, e após levada ao pronto atendimento para realização de uma tomografia e consulta médica;_x000a_2. Retorno médico do trabalho em 08/12/2023."/>
    <s v="Maria Ruas"/>
    <x v="9"/>
    <x v="2"/>
    <x v="3"/>
    <x v="2"/>
    <d v="2023-12-12T00:00:00"/>
    <x v="2"/>
    <x v="0"/>
    <x v="1"/>
  </r>
  <r>
    <n v="1315"/>
    <x v="0"/>
    <d v="2023-12-07T00:00:00"/>
    <x v="11"/>
    <d v="1899-12-30T15:15:00"/>
    <s v="Jardim Clonal 2 - MS"/>
    <x v="2"/>
    <x v="2"/>
    <s v="A colaboradora estava se deslocando dentro da casa de vegetação para buscar alguns brotos para fazer o plantio no Galpão de estaqueamento. Nesse percurso, ela acabou caindo na canaleta de captação de água, causando um desconforto em sua perna direita e dorso da sua perna esquerda. "/>
    <s v="Bracell"/>
    <x v="7"/>
    <s v="MS"/>
    <s v="Marlene de Jesus"/>
    <s v="Auxiliar de Viveiro"/>
    <m/>
    <s v="Gilvan Cruz"/>
    <s v="Maxmuller de Moura"/>
    <s v="1. A colaboradora foi encaminhada ao hospital em Água Clara-MS, onde foi atendida e liberada sem restrições. _x000a_2. Comunicação aos gestores, saúde e área de segurança da Bracell. "/>
    <s v="Maxmuller de Andrade Moura"/>
    <x v="21"/>
    <x v="2"/>
    <x v="2"/>
    <x v="1"/>
    <s v=""/>
    <x v="1"/>
    <x v="0"/>
    <x v="0"/>
  </r>
  <r>
    <n v="1316"/>
    <x v="0"/>
    <d v="2023-12-08T00:00:00"/>
    <x v="11"/>
    <d v="1899-12-30T13:00:00"/>
    <s v="Mini Jardim Clonal - MS"/>
    <x v="2"/>
    <x v="2"/>
    <s v="A colaboradora estava desenvolvendo atividade de coleta no jardim clonal e ao realizar o manuseio com a tesoura, veio a cortar de forma superficial o dedo mindinho da mão direita."/>
    <s v="Bracell"/>
    <x v="7"/>
    <s v="MS"/>
    <s v="Paloma"/>
    <s v="Auxiliar de Viveiro "/>
    <m/>
    <s v="Gilvan Cercundo"/>
    <s v="Maxmuller de Andrade Moura"/>
    <s v="1. A colaboradora foi encaminhada ao ambulatório, onde passou por atendimento, sendo liberada em seguida sem restrições;_x000a_2. Comunicação aos gestores, saúde e área de segurança da Bracell. "/>
    <s v="Maxmuller de Andrade Moura"/>
    <x v="21"/>
    <x v="2"/>
    <x v="2"/>
    <x v="1"/>
    <s v=""/>
    <x v="1"/>
    <x v="0"/>
    <x v="0"/>
  </r>
  <r>
    <n v="1317"/>
    <x v="0"/>
    <d v="2023-12-09T00:00:00"/>
    <x v="11"/>
    <d v="1899-12-30T08:00:00"/>
    <s v="Fazenda Santo Expedito III - MS - MÓD 8"/>
    <x v="5"/>
    <x v="2"/>
    <s v="Em determinado momento a máquina (HV 10032),  apresentou um princípio de incêndio no compartimento das baterias. Ao evidenciar uma fumaça (princípio de incêndio), o operador solicitou ajuda via rádio. O mesmo esticou braço e lança distanciando o cabeçote para evitar mais danos. Em seguida, ele acionou o sistema DAFO e com apoio da equipe, auxílio dos extintores e caminhão pipa foi possível eliminar o princípio de incêndio."/>
    <s v="Bracell"/>
    <x v="5"/>
    <s v="MÓDULO 8"/>
    <s v="Cleiton Batista"/>
    <s v="Operador Maquinas Florestais II"/>
    <s v="E"/>
    <s v="Angelo Taparo"/>
    <m/>
    <s v="1- Comunicação aos gestores e área de segurança da Bracell. "/>
    <s v="Cleiton Batista"/>
    <x v="12"/>
    <x v="2"/>
    <x v="2"/>
    <x v="1"/>
    <s v=""/>
    <x v="1"/>
    <x v="0"/>
    <x v="0"/>
  </r>
  <r>
    <n v="1318"/>
    <x v="1"/>
    <d v="2023-12-08T00:00:00"/>
    <x v="11"/>
    <d v="1899-12-30T17:30:00"/>
    <s v="Fazenda Pontal 2, entre o talhão 7 e 8 (antigo viveiro)"/>
    <x v="0"/>
    <x v="2"/>
    <s v="Segundo relato do colaborador, ele foi a Fazenda Pontal 02 para recolher um implemento de pulverização (barrinha). No momento do desacoplamento da barra, a mesma veio em sua direção atingindo o seu braço esquerdo. "/>
    <s v="Carpelo"/>
    <x v="2"/>
    <m/>
    <s v="Clóvis Garcia da Silva Junior"/>
    <s v="Motorista"/>
    <s v="Danielle Monteiro"/>
    <s v="Paulo Teixeira"/>
    <s v="Danielle Monteiro"/>
    <s v="1. A atividade foi paralisada e o líder operacional o encaminhou para avaliação médica no hospital de Santa Rita do Pardo-MS. _x000a_2. Comunicação aos gestores, saúde e área de segurança da MS Florestal. "/>
    <s v="Wesley Rodrigues de Souza"/>
    <x v="14"/>
    <x v="4"/>
    <x v="3"/>
    <x v="2"/>
    <d v="2023-12-13T00:00:00"/>
    <x v="2"/>
    <x v="0"/>
    <x v="1"/>
  </r>
  <r>
    <n v="1319"/>
    <x v="0"/>
    <d v="2023-12-11T00:00:00"/>
    <x v="11"/>
    <d v="1899-12-30T10:00:00"/>
    <s v="Oficina Automotiva"/>
    <x v="2"/>
    <x v="2"/>
    <s v="Colaborador realizava a troca de posição de um Tambor de Graxa entre dois paletes, quando sentiu um desconforto em seu ombro esquerdo."/>
    <s v="Bracell"/>
    <x v="4"/>
    <m/>
    <s v="Thiago Luiz Ferreira"/>
    <s v="Operador Mecânico"/>
    <s v="Dyogenes Santos Lima de Jesus"/>
    <s v="Rafael Germano"/>
    <s v="Rogério Aparecido dos Santos"/>
    <s v="1. Colaborador foi conduzido ao ambulatório;_x000a_2. Preventivamente foi direcionada para a CMU Lençóis Paulista para análise aprofundada;_x000a_3. Foi retirado raio X e não identificado fratura ou lesão;_x000a_4- Colaborador foi medicado."/>
    <s v="Éder Jônatan Martins Oliveira"/>
    <x v="25"/>
    <x v="2"/>
    <x v="3"/>
    <x v="1"/>
    <s v=""/>
    <x v="1"/>
    <x v="0"/>
    <x v="0"/>
  </r>
  <r>
    <n v="1320"/>
    <x v="0"/>
    <d v="2023-12-04T00:00:00"/>
    <x v="11"/>
    <d v="1899-12-30T10:50:00"/>
    <s v="Viveiro Avaí"/>
    <x v="2"/>
    <x v="2"/>
    <s v="Colaborador bateu a perna direita no carrinho de transporte de muda, após o carrinho descarrilhar e bater na estrutura."/>
    <s v="Bracell"/>
    <x v="7"/>
    <s v="Avaí"/>
    <s v="Paulo César da Silva"/>
    <s v="Auxiliar de Serviços Gerais"/>
    <s v="Alexandre Pinto Mesquita"/>
    <s v=" Geisislaine Araujo"/>
    <s v="Alexandre Pinto Mesquita"/>
    <s v="1. Colaborador foi encaminhado para o pronto atendimento de Pirajuí, avaliado e liberado sem restrição."/>
    <s v="Maria Lopes"/>
    <x v="24"/>
    <x v="2"/>
    <x v="2"/>
    <x v="1"/>
    <s v=""/>
    <x v="1"/>
    <x v="0"/>
    <x v="0"/>
  </r>
  <r>
    <n v="1321"/>
    <x v="1"/>
    <d v="2023-12-11T00:00:00"/>
    <x v="11"/>
    <d v="1899-12-30T11:00:00"/>
    <s v="Rodovia próximo a Campo Grande - MS"/>
    <x v="2"/>
    <x v="2"/>
    <s v="Durante o percurso veio a atropelar um animal (cachorro) de pequeno porte. Após o atropelamento, o colaborador desceu do carro e com intuito de retirar o animal do asfalto para colocar sobre a calçada, foi surpreendido com uma mordida em sua mão direita, causando um pequeno corte. "/>
    <s v="Ms Florestal"/>
    <x v="2"/>
    <m/>
    <s v="Gustavo Gomes"/>
    <s v="Tecnico de Operaçoes Florestais"/>
    <s v="Joao Marcos"/>
    <s v="Jose Renato Drago"/>
    <s v="Joao Marcos"/>
    <s v="1. O colaborador foi encaminhado ao hospital, onde foi atendido e liberado sem restrições;_x000a_2. Comunicação aos gestores, saúde e área de segurança da MS Florestal."/>
    <s v="Gustavo Gomes"/>
    <x v="17"/>
    <x v="2"/>
    <x v="2"/>
    <x v="1"/>
    <s v=""/>
    <x v="1"/>
    <x v="0"/>
    <x v="0"/>
  </r>
  <r>
    <n v="1322"/>
    <x v="0"/>
    <d v="2023-12-11T00:00:00"/>
    <x v="11"/>
    <d v="1899-12-30T13:30:00"/>
    <s v="Oficina Automotiva - L1"/>
    <x v="0"/>
    <x v="2"/>
    <s v="O Colaborador estava em cima da carreta, quando ao descer pisou na proteção de motoqueiro, escorregando e vindo a bater o braço na proteção."/>
    <s v="Bracell"/>
    <x v="4"/>
    <m/>
    <s v="Bráz Aparecido Vizoni"/>
    <s v="Soldador III"/>
    <s v="Everton Luis Stati"/>
    <s v="Leonardo Sisconeto Meuren"/>
    <s v="Renato Taceo Pinheiro"/>
    <s v="1. Evidenciado que o colaborador não sofreu ferimentos graves._x000a_2. O Colaborador estava conseguindo se movimentar apenas alegando incomodo no local onde ocorreu o impacto._x000a_3. O Líder e o Supervisor na mesma hora direcionaram o colaborador para o ambulatório da Bracell onde foi examinado e encaminhado para um ortopedista para realização de um raio X._x000a_4. Foi evidenciado que o colaborador não estava utilizando a escada de apoio para acessar a carreta o que poderia ter mitigado o acontecido._x000a_5. Comunicação aos Gestores Bracell."/>
    <s v="Everton Luis Stati"/>
    <x v="25"/>
    <x v="4"/>
    <x v="3"/>
    <x v="2"/>
    <d v="2023-12-16T00:00:00"/>
    <x v="2"/>
    <x v="0"/>
    <x v="1"/>
  </r>
  <r>
    <n v="1323"/>
    <x v="0"/>
    <d v="2023-12-11T00:00:00"/>
    <x v="11"/>
    <d v="1899-12-30T09:00:00"/>
    <s v="Viveiro LP01"/>
    <x v="2"/>
    <x v="2"/>
    <s v="Ao retirar bandeja da carreta manual, prensou dedo entre bandeja e estrutura da carreta._x000a_"/>
    <s v="Bracell"/>
    <x v="7"/>
    <s v="LPI"/>
    <s v="Bruno Quadros"/>
    <s v="Auxiliar de serviços gerais"/>
    <s v="Jaqueline Oliveira"/>
    <s v="Claudilene Pena"/>
    <s v="Agnaldo Romano"/>
    <s v="1. Colaborador foi levado ao atendimento ambulatorial da linha 01, médico avaliou, limpou pequena escoriação e liberou para atividade. Não há restrição."/>
    <s v="Agnaldo Romano"/>
    <x v="9"/>
    <x v="2"/>
    <x v="2"/>
    <x v="1"/>
    <s v=""/>
    <x v="1"/>
    <x v="0"/>
    <x v="0"/>
  </r>
  <r>
    <n v="1324"/>
    <x v="0"/>
    <d v="2023-12-12T00:00:00"/>
    <x v="11"/>
    <d v="1899-12-30T08:13:00"/>
    <s v="Fazenda Ilha"/>
    <x v="5"/>
    <x v="2"/>
    <s v="O trator teve o vidro inferior quebrado , quando  passou por cima de um tronco caído que levantou o tronco contra o vidro do trator."/>
    <s v="Carpelo"/>
    <x v="2"/>
    <m/>
    <s v="Cícero Galdino de Lima"/>
    <s v="Operador de Trator Agrícola"/>
    <s v="Josef Preuss"/>
    <s v="Bruno Noronha"/>
    <s v="Josef Preuss"/>
    <s v="1. Comunicado à segurança e operação Bracell;_x000a_2. Comunicado à área de segurança da Carpelo;_x000a_3. Realizado DDS com a equipe."/>
    <s v="Dalgiza Mira Dachenzi"/>
    <x v="24"/>
    <x v="2"/>
    <x v="2"/>
    <x v="1"/>
    <s v=""/>
    <x v="1"/>
    <x v="0"/>
    <x v="0"/>
  </r>
  <r>
    <n v="1325"/>
    <x v="0"/>
    <d v="2023-12-13T00:00:00"/>
    <x v="11"/>
    <d v="1899-12-30T00:40:00"/>
    <s v="Rod.  Marechal Rondon, Km 342 - Bauru"/>
    <x v="1"/>
    <x v="2"/>
    <s v="Segundo motorista, enquanto trafegava com caminhão, um motociclista que seguia em sua frente se desequilibrou e caiu. Motorista fez uma manobra para tentar evitar o atropelamento, mas houve a colisão com a moto."/>
    <s v="Expresso Nepomuceno"/>
    <x v="0"/>
    <m/>
    <s v="João Santos Silva"/>
    <s v="Motorista Tritrem"/>
    <s v="André Luis Scarin do Amaral"/>
    <s v="Everson Ribas Gomes"/>
    <s v="Hellerson Soares"/>
    <s v="1. Segurança do trabalho da empresa levantou as informações in loco para as realização das tratativas."/>
    <s v="Francisco de Sousa"/>
    <x v="13"/>
    <x v="4"/>
    <x v="3"/>
    <x v="2"/>
    <d v="2023-12-18T00:00:00"/>
    <x v="2"/>
    <x v="0"/>
    <x v="1"/>
  </r>
  <r>
    <n v="1326"/>
    <x v="1"/>
    <d v="2023-12-12T00:00:00"/>
    <x v="11"/>
    <d v="1899-12-30T11:50:00"/>
    <s v="Fazenda Barra do Buriti"/>
    <x v="5"/>
    <x v="2"/>
    <s v="Segundo relato do colaborador, ele realizava limpeza da pista de pouso da camada vegetal, empurrando o material na área de empréstimo da construção do camalhão, e do outro lado da área de empréstimo também tinha camada vegetal para empurrar. Foi então, que ao realizar uma manobra de ré passou muito próximo da borda, vindo a escorregar, lateralizando a máquina."/>
    <s v="Ms Florestal"/>
    <x v="2"/>
    <m/>
    <s v="Felipe Dorneles"/>
    <s v="Operador de Máquinas e Equipamentos II"/>
    <s v="Samuel Nogueira"/>
    <s v="Rogelio José de Souza"/>
    <s v="Samuel Nogueira"/>
    <s v="1. Comunicação aos gestores e área de segurança da MS Florestal. "/>
    <s v="Marco Kimura"/>
    <x v="21"/>
    <x v="2"/>
    <x v="2"/>
    <x v="1"/>
    <s v=""/>
    <x v="1"/>
    <x v="0"/>
    <x v="0"/>
  </r>
  <r>
    <n v="1327"/>
    <x v="0"/>
    <d v="2023-12-12T00:00:00"/>
    <x v="11"/>
    <d v="1899-12-30T07:15:00"/>
    <s v="Picador de Biomassa Linha 1"/>
    <x v="0"/>
    <x v="2"/>
    <s v="O colaborador Operador de Grua, estava fora do equipamento devido o mesmo estar em manutenção e ao passar próximo ao caminhão, que aguardava pra descarga no picador, disse ter percebido um vazamento de ar entre a cabine e carreta e subiu na plataforma atrás do cavalo mecânico para verificar. Ao se movimentar pisou em cima da proteção da bateria que se deslocou o projetando de costas ao solo, quando a motorista do caminhão percebeu que ele havia caído acionou a supervisão pela faixa de rádio que de imediato acionou a emergência."/>
    <s v="Bracell"/>
    <x v="1"/>
    <m/>
    <s v="Claudemir Ap. Vieira Ribeiro"/>
    <s v="Operador de Grua II"/>
    <s v="Thiago Augusto Batistela Pietro Sanches"/>
    <s v="Éder da Silva Ramos"/>
    <s v="Thiago Augusto Batistela Pietro Sanches"/>
    <s v="1. Acionamento da supervisão de pátio;_x000a_2. ⁠Supervisão realizou o acionamento dos bombeiros pelo canal de emergência do Rádio HT;_x000a_3. ⁠Socorro e encaminhamento do colaborador ao ambulatório Bracell e posteriormente ao CMU."/>
    <s v="Thiago Augusto Batistela Pietro Sanches"/>
    <x v="18"/>
    <x v="4"/>
    <x v="2"/>
    <x v="2"/>
    <d v="2023-12-17T00:00:00"/>
    <x v="2"/>
    <x v="0"/>
    <x v="1"/>
  </r>
  <r>
    <n v="1328"/>
    <x v="0"/>
    <d v="2023-12-12T00:00:00"/>
    <x v="11"/>
    <d v="1899-12-30T15:10:00"/>
    <s v="Viveiro Avaí"/>
    <x v="2"/>
    <x v="2"/>
    <s v="Colaboradora ao realizar atividade de expedição escorregou na bandeja que estava no chão, batendo a lateral direita do tronco/quadril no bandejão de mudas."/>
    <s v="Bracell"/>
    <x v="7"/>
    <s v="Avaí"/>
    <s v="Maria Eduarda de Freitas Balbino"/>
    <s v="Auxiliar de Serviços Gerais"/>
    <s v="Alexandre Pinto Mesquita"/>
    <s v="Geisislaine Araujo"/>
    <s v="Alexandre Pinto Mesquita"/>
    <s v="1. Colaborador foi atendida pelo enfermeiro Cristiano  e encaminhado para o pronto atendimento de Pirajuí."/>
    <s v="Izabela Carvalho"/>
    <x v="24"/>
    <x v="2"/>
    <x v="2"/>
    <x v="1"/>
    <s v=""/>
    <x v="1"/>
    <x v="0"/>
    <x v="0"/>
  </r>
  <r>
    <n v="1329"/>
    <x v="1"/>
    <d v="2023-12-12T00:00:00"/>
    <x v="11"/>
    <d v="1899-12-30T12:30:00"/>
    <s v="Fazenda São Sebastião - Talhão 17"/>
    <x v="1"/>
    <x v="2"/>
    <s v="Segundo relato do colaborador, o veículo de transporte coletivo ao realizar uma manobra sobre o carreador, veio a resvalar na vegetação, ocasionando a quebra do vidro laderal direito."/>
    <s v="Parcetec"/>
    <x v="2"/>
    <m/>
    <s v="Robson Santos "/>
    <s v="Encarregado de Campo"/>
    <s v="Fernando"/>
    <s v="Paulo Teixeira"/>
    <s v="Fernando"/>
    <s v="1. Comunicação aos gestores e área de segurança da MS Florestal. "/>
    <s v="Cesar Oliveira"/>
    <x v="14"/>
    <x v="2"/>
    <x v="2"/>
    <x v="1"/>
    <s v=""/>
    <x v="1"/>
    <x v="0"/>
    <x v="0"/>
  </r>
  <r>
    <n v="1330"/>
    <x v="0"/>
    <d v="2023-12-13T00:00:00"/>
    <x v="11"/>
    <d v="1899-12-30T07:15:00"/>
    <s v="Fazenda Água Santa - MG - MÓD 13"/>
    <x v="2"/>
    <x v="2"/>
    <s v="O colaborador seguia para o bebedouro,  quando ao descer um degrau, pisou em uma grade metálica de limpar os calçados e a mesma veio a quebrar, fazendo com que o colaborador se desequilibrasse e torcesse o tornozelo direito."/>
    <s v="Komatsu"/>
    <x v="5"/>
    <s v="MÓDULO 13"/>
    <s v="Dione Nunes dos Santos"/>
    <s v="Motorista Lubrificador"/>
    <s v="Eduardo Cunha"/>
    <m/>
    <s v="Eduardo Cunha"/>
    <s v="1. Informado ao supervisor Komatsu e Bracell;_x000a_2. Encaminhamento do colaborador para avaliação médica."/>
    <s v="José Couto"/>
    <x v="23"/>
    <x v="2"/>
    <x v="2"/>
    <x v="1"/>
    <s v=""/>
    <x v="1"/>
    <x v="0"/>
    <x v="0"/>
  </r>
  <r>
    <n v="1331"/>
    <x v="0"/>
    <d v="2023-12-10T00:00:00"/>
    <x v="11"/>
    <d v="1899-12-30T05:23:00"/>
    <s v="Lençóis Paulista -  Rua Amazonas N°363"/>
    <x v="1"/>
    <x v="2"/>
    <s v="O veículo estava estacionado na rua e um veículo (montana) colidiu contra o mesmo, danificando o parachoque dianteiro."/>
    <s v="Bracell"/>
    <x v="2"/>
    <m/>
    <s v="Diego dos Santos Xavier"/>
    <s v="Técnico Operações Florestais"/>
    <s v="Claudemir Ângelo Medeiros"/>
    <s v="Marcos Braz"/>
    <s v="Claudemir Ângelo Medeiros"/>
    <s v="1. Comunicação imediata aos gestores e área de segurança da Bracell / SP._x000a_2. Adquirido imagens de vídeo comprovando os fatos._x000a_3. Avaliação dos danos ao veículo."/>
    <s v="Diego dos Santos Xavier"/>
    <x v="2"/>
    <x v="2"/>
    <x v="2"/>
    <x v="1"/>
    <s v=""/>
    <x v="1"/>
    <x v="0"/>
    <x v="0"/>
  </r>
  <r>
    <n v="1332"/>
    <x v="0"/>
    <d v="2023-12-13T00:00:00"/>
    <x v="11"/>
    <d v="1899-12-30T10:45:00"/>
    <s v="Fazenda Monte Líbano I - Talhão 003"/>
    <x v="5"/>
    <x v="0"/>
    <s v="Durante a execução da atividade de adubação Conjugada com o Trator e Implemento, ao realizar atividade na bordadura do respectivo talhão, devido a vegetação e pequena declividade na bordadura,  não conseguiu visualizar um toco, vindo a causar o tombamento do trator."/>
    <s v="Bracell"/>
    <x v="2"/>
    <s v="P-03"/>
    <s v="Reginaldo Moreira Primo"/>
    <s v="Operador Máquina"/>
    <s v="Adriano Primiano"/>
    <s v="Marcos Braz"/>
    <s v="Denilson José Fernandes"/>
    <s v="1. Comunicação aos Gestores imediatos e TST._x000a_2. Avaliação dos danos no equipamento."/>
    <s v="Denilson José Fernandes"/>
    <x v="2"/>
    <x v="4"/>
    <x v="2"/>
    <x v="2"/>
    <d v="2023-12-18T00:00:00"/>
    <x v="2"/>
    <x v="0"/>
    <x v="1"/>
  </r>
  <r>
    <n v="1333"/>
    <x v="0"/>
    <d v="2023-12-13T00:00:00"/>
    <x v="11"/>
    <d v="1899-12-30T15:20:00"/>
    <s v="MG - MÓD 13"/>
    <x v="5"/>
    <x v="2"/>
    <s v="Ao realizar a manobra com o FW para adentrar o talhão,  o colaborador não percebeu a outra máquina próximo vindo a encostar uma maquina na outra, dando uma pequena avaria  no capô da mesma."/>
    <s v="Bracell"/>
    <x v="5"/>
    <s v="MÓDULO 13"/>
    <s v="Gildasio Rodrigues Barbosa"/>
    <s v="Operador de Colheita II"/>
    <s v="Eduardo Cunha"/>
    <m/>
    <s v="Eduardo Cunha"/>
    <s v="1. Informado ao supervisor."/>
    <s v="Eduardo Cunha"/>
    <x v="23"/>
    <x v="2"/>
    <x v="2"/>
    <x v="1"/>
    <s v=""/>
    <x v="1"/>
    <x v="0"/>
    <x v="0"/>
  </r>
  <r>
    <n v="1334"/>
    <x v="0"/>
    <d v="2023-12-14T00:00:00"/>
    <x v="11"/>
    <d v="1899-12-30T10:45:00"/>
    <s v="Fazenda Contorno - Talhão 001"/>
    <x v="4"/>
    <x v="2"/>
    <s v="Estava fazendo a atividade de coleta de folhas e tomou 2 picadas de abelha. Uma no lado direito do pescoço e uma na parte de trás da coxa esquerda."/>
    <s v="Bracell"/>
    <x v="8"/>
    <m/>
    <s v="Gustavo Rossi da Silva"/>
    <s v="Assistente florestal"/>
    <s v="Rafael Aparecido Rodrigues Junior"/>
    <s v="Rafael Aparecido Rodrigues Junior"/>
    <s v="Rafael Aparecido Rodrigues Junior"/>
    <s v="1. Tomou a medicação (antialérgico) e buscou atendimento no pronto socorro de Pirajuí."/>
    <s v="Rafael Augusto Soares Tiburcio"/>
    <x v="9"/>
    <x v="2"/>
    <x v="2"/>
    <x v="1"/>
    <s v=""/>
    <x v="1"/>
    <x v="0"/>
    <x v="0"/>
  </r>
  <r>
    <n v="1335"/>
    <x v="0"/>
    <d v="2023-12-12T00:00:00"/>
    <x v="11"/>
    <d v="1899-12-30T15:30:00"/>
    <s v="Fazenda Cachoeira dos Indios"/>
    <x v="4"/>
    <x v="2"/>
    <s v="Enquanto retirava restos de resíduos da batida, o colaborador sentiu uma picada na mão direita."/>
    <s v="Emflora "/>
    <x v="2"/>
    <m/>
    <s v="Anderson Aparecido da Silva"/>
    <s v="Ajudante Rural"/>
    <s v="Bruno Assunção Noronha"/>
    <s v="Bruno Assunção Noronha"/>
    <s v="Karine Madruga"/>
    <s v="1. Comunicação  de imediato ao TST Bracell;_x000a_2. Encaminhado o colaborador ao protocolo atendimento."/>
    <s v="Diego Santos"/>
    <x v="24"/>
    <x v="2"/>
    <x v="2"/>
    <x v="1"/>
    <s v=""/>
    <x v="1"/>
    <x v="0"/>
    <x v="0"/>
  </r>
  <r>
    <n v="1336"/>
    <x v="0"/>
    <d v="2023-12-14T00:00:00"/>
    <x v="11"/>
    <d v="1899-12-30T10:00:00"/>
    <s v="Santa Helena V"/>
    <x v="7"/>
    <x v="2"/>
    <s v="Colaborador estava realizando a atividade de combate a formiga, quando foi picado por uma cobra cascavel na panturrilha da perna esquerda."/>
    <s v="Emflora "/>
    <x v="2"/>
    <m/>
    <s v="Marcio José Robaton Silva"/>
    <s v="Ajudante Rural"/>
    <s v="Bruno Assunção Noronha"/>
    <s v="Bruno Assunção Noronha"/>
    <s v="Wigor Faria"/>
    <s v="1. Comunicação  imediata ao TST Bracell;_x000a_2. Encaminhado colaborador ao pronto socorro em Lins."/>
    <s v="Joao Ricardo"/>
    <x v="24"/>
    <x v="2"/>
    <x v="2"/>
    <x v="1"/>
    <s v=""/>
    <x v="1"/>
    <x v="0"/>
    <x v="0"/>
  </r>
  <r>
    <n v="1337"/>
    <x v="0"/>
    <d v="2023-12-14T00:00:00"/>
    <x v="11"/>
    <d v="1899-12-30T14:00:00"/>
    <s v="Fazenda  Pinheiro - Talhão 025"/>
    <x v="5"/>
    <x v="2"/>
    <s v="Efetuava a aplicação de capina química mecanizada (Barrão) e ao passar sobre alguns resíduos, um pedaço de madeira atingiu a barra de pulverização que a direcionou em direção ao vidro traseiro (saída de emergência)."/>
    <s v="J.F.I"/>
    <x v="2"/>
    <s v="Itatinga "/>
    <s v="Waldemir de Moura"/>
    <s v="Tratorista"/>
    <s v="Luciano Bueno de Camargo Matos"/>
    <s v="Gil Queiroga"/>
    <s v="Luciano Bueno de Camargo Matos"/>
    <s v="1. Trator paralisado para a troca do vidro."/>
    <s v="Alessandro TST JFI"/>
    <x v="16"/>
    <x v="2"/>
    <x v="2"/>
    <x v="1"/>
    <s v=""/>
    <x v="1"/>
    <x v="0"/>
    <x v="0"/>
  </r>
  <r>
    <n v="1338"/>
    <x v="0"/>
    <d v="2023-12-14T00:00:00"/>
    <x v="11"/>
    <d v="1899-12-30T23:30:00"/>
    <s v="Fazenda Piracema - Trajeto fábrica"/>
    <x v="1"/>
    <x v="2"/>
    <s v="Motorista ao se deslocar carregado sentido fábrica, ouviu um estouro de um pneu. Parou o caminhão tri-trem em um local para deixar a estrada livre e quando desceu se deparou com as labaredas de fogo na segunda carreta, vindo a passar para o último compartimento."/>
    <s v="Bracell"/>
    <x v="0"/>
    <m/>
    <s v="Osmar de Arruda"/>
    <s v="Motoristas transporte de madeira"/>
    <s v="Daniela Souza Tenório"/>
    <s v="Everson Ribas"/>
    <s v="Danieli Souza Tenório"/>
    <s v="1.  Colaborador junto a dois outros motoristas que estavam no local, utilizaram os extintores porém sem resultado, abafaram o fogo com areia e não conseguiram;_x000a_2. Através do rádio de comunicação solicitaram socorro, pois não havia sinal de celular no local;_x000a_3. Foi informado a central e supervisora que iniciaram as solicitações de socorro, chegando no local primeiro o apoio da empresa PH e Bombeiros da cidade de Lençóis Paulista."/>
    <s v="Danieli S Tenório"/>
    <x v="19"/>
    <x v="4"/>
    <x v="3"/>
    <x v="2"/>
    <d v="2023-12-19T00:00:00"/>
    <x v="2"/>
    <x v="0"/>
    <x v="1"/>
  </r>
  <r>
    <n v="1339"/>
    <x v="0"/>
    <d v="2023-12-14T00:00:00"/>
    <x v="11"/>
    <d v="1899-12-30T23:00:00"/>
    <s v="Lençóis Paulista"/>
    <x v="1"/>
    <x v="2"/>
    <s v="Motorista ao chegar na Fazenda, identificou um fueiro com ruptura próximo a base e ao se deslocar dentro da Fazenda, veio a cair."/>
    <s v="Bracell"/>
    <x v="0"/>
    <s v="BTF 5"/>
    <s v="João Gilherme Sales"/>
    <s v="Motorista transporte de madeira"/>
    <s v="Maximiliano Carvalho Silva"/>
    <s v="Everson Ribas Gomes"/>
    <s v="Maximiliano Carvalho Silva"/>
    <s v="1. Bloqueado CM e solicitado apoio da automotiva."/>
    <s v="Maximiliano Carvalho Silva"/>
    <x v="19"/>
    <x v="4"/>
    <x v="3"/>
    <x v="2"/>
    <d v="2023-12-19T00:00:00"/>
    <x v="2"/>
    <x v="0"/>
    <x v="1"/>
  </r>
  <r>
    <n v="1340"/>
    <x v="0"/>
    <d v="2023-12-14T00:00:00"/>
    <x v="11"/>
    <d v="1899-12-30T12:30:00"/>
    <s v="Oficina Automotiva - L2"/>
    <x v="6"/>
    <x v="2"/>
    <s v="A colaboradora ao sair da portaria 11 para tomada do ônibus, tropeçou e sofreu a queda de mesmo nível, batendo o cotovelo direito no chão."/>
    <s v="Bracell"/>
    <x v="4"/>
    <s v="L2"/>
    <s v="Mirella Santos Manoel"/>
    <s v="Auxiliar Administrativo"/>
    <s v="Ulysses Antonio da Silva Neto"/>
    <s v="Diego Tavares"/>
    <s v="Ulysses Antonio da Silva Neto"/>
    <s v="1. Acionado a técnica de segurança da oficina automotiva._x000a_2. Gestor assim que comunicado fez a Comunicação aos Gestores Bracell._x000a_3. Encaminhada para o ambulatório Bracell."/>
    <s v="Ulysses Antonio da Silva Neto"/>
    <x v="25"/>
    <x v="2"/>
    <x v="2"/>
    <x v="1"/>
    <s v=""/>
    <x v="1"/>
    <x v="0"/>
    <x v="0"/>
  </r>
  <r>
    <n v="1341"/>
    <x v="0"/>
    <d v="2023-12-15T00:00:00"/>
    <x v="11"/>
    <d v="1899-12-30T04:00:00"/>
    <s v="Rua Amando de Barros - Centro Botucatu/SP"/>
    <x v="1"/>
    <x v="2"/>
    <s v="Veículo estava estacionado na rua, quando foi atingido por uma motocicleta."/>
    <s v="Bracell"/>
    <x v="2"/>
    <m/>
    <s v="Rafael Pires dos Santos"/>
    <s v="Técnico de Operações Florestais II"/>
    <s v="Luciano Matos"/>
    <s v="Gil Queiroga"/>
    <s v="Luciano Matos"/>
    <s v="1. Veículo paralisado para manutenção."/>
    <s v="Rafael Pires dos Santos"/>
    <x v="16"/>
    <x v="2"/>
    <x v="2"/>
    <x v="1"/>
    <s v=""/>
    <x v="1"/>
    <x v="0"/>
    <x v="0"/>
  </r>
  <r>
    <n v="1342"/>
    <x v="0"/>
    <d v="2023-12-16T00:00:00"/>
    <x v="11"/>
    <d v="1899-12-30T00:30:00"/>
    <s v="Rodovia marechal rondon"/>
    <x v="1"/>
    <x v="2"/>
    <s v="Colaborador conduzia o caminhão tri-trem carregado pela rodovia, quando um caminhão terceiro colidiu na terceira composição. "/>
    <s v="Bracell"/>
    <x v="0"/>
    <m/>
    <s v="Valter Alves de Lima"/>
    <s v="Motorista  Transporte Madeira"/>
    <s v="Mateus  Henrique"/>
    <s v="Everson Ribas"/>
    <s v="Mateus  Henrique"/>
    <s v="1. Comunicação o Supervisor, retirados os veículos do local."/>
    <s v="Marcos Domingues"/>
    <x v="19"/>
    <x v="2"/>
    <x v="2"/>
    <x v="1"/>
    <s v=""/>
    <x v="1"/>
    <x v="0"/>
    <x v="0"/>
  </r>
  <r>
    <n v="1343"/>
    <x v="1"/>
    <d v="2023-12-14T00:00:00"/>
    <x v="11"/>
    <d v="1899-12-30T10:00:00"/>
    <s v="Fazenda Santa Neuza"/>
    <x v="2"/>
    <x v="2"/>
    <s v="O colaborador relatou que após realizar o abastecimento de água no caminhão pipa, ele foi desacoplar o bocal da mangueira, foi então que a mesma se soltou indo de encontro ao rosto dele, causando um corte superficial na sobrancelha do lado esquerdo. "/>
    <s v="Inovesa"/>
    <x v="2"/>
    <m/>
    <s v="Edeir Bezerra dos Santos"/>
    <s v="Motorista"/>
    <s v="Fernando Gomes"/>
    <s v="Jose Renato Drago"/>
    <s v="Fernando Gomes"/>
    <s v="1. Comunicação aos gestores e área de segurança Bracell e Inovesa;_x000a_2. O colaborador passou por atendimento médico, no hospital Francisca Ortega, município de Nova Alvorada do Sul/MS, sendo liberado sem restrições."/>
    <s v="Joseana A. Veiga"/>
    <x v="17"/>
    <x v="2"/>
    <x v="2"/>
    <x v="1"/>
    <s v=""/>
    <x v="1"/>
    <x v="0"/>
    <x v="0"/>
  </r>
  <r>
    <n v="1344"/>
    <x v="0"/>
    <d v="2023-12-14T00:00:00"/>
    <x v="11"/>
    <d v="1899-12-30T06:26:00"/>
    <s v="Rodovia MS 338 - Próximo a Fazenda São Marcos"/>
    <x v="1"/>
    <x v="2"/>
    <s v="A colaboradora seguia na condução do veículo pela via não pavimentada, e ao ultrapassar um Micro-Ônibus escolar, o mesmo veio a fechar a passagem, fazendo com que a colaboradora viesse a colidir lateralmente com o veículo, causando a quebra do retrovisor do lado direito. Um outro veículo com outra colaboradora veio a colidir na traseira, causando pequenas avarias."/>
    <s v="Equilibrio"/>
    <x v="8"/>
    <m/>
    <s v="Maeli leal dias; Ana Carolina Souza Silva"/>
    <s v="Técnico Florestal"/>
    <s v="Fabiola Mendes"/>
    <s v="Fernando Bastos"/>
    <s v="Fabiola Mendes"/>
    <s v="1. Comunicação imediata aos gestores e área de segurança da MS Florestal."/>
    <s v="Darlene Rosa dos Santos"/>
    <x v="21"/>
    <x v="2"/>
    <x v="2"/>
    <x v="1"/>
    <s v=""/>
    <x v="1"/>
    <x v="0"/>
    <x v="0"/>
  </r>
  <r>
    <n v="1345"/>
    <x v="0"/>
    <d v="2023-12-19T00:00:00"/>
    <x v="11"/>
    <d v="1899-12-30T07:05:00"/>
    <s v="Fazenda Santa Flora - Talhão 003"/>
    <x v="4"/>
    <x v="2"/>
    <s v="Operador após descer da máquina foi picado por abelha e levou duas ferroadas na orelha."/>
    <s v="Bracell"/>
    <x v="5"/>
    <m/>
    <s v="Valdeci de Sá"/>
    <s v="Operador de máquina"/>
    <s v="Antônio Gabriel"/>
    <s v="Lucas"/>
    <m/>
    <s v="1. Operador levado até o módulo para tomar antialérgico;_x000a_2. Encaminhado para atendimento em Bauru;_x000a_3. Comunicado  ao gestor;_x000a_4. Comunicado área de segurança."/>
    <s v="Elton Moura"/>
    <x v="3"/>
    <x v="2"/>
    <x v="2"/>
    <x v="1"/>
    <s v=""/>
    <x v="1"/>
    <x v="0"/>
    <x v="0"/>
  </r>
  <r>
    <n v="1346"/>
    <x v="0"/>
    <d v="2023-12-14T00:00:00"/>
    <x v="11"/>
    <d v="1899-12-30T09:20:00"/>
    <s v="Galpão de estaqueamento (descarregamento de substrato) - MS"/>
    <x v="2"/>
    <x v="2"/>
    <s v="O colaborador estava organizando alguns paletes próximo ao Galpão de estaqueamento. Em determinado momento, ele sentiu um incômodo na região lombar enquanto movimentava os paletes. "/>
    <s v="Bracell"/>
    <x v="7"/>
    <m/>
    <s v="Maicon Douglas"/>
    <s v="Auxiliar de Viveiro "/>
    <m/>
    <s v="Gilvan"/>
    <s v="Maxmuller"/>
    <s v="1. Comunicação aos gestores, saúde e área de segurança da Bracell; _x000a_2. O colaborador foi encaminhado para o ambulatório médico local, onde foi atendido e liberado sem restrições.  "/>
    <s v="Maxmuller de Andrade Moura"/>
    <x v="21"/>
    <x v="2"/>
    <x v="2"/>
    <x v="1"/>
    <s v=""/>
    <x v="1"/>
    <x v="0"/>
    <x v="0"/>
  </r>
  <r>
    <n v="1347"/>
    <x v="0"/>
    <d v="2023-12-15T00:00:00"/>
    <x v="11"/>
    <d v="1899-12-30T08:10:00"/>
    <s v="Galpão de estaqueamento (Máquina de Substrato) - MS"/>
    <x v="2"/>
    <x v="2"/>
    <s v=" O colaborador estava realizando sua atividade na máquina de substrato. Em determinado momento, ele precisou empurrar uma bandeja que havia travado na máquina. Foi quando um dos empurradores voltou a sua posição inicial, prensando o seu braço esquerdo. "/>
    <s v="Bracell"/>
    <x v="7"/>
    <m/>
    <s v="José Jamisson"/>
    <s v="Auxiliar de Viveiro"/>
    <m/>
    <s v="Gilvan"/>
    <s v="Maxmuller"/>
    <s v="1. Comunicação aos gestores,  saúde e área de segurança da MS Florestal; _x000a_2. Por medidas preventivas, o colaborador foi encaminhado ao hospital em Água Clara-MS,  onde foi atendido, avaliado e liberado posteriormente. "/>
    <s v="Maxmuller de Andrade Moura"/>
    <x v="21"/>
    <x v="2"/>
    <x v="2"/>
    <x v="1"/>
    <s v=""/>
    <x v="1"/>
    <x v="0"/>
    <x v="0"/>
  </r>
  <r>
    <n v="1348"/>
    <x v="0"/>
    <d v="2023-12-18T00:00:00"/>
    <x v="11"/>
    <d v="1899-12-30T11:30:00"/>
    <s v="Fazenda Santa Luiza"/>
    <x v="1"/>
    <x v="2"/>
    <s v="Colaborador conduzia o caminhao tri-trem vazio pelo trajeto da fazenda, quando ao passar em um local estreito, a última composição colidiu na lateral do comboio da empresa Carpelo danificando um farol de Led e proteção."/>
    <s v="Bracell"/>
    <x v="0"/>
    <m/>
    <s v="Lucas Emanuel da Silva"/>
    <s v="Motorista Transporte Madeira"/>
    <s v="Adilson Rodrigues Basto"/>
    <s v="Everson Ribas"/>
    <s v="Adilson Rodrigues Basto"/>
    <s v="1. Comunicação com o supervisor Adilson Basto - BTF-SP 03"/>
    <s v="Wesley Maruchi"/>
    <x v="19"/>
    <x v="2"/>
    <x v="2"/>
    <x v="1"/>
    <s v=""/>
    <x v="1"/>
    <x v="0"/>
    <x v="0"/>
  </r>
  <r>
    <n v="1349"/>
    <x v="0"/>
    <d v="2023-12-15T00:00:00"/>
    <x v="11"/>
    <d v="1899-12-30T14:05:00"/>
    <s v="Fazenda Carretão II - Escada acesso MÓD 5"/>
    <x v="3"/>
    <x v="2"/>
    <s v="O almoxarife transportava manualmente um cilindro pneumático de FW, para acondicionamento no almoxarifado módulo. Ao subir na escada de acesso, se desequilibrou, o cilindro escapou de sua mão e ao tentar segurar a peça para que não caisse, teve seu dedo anelar da mão direita prensado pelo cilindro, causando inchaço."/>
    <s v="Ponsse"/>
    <x v="5"/>
    <s v="MÓDULO 5"/>
    <s v="Flavio Alves da Silva"/>
    <s v="Almoxarife I"/>
    <s v="Anderson Cleiton Santana"/>
    <s v="Antonio Cesar Coelho Madeira"/>
    <s v="Anderson Santana"/>
    <s v="1. Levado até o Pronto Atendimento da Unimed de Bauru, para avaliação Médica. Após avaliação e exames, não foi identificada lesão, o colaborador foi liberado e prescrito anti inflamatório_x000a_2. O trabalhador foi avaliado pelo Médico do Trabalho no dia 18/12/2023 e encaminhado para médico especialista no assunto._x000a_3. Foi constatado uma &quot;trinca&quot; em seu dedo que foi imobilizado._x000a_4. Trabalhador recebeu inicialmente 15 dias de afastamento, porém houve readaptação pelo médico do trabalho."/>
    <s v="Felipe De Bortoli Mendonça"/>
    <x v="10"/>
    <x v="4"/>
    <x v="3"/>
    <x v="2"/>
    <d v="2023-12-20T00:00:00"/>
    <x v="2"/>
    <x v="0"/>
    <x v="1"/>
  </r>
  <r>
    <n v="1350"/>
    <x v="0"/>
    <d v="2023-12-18T00:00:00"/>
    <x v="11"/>
    <d v="1899-12-30T08:00:00"/>
    <s v="Fazenda Santa Terezinha VII - Agudos SP"/>
    <x v="0"/>
    <x v="2"/>
    <s v="O colaborador  realizava  atividade de aplicação de calcário, quando a corrente do implemento escapou e o operador tentou recolocá-la sem desligar o mesmo, vindo a prensar os dedos na corrente (fratura exposta). "/>
    <s v="Sollum"/>
    <x v="2"/>
    <m/>
    <s v="José  Leonardo dos Santos"/>
    <s v="Operador de Trator"/>
    <s v="Márcio"/>
    <s v="Alisson Carlos"/>
    <s v="Francisco"/>
    <s v="1. O funcionário foi levado para a UPA imediatamente;_x000a_2. Um dos dedos teve fratura exposta e passará por cirurgia."/>
    <s v="Fausto Alves"/>
    <x v="5"/>
    <x v="4"/>
    <x v="3"/>
    <x v="2"/>
    <d v="2023-12-23T00:00:00"/>
    <x v="2"/>
    <x v="0"/>
    <x v="1"/>
  </r>
  <r>
    <n v="1351"/>
    <x v="1"/>
    <d v="2023-12-18T00:00:00"/>
    <x v="11"/>
    <d v="1899-12-30T15:55:00"/>
    <s v="Fazenda Campestre - Talhão 003 MS 040"/>
    <x v="5"/>
    <x v="0"/>
    <s v="O colaborador (operador) relatou que estava realizando a atividade de aplicação de herbicida mecanizada e em determinado momento ele efetuou uma manobra da máquina sobre a caixa de contenção, onde o mesmo escorregou, vindo a tombar por completo, causando apenas danos materiais na máquina."/>
    <s v="Teca Serviços Florestais"/>
    <x v="2"/>
    <m/>
    <s v="Paulo Rafael"/>
    <s v="Operador de Trator Agrícola"/>
    <s v="Joao Marcos Sanches"/>
    <s v="Jose Renato Drago"/>
    <s v="Joao Marcos Sanches"/>
    <s v="1. Comunicação aos gestores e área de segurança da MS Florestal."/>
    <s v="Mariana"/>
    <x v="17"/>
    <x v="4"/>
    <x v="3"/>
    <x v="2"/>
    <d v="2023-12-23T00:00:00"/>
    <x v="2"/>
    <x v="0"/>
    <x v="1"/>
  </r>
  <r>
    <n v="1352"/>
    <x v="0"/>
    <d v="2023-12-19T00:00:00"/>
    <x v="11"/>
    <d v="1899-12-30T09:40:00"/>
    <s v="Fazenda São Bento II - Talhão 017"/>
    <x v="5"/>
    <x v="2"/>
    <s v="Trator escorregou em um desnível vindo de encontro com a árvore de eucalipto, causando a quebra do vidro."/>
    <s v="Emflora "/>
    <x v="2"/>
    <m/>
    <s v="Ryan Augusto Dos Santos"/>
    <s v="Operador De Trator Agrícola"/>
    <s v="André"/>
    <s v="Bruno Noronha"/>
    <s v="Karine Madruga"/>
    <s v="1. Comunicação de imediato ao TST Bracell e a substituição do vidro."/>
    <s v="André Douglas"/>
    <x v="24"/>
    <x v="2"/>
    <x v="2"/>
    <x v="1"/>
    <s v=""/>
    <x v="1"/>
    <x v="0"/>
    <x v="0"/>
  </r>
  <r>
    <n v="1353"/>
    <x v="0"/>
    <d v="2023-12-19T00:00:00"/>
    <x v="11"/>
    <d v="1899-12-30T08:10:00"/>
    <s v="Primeira seleção"/>
    <x v="2"/>
    <x v="2"/>
    <s v="Colaboradora estava saindo do banheiro e indo para o seu posto de trabalho, quando tropeçou na barra de sustentação do trilho de bandejões. Ela caiu e bateu o joelho esquerdo no chão."/>
    <s v="Bracell"/>
    <x v="7"/>
    <s v="LPII"/>
    <s v="Vanderleia Guaringue"/>
    <s v="Auxiliar de Serviços Gerais"/>
    <s v="Gisele Aparecida"/>
    <s v="Claudilene Alves"/>
    <s v="Nathane Alves de Melo Imperatori"/>
    <s v="1. Colaboradora foi encaminhada ao ambulatório da linha 1;_x000a_2. Medicina do Trabalho encaminhou colaboradora ao CMU para realização do raio-x, assim que recebeu  retornou na medicina. _x000a_3. Não foi identificado nenhuma lesão, dessa forma a colaboradora foi liberada para retorno ao trabalho."/>
    <s v="Nathane Imperatori"/>
    <x v="9"/>
    <x v="2"/>
    <x v="2"/>
    <x v="1"/>
    <s v=""/>
    <x v="1"/>
    <x v="0"/>
    <x v="0"/>
  </r>
  <r>
    <n v="1354"/>
    <x v="0"/>
    <d v="2023-12-20T00:00:00"/>
    <x v="11"/>
    <d v="1899-12-30T01:30:00"/>
    <s v="Pátio linha 02"/>
    <x v="2"/>
    <x v="2"/>
    <s v="O  colaborador  durante a descarga na mesa 04 linha 02, desceu do caminhão e veio a torcer o pé esquerdo."/>
    <s v="Bracell"/>
    <x v="0"/>
    <m/>
    <s v="Marcos Antônio Cian"/>
    <s v="Motorista  Transporte Madeira"/>
    <s v="Arthur Magnino de Santana"/>
    <s v="Everson Ribas"/>
    <s v="Arthur Magnino de Santana"/>
    <s v="1. Comunicação com o supervisor Arthur magnino de Santana - BTF-SP 02;_x000a_2. Colaborador encaminhado ao ambulatório e liberado."/>
    <m/>
    <x v="19"/>
    <x v="2"/>
    <x v="2"/>
    <x v="1"/>
    <s v=""/>
    <x v="1"/>
    <x v="0"/>
    <x v="0"/>
  </r>
  <r>
    <n v="1355"/>
    <x v="0"/>
    <d v="2023-12-20T00:00:00"/>
    <x v="11"/>
    <d v="1899-12-30T08:35:00"/>
    <s v="Fazenda Santa Cruz - Talhão 002"/>
    <x v="2"/>
    <x v="2"/>
    <s v="A colaboradora estava realizando atividade de combate a formigas, quando ela acabou pisando com a perna direita em um buraco de tatu coberto pela vegetação, vindo a sentir um incômodo no joelho direito."/>
    <s v="Sollum"/>
    <x v="2"/>
    <m/>
    <s v="Hiuli Beatriz Comin de Andrade"/>
    <s v="Trabalhador Florestal"/>
    <s v="Márcio"/>
    <s v="Alisson Carlos"/>
    <s v="Francisco"/>
    <s v="1. A funcionária foi levada a UPA da cidade de Agudos. "/>
    <s v="Fausto Alves"/>
    <x v="5"/>
    <x v="2"/>
    <x v="2"/>
    <x v="1"/>
    <s v=""/>
    <x v="1"/>
    <x v="0"/>
    <x v="0"/>
  </r>
  <r>
    <n v="1356"/>
    <x v="0"/>
    <d v="2023-12-06T00:00:00"/>
    <x v="11"/>
    <d v="1899-12-30T13:20:00"/>
    <s v="Marechal Rondon, próx. à Cafelândia"/>
    <x v="1"/>
    <x v="2"/>
    <s v="Motorista seguia de caminhonete S10 e carreta com tanque de combustível engatado, no sentido de Água Clara para Lençóis Paulista, quando o mesmo sentiu uma vibração além do normal no reboque._x000a_Ao estacionar o veículo no acostamento identificou que a porca do engate havia se soltado."/>
    <s v="Bracell"/>
    <x v="27"/>
    <m/>
    <s v="Daniel Pereira dos Santos"/>
    <s v="Comboista"/>
    <s v="Weslen Teixeira"/>
    <s v="Diego Tavares"/>
    <s v="Eduardo Vargas"/>
    <s v="1. Foi realizada a substituição do engate e instalado contra pino na porca para que não solte novamente."/>
    <s v="Leandro de Paula Pereira"/>
    <x v="25"/>
    <x v="2"/>
    <x v="2"/>
    <x v="1"/>
    <s v=""/>
    <x v="1"/>
    <x v="0"/>
    <x v="0"/>
  </r>
  <r>
    <n v="1357"/>
    <x v="0"/>
    <d v="2023-12-19T00:00:00"/>
    <x v="11"/>
    <d v="1899-12-30T14:00:00"/>
    <s v="Fazenda Ipiranga III - MÓD 11"/>
    <x v="4"/>
    <x v="2"/>
    <s v="A trainee de colheita estava na fazenda realizando trabalho administrativo, quando foi picada no dorso de sua mão direita, por um inseto desconhecido."/>
    <s v="Bracell"/>
    <x v="5"/>
    <s v="MÓDULO 11"/>
    <s v="Leticia Geromel"/>
    <s v="Trainee"/>
    <s v="João Pedro Zillo"/>
    <s v="João Pedro Zillo"/>
    <s v="Não aplicado"/>
    <s v="1. No dia 20/12/2023, após comunicar o ocorrido, foi atendida no ambulatório médico Bracell, não havendo necessidade de avaliação médica."/>
    <s v="Leticia Geromel"/>
    <x v="10"/>
    <x v="1"/>
    <x v="2"/>
    <x v="1"/>
    <s v=""/>
    <x v="1"/>
    <x v="0"/>
    <x v="0"/>
  </r>
  <r>
    <n v="1358"/>
    <x v="0"/>
    <d v="2023-12-20T00:00:00"/>
    <x v="11"/>
    <d v="1899-12-30T17:20:00"/>
    <s v="São José II"/>
    <x v="4"/>
    <x v="2"/>
    <s v="Operador da escavadeira solicitou o apoio mecânico, quando o representante da empresa V-Rental avaliava a máquina, foi picado por abelhas."/>
    <s v="V-RENTAL"/>
    <x v="4"/>
    <s v="BRC-02"/>
    <s v="Reginaldo Martins"/>
    <s v="Mecânico"/>
    <s v="Kayo Dutra Sanches"/>
    <s v="William Jardim"/>
    <s v="Kayo Dutra Sanches"/>
    <s v="1. Foi socorrido e encaminhado ao hospital mais próximo, atendido e liberado sem restrição."/>
    <s v="Nilson Camilo e Kayo Sanches"/>
    <x v="4"/>
    <x v="2"/>
    <x v="2"/>
    <x v="1"/>
    <s v=""/>
    <x v="1"/>
    <x v="0"/>
    <x v="0"/>
  </r>
  <r>
    <n v="1359"/>
    <x v="0"/>
    <d v="2023-12-20T00:00:00"/>
    <x v="11"/>
    <d v="1899-12-30T15:20:00"/>
    <s v="Fazenda Sta. Rosa - MÓDULO 2"/>
    <x v="5"/>
    <x v="2"/>
    <s v="Operador posicionou o cabeçote para efetuar o abate de árvore próxima a rede elétrica, contudo ocorreu a quebra da árvore sem o acionamento da serra, atingindo a rede de energia, no sentido contrário ao direcionamento estabelecido."/>
    <s v="Bracell"/>
    <x v="5"/>
    <s v="MÓDULO 2"/>
    <s v="David Vinicius"/>
    <s v="Operador de máquinas II"/>
    <s v="Emanuel Marques"/>
    <s v="Rafael Elli"/>
    <s v="Emanuel Marques"/>
    <s v="1. Houve o combate e controle do princípio de incêndio pela Brigada de incêndio PCIF GAR 16._x000a_ 2. Elektro fez o desligamento de todas os fusíveis (Banana) do poste."/>
    <s v="Emanuel Marques"/>
    <x v="16"/>
    <x v="2"/>
    <x v="2"/>
    <x v="1"/>
    <s v=""/>
    <x v="1"/>
    <x v="0"/>
    <x v="0"/>
  </r>
  <r>
    <n v="1360"/>
    <x v="1"/>
    <d v="2023-12-20T00:00:00"/>
    <x v="11"/>
    <d v="1899-12-30T12:30:00"/>
    <s v="Fazenda Betel"/>
    <x v="2"/>
    <x v="2"/>
    <s v="O colaborador relatou que estava realizando suas atividades e ao terminar de fazer a lubrificação do bico graxeiro na lateral do motor, ele foi descer da máquina para tampar o bico da balança. Foi então, que ao colocar o pé esquerdo no chão não havia notado que tinha um buraco, o que causou uma pequena torção no pé esquerdo."/>
    <s v="Ms Florestal"/>
    <x v="2"/>
    <s v="Manutenção"/>
    <s v="Gustavo Francisco da Motta Fonseca"/>
    <s v="Mecânico II"/>
    <s v="Tiago Gobbo"/>
    <s v="José Leonardo"/>
    <s v="Tiago Gobbo"/>
    <s v="1. O colaborador foi encaminhado para o hospital em Água Clara-MS, onde foi atendido, realizado exame de raio X, não sendo constatada nenhuma fratura. Sendo assim, o colaborador foi liberado sem restrições. _x000a_2. Comunicação aos gestores, saúde e área de segurança da MS Florestal. "/>
    <s v="Roberto Araújo"/>
    <x v="21"/>
    <x v="2"/>
    <x v="2"/>
    <x v="1"/>
    <s v=""/>
    <x v="1"/>
    <x v="0"/>
    <x v="0"/>
  </r>
  <r>
    <n v="1361"/>
    <x v="1"/>
    <d v="2023-12-20T00:00:00"/>
    <x v="11"/>
    <d v="1899-12-30T11:30:00"/>
    <s v="Fazenda Santa Paula da Capela ll"/>
    <x v="5"/>
    <x v="2"/>
    <s v="O colaborador relatou que ao realizar acabamento em um terraço onde havia uma árvore próxima, a máquina (trator esteira) veio a escorregar sobre a crista do terraço, vindo a encostar nos galhos da árvore, causando pequenas avarias e a quebra do vidro lateral do lado esquerdo."/>
    <s v="Ms Florestal"/>
    <x v="2"/>
    <s v="Estradas"/>
    <s v="Lucas Corrêa Garcia"/>
    <s v="Operador de Máquinas e Equipamentos"/>
    <s v="Cassiano Franco De Oliveira"/>
    <s v="Rogélio José de Souza"/>
    <s v="Cassiano Franco De Oliveira"/>
    <s v="1. Comunicação aos gestores e área de segurança da MS Florestal. "/>
    <s v="Gabriel das Neves Sacramento"/>
    <x v="7"/>
    <x v="2"/>
    <x v="2"/>
    <x v="1"/>
    <s v=""/>
    <x v="1"/>
    <x v="0"/>
    <x v="0"/>
  </r>
  <r>
    <n v="1362"/>
    <x v="0"/>
    <d v="2023-12-20T00:00:00"/>
    <x v="11"/>
    <d v="1899-12-30T12:13:00"/>
    <s v="Estrada vicinal Luiz José Sguario"/>
    <x v="6"/>
    <x v="2"/>
    <s v="Colaborador se deslocava com sua motocicleta da cidade de Nova Campina para Itapeva, momento que derrapou na Rodovia e caiu."/>
    <s v="Bracell"/>
    <x v="6"/>
    <s v="M02"/>
    <s v="Leandro Ferreira de Almeida"/>
    <s v="Operador Grua"/>
    <s v="Jhon Felipe Senoski"/>
    <s v="Marcos Silva de Menezes"/>
    <s v="Jhon Felipe Senoski"/>
    <s v="1. Comunicado o gestor;_x000a_2. Encaminhado para o pronto socorro, realizado raio-x, não sendo constatado fratura."/>
    <s v="Jhon Felipe Senoski"/>
    <x v="11"/>
    <x v="2"/>
    <x v="2"/>
    <x v="1"/>
    <s v=""/>
    <x v="1"/>
    <x v="0"/>
    <x v="0"/>
  </r>
  <r>
    <n v="1363"/>
    <x v="0"/>
    <d v="2023-12-20T00:00:00"/>
    <x v="11"/>
    <d v="1899-12-30T16:50:00"/>
    <s v="Galpão de Estaqueamento - MS"/>
    <x v="2"/>
    <x v="2"/>
    <s v="A colaboradora estava realizando a atividade de coleta de estacas. Em determinado momento, acabou efetuando um pequeno corte superficial no dedo indicador da mão esquerda. "/>
    <s v="Bracell"/>
    <x v="7"/>
    <s v="MS"/>
    <s v="Cristiana Silva"/>
    <s v="Auxiliar de viveiro "/>
    <s v="Maxmuller de Andrade"/>
    <s v="Gilvan Cercundo"/>
    <s v="Maxmuller de Andrade"/>
    <s v="1. Comunicação aos gestores,  saúde e área de segurança da Bracell. _x000a_2. A colaboradora foi atendida no ambulatório médico local e liberada sem restrições. "/>
    <s v="Maxmuller de Andrade Moura"/>
    <x v="21"/>
    <x v="2"/>
    <x v="2"/>
    <x v="1"/>
    <s v=""/>
    <x v="1"/>
    <x v="0"/>
    <x v="0"/>
  </r>
  <r>
    <n v="1364"/>
    <x v="1"/>
    <d v="2023-12-20T00:00:00"/>
    <x v="11"/>
    <d v="1899-12-30T15:15:00"/>
    <s v="Fazenda Medalha - T 01"/>
    <x v="2"/>
    <x v="2"/>
    <s v="O colaborador realizava sinalização visual com as mãos, auxiliando o motorista do caminhão comboio a realizar manobra em marcha ré para fazer o abastecimento do ônibus. Em determinado momento, acabou prensando sua mão esquerda entre o caminhão comboio e o ônibus, causando uma pequena lesão. "/>
    <s v="Teca Serviços Florestais"/>
    <x v="2"/>
    <m/>
    <s v="Norwinds José Marin Washington"/>
    <s v="Trainee  Auxiliar Mecânico Lubrificador"/>
    <s v="Joao Marcos Sanches"/>
    <s v="Jose Renato Drago"/>
    <s v="Joao Marcos Sanches"/>
    <s v="1. Comunicação aos gestores e área de segurança da MS Florestal e EPS Teca;_x000a_2. O colaborador foi encaminhado para avaliação na UPA Universitário em Campo  Grande MS, onde foi atendido e realizado exame de raio X,  não sendo constatada nenhuma fratura. Então ele foi medicado e liberado posteriormente. "/>
    <s v="Mariana Oliveira"/>
    <x v="17"/>
    <x v="4"/>
    <x v="2"/>
    <x v="2"/>
    <d v="2023-12-25T00:00:00"/>
    <x v="3"/>
    <x v="2"/>
    <x v="0"/>
  </r>
  <r>
    <n v="1365"/>
    <x v="0"/>
    <d v="2023-12-22T00:00:00"/>
    <x v="11"/>
    <d v="1899-12-30T09:30:00"/>
    <s v="Módulo 13 -  MG"/>
    <x v="2"/>
    <x v="2"/>
    <s v="Colaborador realizava a montagem da barraca de stand by com o auxÍlio de 2 colegas, quando uma das peças centrais da barraca se soltou atingindo  primeiro em seu capacete e  em seguida, a sua face, causando pequena escoriação abaixo do seu supercílio direito."/>
    <s v="Komatsu"/>
    <x v="5"/>
    <m/>
    <s v="Luis Fernando Pereira Maciel"/>
    <s v="Técnico em Manutenção Junior"/>
    <s v="Eduardo Cunha"/>
    <m/>
    <s v="Eduardo Cunha"/>
    <s v="1. Informado ao supervisor Komatsu e Bracell;_x000a_2. Encaminhamento do colaborar para avaliação médica e liberado para retornar ao trabalho após avaliação."/>
    <s v="José Couto"/>
    <x v="23"/>
    <x v="2"/>
    <x v="2"/>
    <x v="1"/>
    <s v=""/>
    <x v="1"/>
    <x v="0"/>
    <x v="0"/>
  </r>
  <r>
    <n v="1366"/>
    <x v="0"/>
    <d v="2023-12-22T00:00:00"/>
    <x v="11"/>
    <d v="1899-12-30T00:03:00"/>
    <s v="Pátio L2"/>
    <x v="1"/>
    <x v="2"/>
    <s v="Caminhão do Rechego, ao se deslocar para descarregar na mesa 2, foi informado via rádio que a lanterna do lado esquerdo do cavalo estava pegando fogo, imediatamente o motorista parou e desceu com o extintor de incêndio para apagar o fogo. "/>
    <s v="Bracell"/>
    <x v="1"/>
    <m/>
    <s v="Júlio Cézar Rodrigues"/>
    <s v="Motorista transporte de Madeira"/>
    <s v="Jose Junior Rocha"/>
    <s v="Éder da Silva Ramos"/>
    <s v="Jose Junior Rocha"/>
    <s v="1. O motorista realizou o combate do fogo;_x000a_2. Acionou o gestor do Pátio;_x000a_2. Registro com fotos do veículo;_x000a_3. Acionado apoio do mecânico para avaliar e trocar a lanterna."/>
    <s v="José Júnior Rocha"/>
    <x v="18"/>
    <x v="2"/>
    <x v="2"/>
    <x v="1"/>
    <s v=""/>
    <x v="1"/>
    <x v="0"/>
    <x v="0"/>
  </r>
  <r>
    <n v="1367"/>
    <x v="0"/>
    <d v="2023-12-22T00:00:00"/>
    <x v="11"/>
    <d v="1899-12-30T16:45:00"/>
    <s v="Oficina Automotiva - Box 24"/>
    <x v="2"/>
    <x v="2"/>
    <s v="Colaborador fazia manutenção no primeiro eixo de uma carreta e ao se levantar bateu a cabeça contra o para-lama da carreta, ocasionando um pequeno corte."/>
    <s v="Bracell"/>
    <x v="4"/>
    <m/>
    <s v="Maicon Roger Boscolo"/>
    <s v="Mecânico 1"/>
    <s v="Dyogenes Santos Lima de Jesus"/>
    <s v="Rafael Germano"/>
    <s v="Rogério Aparecido dos Santos"/>
    <s v="1. Colaborador foi encaminhado ao ambulatório médico da empresa;_x000a_2. Comunicação aos gestores e a área de segurança."/>
    <s v="Dyogenes Santos Lima de Jesus"/>
    <x v="25"/>
    <x v="4"/>
    <x v="2"/>
    <x v="1"/>
    <s v=""/>
    <x v="1"/>
    <x v="0"/>
    <x v="0"/>
  </r>
  <r>
    <n v="1368"/>
    <x v="0"/>
    <d v="2023-12-21T00:00:00"/>
    <x v="11"/>
    <d v="1899-12-30T11:30:00"/>
    <s v="Fazenda Santo Antônio VII"/>
    <x v="4"/>
    <x v="2"/>
    <s v="Durante o descanso no horário do almoço, dentro do ônibus,  sentiu picada nas costas de algum inseto, não sendo identificado o mesmo."/>
    <s v="Contremp"/>
    <x v="3"/>
    <s v="BRC-05"/>
    <s v="Paulo Jefferson Pereira"/>
    <s v="Instrutor"/>
    <s v="Evandro Wilian Loris"/>
    <s v=" William  Jardim"/>
    <s v="Evandro Willian Ioris"/>
    <s v="1.   O colaborador foi encaminhado para o hospital na cidade de Lins - feito exames, medicado e liberado. (pelas características dos sintomas, foi diagnosticado e tratado como possível picada de escorpião)."/>
    <m/>
    <x v="4"/>
    <x v="2"/>
    <x v="2"/>
    <x v="1"/>
    <s v=""/>
    <x v="1"/>
    <x v="0"/>
    <x v="0"/>
  </r>
  <r>
    <n v="1369"/>
    <x v="0"/>
    <d v="2023-12-21T00:00:00"/>
    <x v="11"/>
    <d v="1899-12-30T23:00:00"/>
    <s v="Posto de combustível Elefantinho - Garça - MÓD 9"/>
    <x v="5"/>
    <x v="2"/>
    <s v="Veículo estava estacionado para abastecer, e um terceiro ao manobrar o seu veículo, veio a encostar na lateral do veículo Bracell, vindo a arranhar a lateral."/>
    <s v="Bracell"/>
    <x v="5"/>
    <s v="MÓDULO 9"/>
    <s v="Igor Carvalho"/>
    <s v="Operador de máquina"/>
    <s v="Tcharles Queiros"/>
    <s v="Lucas"/>
    <m/>
    <s v="1. Comunicado a supervisão, feito contato com o terceiro que provocou a avaria e liberado o veiculo"/>
    <s v="Tcharles Queiros"/>
    <x v="3"/>
    <x v="2"/>
    <x v="2"/>
    <x v="1"/>
    <s v=""/>
    <x v="1"/>
    <x v="0"/>
    <x v="0"/>
  </r>
  <r>
    <n v="1370"/>
    <x v="0"/>
    <d v="2023-12-22T00:00:00"/>
    <x v="11"/>
    <d v="1899-12-30T10:30:00"/>
    <s v="Água Fria II"/>
    <x v="5"/>
    <x v="2"/>
    <s v="Segundo relatado pelo operador, ao iniciar a linha de preparo o implemento enroscou a haste de Subsolagem na raiz, ocasionando o alavancamento do implemento, vindo a tombar."/>
    <s v="Bracell"/>
    <x v="2"/>
    <m/>
    <s v="Luiz Sergio De Souza"/>
    <s v="Operador Maquinas"/>
    <s v="Joao Paulo Assis"/>
    <s v="Marcos Braz"/>
    <s v="Joao Paulo Assis"/>
    <s v="1. Comunicação aos gestores, saúde e área de segurança da bracell;_x000a_2. Foi realizado primeiros procedimentos de averiguação e sinalização da área."/>
    <s v="Paulo Mateus Vagula"/>
    <x v="2"/>
    <x v="2"/>
    <x v="2"/>
    <x v="1"/>
    <s v=""/>
    <x v="1"/>
    <x v="0"/>
    <x v="0"/>
  </r>
  <r>
    <n v="1371"/>
    <x v="0"/>
    <d v="2023-12-24T00:00:00"/>
    <x v="11"/>
    <d v="1899-12-30T13:35:00"/>
    <s v="Trajeto Fazenda Santa Helena III"/>
    <x v="1"/>
    <x v="2"/>
    <s v="Estava seguindo vazio, quando passou por um buraco e com o impacto o que tinha em cima do painel (folhas, pasta, etc) cairam no chão do caminhão. No impulso, abaixou pra pegar, onde veio a perder o controle do caminhão vindo a colidir em uma árvore."/>
    <s v="Bracell"/>
    <x v="0"/>
    <m/>
    <s v="Fernando Aparecido Godegues"/>
    <s v="Motorista  Transporte Madeira"/>
    <s v="Arthur Magnino"/>
    <s v="Everson Ribas"/>
    <s v=" Arthur Magnino"/>
    <s v="1. Comunicação o Supervisor, retirados os veículos do local."/>
    <s v="Jorge Luiz"/>
    <x v="19"/>
    <x v="4"/>
    <x v="3"/>
    <x v="2"/>
    <d v="2023-12-29T00:00:00"/>
    <x v="2"/>
    <x v="0"/>
    <x v="1"/>
  </r>
  <r>
    <n v="1372"/>
    <x v="0"/>
    <d v="2023-12-26T00:00:00"/>
    <x v="11"/>
    <d v="1899-12-30T00:00:00"/>
    <s v="Rua Francisco Pegorer Neto, vicinal entre Santa Cruz do Rio Pardo e Bernardino de Campos"/>
    <x v="1"/>
    <x v="2"/>
    <s v="O motorista que dirigia CM, relata que durante fazer uma rotatória,  abriu demais o CM e acabou encostando a última composição em um poste de energia."/>
    <s v="Transpes"/>
    <x v="0"/>
    <m/>
    <s v="Luis José Pereira"/>
    <s v="Motorista Carreteiro"/>
    <m/>
    <s v="Everson Ribas Gomes"/>
    <s v="Hellerson Soares"/>
    <s v="1. Comunicou de imediato o líder de campo;_x000a_2. Comunicou a gestão Transpes e Bracell;_x000a_3. Chegou no local a CPFL, pois algumas casas nas proximidades ficaram sem energia."/>
    <s v="Danyllo Oliveira Barbosa"/>
    <x v="13"/>
    <x v="4"/>
    <x v="3"/>
    <x v="2"/>
    <d v="2023-12-31T00:00:00"/>
    <x v="2"/>
    <x v="0"/>
    <x v="1"/>
  </r>
  <r>
    <n v="1373"/>
    <x v="0"/>
    <d v="2023-12-18T00:00:00"/>
    <x v="11"/>
    <d v="1899-12-30T10:20:00"/>
    <s v="Estrada de acesso das Fazendas Esperança e Bela Vista (Gália)"/>
    <x v="2"/>
    <x v="2"/>
    <s v="O  motoristas  teve seu braço direito atingido pelo rompimento da mola de  suspensão, quando fazia uma avaliação após perceber um vazamento."/>
    <s v="Carpelo"/>
    <x v="2"/>
    <m/>
    <s v="José Bento dos Santos"/>
    <s v="Motorista Comboio"/>
    <s v="Josef Preuss"/>
    <s v="Bruno Noronha"/>
    <s v="Josef Preuss"/>
    <s v="1. Colaborador encaminhado direto ao atendimento médico acompanhado pelo TST e Enfermeira do Trabalho;_x000a_2. Colaborador atendido, medicado, realizado raio X e liberado."/>
    <s v="Vicente graciano teixeira Amaral"/>
    <x v="24"/>
    <x v="2"/>
    <x v="2"/>
    <x v="1"/>
    <s v=""/>
    <x v="1"/>
    <x v="0"/>
    <x v="0"/>
  </r>
  <r>
    <n v="1374"/>
    <x v="0"/>
    <d v="2023-12-20T00:00:00"/>
    <x v="11"/>
    <d v="1899-12-30T15:30:00"/>
    <s v="Viveiro Avaí 1° seleção"/>
    <x v="2"/>
    <x v="2"/>
    <s v="Colaborador bateu a perna no carrinho de transporte de bandeja, quando o mesmo veio a descarrilar."/>
    <s v="Bracell"/>
    <x v="7"/>
    <s v="Avaí "/>
    <s v="Otávio Castro Moreira Jr"/>
    <s v="Auxiliar de viveiro"/>
    <s v="Alexandre Pinto Mesquita"/>
    <s v="Geisislaine Araujo"/>
    <s v="Alexandre Pinto Mesquita"/>
    <s v="1. Encaminhado colaborador ao pronto atendimento de Pirajui."/>
    <s v="Rosana"/>
    <x v="24"/>
    <x v="2"/>
    <x v="2"/>
    <x v="1"/>
    <s v=""/>
    <x v="1"/>
    <x v="0"/>
    <x v="0"/>
  </r>
  <r>
    <n v="1375"/>
    <x v="0"/>
    <d v="2023-12-15T00:00:00"/>
    <x v="11"/>
    <d v="1899-12-30T17:00:00"/>
    <s v="Viveiro Avaí"/>
    <x v="6"/>
    <x v="2"/>
    <s v="Após bater o ponto, a  colaboradora se deslocava para ônibus, quando  enroscou a perna em um arame, onde o mesmo rasgou sua calça e arranhou a sua perna."/>
    <s v="Bracell"/>
    <x v="7"/>
    <s v="Avaí "/>
    <s v="Eliane Barbosa de Carvalho Mendes"/>
    <s v="Auxiliar de Serviços Gerais"/>
    <s v="Alexandre Pinto Mesquita"/>
    <s v="Geisislaine Araujo"/>
    <s v=" Alexandre Pinto Mesquita"/>
    <s v="1. Colaboradora foi orientada a ir ao pronto atendimento, mas a mesma se recusou."/>
    <s v="Maria Lopes"/>
    <x v="24"/>
    <x v="2"/>
    <x v="2"/>
    <x v="1"/>
    <s v=""/>
    <x v="1"/>
    <x v="0"/>
    <x v="0"/>
  </r>
  <r>
    <n v="1376"/>
    <x v="0"/>
    <d v="2023-12-13T00:00:00"/>
    <x v="11"/>
    <d v="1899-12-30T15:00:00"/>
    <s v="Fazenda Santa Eliza"/>
    <x v="3"/>
    <x v="2"/>
    <s v="O colaborador ao caminhar no talhão desequilibrou, vindo a cair e bater o joelho em um toco."/>
    <s v="Carpelo"/>
    <x v="2"/>
    <m/>
    <s v="Reginaldo Cézar Teixeira"/>
    <s v="Trabalhador Florestal"/>
    <s v="Josef Preuss"/>
    <s v="Bruno Noronha"/>
    <s v="Josef Preuss"/>
    <s v="1. Colaborador passou pelo pronto atendimento e  encaminhado ao médico do trabalho;_x000a_2. Após resultado de exame de ressonância foi solicitado remanejamento de atividade."/>
    <s v="Marco Antônio"/>
    <x v="24"/>
    <x v="2"/>
    <x v="2"/>
    <x v="1"/>
    <s v=""/>
    <x v="1"/>
    <x v="0"/>
    <x v="0"/>
  </r>
  <r>
    <n v="1377"/>
    <x v="0"/>
    <d v="2023-12-24T00:00:00"/>
    <x v="11"/>
    <d v="1899-12-30T08:15:00"/>
    <s v="Rodovia Comandante João Ribeiro de Barros – Oriente -SP"/>
    <x v="1"/>
    <x v="2"/>
    <s v="Motorista trafegava com o Caminhão Guincho pela Rodovia, quando foi surpreendido por uma colisão dianteira lado esquerdo por outro veículo, que invadiu a pista contraria. "/>
    <s v="Macplan"/>
    <x v="3"/>
    <m/>
    <s v="Roberto Carlos Venito"/>
    <s v="Motorista IV"/>
    <s v="Marcos Menezes"/>
    <s v="-"/>
    <s v="Mario Ferraz"/>
    <s v="1. Acionado Gestão e Segurança Macplan;_x000a_2. Acionado Segurança Trabalho Bracell;( Renan)_x000a_3. Acionado a Concessionária da Rodovia;_x000a_4. Sinalização e interdição da pista."/>
    <s v="Helen Beatriz"/>
    <x v="4"/>
    <x v="2"/>
    <x v="2"/>
    <x v="2"/>
    <d v="2023-12-29T00:00:00"/>
    <x v="2"/>
    <x v="0"/>
    <x v="1"/>
  </r>
  <r>
    <n v="1378"/>
    <x v="1"/>
    <d v="2023-12-26T00:00:00"/>
    <x v="11"/>
    <d v="1899-12-30T11:00:00"/>
    <s v="Fazenda Pontal 2 - Talhão 13"/>
    <x v="2"/>
    <x v="2"/>
    <s v="O colaborador estava realizando a atividade de capina manual e ao fazer o &quot;coroamento&quot; da muda de eucalipto, pisou em falso em um buraco, vindo a cair. Após se levantar, sentiu um incômodo no tornozelo direito. "/>
    <s v="Carpelo"/>
    <x v="2"/>
    <m/>
    <s v="Rafael de Jesus Pereira"/>
    <s v="Trabalhador Florestal"/>
    <s v="Danielle Monteiro"/>
    <s v="Paulo Teixeira"/>
    <s v="Danielle Monteiro"/>
    <s v="1. Comunicação aos gestores e área de segurança da MS Florestal e EPS Carpelo; _x000a_2. O colaborador foi encaminhado para o  Hospital de Santa Rita do Pardo-MS, onde foi atendido e liberado sem restrições."/>
    <s v="Rafael de Jesus Pereira"/>
    <x v="14"/>
    <x v="2"/>
    <x v="2"/>
    <x v="1"/>
    <s v=""/>
    <x v="1"/>
    <x v="0"/>
    <x v="0"/>
  </r>
  <r>
    <n v="1379"/>
    <x v="0"/>
    <d v="2023-12-26T00:00:00"/>
    <x v="11"/>
    <d v="1899-12-30T15:00:00"/>
    <s v="Rod. 225 kM 276"/>
    <x v="1"/>
    <x v="2"/>
    <s v="O Veículo da VDA estava Retornando da Fazenda Madre Cabrini transitando carregado sentido Ipaussu à Lençóis Paulista, quando o veículo (caminhão) terceiro da empresa Brasmeg, colidiu na traseira."/>
    <s v="VDA"/>
    <x v="0"/>
    <m/>
    <s v="Cláudio da Silva Braga"/>
    <s v="Motorista 9 eixos"/>
    <m/>
    <s v="Hellerson Soares"/>
    <s v="Hellerson Soares"/>
    <s v="1. Equipe de segurança do trabalho e coordenação de operações se deslocou até o local;_x000a_2. Motorista da empresa Brasmeg recebeu atendimento  Médico  e foi encaminhado para Hospital de Bauru;_x000a_3. Realizado o Boletim de ocorrência com a Polícia Rodoviária."/>
    <s v="André Marques - TST VDA"/>
    <x v="13"/>
    <x v="2"/>
    <x v="2"/>
    <x v="1"/>
    <s v=""/>
    <x v="1"/>
    <x v="0"/>
    <x v="0"/>
  </r>
  <r>
    <n v="1380"/>
    <x v="1"/>
    <d v="2023-12-26T00:00:00"/>
    <x v="11"/>
    <d v="1899-12-30T13:59:00"/>
    <s v="Fazenda Santa Rita VI"/>
    <x v="1"/>
    <x v="2"/>
    <s v="O colaborador relatou ter estacionado a caminhonete, próximo ao talhão oposto a operação para acompanhamento da atividade de preparo de solo. Foi então que o operador da atividade, ao realizar uma manobra de marcha ré para posicionar a máquina e adentrar na linha de subsolagem, veio a colidir a parte traseira do implemento com a caminhonete, causando pequenas avarias na tampa traseira."/>
    <s v="Ms Florestal"/>
    <x v="2"/>
    <s v="Preparo de Solo"/>
    <s v="Francisco dos Santos Ramos"/>
    <s v="Técnico Florestal"/>
    <s v="Alan Lima"/>
    <s v="José Ferreira Cardoso Júnior"/>
    <s v="Alan Lima"/>
    <s v="1. Comunicação aos gestores e área de segurança MS FLORESTAL"/>
    <s v="Alan Lima"/>
    <x v="21"/>
    <x v="2"/>
    <x v="2"/>
    <x v="1"/>
    <s v=""/>
    <x v="1"/>
    <x v="0"/>
    <x v="0"/>
  </r>
  <r>
    <n v="1381"/>
    <x v="0"/>
    <d v="2023-12-27T00:00:00"/>
    <x v="11"/>
    <d v="1899-12-30T10:50:00"/>
    <s v="Galpão de Primeira Seleção - MS"/>
    <x v="4"/>
    <x v="2"/>
    <s v="O colaborador estava trabalhando no apoio da primeira seleção e ao realizar a movimentação das bandejas, ele sentiu uma picada de inseto (não identificado) no dedo indicador da mão esquerda. "/>
    <s v="Bracell"/>
    <x v="7"/>
    <s v="MS"/>
    <s v="Mykaio Gabriel"/>
    <s v="Auxiliar de Viveiro "/>
    <m/>
    <s v="Gilvan Cercundo"/>
    <s v="Maxmuller de Andrade"/>
    <s v="1. Comunicação aos gestores, saúde e área de segurança da Bracell;_x000a_2. O colaborador foi encaminhado para o hospital municipal em Água Clara-MS, onde foi atendido e liberado sem restrições. "/>
    <s v="Maxmuller de Andrade Moura"/>
    <x v="21"/>
    <x v="2"/>
    <x v="2"/>
    <x v="1"/>
    <s v=""/>
    <x v="1"/>
    <x v="0"/>
    <x v="0"/>
  </r>
  <r>
    <n v="1382"/>
    <x v="0"/>
    <d v="2023-12-25T00:00:00"/>
    <x v="11"/>
    <d v="1899-12-30T21:30:00"/>
    <s v="Residência da colaboradora"/>
    <x v="1"/>
    <x v="2"/>
    <s v="Colaboradora ao retirar o carro da garagem de sua residência, acabou raspando o parachoque dianteiro no portão da sua garagem."/>
    <s v="Bracell"/>
    <x v="7"/>
    <s v="LPI"/>
    <s v="Bruna Damasceno de Souza"/>
    <s v="Assistente Operacional"/>
    <s v="Agnaldo Romano"/>
    <s v="Claudilene Alves"/>
    <s v="Agnaldo Romano"/>
    <s v="1. Colaboradora relatou o ocorrido ao Técnico Tiago Aparecido Silvério."/>
    <s v="Vinicius Guilhem Giacometti"/>
    <x v="24"/>
    <x v="2"/>
    <x v="2"/>
    <x v="1"/>
    <s v=""/>
    <x v="1"/>
    <x v="0"/>
    <x v="0"/>
  </r>
  <r>
    <n v="1383"/>
    <x v="0"/>
    <d v="2023-12-26T00:00:00"/>
    <x v="11"/>
    <d v="1899-12-30T14:00:00"/>
    <s v="São Pedro"/>
    <x v="4"/>
    <x v="2"/>
    <s v="Segundo relato do colaborador, ele estava parado dentro do caminhão quando foi surpreendido pelas abelhas, em seguida ele saiu da cabine e vestiu o capuz de fuga, vindo a tomar algumas ferroadas."/>
    <s v="Bracell"/>
    <x v="2"/>
    <m/>
    <s v="Diego"/>
    <s v="Motorista Munk Terceiro"/>
    <s v="Richard"/>
    <s v="Marcos Braz"/>
    <m/>
    <s v="1. Comunicação ao gestor imediato (RICHARD) que conduziu o colaborador ao pronto atendimento mas próximo, município de DUARTINA."/>
    <s v="ROBSON SOUZA"/>
    <x v="2"/>
    <x v="2"/>
    <x v="2"/>
    <x v="1"/>
    <s v=""/>
    <x v="1"/>
    <x v="0"/>
    <x v="0"/>
  </r>
  <r>
    <n v="1384"/>
    <x v="0"/>
    <d v="2023-12-28T00:00:00"/>
    <x v="11"/>
    <d v="1899-12-30T06:15:00"/>
    <s v="Fazenda Coqueiral"/>
    <x v="1"/>
    <x v="2"/>
    <s v="Ao iniciar o turno da manhã a Escavadeira Hidráulica estava próxima da Motoniveladora, ao executar o giro com a escavadeira, a parte de trás da máquina colidiu com a frente da motoniveladora."/>
    <s v="Bracell"/>
    <x v="25"/>
    <m/>
    <s v="Rodrigo Antônio de Sousa"/>
    <s v="Op Maq Equip I Trainee"/>
    <s v="Luciano Delmar dos Santos Almeida"/>
    <s v="Willian Rodrigues Jardim"/>
    <s v="Luciano Delmar dos Santos Almeida"/>
    <s v="1. Colaborador será advertido formalmente por operar a máquina com falta de atenção._x000a_2. Será realizado um DDS sobre os cuidados e análises de risco ao inciar uma operação._x000a_3. Ação mitigadoras: Estacionar os equipamentos com uma distância segura de manobra no final do turno."/>
    <s v="Luciano Delmar"/>
    <x v="1"/>
    <x v="2"/>
    <x v="2"/>
    <x v="1"/>
    <s v=""/>
    <x v="1"/>
    <x v="0"/>
    <x v="0"/>
  </r>
  <r>
    <n v="1385"/>
    <x v="0"/>
    <d v="2023-12-28T00:00:00"/>
    <x v="11"/>
    <d v="1899-12-30T09:15:00"/>
    <s v="Campo Grande -MS  /Avenida Mato Grosso - MÓD 8"/>
    <x v="1"/>
    <x v="2"/>
    <s v="O  colaborador relatou que ao chegar próximo ao sinal amarelo acionou o freio do veículo para parar. Foi então que o segundo carro também parou, porém o terceiro carro estava vindo em alta velocidade e acabou colidindo na traseira do segundo carro que consequentemente bateu no primeiro carro que já estava parado aguardando o sinal abrir, causando pequenas avarias."/>
    <s v="Bracell"/>
    <x v="5"/>
    <s v="MÓDULO 8"/>
    <s v="Sidney Câmara"/>
    <s v="Técnico  Operacinal"/>
    <s v="Evandro  Worell"/>
    <s v="Angelo Taparo"/>
    <m/>
    <s v="1. Comunicação aos gestores e área de segurança da Bracell;_x000a_2. Informado ao departamento de trânsito  para registrar B.O."/>
    <s v="Sidney Câmara"/>
    <x v="12"/>
    <x v="2"/>
    <x v="2"/>
    <x v="1"/>
    <s v=""/>
    <x v="1"/>
    <x v="0"/>
    <x v="0"/>
  </r>
  <r>
    <n v="1386"/>
    <x v="0"/>
    <d v="2023-12-28T00:00:00"/>
    <x v="11"/>
    <d v="1899-12-30T16:00:00"/>
    <s v="Fazenda São Geronimo I"/>
    <x v="1"/>
    <x v="2"/>
    <s v="Ao manobrar o veículo caminhonete para dar passagem para o caminhão basculante,  bateu a lanterna traseira da caminhonete em um eucalipto, vindo a quebrar a lente da  mesma."/>
    <s v="Bracell"/>
    <x v="25"/>
    <m/>
    <s v="Ronaldo dos Santos Lopes"/>
    <s v="Técnico de Estradas II"/>
    <s v="Luciano Delmar dos Santos Almeida"/>
    <s v="Willian Rodrigues Jardim"/>
    <s v="Luciano Delmar dos Santos Almeida"/>
    <s v="1. Colaborador será advertido por escrito._x000a_2. Será realizado um DDS sobre os cuidados e análises de risco ao fazer qualquer manobra com veículo dentro da fazenda."/>
    <s v="Luciano Delmar"/>
    <x v="1"/>
    <x v="2"/>
    <x v="2"/>
    <x v="1"/>
    <s v=""/>
    <x v="1"/>
    <x v="0"/>
    <x v="0"/>
  </r>
  <r>
    <n v="1387"/>
    <x v="1"/>
    <d v="2023-12-28T00:00:00"/>
    <x v="11"/>
    <d v="1899-12-30T17:00:00"/>
    <s v="Fazenda Cachoeirão - Talhão 44"/>
    <x v="2"/>
    <x v="0"/>
    <s v="O colaborador relatou que estava se deslocando com o caminhão pipa e ao pisar no freio sentiu o caminhão puxar para o lado esquerdo, vindo a tombar por completo. "/>
    <s v="Inovesa"/>
    <x v="2"/>
    <m/>
    <s v="Weslley Gabriel da Silva Santos"/>
    <s v="Motorista"/>
    <s v="Fernando Gomes"/>
    <s v="Jose Renato Drago"/>
    <s v="Fernando Gomes"/>
    <s v="1. Comunicação aos gestores, saúde e área de segurança Bracell e EPS Inovesa._x000a_2. Por medidas preventivas, o colaborador foi encaminhado  para o hospital regional de Nova Andradina MS, por estar sentindo desconforto no ombro esquerdo. Ele então foi atendido e liberado posteriormente."/>
    <s v="Joseana Veiga"/>
    <x v="17"/>
    <x v="4"/>
    <x v="3"/>
    <x v="2"/>
    <d v="2024-01-02T00:00:00"/>
    <x v="3"/>
    <x v="3"/>
    <x v="0"/>
  </r>
  <r>
    <n v="1388"/>
    <x v="0"/>
    <d v="2023-12-29T00:00:00"/>
    <x v="11"/>
    <d v="1899-12-30T10:20:00"/>
    <s v="Fazenda Ilha - Talhão 21"/>
    <x v="5"/>
    <x v="2"/>
    <s v="Operador efetuava a aplicação de defensivo e ao passar por uma cepa a mesma  acabou acertando o vidro Frontal do trator, ocasionando sua quebra e parando dentro da cabine. "/>
    <s v="G E R S "/>
    <x v="2"/>
    <m/>
    <s v="Allan Dionísio"/>
    <s v="Tratorista Agrícola"/>
    <s v="Wigor Faria"/>
    <s v="Bruno Nirinha"/>
    <s v="Wigor"/>
    <s v="1. Primeiro Socorro e averiguar as condições do Operador do Trator"/>
    <s v="Luciano Henrique Passaroni"/>
    <x v="3"/>
    <x v="2"/>
    <x v="2"/>
    <x v="1"/>
    <s v=""/>
    <x v="1"/>
    <x v="0"/>
    <x v="0"/>
  </r>
  <r>
    <n v="1389"/>
    <x v="0"/>
    <d v="2023-12-27T00:00:00"/>
    <x v="11"/>
    <d v="1899-12-30T10:50:00"/>
    <s v="Viveiro Avaí"/>
    <x v="3"/>
    <x v="2"/>
    <s v="Colaborador ao movimentar bandejas  escorregou e  apoiou-se com braço esquerdo no bandejão, vindo a sentir desconforto no ombro esquerdo."/>
    <s v="Bracell"/>
    <x v="7"/>
    <s v="Avaí"/>
    <s v="Luiz Felipe Bueno Gianinni"/>
    <s v="Auxiliar de Serviços Gerais"/>
    <s v="Alexandre Pinto Mesquita"/>
    <s v="Geisislaine Araujo"/>
    <s v="Alexandre Pinto Mesquita"/>
    <s v="1. Colaborador foi encaminhado para o pronto atendimento de Pirajuí."/>
    <s v="Maria Lopes"/>
    <x v="24"/>
    <x v="4"/>
    <x v="2"/>
    <x v="2"/>
    <d v="2024-01-01T00:00:00"/>
    <x v="3"/>
    <x v="4"/>
    <x v="0"/>
  </r>
  <r>
    <n v="1390"/>
    <x v="1"/>
    <d v="2023-12-29T00:00:00"/>
    <x v="11"/>
    <d v="1899-12-30T13:40:00"/>
    <s v="Fazenda AC Prudentina "/>
    <x v="5"/>
    <x v="2"/>
    <s v="O colaborador relatou que no momento de saída para abastecimento do implemento Protótipo, um outro operador realizava a manobra em marcha ré e acabou colidindo no pára-choque da máquina que estava logo atrás aguardando para o abastecimento, causando pequenas avarias. "/>
    <s v="MSFC"/>
    <x v="2"/>
    <m/>
    <s v="Diego da Silva Gomes / Ismar Gilberto"/>
    <s v="Operador Máquinas e Equipamentos II"/>
    <s v="Aldeir Faria"/>
    <s v="Marcus Sad"/>
    <s v="Aldeir Faria"/>
    <s v="1. Comunicação aos gestores e área de segurança da MS Florestal;_x000a_ 2. Reciclagem dos procedimentos de distância de segurança com a equipe."/>
    <s v="Marcus Saad"/>
    <x v="21"/>
    <x v="2"/>
    <x v="2"/>
    <x v="1"/>
    <s v=""/>
    <x v="1"/>
    <x v="0"/>
    <x v="0"/>
  </r>
  <r>
    <n v="1391"/>
    <x v="0"/>
    <d v="2023-12-30T00:00:00"/>
    <x v="11"/>
    <d v="1899-12-30T19:30:00"/>
    <s v="Módulo 14"/>
    <x v="8"/>
    <x v="2"/>
    <s v="O operador causou um corte em seu pé direito, com uma faca particular a qual ele transportava sem bainha de proteção no calçado, (coturno não fornecido pela Bracell)."/>
    <s v="Bracell"/>
    <x v="5"/>
    <s v="MÓDULO 14"/>
    <s v="Belsazar Silva Cunha"/>
    <s v="Operador II"/>
    <s v="Fábio Bozi"/>
    <s v="Lucas Pinto Ribeiro"/>
    <s v="Fábio Bozi"/>
    <s v="1. Realizado curativo em campo;_x000a_2. O mesmo foi levado para o pronto atendimento em Pirajuí onde passou por atendimento medico e recebeu sutura de dois pontos e 03 dias de atestado médico, que coincidiram com a folga do colaborador;_x000a_3. Segurança do trabalho e medicina informados no dia 02/01/2024;_x000a_4. Segurança do trabalho orientou sobre necessidade de avaliação do médico do trabalho;_x000a_5. Trabalhador passou por avaliação do médico do trabalho Bracell no dia 03/01/2024, onde não foi caracterizado acidente de trabalho, conforme relatou o Dr. Alvaro."/>
    <s v="Fabio Bozi"/>
    <x v="10"/>
    <x v="2"/>
    <x v="2"/>
    <x v="1"/>
    <s v=""/>
    <x v="1"/>
    <x v="0"/>
    <x v="0"/>
  </r>
  <r>
    <n v="1392"/>
    <x v="0"/>
    <d v="2023-12-27T00:00:00"/>
    <x v="11"/>
    <d v="1899-12-30T10:50:00"/>
    <s v="Fazenda Três Lagoas -  Talhão 014, Cidade Marília"/>
    <x v="1"/>
    <x v="2"/>
    <s v="Durante uma tentativa de acessar o talhão com o veículo, caiu em buraco Não visualizado devido a vegetação alta."/>
    <s v="Bracell"/>
    <x v="8"/>
    <m/>
    <s v="Welinton Dos Santos Rodrigues"/>
    <s v="Técnico De Planejamento E Controle Florestal I"/>
    <s v="Atny Miho Saito"/>
    <s v="Gustavo Martins Soares"/>
    <s v=""/>
    <s v="Veiculo Será Encaminhado Para Fazer O Reparo."/>
    <s v="Welinton Rodrigues."/>
    <x v="9"/>
    <x v="2"/>
    <x v="2"/>
    <x v="1"/>
    <s v=""/>
    <x v="1"/>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0">
  <r>
    <n v="1"/>
    <x v="0"/>
    <d v="2024-01-01T00:00:00"/>
    <x v="0"/>
    <d v="1899-12-30T09:25:00"/>
    <s v="Viaduto Marechal rondon acesso ao distrito industrial rodovia Juliano Lorenzeti"/>
    <x v="0"/>
    <x v="0"/>
    <x v="0"/>
    <x v="0"/>
    <s v="Estava em deslocamento carregado com uma máquina Forwarder e ao passar por baixo do viaduto que da acesso ao distrito industrial de Lençóis Paulista, a torre do Forwarder enroscou no viaduto."/>
    <x v="0"/>
    <x v="0"/>
    <m/>
    <s v="Milton Marcelo Gouveia"/>
    <s v="Motorista de Transporte Cargas"/>
    <s v="Matheus Henrique da Silva"/>
    <s v="Everson Ribas"/>
    <s v="Matheus Henrique da Silva"/>
    <s v="1. Comunicação com a supervisão da automotiva para apoio com a equipe de SOS de borracharia e retirada do equipamento do local para desobstruir o trânsito."/>
    <s v="Pelo próprio Sr Milton e Pela supervisão Matheus."/>
    <s v="JOSE LEONARDO RIGHETO"/>
    <s v="LEVE"/>
    <s v="BAIXA"/>
    <s v="NÃO"/>
    <s v=""/>
    <b v="0"/>
    <s v=""/>
    <m/>
    <m/>
    <m/>
    <m/>
  </r>
  <r>
    <n v="2"/>
    <x v="0"/>
    <d v="2024-01-01T00:00:00"/>
    <x v="0"/>
    <d v="1899-12-30T20:57:00"/>
    <s v="Rodovia Marechal Rondon, km380"/>
    <x v="1"/>
    <x v="1"/>
    <x v="1"/>
    <x v="1"/>
    <s v="Realizava deslocamento com o veículo sentido a fazenda Santa Luiza, momento que colidiu na traseira de um caminhão."/>
    <x v="0"/>
    <x v="1"/>
    <m/>
    <s v="Jorge Luis Fernandes"/>
    <s v="Técnico Carregamento"/>
    <s v="Rogério Rodrigues dos Santos"/>
    <s v="Marcos Menezes"/>
    <s v="Rogério Rodrigues dos Santos"/>
    <s v="1. Comunicado à Central de telemetria._x000a_2. Encaminhado ao P.S de Bauru. Não constatado fratura, medicado e liberado."/>
    <s v="Rogério Rodrigues dos Santos"/>
    <s v="LYNIKER HENRIQUE NOGUEIRA DE OLIVEIRA"/>
    <s v="GRAVE"/>
    <s v="BAIXA"/>
    <s v="SIM"/>
    <d v="2024-01-08T00:00:00"/>
    <s v="CONCLUÍDO"/>
    <s v=""/>
    <s v="OK"/>
    <m/>
    <m/>
    <m/>
  </r>
  <r>
    <n v="3"/>
    <x v="0"/>
    <d v="2024-01-02T00:00:00"/>
    <x v="0"/>
    <d v="1899-12-30T10:15:00"/>
    <s v="Fazenda Piracema IV"/>
    <x v="2"/>
    <x v="1"/>
    <x v="0"/>
    <x v="0"/>
    <s v="O colaborador foi picado por uma abelha no carregamento."/>
    <x v="0"/>
    <x v="0"/>
    <m/>
    <s v="Júlio César Domingues"/>
    <s v="Motorista Transporte madeira"/>
    <s v="Adilson Rodrigues Basto"/>
    <s v="Everson Ribas"/>
    <s v="Adilson Rodrigues Basto"/>
    <s v="1. Comunicação com o supervisor Adilson Basto - BTF-SP 03;_x000a_2. Colaborador foi medicado pelo antialérgico do módulo de carregamento e encaminhado ao ambulatório"/>
    <s v="Wesley Maruchi"/>
    <s v="JOSE LEONARDO RIGHETO"/>
    <s v="LEVE"/>
    <s v="BAIXA"/>
    <s v="NÃO"/>
    <s v=""/>
    <b v="0"/>
    <s v=""/>
    <m/>
    <m/>
    <m/>
    <m/>
  </r>
  <r>
    <n v="4"/>
    <x v="1"/>
    <d v="2024-01-02T00:00:00"/>
    <x v="0"/>
    <d v="1899-12-30T16:22:00"/>
    <s v="Área de Rustificação (Pleno sol) - MS"/>
    <x v="3"/>
    <x v="1"/>
    <x v="0"/>
    <x v="0"/>
    <s v="A colaboradora estava realizando sua atividade na expedição de mudas e em determinado momento sentiu uma ferroada no antebraço direito. A mesma identificou como sendo uma formiga. "/>
    <x v="1"/>
    <x v="2"/>
    <s v="MS"/>
    <s v="Lelia Alcântara Ribeiro"/>
    <s v="Auxiliar de Viveiro "/>
    <s v="João Afonso  Mota"/>
    <s v="Gilvan Cercundo"/>
    <s v="João Afonso  Mota"/>
    <s v="1. A colaboradora foi encaminhada para o hospital local de Água Clara-MS, onde foi atendida e liberada sem restrições. "/>
    <s v="Gustavo Tolardo"/>
    <s v="EMERSON MOURA TEIXEIRA"/>
    <s v="LEVE"/>
    <s v="BAIXA"/>
    <s v="NÃO"/>
    <s v=""/>
    <b v="0"/>
    <s v=""/>
    <m/>
    <m/>
    <m/>
    <s v="SIM"/>
  </r>
  <r>
    <n v="5"/>
    <x v="1"/>
    <d v="2024-01-02T00:00:00"/>
    <x v="0"/>
    <d v="1899-12-30T10:00:00"/>
    <s v="Galpão de primeira selecao"/>
    <x v="3"/>
    <x v="1"/>
    <x v="0"/>
    <x v="0"/>
    <s v="A colaboradora estava realizando a atividade no galpão da primeira seleção, foi quando sentiu uma picada de um inseto na altura do pescoço. "/>
    <x v="1"/>
    <x v="2"/>
    <s v="MS"/>
    <s v="Michele Monteso"/>
    <s v="Auxiliar de Viveiro "/>
    <s v="Maxmuller Andrade"/>
    <s v="Gilvan Cercundo"/>
    <s v="Maxmuller Andrade"/>
    <s v="1. A colaboradora foi encaminhada para o hospital local de Água Clara-MS, onde foi atendida, medicada e liberada posteriormente. "/>
    <s v="Jailda Ribeiro"/>
    <s v="EMERSON MOURA TEIXEIRA"/>
    <s v="LEVE"/>
    <s v="BAIXA"/>
    <s v="NÃO"/>
    <s v=""/>
    <b v="0"/>
    <s v=""/>
    <m/>
    <m/>
    <m/>
    <s v="SIM"/>
  </r>
  <r>
    <n v="6"/>
    <x v="0"/>
    <d v="2024-01-03T00:00:00"/>
    <x v="0"/>
    <d v="1899-12-30T11:00:00"/>
    <s v="Fazenda Represa - Módulo 15"/>
    <x v="0"/>
    <x v="2"/>
    <x v="0"/>
    <x v="0"/>
    <s v="Segundo  informações do motorista ao transitar pelo carreador da fazenda, não observou um talude, vindo a arrancar o parachoque do veículo."/>
    <x v="2"/>
    <x v="3"/>
    <s v="MÓDULO 15"/>
    <s v="Antônio Rodrigues"/>
    <s v="Motorista de ônibus"/>
    <s v="Dirceu Novak"/>
    <s v="Rafael Eli"/>
    <s v="Dirceu Novak"/>
    <s v="1. Veículo paralisado para fazer a manutenção no parachoque."/>
    <s v="Jobson Miranda (TST - Piracicabana)"/>
    <s v="MARCO ANTONIO DINIZ"/>
    <s v="LEVE"/>
    <s v="BAIXA"/>
    <s v="NÃO"/>
    <s v=""/>
    <b v="0"/>
    <s v=""/>
    <m/>
    <m/>
    <m/>
    <m/>
  </r>
  <r>
    <n v="7"/>
    <x v="0"/>
    <d v="2024-01-04T00:00:00"/>
    <x v="0"/>
    <d v="1899-12-30T03:50:00"/>
    <s v="Pátio linha 01"/>
    <x v="3"/>
    <x v="1"/>
    <x v="0"/>
    <x v="0"/>
    <s v="O colaborador ao fazer o engate do prancha, subiu no mesmo para organizar as correntes e em seguida, escorregou vindo a cair se chocando contra o prancha antes de chegar ao solo."/>
    <x v="0"/>
    <x v="0"/>
    <m/>
    <s v="Valdir Venancio De Moraes"/>
    <s v="Motorista  Transporte Madeira"/>
    <s v="Matheus Henrique"/>
    <s v="Everson Ribas"/>
    <s v="Matheus Henrique"/>
    <s v="1. Comunicação com o técnico da BTF e já encaminhado para o ambulatório e posteriormente avisado supervisor Matheus Henrique - BTF-SP 01."/>
    <s v="Marcelo Ardilia_x000a_Técnico  de Logística  Florestal"/>
    <s v="JOSE LEONARDO RIGHETO"/>
    <s v="LEVE"/>
    <s v="BAIXA"/>
    <s v="NÃO"/>
    <s v=""/>
    <b v="0"/>
    <s v=""/>
    <m/>
    <m/>
    <m/>
    <m/>
  </r>
  <r>
    <n v="8"/>
    <x v="0"/>
    <d v="2024-01-04T00:00:00"/>
    <x v="0"/>
    <d v="1899-12-30T07:30:00"/>
    <s v="BR-SP 300 - Marechal Randon"/>
    <x v="0"/>
    <x v="3"/>
    <x v="0"/>
    <x v="0"/>
    <s v="O condutor seguia vazio com o caminhão atrelado à carreta sentido Lençóis Paulista-SP e ao passar pelo KM- 318 o conjunto da 1° composição veio a desacoplar do caminhão."/>
    <x v="3"/>
    <x v="0"/>
    <m/>
    <s v="José Luis Martins"/>
    <s v="Motorista de tritrem"/>
    <s v="André Scarin  "/>
    <s v="Hellerson Soares"/>
    <s v="Hellerson Soares"/>
    <s v="1. Foi sinalizado o local, informado a operacao JSL e setor de SSMA,Bracell, Acionado guincho."/>
    <s v="Willian Ribeiro"/>
    <s v="MARCELO JOSE DE SOUZA"/>
    <s v="GRAVE"/>
    <s v="ALTA"/>
    <s v="SIM"/>
    <d v="2024-01-11T00:00:00"/>
    <s v="CONCLUÍDO"/>
    <s v=""/>
    <s v="OK"/>
    <d v="2024-01-05T00:00:00"/>
    <s v="SIM"/>
    <s v="SIM"/>
  </r>
  <r>
    <n v="9"/>
    <x v="0"/>
    <d v="2024-01-04T00:00:00"/>
    <x v="0"/>
    <d v="1899-12-30T11:00:00"/>
    <s v="Santa Eliza - Talhão 12"/>
    <x v="4"/>
    <x v="1"/>
    <x v="0"/>
    <x v="0"/>
    <s v="Ao levantar o implemento, o colaborador não atentou ao vidro traseiro aberto e causou a quebra do vidro."/>
    <x v="4"/>
    <x v="4"/>
    <m/>
    <s v="Rodrigo Júlio Costa Neto"/>
    <s v="Operador de Trator Agricola"/>
    <s v="Bruno Assunção Noronha"/>
    <s v="Bruno Assunção Noronha"/>
    <s v="Karine Madruga"/>
    <s v="1. Comunicação  imediata ao TST Bracell;_x000a_2. Realizado a substituição do vidro."/>
    <s v="Joao Ricardo"/>
    <s v="ALEXANDRE OLIVEIRA"/>
    <s v="LEVE"/>
    <s v="BAIXA"/>
    <s v="NÃO"/>
    <s v=""/>
    <b v="0"/>
    <s v=""/>
    <m/>
    <m/>
    <m/>
    <m/>
  </r>
  <r>
    <n v="10"/>
    <x v="1"/>
    <d v="2024-01-03T00:00:00"/>
    <x v="0"/>
    <d v="1899-12-30T14:00:00"/>
    <s v="Viveiro Bracell - Água Clara - MS"/>
    <x v="3"/>
    <x v="1"/>
    <x v="0"/>
    <x v="0"/>
    <s v="O colaborador estava realizando a atividade de descarregamento de caixas vazias que se encontrava dentro do caminhão e ao abrir a porta as mesmas caíram sobre ele, causando um pequeno corte superficial na região do nariz. "/>
    <x v="5"/>
    <x v="4"/>
    <s v="MS"/>
    <s v="João Valério Conceição dos Santos Junior"/>
    <s v="Ajudante Florestal"/>
    <s v="Juliano Salvador"/>
    <s v="Danilo Ribeiro"/>
    <s v="Juliano Salvador"/>
    <s v="1. O colaborador foi encaminhado ao ambulatório local, onde foi atendido e liberado sem restrições. "/>
    <s v="Lindomar Laranjeiras"/>
    <s v="MARCEL PRADO DE LUCENA"/>
    <s v="LEVE"/>
    <s v="BAIXA"/>
    <s v="NÃO"/>
    <s v=""/>
    <b v="0"/>
    <s v=""/>
    <m/>
    <m/>
    <m/>
    <s v="SIM"/>
  </r>
  <r>
    <n v="11"/>
    <x v="0"/>
    <d v="2024-01-03T00:00:00"/>
    <x v="0"/>
    <d v="1899-12-30T16:30:00"/>
    <s v="Módulo 15"/>
    <x v="3"/>
    <x v="1"/>
    <x v="0"/>
    <x v="0"/>
    <s v="Ao encerrar o turno, foi retirar o conjunto de corte e atingiu a mão direita na corrente fazendo um pequeno corte no seu dedo mínimo."/>
    <x v="0"/>
    <x v="3"/>
    <m/>
    <s v="Sergio Aparecido dos Santos"/>
    <s v="Operador de máquinas I"/>
    <s v="Dirceu Novak"/>
    <s v="Rafael Eli"/>
    <s v="Dirceu Novak"/>
    <s v="1. Foi levado até o pronto socorro onde foi realizado o procedimento médico."/>
    <s v="Dirceu Novak"/>
    <s v="MARCO ANTONIO DINIZ"/>
    <s v="LEVE"/>
    <s v="MÉDIA"/>
    <s v="NÃO"/>
    <s v=""/>
    <b v="0"/>
    <s v=""/>
    <m/>
    <m/>
    <m/>
    <m/>
  </r>
  <r>
    <n v="12"/>
    <x v="1"/>
    <d v="2024-01-04T00:00:00"/>
    <x v="0"/>
    <d v="1899-12-30T10:40:00"/>
    <s v="Fazenda Medalha - T 02"/>
    <x v="3"/>
    <x v="1"/>
    <x v="0"/>
    <x v="0"/>
    <s v="O colaborador relatou que estava abastecendo o caminhão pipa de irrigação e em determinado momento a mangueira se soltou, vindo a prensar o dedo contra a tampa do tanque de irrigação, causando um pequeno corte superficial. "/>
    <x v="6"/>
    <x v="4"/>
    <m/>
    <s v="Jean Alves Silva"/>
    <s v="Operador de Trator de Pneu"/>
    <s v="Joao Marcos Sanches"/>
    <s v="Jose Renato Drago"/>
    <s v="Joao Marcos Sanches"/>
    <s v="1. Comunicação aos gestores,  saúde e área de segurança da MS Florestal;_x000a_2. O colaborador foi encaminhado para UPA Universitário em Campo Grande-MS, onde foi atendido e liberado posteriormente."/>
    <s v="Carolina Martins"/>
    <s v="MARCEL PRADO DE LUCENA"/>
    <s v="LEVE"/>
    <s v="BAIXA"/>
    <s v="NÃO"/>
    <s v=""/>
    <b v="0"/>
    <s v=""/>
    <m/>
    <m/>
    <m/>
    <s v="SIM"/>
  </r>
  <r>
    <n v="13"/>
    <x v="1"/>
    <d v="2024-01-04T00:00:00"/>
    <x v="0"/>
    <d v="1899-12-30T12:30:00"/>
    <s v="Fazenda Douradinha"/>
    <x v="3"/>
    <x v="1"/>
    <x v="0"/>
    <x v="0"/>
    <s v="O colaborador estava com o caminhão oficina estacionado para a realização da lavagem e  para concluir a lavagem do lado esquerdo precisou recolher a escada de acesso a oficina. Ao recolher, um outro mecânico foi fechar a porta para realizar o destravamento. Foi então que a parte inferior final dos degraus da escada desceu sobre seu braço direito, ocasionando uma pequena escoriação."/>
    <x v="1"/>
    <x v="5"/>
    <m/>
    <s v="Jeferson Luiz Amaro de Mattos"/>
    <s v="Mecânico II"/>
    <s v="Tiago Gobbo"/>
    <s v="José Leonardo"/>
    <s v="Tiago Gobbo"/>
    <s v="1 - O colaborador foi encaminhado para o hospital em Santa Rita do Pardo-MS, onde foi atendido, realizado exame de raio X, não sendo constatada nenhuma fratura. Sendo assim, ele foi liberado sem restrições. _x000a_2 - Comunicação aos gestores, saúde e área de segurança da MS Florestal. "/>
    <s v="Lucas Paulo"/>
    <s v="ANISON CLAUDIO DA SILVA MARIMOTO"/>
    <s v="LEVE"/>
    <s v="BAIXA"/>
    <s v="NÃO"/>
    <s v=""/>
    <b v="0"/>
    <s v=""/>
    <m/>
    <m/>
    <m/>
    <s v="SIM"/>
  </r>
  <r>
    <n v="14"/>
    <x v="0"/>
    <d v="2024-01-04T00:00:00"/>
    <x v="0"/>
    <d v="1899-12-30T08:15:00"/>
    <s v="Fazenda Nossa Senhora de Fatima V"/>
    <x v="1"/>
    <x v="1"/>
    <x v="2"/>
    <x v="0"/>
    <s v="Durante deslocamento com caminhonete L200 sentido módulo, o rádio de comunicação portátil (HT) caiu de cima do painel do veículo e ao pegá-lo colidiu com uma árvore de eucalipto."/>
    <x v="7"/>
    <x v="3"/>
    <s v="MÓDULO 7"/>
    <s v="Valdir de Souza Junior"/>
    <s v="Mecânico"/>
    <s v="Saymon Luz"/>
    <s v="Antonio Cesar Coelho Madeira"/>
    <s v="Robson Correa Lima"/>
    <s v="1. Direcionado o colaborador condutor até o Pronto Atendimento no Hospital de Base na cidade de Bauru, onde passou por atendimento médico e raio X, não detectando nenhuma lesão._x000a_2. Após avaliação do Médico do Trabalho no dia 05/01/2024:_x000a_Valdir Junior: liberado para atividades compatíveis até a próxima quarta-feira._x000a_Igor Louzada: liberado para atividades compatíveis até a próxima segunda-feira (folga sábado e domingo)._x000a_Marcelo Oliveira: liberado para suas atividades rotineiras."/>
    <s v="João Paulo Nogueira"/>
    <s v="HUMBERTO MARTINS"/>
    <s v="MODERADO"/>
    <s v="MUITO BAIXA"/>
    <s v="SIM"/>
    <d v="2024-01-11T00:00:00"/>
    <s v="CONCLUÍDO"/>
    <s v=""/>
    <s v="OK"/>
    <m/>
    <m/>
    <m/>
  </r>
  <r>
    <n v="15"/>
    <x v="0"/>
    <d v="2024-01-04T00:00:00"/>
    <x v="0"/>
    <d v="1899-12-30T09:00:00"/>
    <s v="Cabralia Paulista SP"/>
    <x v="1"/>
    <x v="1"/>
    <x v="2"/>
    <x v="1"/>
    <s v="O motorista conduzia o caminhão comboio sentido Fazenda, quando o sistema de freio travou. O condutor estacionou no acostamento e mesmo solicitando apoio da área de frotas da ponsse, decidiu por conta própria tentar resolver o problema, foi quando ao destravar a cuíca, a mesma projetou uma de suas partes contra seu rosto, causando ferimentos."/>
    <x v="7"/>
    <x v="3"/>
    <s v="MÓDULO 7"/>
    <s v="Anderson Arias"/>
    <s v="Motorista I (peric.)"/>
    <s v="Saymon Luz"/>
    <s v="Antonio Cesar Coelho Madeira"/>
    <s v="Robson Correa Lima."/>
    <s v="1. Levado colaborador até o Pronto Atendimento na cidade de Duartina, para avaliação Médica e realização de exames radiológicos._x000a_Colaborador sendo acompanhado pelo coordenador Cristovão no hospital para avaliação médica._x000a_2. 05/01/2024, recebeu avaliação do médico do trabalho, foi liberado para atividades compatíveis com a lesão e encaminhado para ortorrinolaringologista, no dia 08/01/2024."/>
    <s v="João Paulo Nogueira"/>
    <s v="HUMBERTO MARTINS"/>
    <s v="MODERADO"/>
    <s v="MUITO BAIXA"/>
    <s v="SIM"/>
    <d v="2024-01-11T00:00:00"/>
    <s v="CONCLUÍDO"/>
    <s v=""/>
    <s v="OK"/>
    <m/>
    <m/>
    <m/>
  </r>
  <r>
    <n v="16"/>
    <x v="0"/>
    <d v="2024-01-06T00:00:00"/>
    <x v="0"/>
    <d v="1899-12-30T09:55:00"/>
    <s v="Fazenda Santa Maria IV | Cabrália Paulista SP"/>
    <x v="1"/>
    <x v="1"/>
    <x v="2"/>
    <x v="0"/>
    <s v="O auxiliar de manutenção trabalhava na substituição do coxim da cabine do FW, quando em dado momento desveriu um golpe de marreta e errou a peça a ser golpeada, atingindo seu dedo indicador da mão esquerda, causando um corte contuso no mesmo."/>
    <x v="7"/>
    <x v="3"/>
    <s v="MÓDULO 5"/>
    <s v="Diogo de Souza Brisola"/>
    <s v="Auxiliar Manutenção"/>
    <s v="Saymon Luz"/>
    <s v="Antonio Cesar Coelho Madeira"/>
    <s v="Anderson Santana"/>
    <s v="1. Direcionado o colaborador até o Pronto Atendimento no Hospital da Unimed na cidade de Bauru, para avaliação Médica, onde recebeu sutura com dois pontos e orientação para ser avaliado por ortopedista._x000a_2. No dia 08/01/2024 passará por avaliação do médico do trabalho."/>
    <s v="Marcio Paulino"/>
    <s v="HUMBERTO MARTINS"/>
    <s v="MODERADO"/>
    <s v="MUITO BAIXA"/>
    <s v="SIM"/>
    <d v="2024-01-13T00:00:00"/>
    <s v="CONCLUÍDO"/>
    <s v=""/>
    <s v="OK"/>
    <m/>
    <m/>
    <m/>
  </r>
  <r>
    <n v="17"/>
    <x v="0"/>
    <d v="2024-01-06T00:00:00"/>
    <x v="0"/>
    <d v="1899-12-30T21:30:00"/>
    <s v="Fazenda Querência IV- Piratininga"/>
    <x v="0"/>
    <x v="3"/>
    <x v="0"/>
    <x v="0"/>
    <s v="O colaborador estava saindo carregado da fazenda, quando ao fazer uma curva veio a bater com a terceira carreta em um carro terceiro, vindo a sofrer somente danos matérias no mesmo."/>
    <x v="8"/>
    <x v="0"/>
    <m/>
    <s v="Carlos Henrique Bardini"/>
    <s v="Motorista Bitrem/Tritrem"/>
    <m/>
    <s v="Everson Ribas Gomes"/>
    <s v="Hellerson Soares"/>
    <s v="1. O Técnico da frente do carregamento foi até o local registrar a ocorrência e prestar todo apoio."/>
    <s v="Luiz Felipe de Almeida"/>
    <s v="MARCELO JOSE DE SOUZA"/>
    <s v="LEVE"/>
    <s v="BAIXA"/>
    <s v="NÃO"/>
    <s v=""/>
    <b v="0"/>
    <s v=""/>
    <m/>
    <m/>
    <m/>
    <m/>
  </r>
  <r>
    <n v="18"/>
    <x v="0"/>
    <d v="2024-01-08T00:00:00"/>
    <x v="0"/>
    <d v="1899-12-30T09:35:00"/>
    <s v="Fazenda Santo Inacio - Talhão 012"/>
    <x v="2"/>
    <x v="1"/>
    <x v="0"/>
    <x v="0"/>
    <s v="A colaboradora realizava atividade de irrigação, quando o trator passou por cima de um galho que acertou a colmeia que estava no meio de um broto de eucalipto, vindo a ferroar a colaboradora nas costas e na parte de trás das pernas."/>
    <x v="9"/>
    <x v="4"/>
    <m/>
    <s v="Tatiane Rodrigues"/>
    <s v="Trabalhador Florestal"/>
    <s v="Lívia"/>
    <s v="Alisson Carlos"/>
    <s v="Francisco"/>
    <s v="1. A funcionária foi levada ao Pronto atendimento da cidade de Piratininga."/>
    <s v="Fausto Alves"/>
    <s v="MAICON BRAGA RODRIGUES"/>
    <m/>
    <m/>
    <s v="NÃO"/>
    <s v=""/>
    <b v="0"/>
    <s v=""/>
    <m/>
    <m/>
    <m/>
    <m/>
  </r>
  <r>
    <n v="19"/>
    <x v="0"/>
    <d v="2024-01-04T00:00:00"/>
    <x v="0"/>
    <d v="1899-12-30T16:10:00"/>
    <s v="Fazenda Nova Concórdia"/>
    <x v="0"/>
    <x v="2"/>
    <x v="0"/>
    <x v="0"/>
    <s v="A colaboradora estava se deslocando na fazenda, quando um resíduo enroscou no para-choque do carro, fazendo com que o mesmo viesse a quebrar."/>
    <x v="0"/>
    <x v="4"/>
    <m/>
    <s v="Natally de Souza Bielik"/>
    <s v="Técnica em Operações Florestais"/>
    <s v="Luiz Fernando de Souza Barbosa"/>
    <s v="Alisson Carlos Silva"/>
    <s v="Luiz Fernando de Souza Barbosa"/>
    <s v="1. Comunicação aos gestores"/>
    <s v="Natally de Souza Bielik"/>
    <s v="MAICON BRAGA RODRIGUES"/>
    <s v="LEVE"/>
    <s v="BAIXA"/>
    <s v="NÃO"/>
    <s v=""/>
    <b v="0"/>
    <s v=""/>
    <m/>
    <m/>
    <m/>
    <m/>
  </r>
  <r>
    <n v="20"/>
    <x v="1"/>
    <d v="2024-01-04T00:00:00"/>
    <x v="0"/>
    <d v="1899-12-30T13:05:00"/>
    <s v="Fazenda Porta do Sul"/>
    <x v="4"/>
    <x v="1"/>
    <x v="0"/>
    <x v="0"/>
    <s v="O colaborador relatou que ao realizar uma manobra de saída da caixa seca, o pneu do trator acabou atolando. Foi então que o operador foi tentar sair, porém o tanque que estava cheio teria puxado para o lado da caixa seca, vindo a tombar, causando avarias na estrutura do guarda corpo."/>
    <x v="10"/>
    <x v="4"/>
    <m/>
    <s v="Rodrigo Cruz"/>
    <s v="Operador de Trator Pneu II"/>
    <s v="Vinícius Aquino"/>
    <s v="Danilo Ribeiro"/>
    <s v="Vinícius Aquino"/>
    <s v="1. Comunicação aos gestores e área de segurança da MS Florestal."/>
    <s v="Mayco Antônio"/>
    <s v="MARCEL PRADO DE LUCENA"/>
    <s v="LEVE"/>
    <s v="BAIXA"/>
    <s v="NÃO"/>
    <s v=""/>
    <b v="0"/>
    <s v=""/>
    <m/>
    <m/>
    <m/>
    <s v="SIM"/>
  </r>
  <r>
    <n v="21"/>
    <x v="1"/>
    <d v="2024-01-05T00:00:00"/>
    <x v="0"/>
    <d v="1899-12-30T15:30:00"/>
    <s v="Área de Rustificação (Pleno sol)"/>
    <x v="2"/>
    <x v="1"/>
    <x v="0"/>
    <x v="0"/>
    <s v="A  colaboradora estava realizando a atividade na expedição de mudas e em determinado momento, sentiu uma ferroada no dedo da mão esquerda. Ela identificou como sendo um marimbondo."/>
    <x v="1"/>
    <x v="2"/>
    <s v="MS"/>
    <s v="Eliana Cristina da Silva"/>
    <s v="Auxiliar de Viveiro "/>
    <s v="João Afonso  Mota"/>
    <s v="Gilvan"/>
    <s v="João Afonso  Mota"/>
    <s v="1. Comunicação aos gestores,  saúde e área de segurança da MS Florestal. _x000a_2. A colaboradora foi atendida no ambulatório médico local e medicada com 2 comprimidos de prednisolona, sendo liberada posteriormente sem restrições. "/>
    <s v="Rodrigo Fonseca"/>
    <s v="EMERSON MOURA TEIXEIRA"/>
    <s v="LEVE"/>
    <s v="BAIXA"/>
    <s v="NÃO"/>
    <s v=""/>
    <b v="0"/>
    <s v=""/>
    <m/>
    <m/>
    <m/>
    <s v="SIM"/>
  </r>
  <r>
    <n v="22"/>
    <x v="1"/>
    <d v="2024-01-05T00:00:00"/>
    <x v="0"/>
    <d v="1899-12-30T13:00:00"/>
    <s v="Fazenda 2 irmãos"/>
    <x v="4"/>
    <x v="1"/>
    <x v="0"/>
    <x v="0"/>
    <s v="O operador estava realizando atividade de capina química (barra protegida) e ao sair do talhão para o carreador, bateu com a proteção frontal da máquina contra o pára-choque do veículo da EPS Equilíbrio que transitava no carreador, causando pequenas avarias no veículo. "/>
    <x v="11"/>
    <x v="4"/>
    <m/>
    <s v="Luiz Fernando de Souza Brito"/>
    <s v="Tratorista"/>
    <s v="Fernando Oliveira"/>
    <s v="Paulo Teixeira"/>
    <s v="Fernando Oliveira"/>
    <s v="1. Comunicação aos gestores e área de segurança da MS Florestal e Parcetec."/>
    <s v="Ariovaldo Ossuna Corrêa"/>
    <s v="ANISON CLAUDIO DA SILVA MARIMOTO"/>
    <s v="LEVE"/>
    <s v="BAIXA"/>
    <s v="NÃO"/>
    <s v=""/>
    <b v="0"/>
    <s v=""/>
    <m/>
    <m/>
    <m/>
    <s v="SIM"/>
  </r>
  <r>
    <n v="23"/>
    <x v="1"/>
    <d v="2024-01-06T00:00:00"/>
    <x v="0"/>
    <d v="1899-12-30T14:00:00"/>
    <s v="Fazenda Nova Aliança"/>
    <x v="3"/>
    <x v="1"/>
    <x v="0"/>
    <x v="0"/>
    <s v="O colaborador relatou que estava realizando a avaliação dos bicos de aplicação. Em determinado momento, ele acabou pisando em um buraco onde sentiu um desconforto no pé esquerdo. "/>
    <x v="4"/>
    <x v="4"/>
    <m/>
    <s v="Renan de Jesus Ferreira"/>
    <s v="Operador de Máquinas"/>
    <s v="Emerson Amorins"/>
    <s v="Paulo Teixeira"/>
    <s v="Emerson Amorins"/>
    <s v="1. Comunicação aos gestores, saúde e área de segurança da Emflora e MS Florestal;_x000a_2.O colaborador foi encaminhado para o hospital de Santa Rita do Pardo-MS, onde foi atendido e realizado exame de raio X,  não sendo constatada nenhuma fratura, ele então foi liberado para suas atividades laborais sem restrições."/>
    <s v="Marcello Saldanha Almeida"/>
    <s v="ANISON CLAUDIO DA SILVA MARIMOTO"/>
    <s v="LEVE"/>
    <s v="BAIXA"/>
    <s v="NÃO"/>
    <s v=""/>
    <b v="0"/>
    <s v=""/>
    <m/>
    <m/>
    <m/>
    <s v="SIM"/>
  </r>
  <r>
    <n v="24"/>
    <x v="1"/>
    <d v="2024-01-08T00:00:00"/>
    <x v="0"/>
    <d v="1899-12-30T11:20:00"/>
    <s v="Área de Rustificação (Pleno sol)"/>
    <x v="3"/>
    <x v="1"/>
    <x v="0"/>
    <x v="0"/>
    <s v="O colaborador relatou que estava realizando suas atividades na distribuição de embalagens com mudas na mesa e uma das travas no pé da mesa estava solta, fazendo com que o colaborador viesse a tropeçar. O meu bateu seu antebraço esquerdo na mesa, causando uma leve escoriação."/>
    <x v="1"/>
    <x v="2"/>
    <s v="MS"/>
    <s v="Vitor Pereira Rosa"/>
    <s v="Auxiliar de Viveiro "/>
    <s v="João Afonso  Mota"/>
    <s v="Gilvan Cercundo"/>
    <s v="João Afonso  Mota"/>
    <s v="1. Comunicação aos gestores, saúde e área de segurança da MS Florestal. "/>
    <s v="Gustavo de Souza Tolardo"/>
    <s v="EMERSON MOURA TEIXEIRA"/>
    <s v="LEVE"/>
    <s v="BAIXA"/>
    <s v="NÃO"/>
    <s v=""/>
    <b v="0"/>
    <s v=""/>
    <m/>
    <m/>
    <m/>
    <s v="SIM"/>
  </r>
  <r>
    <n v="25"/>
    <x v="0"/>
    <d v="2024-01-07T00:00:00"/>
    <x v="0"/>
    <d v="1899-12-30T16:00:00"/>
    <s v="Fazenda Santo Expedito - Água Clara MS"/>
    <x v="3"/>
    <x v="1"/>
    <x v="0"/>
    <x v="0"/>
    <s v="Segundo relato do colaborador, ele estava substituindo o cilindro da garra da máquina FW e ao tirar o pino grande da garra, a biela soltou e acabou prensando o dedo médio da mão esquerda contra a estrutura da garra, causando um ferimento contuso."/>
    <x v="7"/>
    <x v="3"/>
    <s v="MÓDULO 8"/>
    <s v="Rudison Santos de Souza"/>
    <s v="Mecânico Manutenção lll"/>
    <s v="Evandro Worell"/>
    <s v="Angelo Taparo"/>
    <s v="Evandro Worell"/>
    <s v="1. Comunicação aos gestores,  saúde e área de segurança da Bracell e EPS Ponsse. "/>
    <s v="Rafael Pinheiro Rodrigues"/>
    <s v="MARCEL PRADO DE LUCENA"/>
    <s v="MODERADO"/>
    <s v="MÉDIA"/>
    <s v="SIM"/>
    <d v="2024-01-14T00:00:00"/>
    <s v="CONCLUÍDO"/>
    <s v=""/>
    <s v="OK"/>
    <m/>
    <m/>
    <m/>
  </r>
  <r>
    <n v="26"/>
    <x v="0"/>
    <d v="2024-01-09T00:00:00"/>
    <x v="0"/>
    <d v="1899-12-30T04:40:00"/>
    <s v="Oficina Automotiva - Almoxarifado"/>
    <x v="4"/>
    <x v="1"/>
    <x v="0"/>
    <x v="0"/>
    <s v="Colaborador realizava a movimentação de palete do nível 1 (Aproximadamente 5m de altura), quando o material que estava armazenado no mesmo se desprendeu e caiu acertando a empilhadeira e o chão, causando danos no farol da empilhadeira e um buraco no chão."/>
    <x v="0"/>
    <x v="6"/>
    <s v="Almoxarifado"/>
    <s v="Leandro Fernandes"/>
    <s v="Almoxarife II"/>
    <s v="Gustavo de Mello Romeiro"/>
    <s v="Rafael Germano"/>
    <s v="Gustavo de Mello Romeiro"/>
    <s v="1. Segregação do palete para avaliação da condição de armazenamento;_x000a_2. Comunicação via grupo de whatsapp;_x000a_3. Supervisor avaliou junto com a equipe durante o DDS as possíveis causas e foi identificado falha no arqueamento/armazenamento;_x000a_4. Time foi orientado quanto a avaliação, correções imediatas quando necessário e percepção de risco."/>
    <s v="Gustavo de Mello Romeiro"/>
    <s v="TÁSSIA PRADO"/>
    <s v="MODERADO"/>
    <s v="MÉDIA"/>
    <s v="SIM"/>
    <d v="2024-01-16T00:00:00"/>
    <s v="CONCLUÍDO"/>
    <s v=""/>
    <s v="OK"/>
    <m/>
    <m/>
    <m/>
  </r>
  <r>
    <n v="27"/>
    <x v="1"/>
    <d v="2024-01-09T00:00:00"/>
    <x v="0"/>
    <d v="1899-12-30T09:20:00"/>
    <s v="Mini Jardim Clonal"/>
    <x v="3"/>
    <x v="1"/>
    <x v="0"/>
    <x v="0"/>
    <s v="A colaboradora relatou que estava realizando suas atividades rotineiras de coleta de broto. Em determinado momento, veio a cortar o dedo indicador da mão direita, causando um pequeno ferimento. (A colaboradora não utilizava a luva de segurança no momento.)"/>
    <x v="1"/>
    <x v="2"/>
    <s v="MS"/>
    <s v="Carolina Ferreira dos Santos"/>
    <s v="Auxiliar de Viveiro "/>
    <s v="Maxmuller de Moura"/>
    <s v="Gilvan Cercundo"/>
    <s v="Maxmuller de Moura"/>
    <s v="1. Comunicação aos gestores,  saúde e área de segurança da MS Florestal. _x000a_2.  Ela então foi encaminhada para o ambulatório médico local, onde foi atendida e liberada sem restrições. "/>
    <s v="Lidiana Nayara Ralph"/>
    <s v="EMERSON MOURA TEIXEIRA"/>
    <s v="LEVE"/>
    <s v="BAIXA"/>
    <s v="NÃO"/>
    <s v=""/>
    <b v="0"/>
    <s v=""/>
    <m/>
    <m/>
    <m/>
    <s v="SIM"/>
  </r>
  <r>
    <n v="28"/>
    <x v="1"/>
    <d v="2024-01-08T00:00:00"/>
    <x v="0"/>
    <d v="1899-12-30T12:30:00"/>
    <s v="Fazenda Aruanda"/>
    <x v="3"/>
    <x v="1"/>
    <x v="0"/>
    <x v="0"/>
    <s v="O colaborador relatou que estava auxiliando o operador a desamassar um ferro do implemento da barra protegida. Foi então que ele errou o golpe onde a marreta escorregou da mão, vindo a  atingir o seu pé esquerdo, causando um ferimento. "/>
    <x v="5"/>
    <x v="4"/>
    <s v="Barra Protegida"/>
    <s v="Iure Rodrigues de sousa"/>
    <s v="Encarregado"/>
    <s v="Gleison   Rodrigues"/>
    <s v="José Renato Drago"/>
    <s v="Gleison   Rodrigues"/>
    <s v="1. Comunicação aos gestores, saúde e área de segurança da MS Florestal e EPS Ambient;_x000a_2. O colaborador foi encaminhado para UPA em Campo Grande MS,  onde foi atendido e liberado sem restrições. "/>
    <s v="Tiago Caetano"/>
    <s v="MARCEL PRADO DE LUCENA"/>
    <s v="LEVE"/>
    <s v="BAIXA"/>
    <s v="NÃO"/>
    <s v=""/>
    <b v="0"/>
    <s v=""/>
    <m/>
    <m/>
    <m/>
    <s v="SIM"/>
  </r>
  <r>
    <n v="29"/>
    <x v="0"/>
    <d v="2024-01-10T00:00:00"/>
    <x v="0"/>
    <d v="1899-12-30T09:10:00"/>
    <s v="Rod.  Avaí - Duartina Km 15"/>
    <x v="0"/>
    <x v="3"/>
    <x v="0"/>
    <x v="1"/>
    <s v="Motorista trafegava com caminhão carregado,  quando percebeu que a 3⁰ composição se movimentou fora da pista, o mesmo tentando voltar para o eixo da pista  veio a tombar o 2° e 3° Compartimentos."/>
    <x v="12"/>
    <x v="0"/>
    <m/>
    <s v="Fabio Fernandes"/>
    <s v="Motorista Tritrem"/>
    <s v="André Luis Scarin do Amaral"/>
    <s v="Everson Ribas Gomes"/>
    <s v="Hellerson Soares"/>
    <s v="1. Segurança do trabalho da empresa levantou as informações in loco para as realização das tratativas."/>
    <s v="Francisco de Sousa"/>
    <s v="MARCELO JOSE DE SOUZA"/>
    <s v="GRAVE"/>
    <s v="ALTA"/>
    <s v="SIM"/>
    <d v="2024-01-17T00:00:00"/>
    <s v="CONCLUÍDO"/>
    <s v=""/>
    <s v="OK"/>
    <d v="2024-01-15T00:00:00"/>
    <s v="SIM"/>
    <s v="SIM"/>
  </r>
  <r>
    <n v="30"/>
    <x v="0"/>
    <d v="2024-01-09T00:00:00"/>
    <x v="0"/>
    <d v="1899-12-30T23:30:00"/>
    <s v=" Acesso Fazenda Flecha Azul"/>
    <x v="0"/>
    <x v="3"/>
    <x v="0"/>
    <x v="0"/>
    <s v="Motorista em deslocamento vazio, veio a perder o fueiro L.E da segunda carreta, onde percebeu que tinha caído somente quando chegou na Fazenda."/>
    <x v="0"/>
    <x v="0"/>
    <m/>
    <s v="Odair Cordeiro de Oliveira"/>
    <s v="Motorista Transporte de Cargas"/>
    <s v="Maximiliano Carvalho Silva"/>
    <s v="Everson Ribas Gomes"/>
    <s v="Maximiliano Carvalho Silva"/>
    <s v="1. Motorista avisou de imediato e Técnico BTF5 foi no local;_x000a_2. Informado Supervisor de transporte do BTF5;_x000a_3. Acionado socorro terceiro para manutenção."/>
    <s v="Ricardo Aparecido da Silva"/>
    <s v="JOSE LEONARDO RIGHETO"/>
    <s v="MODERADO"/>
    <s v="MÉDIA"/>
    <s v="SIM"/>
    <d v="2024-01-16T00:00:00"/>
    <s v="CONCLUÍDO"/>
    <s v=""/>
    <s v="OK"/>
    <m/>
    <s v="SIM"/>
    <m/>
  </r>
  <r>
    <n v="31"/>
    <x v="0"/>
    <d v="2024-01-09T00:00:00"/>
    <x v="0"/>
    <d v="1899-12-30T15:15:00"/>
    <s v="Fazenda Piracema IV"/>
    <x v="0"/>
    <x v="3"/>
    <x v="0"/>
    <x v="0"/>
    <s v="O Motorista estava seguindo vazio para a fazenda, quando percebeu que a base do fueiro da 2° composição tinha caído."/>
    <x v="0"/>
    <x v="0"/>
    <m/>
    <s v="Antônio Lopes de Sá"/>
    <s v="Motorista Transporte madeira"/>
    <s v="Adilson Rodrigues Basto"/>
    <s v="Everson Ribas"/>
    <s v="Adilson Rodrigues Basto"/>
    <s v="1. Comunicação com o supervisor Adilson Basto - BTF-SP 03"/>
    <s v="Wesley Maruchi"/>
    <s v="JOSE LEONARDO RIGHETO"/>
    <s v="MODERADO"/>
    <s v="MÉDIA"/>
    <s v="SIM"/>
    <d v="2024-01-16T00:00:00"/>
    <s v="CONCLUÍDO"/>
    <s v=""/>
    <s v="OK"/>
    <m/>
    <s v="SIM"/>
    <m/>
  </r>
  <r>
    <n v="32"/>
    <x v="0"/>
    <d v="2024-01-10T00:00:00"/>
    <x v="0"/>
    <d v="1899-12-30T14:00:00"/>
    <s v="Viveiro Avaí"/>
    <x v="3"/>
    <x v="1"/>
    <x v="0"/>
    <x v="0"/>
    <s v=" Colaboradora durante a coleta de brotos, cortou a luva e o dedo anelar da mão esquerda com a tesoura."/>
    <x v="0"/>
    <x v="2"/>
    <s v="Avaí"/>
    <s v="Ketinyn Caroliny Cipriani Pereira"/>
    <s v="Auxiliar de Serviços Gerais"/>
    <s v="Maria Lopes Martins Avelar"/>
    <s v="Geisislaine Araujo"/>
    <s v="Alexandre Pinto Mesquita"/>
    <s v="1. Colaboradora foi encaminhada para o pronto atendimento de Avaí e retornou ao trabalho."/>
    <s v="Maria Lopes Martins Avelar"/>
    <s v="ALEXANDRE OLIVEIRA"/>
    <s v="LEVE"/>
    <s v="BAIXA"/>
    <s v="NÃO"/>
    <s v=""/>
    <b v="0"/>
    <s v=""/>
    <m/>
    <m/>
    <m/>
    <m/>
  </r>
  <r>
    <n v="33"/>
    <x v="0"/>
    <d v="2024-01-09T00:00:00"/>
    <x v="0"/>
    <d v="1899-12-30T17:45:00"/>
    <s v="Fazenda Lobos e Araras"/>
    <x v="3"/>
    <x v="1"/>
    <x v="0"/>
    <x v="0"/>
    <s v="Motorista que estava no caminhão caçamba realizava movimento da descida da caçamba, ao assentar no chassi, ocasionou o rompimento do cabo de aço que fixava o pneu estepe do caminhão, o mesmo se soltou vindo a atingir a perna  do colaborador (motorista)  que estava ao lado."/>
    <x v="13"/>
    <x v="7"/>
    <m/>
    <s v="Kleiton Roberto Silvério"/>
    <s v="Motorista"/>
    <s v="Marcos Menezes"/>
    <s v="Marcos Menezes"/>
    <s v="Técnico Eliezer"/>
    <s v="1.  Colaborador encaminhado ao PS;_x000a_2. Regularização do pneu,_x000a_3. Avaliação de todos os sistemas de travas,_x000a_4.Colaborador enviado ao ortopedista e liberado em seguida."/>
    <s v="Gustavo Bigheti"/>
    <s v="GLAUCIA APARECIDA COVRE"/>
    <s v="LEVE"/>
    <s v="BAIXA"/>
    <s v="NÃO"/>
    <s v=""/>
    <b v="0"/>
    <s v=""/>
    <m/>
    <m/>
    <m/>
    <m/>
  </r>
  <r>
    <n v="34"/>
    <x v="0"/>
    <d v="2024-01-10T00:00:00"/>
    <x v="0"/>
    <d v="1899-12-30T12:30:00"/>
    <s v="Fazenda Regina "/>
    <x v="3"/>
    <x v="1"/>
    <x v="0"/>
    <x v="0"/>
    <s v="Colaborador servente da equipe manual realizava atividade de retirada de cercas e porteiras, ao abrir um buraco no chão com a ferramenta cavadeira, veio à esbarrar em um parafuso da porteira, ocasionando um corte no dorso da mão direita (Colaborador não utilizava EPI- Luva)._x000a_"/>
    <x v="13"/>
    <x v="7"/>
    <m/>
    <s v="Maycon Jhordan Cantazini"/>
    <s v="Servente"/>
    <s v="Marcos Menezes"/>
    <s v="Marcos Menezes"/>
    <s v="Eliel Freitas"/>
    <s v="1. Encaminhado ao PS;_x000a_2. Reorientação sobre a importância do uso dos epis corretamente._x000a_3. Será aplicada medida administrativa ao mesmo por descumprimento de regras."/>
    <s v="Gustavo Bigheti"/>
    <s v="GLAUCIA APARECIDA COVRE"/>
    <s v="LEVE"/>
    <s v="BAIXA"/>
    <s v="NÃO"/>
    <s v=""/>
    <b v="0"/>
    <s v=""/>
    <m/>
    <m/>
    <m/>
    <m/>
  </r>
  <r>
    <n v="35"/>
    <x v="1"/>
    <d v="2024-01-10T00:00:00"/>
    <x v="0"/>
    <d v="1899-12-30T10:55:00"/>
    <s v="Fazenda Barille"/>
    <x v="2"/>
    <x v="1"/>
    <x v="0"/>
    <x v="0"/>
    <s v="Segundo relato do colaborador, ele estava realizando aferição de controle de qualidade. Em determinado momento, ele foi surpreendido por uma picada de abelha em sua mão direita. "/>
    <x v="1"/>
    <x v="4"/>
    <m/>
    <s v="Matheus Rocha"/>
    <s v="Técnico de Operações Florestais I"/>
    <s v="Eliton Casemiro Alves"/>
    <s v="Rogelio José de Souza"/>
    <s v="Eliton Casemiro Alves"/>
    <s v="1. Comunicação aos gestores, saúde e área de segurança da MS Florestal. _x000a_2. De imediato, o colaborador foi encaminhado até a área de vivência onde tomou dois comprimidos (predinisolona) e por medidas preventivas foi levado até a unidade de saúde de Campo Grande MS, onde foi atendido e liberado sem restrições. _x000a_"/>
    <s v="Samuel Nogueira Pereira"/>
    <s v="MARCEL PRADO DE LUCENA"/>
    <s v="LEVE"/>
    <s v="BAIXA"/>
    <s v="NÃO"/>
    <s v=""/>
    <b v="0"/>
    <s v=""/>
    <m/>
    <m/>
    <m/>
    <s v="SIM"/>
  </r>
  <r>
    <n v="36"/>
    <x v="0"/>
    <d v="2024-01-10T00:00:00"/>
    <x v="0"/>
    <d v="1899-12-30T23:30:00"/>
    <s v="Balança Saída"/>
    <x v="0"/>
    <x v="3"/>
    <x v="0"/>
    <x v="0"/>
    <s v="Motorista saindo com veículo pela balança, acabou subindo a alça que dar acesso a retirada de notas.  "/>
    <x v="14"/>
    <x v="0"/>
    <m/>
    <s v="weslei silva ribeiro"/>
    <s v="motorista carreteiro"/>
    <m/>
    <s v="Hellerson Soares"/>
    <m/>
    <s v=" solicitado grua para reposicionar composição desalinhada e veículo saiu da balança."/>
    <s v="monitoramento bracell"/>
    <m/>
    <s v="LEVE"/>
    <s v="BAIXA"/>
    <s v="NÃO"/>
    <s v=""/>
    <b v="0"/>
    <s v=""/>
    <m/>
    <m/>
    <m/>
    <m/>
  </r>
  <r>
    <n v="37"/>
    <x v="0"/>
    <d v="2024-01-09T00:00:00"/>
    <x v="0"/>
    <d v="1899-12-30T17:10:00"/>
    <s v="Fazenda Duas Pontes – Santa Cruz do Rio Pardo "/>
    <x v="4"/>
    <x v="1"/>
    <x v="0"/>
    <x v="0"/>
    <s v="Ao empurrar as madeiras fora da pilha e do alcance do fogo a mesma veio a enroscar em um galho, fazendo com que o mesmo chicoteasse atingindo o vidro lateral direito, causando a quebra do mesmo."/>
    <x v="15"/>
    <x v="4"/>
    <m/>
    <s v="Fabio Carvalho"/>
    <s v="Operador de Maquinas Pesadas"/>
    <s v="Jose Antonio Zanata"/>
    <s v="Marcos Braz"/>
    <s v="Tiago Rocha"/>
    <s v="1. Foi paralisado a atividade de imediato"/>
    <s v="Helen Beatriz"/>
    <s v="ALEXANDRE OLIVEIRA"/>
    <s v="LEVE"/>
    <s v="BAIXA"/>
    <s v="NÃO"/>
    <s v=""/>
    <b v="0"/>
    <s v=""/>
    <m/>
    <m/>
    <m/>
    <m/>
  </r>
  <r>
    <n v="38"/>
    <x v="1"/>
    <d v="2024-01-11T00:00:00"/>
    <x v="0"/>
    <d v="1899-12-30T16:50:00"/>
    <s v="Fazenda Mimoso"/>
    <x v="4"/>
    <x v="1"/>
    <x v="0"/>
    <x v="0"/>
    <s v="Segundo relato do colaborador, ele estava realizando a limpeza interna da cabine da máquina e ao abrir o vidro traseiro o mesmo bateu contra a estrutura do implemento, causando a quebra do vidro."/>
    <x v="16"/>
    <x v="4"/>
    <m/>
    <s v="Cleber Mário"/>
    <s v="Operador Máquinas"/>
    <s v="Elbimar Ramos"/>
    <s v="Hélio Rocha"/>
    <s v="Elbimar Ramos"/>
    <s v="1. Comunicação aos gestores e área de segurança da MS Florestal. _x000a_2. Substituição imediata do vidro."/>
    <s v="Oreste Godoi"/>
    <s v="AMANDA CRISTINA PATRICIO DE LIMA"/>
    <s v="LEVE"/>
    <s v="BAIXA"/>
    <s v="NÃO"/>
    <s v=""/>
    <b v="0"/>
    <s v=""/>
    <m/>
    <m/>
    <m/>
    <s v="SIM"/>
  </r>
  <r>
    <n v="39"/>
    <x v="0"/>
    <d v="2024-01-12T00:00:00"/>
    <x v="0"/>
    <d v="1899-12-30T03:00:00"/>
    <s v="Projeto Santa Maria IV"/>
    <x v="4"/>
    <x v="1"/>
    <x v="0"/>
    <x v="0"/>
    <s v="Colaborador realizava o descarregamento de um caminhão que estava encalhado, momento que não verificou o espaço para realização da atividade e adentrou no corrégo paralelo a estrada, causando atolamento da máquina."/>
    <x v="0"/>
    <x v="1"/>
    <s v="M7"/>
    <s v="Thiago Alves Domingues"/>
    <s v="Assistente Operador de Grua"/>
    <s v="Mário Fraiz Maia"/>
    <s v="Marcos Menezes"/>
    <s v="Mario Fraiz Maia"/>
    <s v="1. Informado a Gestão (Marcos Menezes);_x000a_2. Informado a área de Segurança do Trabalho Bracell_x000a_3. Comunicação com o time de RI, Prefeito e Secretário de Obras de Cabrália;_x000a_4. Sinalização e interdição da estrada rural;_x000a_5. Solicitado apoio para a retirada da máquina."/>
    <s v="Mario Fraiz Maia"/>
    <s v="LYNIKER HENRIQUE NOGUEIRA DE OLIVEIRA"/>
    <s v="MODERADO"/>
    <s v="BAIXA"/>
    <s v="SIM"/>
    <d v="2024-01-19T00:00:00"/>
    <s v="CONCLUÍDO"/>
    <s v=""/>
    <s v="OK"/>
    <m/>
    <m/>
    <m/>
  </r>
  <r>
    <n v="40"/>
    <x v="0"/>
    <d v="2024-01-09T00:00:00"/>
    <x v="0"/>
    <d v="1899-12-30T14:00:00"/>
    <s v="Fazenda Ômega"/>
    <x v="0"/>
    <x v="2"/>
    <x v="0"/>
    <x v="0"/>
    <s v="Duas caminhonetes se deslocavam no mesmo sentido, o auxiliar de manutenção que conduzia o veículo de trás, não percebeu a parada do veículo da frente e veio a colidir na traseira do mesmo."/>
    <x v="7"/>
    <x v="3"/>
    <s v="MÓDULO 6"/>
    <s v="Oseas Delmira Rocha"/>
    <s v="Auxiliar de manutenção"/>
    <s v="Saymon Luz"/>
    <s v="Antonio Cesar Coelho Madeira"/>
    <m/>
    <s v="1.Realizando atendimento no local, coletado informações preliminares."/>
    <s v="Carlos Henrique Locay (TST PONSSE)"/>
    <s v="HUMBERTO MARTINS"/>
    <s v="LEVE"/>
    <s v="MUITO BAIXA"/>
    <s v="NÃO"/>
    <s v=""/>
    <b v="0"/>
    <s v=""/>
    <m/>
    <m/>
    <m/>
    <m/>
  </r>
  <r>
    <n v="41"/>
    <x v="0"/>
    <d v="2024-01-12T00:00:00"/>
    <x v="0"/>
    <d v="1899-12-30T01:20:00"/>
    <s v="Fazenda Santa Rita"/>
    <x v="2"/>
    <x v="1"/>
    <x v="0"/>
    <x v="0"/>
    <s v="Operador ao sair da Máquina foi picado por uma abelha, na região da sua orelha."/>
    <x v="0"/>
    <x v="3"/>
    <s v="MÓDULO 9"/>
    <s v="Cláudio Pereira de Almeida Junior"/>
    <s v="Operador de máquina"/>
    <s v="Tcharles Queiros"/>
    <s v="Lucas Pinto Ribeiro"/>
    <m/>
    <s v="1.Encaminhado para atendimento médico em Garça, e liberado de imediato."/>
    <s v="Tcharles Queiros"/>
    <s v="ALESSANDRO BERNARDINO BORGES"/>
    <s v="LEVE"/>
    <s v="BAIXA"/>
    <s v="NÃO"/>
    <s v=""/>
    <b v="0"/>
    <s v=""/>
    <m/>
    <m/>
    <m/>
    <m/>
  </r>
  <r>
    <n v="42"/>
    <x v="0"/>
    <d v="2024-01-14T00:00:00"/>
    <x v="0"/>
    <d v="1899-12-30T05:00:00"/>
    <s v="Lençóis Paulista - Avenida Jacomo Nicolau Pacola"/>
    <x v="0"/>
    <x v="2"/>
    <x v="0"/>
    <x v="0"/>
    <s v="Colaborador se deslocava pela avenida com o veÍculo, momento que uma motocicleta não respeitou o sinal vermelho do semáforo e colidiu na lateral do veículo."/>
    <x v="0"/>
    <x v="1"/>
    <s v="M1"/>
    <s v="Custódio Xavier"/>
    <s v="Assistente Operador de Grua"/>
    <s v="Mário Fraiz Maia"/>
    <s v="Marcos Menezes"/>
    <s v="Mario Fraiz Maia"/>
    <s v="1. Informado a Gestão;_x000a_2. Informado a Segurança do Trabalho Bracell;_x000a_3. Conversa com os envolvidos para entendimento da ocorrência;_x000a_4. Emissão do B.O (finalização 15/01);_x000a_5. Coleta da documentação do veículo envolvido;_x000a_6. Contato com a Gestão de Frotas Bracell."/>
    <s v="Mario Fraiz Maia"/>
    <s v="LYNIKER HENRIQUE NOGUEIRA DE OLIVEIRA"/>
    <s v="LEVE"/>
    <s v="BAIXA"/>
    <s v="NÃO"/>
    <s v=""/>
    <b v="0"/>
    <s v=""/>
    <m/>
    <m/>
    <m/>
    <m/>
  </r>
  <r>
    <n v="43"/>
    <x v="1"/>
    <d v="2024-01-12T00:00:00"/>
    <x v="0"/>
    <d v="1899-12-30T06:30:00"/>
    <s v="Durante o Trajeto até a Fazenda Toca da Anta"/>
    <x v="5"/>
    <x v="1"/>
    <x v="0"/>
    <x v="0"/>
    <s v="Durante percurso foi evidenciado um galho seco embaixo da caminhonete. Foi então que o mecânico foi realizar a retirada do galho e acabou causando um pequeno ferimento no dedo da sua mão direita."/>
    <x v="1"/>
    <x v="4"/>
    <m/>
    <s v="Alexandro Lima da Silva"/>
    <s v="Mecânico"/>
    <s v="Tiago Henrique Gobbo"/>
    <s v="José Leonardo"/>
    <s v="Tiago Henrique Gobbo"/>
    <s v="1. Colaborador fez um leve curativo usando o kit primeiro socorros da frente de trabalho e seguiu sua rotina. _x000a_2. Comunicação aos gestores, saúde e área de segurança da MS Florestal. "/>
    <s v="Tiago Henrique Gobbo"/>
    <s v="EMERSON MOURA TEIXEIRA"/>
    <s v="LEVE"/>
    <s v="BAIXA"/>
    <s v="NÃO"/>
    <s v=""/>
    <b v="0"/>
    <s v=""/>
    <m/>
    <m/>
    <m/>
    <s v="SIM"/>
  </r>
  <r>
    <n v="44"/>
    <x v="1"/>
    <d v="2024-01-13T00:00:00"/>
    <x v="0"/>
    <d v="1899-12-30T13:00:00"/>
    <s v="Mini jardim Clonal"/>
    <x v="3"/>
    <x v="1"/>
    <x v="0"/>
    <x v="0"/>
    <s v="A colaboradora estava realizando suas atividades de rotina (manutenção das cepas do jardim clonal), e em determinado momento, veio a cortar o dedo médio da mão esquerda com a tesoura de poda, causando um pequeno ferimento."/>
    <x v="1"/>
    <x v="2"/>
    <m/>
    <s v="Nilzaete Gomes Domingues"/>
    <s v="Auxiliar de Viveiro"/>
    <s v="Maxmuller de Moura"/>
    <s v="Gilvan"/>
    <s v="Maxmuller de Moura"/>
    <s v="1. Comunicação aos gestores, saúde e área de segurança da MS Florestal. _x000a_2. A colaboradora foi encaminhada ao barracão de estaqueamento e a socorrista mais próxima fez a assepsia e o curativo. Foi então que ela retornou às atividades normais. _x000a_"/>
    <s v="Lidiana Nayara Ralph"/>
    <s v="Dayane Rafaela Rossignolo"/>
    <s v="LEVE"/>
    <s v="BAIXA"/>
    <s v="NÃO"/>
    <s v=""/>
    <b v="0"/>
    <s v=""/>
    <m/>
    <m/>
    <m/>
    <s v="SIM"/>
  </r>
  <r>
    <n v="45"/>
    <x v="1"/>
    <d v="2024-01-12T00:00:00"/>
    <x v="0"/>
    <d v="1899-12-30T15:30:00"/>
    <s v="Fazenda Nossa Senhora Aparecida - Água Clara"/>
    <x v="0"/>
    <x v="2"/>
    <x v="0"/>
    <x v="0"/>
    <s v="Durante manobra de ré, bateu no alambrado derrubando parte do mesmo. "/>
    <x v="17"/>
    <x v="4"/>
    <m/>
    <s v="Deyvid dos Santos Dias "/>
    <s v="Motorista"/>
    <s v="Gleison Martinez"/>
    <s v="Antônio Teodomiro"/>
    <s v="Gleison Martinez"/>
    <s v="1. Comunicação aos gestores e área de segurança da MS Florestal. _x000a_2. Caminhão liberado e será orçado o custo do prejuízo para empresa (Flora Brasil) custear o prejuízo causado."/>
    <s v="Leogiano Pires"/>
    <s v="Dayane Rafaela Rossignolo"/>
    <s v="MODERADO"/>
    <s v="BAIXA"/>
    <s v="NÃO"/>
    <s v=""/>
    <b v="0"/>
    <s v=""/>
    <m/>
    <m/>
    <m/>
    <s v="SIM"/>
  </r>
  <r>
    <n v="46"/>
    <x v="0"/>
    <d v="2024-01-13T00:00:00"/>
    <x v="0"/>
    <d v="1899-12-30T08:30:00"/>
    <s v="Fazenda Santa Maria II - Talhão 006"/>
    <x v="2"/>
    <x v="1"/>
    <x v="0"/>
    <x v="0"/>
    <s v="Técnico de operação realizava suas atividades em campo, quando foi picado por uma abelha em sua mão."/>
    <x v="0"/>
    <x v="3"/>
    <s v="MÓDULO 12"/>
    <s v="Elton Carlos de Moura Rocha"/>
    <s v="Técnico de Operação"/>
    <s v="Antônio Gabriel"/>
    <s v="Lucas Pinto Ribeiro"/>
    <m/>
    <s v="1. Tomou antialérgico._x000a_2. Passou por atendimento médico em bauru."/>
    <s v="Elton Moura."/>
    <s v="ALESSANDRO BERNARDINO BORGES"/>
    <s v="LEVE"/>
    <s v="MÉDIA"/>
    <s v="NÃO"/>
    <s v=""/>
    <b v="0"/>
    <s v=""/>
    <m/>
    <m/>
    <m/>
    <m/>
  </r>
  <r>
    <n v="47"/>
    <x v="1"/>
    <d v="2024-01-15T00:00:00"/>
    <x v="0"/>
    <d v="1899-12-30T08:30:00"/>
    <s v=" Av.Afonso Pena"/>
    <x v="0"/>
    <x v="2"/>
    <x v="0"/>
    <x v="0"/>
    <s v="O colaborador relatou que seguia com o veículo e ao realizar uma frenagem para conversão a direita, percebeu um pequeno impacto no veículo. Foi então que uma motocicleta veio a colidir na lateral traseira do carro, causando pequenos danos na motocicleta."/>
    <x v="1"/>
    <x v="4"/>
    <m/>
    <s v="Renan Pedro de Aquino Leite Marques"/>
    <s v="Supervisor de Silvicultura"/>
    <s v="Renan Marques"/>
    <s v="João Ramyller"/>
    <s v="Renan Marques"/>
    <s v="1. Foi realizada a comunicação à polícia militar e corpo de bombeiros, onde a condutora da motociclista foi socorrida, levada ao UPA, onde foi medicada e liberada;_x000a_2. Comunicação aos gestores e área de segurança da MS Florestal."/>
    <s v="Renan Marques"/>
    <s v="MARCEL PRADO DE LUCENA"/>
    <s v="LEVE"/>
    <s v="BAIXA"/>
    <s v="NÃO"/>
    <s v=""/>
    <b v="0"/>
    <s v=""/>
    <m/>
    <m/>
    <m/>
    <s v="SIM"/>
  </r>
  <r>
    <n v="48"/>
    <x v="0"/>
    <d v="2024-01-16T00:00:00"/>
    <x v="0"/>
    <d v="1899-12-30T07:00:00"/>
    <s v="Fazenda Sta Rosa (M2)"/>
    <x v="0"/>
    <x v="3"/>
    <x v="0"/>
    <x v="0"/>
    <s v="O caminhão estava sendo rebocado pela Patrol da empresa Macplan, quando o operador da Patrol parou e ao falar no rádio para o motorista da VDA parar para retirar a cinta, outro motorista entrou na frequência de comunicação, impedindo que o motorista da VDA escutasse, vindo a colidir na Patrol."/>
    <x v="18"/>
    <x v="0"/>
    <m/>
    <s v="Carlos H. Leoneta de Oliveira"/>
    <s v="Motorista 9 eixos"/>
    <m/>
    <s v="Everson Ribas Gomes"/>
    <s v="Hellerson Soares"/>
    <s v="1. Verificado se houve lesões com os colaboradores (sem lesões);_x000a_2. Somente danos materiais."/>
    <s v="André Marques - TST VDA"/>
    <s v="MARCELO JOSE DE SOUZA"/>
    <s v="LEVE"/>
    <s v="BAIXA"/>
    <s v="NÃO"/>
    <s v=""/>
    <b v="0"/>
    <s v=""/>
    <m/>
    <m/>
    <m/>
    <m/>
  </r>
  <r>
    <n v="49"/>
    <x v="1"/>
    <d v="2024-01-15T00:00:00"/>
    <x v="0"/>
    <d v="1899-12-30T09:30:00"/>
    <s v="Fazenda Berço da Vida"/>
    <x v="0"/>
    <x v="2"/>
    <x v="0"/>
    <x v="0"/>
    <s v="Segundo relato do motorista, ele estava em deslocamento para fazenda e em determinado trecho da estrada o pneu do ônibus patinou, derrapando e  esbarrando contra o palanque na lateral da estrada._x000a_"/>
    <x v="19"/>
    <x v="4"/>
    <m/>
    <s v="Rogério"/>
    <s v="Motorista"/>
    <s v="Danielle Monteiro"/>
    <s v="Paulo Teixeira"/>
    <s v="Danielle Monteiro"/>
    <s v="1. Desatolamento do ônibus;_x000a_2. Comunicação aos Gestores e área de segurança da MS Florestal e EPS Carpelo."/>
    <s v="Mickal"/>
    <s v="ANISON CLAUDIO DA SILVA MARIMOTO"/>
    <s v="LEVE"/>
    <s v="BAIXA"/>
    <s v="NÃO"/>
    <s v=""/>
    <b v="0"/>
    <s v=""/>
    <m/>
    <m/>
    <m/>
    <s v="SIM"/>
  </r>
  <r>
    <n v="50"/>
    <x v="1"/>
    <d v="2024-01-15T00:00:00"/>
    <x v="0"/>
    <d v="1899-12-30T15:40:00"/>
    <s v="Santa Rita do Pardo - MS"/>
    <x v="4"/>
    <x v="1"/>
    <x v="0"/>
    <x v="1"/>
    <s v="Segundo relato do colaborador (operador), ele estava realizando a atividade de aplicação de herbicida (conceição), e ao passar por uma curva de nível, o trator tombou para o lado esquerdo, causando danos materiais (quebra do vidro da porta e retrovisor da máquina)."/>
    <x v="4"/>
    <x v="4"/>
    <m/>
    <s v="José Arnaldo Borges dos Santos"/>
    <s v="Operador de Máquinas"/>
    <s v="Emerson Amorins"/>
    <s v="Paulo Teixeira"/>
    <s v="Emerson Amorins"/>
    <s v="1. Comunicação aos gestores e área de Segurança da Emflora e MS Florestal. "/>
    <s v="Marcello Saldanha Almeida"/>
    <s v="ANISON CLAUDIO DA SILVA MARIMOTO"/>
    <s v="MODERADO"/>
    <s v="MÉDIA"/>
    <s v="SIM"/>
    <d v="2024-01-22T00:00:00"/>
    <s v="CONCLUÍDO"/>
    <s v=""/>
    <s v="OK"/>
    <m/>
    <m/>
    <s v="SIM"/>
  </r>
  <r>
    <n v="51"/>
    <x v="0"/>
    <d v="2024-01-16T00:00:00"/>
    <x v="0"/>
    <d v="1899-12-30T11:15:00"/>
    <s v="Fazenda Cabreúva"/>
    <x v="0"/>
    <x v="2"/>
    <x v="0"/>
    <x v="0"/>
    <s v="Durante deslocamento de 2 veículos para realizar atividade de rotina, o carro da frente percebeu que a estrada estava muito arenosa. Ele realizou uma parada imediata devido à dificuldade do carro ser pequeno. Logo atrás, outro colaborador da empresa vinha conduzindo o segundo veículo e, por não perceber o carro à frente, acabou batendo na traseira do mesmo."/>
    <x v="20"/>
    <x v="8"/>
    <m/>
    <s v="Kelton Rodrigues de Almeida, Kelvin Rodrigues de Almeida"/>
    <s v="Encarregado florestal, Auxiliar Florestal"/>
    <m/>
    <s v="Gabriela Moreira"/>
    <s v="Diogo Matos"/>
    <s v="1. Os mesmos foram orientados Para o deslocamentos dos veículos para manutenção, e agendado uma reciclagem e treinamento de Direção Defensiva."/>
    <s v="César José da Cruz"/>
    <s v="KARINE ANTONIA MORAES RIBEIRO"/>
    <s v="LEVE"/>
    <s v="BAIXA"/>
    <s v="NÃO"/>
    <s v=""/>
    <b v="0"/>
    <s v=""/>
    <m/>
    <m/>
    <m/>
    <m/>
  </r>
  <r>
    <n v="52"/>
    <x v="0"/>
    <d v="2024-01-16T00:00:00"/>
    <x v="0"/>
    <d v="1899-12-30T03:58:00"/>
    <s v="Pátio de limpeza da linha 02"/>
    <x v="0"/>
    <x v="3"/>
    <x v="0"/>
    <x v="0"/>
    <s v="O colaborador conduzia o caminhão, quando veio a colidir na porta de outro caminhão que estava estacionado. "/>
    <x v="0"/>
    <x v="0"/>
    <m/>
    <s v="Rodrigo de Souza Monteiro"/>
    <s v="Motorista Transporte Madeira"/>
    <s v="Arthur Magnino Santana"/>
    <s v="Everson Ribas"/>
    <s v="Arthur Magnino Santana"/>
    <s v="1. Comunicação com o supervisor e segurança."/>
    <s v="Marcos Montesso técnico do BTF3."/>
    <s v="JOSE LEONARDO RIGHETO"/>
    <s v="LEVE"/>
    <s v="BAIXA"/>
    <s v="NÃO"/>
    <s v=""/>
    <b v="0"/>
    <s v=""/>
    <m/>
    <m/>
    <m/>
    <m/>
  </r>
  <r>
    <n v="53"/>
    <x v="0"/>
    <d v="2024-01-16T00:00:00"/>
    <x v="0"/>
    <d v="1899-12-30T02:00:00"/>
    <s v="Fazenda Novo Horizonte - MÓD 2"/>
    <x v="2"/>
    <x v="1"/>
    <x v="0"/>
    <x v="0"/>
    <s v="Durante deslocamento com o HV, o operador foi picado por uma vespa._x000a_"/>
    <x v="0"/>
    <x v="3"/>
    <s v="MÓDULO 2"/>
    <s v="Fabrício de Melo"/>
    <s v="Operador máquina florestal II"/>
    <m/>
    <s v="Rafael Elli"/>
    <s v="Emanuel Marques"/>
    <s v="1. Máquina paralisada para a manutenção na borracha da porta;_x000a_2. Funcionário encaminhado para o PS/UPA de Capão Bonito/SP, passou pelo médico de plantão e foi liberado."/>
    <s v="Emanuel Marques"/>
    <s v="MARCO ANTONIO DINIZ"/>
    <s v="LEVE"/>
    <s v="BAIXA"/>
    <s v="NÃO"/>
    <s v=""/>
    <b v="0"/>
    <s v=""/>
    <m/>
    <m/>
    <m/>
    <m/>
  </r>
  <r>
    <n v="54"/>
    <x v="1"/>
    <d v="2024-01-16T00:00:00"/>
    <x v="0"/>
    <d v="1899-12-30T16:45:00"/>
    <s v="Fazenda  Betel - Água Clara"/>
    <x v="0"/>
    <x v="2"/>
    <x v="0"/>
    <x v="0"/>
    <s v="O colaborador relatou que  se deslocava na estrada não pavimentada e ao realizar uma curva fechada,  foi surpreendido por um veículo leve de terceiro que estava na contra mão, vindo a colidir com o ônibus, causando pequenas avarias."/>
    <x v="2"/>
    <x v="4"/>
    <m/>
    <s v="Josivaine Lopes Oliveira"/>
    <s v=" Motorista de ônibus"/>
    <s v=" Bruno Arruda"/>
    <s v="Felipe Neckel"/>
    <s v=" Bruno Arruda"/>
    <s v="1. Comunicação aos gestores e área de Segurança da MS Florestal e JSF."/>
    <s v="Diego Santos"/>
    <s v="EMERSON MOURA TEIXEIRA"/>
    <s v="LEVE"/>
    <s v="BAIXA"/>
    <s v="NÃO"/>
    <s v=""/>
    <b v="0"/>
    <s v=""/>
    <m/>
    <m/>
    <m/>
    <s v="SIM"/>
  </r>
  <r>
    <n v="55"/>
    <x v="1"/>
    <d v="2024-01-17T00:00:00"/>
    <x v="0"/>
    <d v="1899-12-30T08:00:00"/>
    <s v="Estrada de acesso a Faz. Paredão"/>
    <x v="0"/>
    <x v="0"/>
    <x v="0"/>
    <x v="0"/>
    <s v="Segundo relato do colaborador, ele parou o caminhão da atividade de multitarefa na estrada para aguardar a chegada da manutenção. Em determinado momento, um outro caminhão (EPS Emflora), passou ao lado, acabou encontrando na lateral, causando a quebra do pisca alerta, retrovisor."/>
    <x v="19"/>
    <x v="4"/>
    <m/>
    <s v="Francisco da Silva Saraiva"/>
    <s v="Motorista"/>
    <s v="Danielle Monteiro"/>
    <s v="Paulo Teixeira"/>
    <s v="Danielle Monteiro"/>
    <s v="1. Comunicação aos gestores e área de segurança da MS Florestal e EPS Carpelo. "/>
    <s v="Ezequiel Vieira Calado"/>
    <s v="ANISON CLAUDIO DA SILVA MARIMOTO"/>
    <s v="LEVE"/>
    <s v="BAIXA"/>
    <s v="NÃO"/>
    <s v=""/>
    <b v="0"/>
    <s v=""/>
    <m/>
    <m/>
    <m/>
    <s v="SIM"/>
  </r>
  <r>
    <n v="56"/>
    <x v="0"/>
    <d v="2024-01-17T00:00:00"/>
    <x v="0"/>
    <d v="1899-12-30T11:15:00"/>
    <s v="Fazenda Bela Vista VII"/>
    <x v="3"/>
    <x v="1"/>
    <x v="0"/>
    <x v="0"/>
    <s v="Ao realizar atividade de preparação de estaca, o facão atingiu a mão esquerda do colaborador, causando um pequeno corte por cima da luva."/>
    <x v="0"/>
    <x v="9"/>
    <m/>
    <s v="Urubatan Amaral"/>
    <s v="Auxiliar de topografia"/>
    <s v="Ricardo Souto de Souza"/>
    <s v="Aline Vergani"/>
    <s v="Ricardo Souto de Souza"/>
    <s v="1. Estancou o sangramento com um pano e se direcionou para o hospital mais próximo."/>
    <s v="Aline Vergani"/>
    <s v="KARINE ANTONIA MORAES RIBEIRO"/>
    <s v="LEVE"/>
    <s v="BAIXA"/>
    <s v="NÃO"/>
    <s v=""/>
    <b v="0"/>
    <s v=""/>
    <m/>
    <m/>
    <m/>
    <m/>
  </r>
  <r>
    <n v="57"/>
    <x v="0"/>
    <d v="2024-01-17T00:00:00"/>
    <x v="0"/>
    <d v="1899-12-30T13:30:00"/>
    <s v="Fazenda Americana"/>
    <x v="2"/>
    <x v="1"/>
    <x v="0"/>
    <x v="0"/>
    <s v="Durante atividade de avaliação de declividade, uma abelha solitária picou o nariz do colaborador."/>
    <x v="0"/>
    <x v="9"/>
    <m/>
    <s v="Diego Ribeiro da Silva"/>
    <s v="Técnico de planejamento e controle I"/>
    <s v="Ricardo Souto de Souza"/>
    <s v="Aline Vergani"/>
    <s v="Ricardo Souto de Souza"/>
    <s v="1. Tomou medicamento e foi encaminhado para o posto mais próximo."/>
    <s v="Aline Vergani"/>
    <s v="KARINE ANTONIA MORAES RIBEIRO"/>
    <s v="LEVE"/>
    <s v="BAIXA"/>
    <s v="NÃO"/>
    <s v=""/>
    <b v="0"/>
    <s v=""/>
    <m/>
    <m/>
    <m/>
    <m/>
  </r>
  <r>
    <n v="58"/>
    <x v="0"/>
    <d v="2024-01-17T00:00:00"/>
    <x v="0"/>
    <d v="1899-12-30T08:20:00"/>
    <s v="Viveiro Avaí"/>
    <x v="3"/>
    <x v="1"/>
    <x v="0"/>
    <x v="0"/>
    <s v="Ao descarregar o caminhão de caixa de mudas vazias colaborador não  percebeu o colega desatento e soltou a caixa vindo a bater na boca do colega."/>
    <x v="0"/>
    <x v="2"/>
    <m/>
    <s v="Juan Bruno Eduardo de Moura"/>
    <s v="Auxiliar de Serviços Gerais"/>
    <s v="Alexandre Pinto Mesquita"/>
    <s v="Geisislaine Araujo"/>
    <s v=" Alexandre Pinto Mesquita"/>
    <s v="1. Colaborador foi encaminhado para o pronto atendimento de Avaí."/>
    <s v="Maria Lopes"/>
    <s v="ALEXANDRE OLIVEIRA"/>
    <s v="LEVE"/>
    <s v="BAIXA"/>
    <s v="NÃO"/>
    <s v=""/>
    <b v="0"/>
    <s v=""/>
    <m/>
    <m/>
    <m/>
    <m/>
  </r>
  <r>
    <n v="59"/>
    <x v="0"/>
    <d v="2024-01-18T00:00:00"/>
    <x v="0"/>
    <d v="1899-12-30T10:10:00"/>
    <s v="Rodovia Raposo Tavares - Km 140"/>
    <x v="0"/>
    <x v="2"/>
    <x v="0"/>
    <x v="0"/>
    <s v="Colaborador realizava deslocamento com o veículo sentido Sorocaba,  momento que o capô abriu e acertou o parabrisa."/>
    <x v="0"/>
    <x v="1"/>
    <m/>
    <s v="Caio De Oliveira Silva"/>
    <s v="Técnico de operações florestais"/>
    <s v="Rogério Rodrigues dos Santos"/>
    <s v="Marcos Silva de Menezes"/>
    <s v="Rogério Rodrigues dos Santos"/>
    <s v="1. Informado a gestão;_x000a_2. Informado a Movida;_x000a_3. Informado a area de segurança do trabalho."/>
    <s v="Caio de Oliveira Silva"/>
    <s v="LYNIKER HENRIQUE NOGUEIRA DE OLIVEIRA"/>
    <s v="LEVE"/>
    <s v="BAIXA"/>
    <s v="NÃO"/>
    <s v=""/>
    <b v="0"/>
    <s v=""/>
    <m/>
    <m/>
    <m/>
    <m/>
  </r>
  <r>
    <n v="60"/>
    <x v="0"/>
    <d v="2024-01-18T00:00:00"/>
    <x v="0"/>
    <d v="1899-12-30T14:00:00"/>
    <s v="Viveiro LP01"/>
    <x v="3"/>
    <x v="1"/>
    <x v="0"/>
    <x v="0"/>
    <s v="Ao puxar uma bandeja que travou, a colaboradora acabou batendo  pulso esquerdo na estrutura de ferro."/>
    <x v="0"/>
    <x v="2"/>
    <s v="LPI"/>
    <s v="Estela Saranholi"/>
    <s v="Auxiliar de Serviços Gerais"/>
    <s v="Agnaldo Romano"/>
    <s v="Claudilene Pena"/>
    <s v="Agnaldo Romano"/>
    <s v="1. Colaborador foi encaminhado para ambulatório linha 01 avaliada e liberada."/>
    <s v="Agnaldo Romano"/>
    <s v="ALEXANDRE OLIVEIRA"/>
    <s v="LEVE"/>
    <s v="BAIXA"/>
    <s v="NÃO"/>
    <s v=""/>
    <b v="0"/>
    <s v=""/>
    <m/>
    <m/>
    <m/>
    <m/>
  </r>
  <r>
    <n v="61"/>
    <x v="0"/>
    <d v="2024-01-17T00:00:00"/>
    <x v="0"/>
    <d v="1899-12-30T01:43:00"/>
    <s v="Fazenda Represa - MÓD 15"/>
    <x v="3"/>
    <x v="1"/>
    <x v="0"/>
    <x v="0"/>
    <s v="Ao descer da máquina, foi picada na perna direita por uma abelha."/>
    <x v="0"/>
    <x v="3"/>
    <s v="MÓDULO 15"/>
    <s v="Elizabete da Silva"/>
    <s v="Operador máquina florestal I"/>
    <s v="Dirceu Novak"/>
    <s v="Rafael Eli"/>
    <s v="Dirceu Novak"/>
    <s v="1. A funcionária foi encaminhada ao pronto atendimento de Itatinga. Passou pelo prantonista e foi liberada."/>
    <s v="Dirceu Novak"/>
    <s v="MARCO ANTONIO DINIZ"/>
    <s v="LEVE"/>
    <s v="BAIXA"/>
    <s v="NÃO"/>
    <s v=""/>
    <b v="0"/>
    <s v=""/>
    <m/>
    <m/>
    <m/>
    <m/>
  </r>
  <r>
    <n v="62"/>
    <x v="1"/>
    <d v="2024-01-18T00:00:00"/>
    <x v="0"/>
    <d v="1899-12-30T12:00:00"/>
    <s v="Fazenda Nova Aliança - Talhão 001"/>
    <x v="3"/>
    <x v="1"/>
    <x v="0"/>
    <x v="0"/>
    <s v="O colaborador relatou que estava debaixo da copa da árvore para se abrigar do sol e ao se levantar bateu com a cabeça em um galho, causando um pequeno corte contuso."/>
    <x v="4"/>
    <x v="4"/>
    <m/>
    <s v="Marcio Farias Vicente"/>
    <s v=" Motorista"/>
    <s v="Emerson Amorins"/>
    <s v="Paulo Teixeira"/>
    <s v="Emerson Amorins"/>
    <s v="1. Foi realizado os primeiros socorros pela equipe de campo, utilizando o kit de primeiros socorros;_x000a_2. A atividade foi paralisada e o colaborador foi encaminhado ao Hospital de Santa Rita do Pardo - MS para atendimento médico;_x000a_3. Foi realizada a comunicação aos gestores, saúde e área de segurança da MS Florestal e EPS Emflora."/>
    <s v="João Victor Sampaio da Silva"/>
    <s v="ANISON CLAUDIO DA SILVA MARIMOTO"/>
    <s v="LEVE"/>
    <s v="BAIXA"/>
    <s v="NÃO"/>
    <s v=""/>
    <b v="0"/>
    <s v=""/>
    <m/>
    <m/>
    <m/>
    <s v="SIM"/>
  </r>
  <r>
    <n v="63"/>
    <x v="1"/>
    <d v="2024-01-18T00:00:00"/>
    <x v="0"/>
    <d v="1899-12-30T09:30:00"/>
    <s v="Avenida Dias Barroso - Centro Bataguassu/MS"/>
    <x v="5"/>
    <x v="1"/>
    <x v="0"/>
    <x v="0"/>
    <s v="A colaboradora estava se deslocando para o escritório da MS Florestal, conduzindo a sua motocicleta. Nesse percurso, ao abrir o semáforo, um veículo de terceiro foi fazer uma conversão a esquerda e acabou colidindo com a colaboradora que seguia para o escritório. "/>
    <x v="1"/>
    <x v="4"/>
    <m/>
    <s v="Katia Santos de Almeida"/>
    <s v="Operadora de Máquinas e Equipamentos"/>
    <m/>
    <s v="João Ramyller"/>
    <s v="Evanilson Reis"/>
    <s v="1. A colaboradora foi encaminhada para o Hospital Santa Casa de Bataguassu-MS, onde foi atendida, realizou exame de raio X,  sendo constatada uma fratura na tíbia da sua perna direita. "/>
    <s v="Evanilson Reis"/>
    <s v="AMANDA CRISTINA PATRICIO DE LIMA"/>
    <s v="MODERADO"/>
    <s v="MÉDIA"/>
    <s v="SIM"/>
    <e v="#N/A"/>
    <s v="CONCLUÍDO"/>
    <e v="#N/A"/>
    <s v="OK"/>
    <m/>
    <m/>
    <s v="SIM"/>
  </r>
  <r>
    <n v="64"/>
    <x v="0"/>
    <d v="2024-01-18T00:00:00"/>
    <x v="0"/>
    <d v="1899-12-30T18:50:00"/>
    <s v="BR 262 - Água Clara - MS"/>
    <x v="0"/>
    <x v="3"/>
    <x v="0"/>
    <x v="1"/>
    <s v="Segundo relato do motorista,  ele seguia com a frota carregada sentido Lençóis Paulista-SP. Após passar pela linha do trem com a frota no centro da pista devido ao desnível, o motorista avistou dois meninos de bicicleta e nesse mesmo instante ele puxou o volante para a direita vindo a balançar o último compartimento e consequentemente causando o tombamento da carreta por completo. "/>
    <x v="3"/>
    <x v="0"/>
    <m/>
    <s v="Wellington Oziel"/>
    <s v="Motorista Tritrem"/>
    <m/>
    <s v="Hellerson Siares"/>
    <s v="Adriano Sanabria"/>
    <s v="1. Comunicação aos gestores e área de segurança da Bracell e EPS JSL;_x000a_2. Por medidas preventivas o colaborador foi encaminhado ao hospital em Água Clara-MS,  onde foi atendido e liberado sem restrições. "/>
    <s v="Willian Ribeiro"/>
    <s v="MARCEL PRADO DE LUCENA"/>
    <s v="GRAVE"/>
    <s v="ALTA"/>
    <s v="SIM"/>
    <d v="2024-01-25T00:00:00"/>
    <s v="CONCLUÍDO"/>
    <s v=""/>
    <s v="OK"/>
    <m/>
    <m/>
    <m/>
  </r>
  <r>
    <n v="65"/>
    <x v="1"/>
    <d v="2024-01-18T00:00:00"/>
    <x v="0"/>
    <d v="1899-12-30T11:30:00"/>
    <s v="Fazenda 3 Irmãos"/>
    <x v="4"/>
    <x v="1"/>
    <x v="0"/>
    <x v="0"/>
    <s v="O colaborador relatou que estava realizando a atividade de Supressão de solo com a máquina. Em determinado momento, ao realizar a supressão já no solo, houve rebote de um resíduo (madeira), que acabou atingindo a parte inferior do vidro lateral direito da máquina, causando a quebra do mesmo. "/>
    <x v="21"/>
    <x v="4"/>
    <m/>
    <s v="Sidnei Aparecido Diniz Vitorio"/>
    <s v="Operador Escavadeira Hidráulica I"/>
    <m/>
    <s v="João Ramyller"/>
    <s v="Renan Marquês"/>
    <s v="1.Comunicação aos gestores e área de segurança da MS Florestal. "/>
    <s v="João Pedro"/>
    <s v="EMERSON MOURA TEIXEIRA"/>
    <s v="LEVE"/>
    <s v="BAIXA"/>
    <s v="NÃO"/>
    <s v=""/>
    <b v="0"/>
    <s v=""/>
    <m/>
    <m/>
    <m/>
    <s v="SIM"/>
  </r>
  <r>
    <n v="66"/>
    <x v="0"/>
    <d v="2024-01-17T00:00:00"/>
    <x v="0"/>
    <d v="1899-12-30T08:30:00"/>
    <s v="Fazenda Rincão do Pinhal"/>
    <x v="4"/>
    <x v="1"/>
    <x v="0"/>
    <x v="0"/>
    <s v="Efetuava a Adubação, com o trator e implemento e ao passar por uma erosão a adubadeira veio a atingir o vidro traseiro (saída de emergência)."/>
    <x v="22"/>
    <x v="4"/>
    <s v="Capão Bonito/SP."/>
    <s v="Vitor"/>
    <s v="Tratorista"/>
    <s v="Luciano Bueno de Camargo Matos"/>
    <s v="Gil Queiroga"/>
    <s v="Luciano Bueno de Camargo Matos"/>
    <s v="1. Trator paralisado para a troca do vidro e troca do terceiro ponto e ajuste no comprimento da corrente de segurança."/>
    <s v="Alessandro TST JFI"/>
    <s v="MARCO ANTONIO DINIZ"/>
    <s v="LEVE"/>
    <s v="BAIXA"/>
    <s v="NÃO"/>
    <s v=""/>
    <b v="0"/>
    <s v=""/>
    <m/>
    <m/>
    <m/>
    <m/>
  </r>
  <r>
    <n v="67"/>
    <x v="0"/>
    <d v="2024-01-19T00:00:00"/>
    <x v="0"/>
    <d v="1899-12-30T10:50:00"/>
    <s v="Fazenda Trincheira"/>
    <x v="0"/>
    <x v="2"/>
    <x v="0"/>
    <x v="0"/>
    <s v="Durante a atividade de descarte, ao rodar o talhão com veículo leve,  veio a escorregar  colidindo com tronco de árvore, gerando pequenas avarias na porta do passageiro."/>
    <x v="0"/>
    <x v="10"/>
    <m/>
    <s v="Everton Luiz Sanches De Carvalho"/>
    <s v="Assistente"/>
    <s v="Rafael Tiburcio"/>
    <s v="Rafael Rodrigues"/>
    <s v=""/>
    <s v="1. Ninguém Se Feriu E Retiramos O Veiculo Do Local."/>
    <s v="Wellington Mateus Gardino"/>
    <s v="KARINE ANTONIA MORAES RIBEIRO"/>
    <s v="LEVE"/>
    <s v="BAIXA"/>
    <s v="NÃO"/>
    <s v=""/>
    <b v="0"/>
    <s v=""/>
    <m/>
    <m/>
    <m/>
    <m/>
  </r>
  <r>
    <n v="68"/>
    <x v="0"/>
    <d v="2024-01-19T00:00:00"/>
    <x v="0"/>
    <d v="1899-12-30T15:00:00"/>
    <s v="Fazenda São José VI - Talhão 07"/>
    <x v="0"/>
    <x v="2"/>
    <x v="0"/>
    <x v="0"/>
    <s v="O funcionário (encarregado) realizava o apontamento no interior do veículo, em dado momento o mesmo teve que deixar o veículo e não acionou o freio estacionário, o veículo movimentou-se e atingiu a concha da retroescavadeira."/>
    <x v="22"/>
    <x v="4"/>
    <s v="Itatinga"/>
    <s v="Erique"/>
    <s v="Encarregado"/>
    <s v="Luciano Bueno de Camargo Matos"/>
    <s v="Gil Queiroga"/>
    <s v="Luciano Bueno de Camargo Matos"/>
    <s v="1. Veículo parado e enviado para manutenção. "/>
    <s v="Alessandro TST JFI"/>
    <s v="MARCO ANTONIO DINIZ"/>
    <s v="LEVE"/>
    <s v="BAIXA"/>
    <s v="NÃO"/>
    <s v=""/>
    <b v="0"/>
    <s v=""/>
    <m/>
    <m/>
    <m/>
    <m/>
  </r>
  <r>
    <n v="69"/>
    <x v="0"/>
    <d v="2024-01-19T00:00:00"/>
    <x v="0"/>
    <d v="1899-12-30T07:10:00"/>
    <s v="Fazenda Novo Horizonte | Capão Bonito SP"/>
    <x v="0"/>
    <x v="4"/>
    <x v="0"/>
    <x v="0"/>
    <s v="Durante o deslocamento, os veículos da empresa Piracicabana (ônibus) e Ponsse (pipa munck), colidiram lateralmente gerando danos materiais (avarias leves)."/>
    <x v="2"/>
    <x v="3"/>
    <m/>
    <s v="Colaborador Ponsse Danilo Fabricio Vaz de Moraes/Colaborador Piracicabana Rafael Antonio da Silva Marques"/>
    <s v="Ponsse: Motorista I/Piracicabana: Motorista"/>
    <s v="Altair Negrello Junior"/>
    <s v="Antonio Cesar Coelho Madeira"/>
    <s v="Emanuel Francis Marques"/>
    <s v="1. Veículos liberados para que possam passar por manutenção."/>
    <s v="Luiz Henrique de Almeida Cruz"/>
    <s v="MARCO ANTONIO DINIZ"/>
    <s v="LEVE"/>
    <s v="BAIXA"/>
    <s v="NÃO"/>
    <s v=""/>
    <b v="0"/>
    <s v=""/>
    <m/>
    <m/>
    <m/>
    <m/>
  </r>
  <r>
    <n v="70"/>
    <x v="0"/>
    <d v="2024-01-21T00:00:00"/>
    <x v="0"/>
    <d v="1899-12-30T08:25:00"/>
    <s v="Pátio L2"/>
    <x v="0"/>
    <x v="3"/>
    <x v="0"/>
    <x v="0"/>
    <s v="Durante manobra na quadra 5 (com caminhão), o fueiro quebrou, vindo a cair parte da carga do primeiro compartimento. "/>
    <x v="0"/>
    <x v="11"/>
    <m/>
    <s v="Paulo Melo"/>
    <s v="Motorista Rechego"/>
    <s v="Bianca Araújo Cândido"/>
    <s v="Eder Ramos"/>
    <s v="Bianca Araújo Cândido"/>
    <s v="1. Informado supervisor do pátio ._x000a_2. Registro com fotos do veículo;_x000a_3. Retirada a carga da carreta e transferida para outro caminhão de Rechego,veículo encaminhado para manutenção automotiva."/>
    <s v="Bianca Araújo Cândido"/>
    <s v="ALESSANDRA MARTINS RIBEIRO"/>
    <s v="LEVE"/>
    <s v="BAIXA"/>
    <s v="NÃO"/>
    <s v=""/>
    <b v="0"/>
    <s v=""/>
    <m/>
    <m/>
    <m/>
    <s v="SIM"/>
  </r>
  <r>
    <n v="71"/>
    <x v="0"/>
    <d v="2024-01-17T00:00:00"/>
    <x v="0"/>
    <d v="1899-12-30T16:40:00"/>
    <s v="Fazenda Macedônia"/>
    <x v="4"/>
    <x v="1"/>
    <x v="0"/>
    <x v="0"/>
    <s v="Operador relata que ao descer da HV teve sua mão direita (dedo indicador) atingida pela porta, causando uma dor no local. "/>
    <x v="0"/>
    <x v="3"/>
    <m/>
    <s v="Luiz Antônio de Oliveira"/>
    <s v="Operador máquina florestal II"/>
    <s v="Márcio Pires"/>
    <s v="Rafael Eli"/>
    <s v="Márcio Pires"/>
    <s v="1. No dia seguinte ao ocorrido (período da manhã) o técnico de operações florestais levou o funcionário para a medicina Bracell, que foi avaliado e encaminhado para ortopedista._x000a_Recomendado trabalho compatível por 35 dias."/>
    <s v="Márcio Pires"/>
    <s v="MARCO ANTONIO DINIZ"/>
    <s v="LEVE"/>
    <s v="BAIXA"/>
    <s v="NÃO"/>
    <s v=""/>
    <b v="0"/>
    <s v=""/>
    <m/>
    <m/>
    <m/>
    <m/>
  </r>
  <r>
    <n v="72"/>
    <x v="1"/>
    <d v="2024-01-21T00:00:00"/>
    <x v="0"/>
    <d v="1899-12-30T19:01:00"/>
    <s v="Fazenda da União"/>
    <x v="3"/>
    <x v="1"/>
    <x v="0"/>
    <x v="0"/>
    <s v="O colaborador relatou que realizava limpeza no implemento subsolador. Em determinado momento, a tampa do compartimento de adubo veio a fechar, atingindo o seu braço na altura do biceps, causando apenas um desconforto no local. "/>
    <x v="1"/>
    <x v="4"/>
    <m/>
    <s v="Aguinaldo Garcia Ricales"/>
    <s v="Operador Maquinas e Equipamentos"/>
    <s v="Alan Lima"/>
    <s v="José Junior"/>
    <s v="Alan Lima"/>
    <s v="1. O colaborador foi encaminhado para o hospital onde foi atendido e liberado sem restrições. _x000a_2. Comunicação aos gestores,  saúde e área de segurança da MS Florestal. "/>
    <s v="Edvaldo de Oliveira"/>
    <s v="EMERSON MOURA TEIXEIRA"/>
    <s v="LEVE"/>
    <s v="BAIXA"/>
    <s v="NÃO"/>
    <s v=""/>
    <b v="0"/>
    <s v=""/>
    <m/>
    <m/>
    <m/>
    <s v="SIM"/>
  </r>
  <r>
    <n v="73"/>
    <x v="1"/>
    <d v="2024-01-20T00:00:00"/>
    <x v="0"/>
    <d v="1899-12-30T17:35:00"/>
    <s v="Acesso Fazenda Barra Mansa"/>
    <x v="4"/>
    <x v="1"/>
    <x v="0"/>
    <x v="0"/>
    <s v="O colaborador (motorista) relatou que após término do turno, seguia pela estrada de acesso a fazenda para cidade. Ao passar pela ponte, bateu com o pneu contra um buraco que se encontrava no rodeiro. Após o ocorrido o caminhão seguiu o seu percurso normalmente."/>
    <x v="23"/>
    <x v="5"/>
    <m/>
    <s v="José Leonardo dos Santos"/>
    <s v="Motorista"/>
    <m/>
    <s v="Angelo Tarapo"/>
    <s v="Adriano Sanabria"/>
    <s v="1. Comunicação aos gestores e área de segurança da MS Florestal para trancar passagem e realizar reparos."/>
    <s v="Allyfe Ferreira"/>
    <s v="MARCEL PRADO DE LUCENA"/>
    <s v="LEVE"/>
    <s v="BAIXA"/>
    <s v="NÃO"/>
    <s v=""/>
    <b v="0"/>
    <s v=""/>
    <m/>
    <m/>
    <m/>
    <s v="SIM"/>
  </r>
  <r>
    <n v="74"/>
    <x v="0"/>
    <d v="2024-01-19T00:00:00"/>
    <x v="0"/>
    <d v="1899-12-30T10:49:00"/>
    <s v="Santa Terezinha  7"/>
    <x v="2"/>
    <x v="1"/>
    <x v="0"/>
    <x v="0"/>
    <s v="O colaborador realizava a atividade de roçada, quando  acertou  uma colmeia de abelhas, ele saiu correndo vindo a cair, batendo o joelho no chão. O colaborador levou uma picada de abelha na boca."/>
    <x v="9"/>
    <x v="4"/>
    <m/>
    <s v="Jose Vinicio"/>
    <s v="Trabalhador Florestal"/>
    <s v="Lívia"/>
    <s v="Alisson Carlos"/>
    <s v="Francisco"/>
    <s v="1.  O  colaborador foi encaminhado para UPA de agudos."/>
    <s v="Fausto Alves"/>
    <s v="MAICON BRAGA RODRIGUES"/>
    <s v="LEVE"/>
    <s v="BAIXA"/>
    <s v="NÃO"/>
    <s v=""/>
    <b v="0"/>
    <s v=""/>
    <m/>
    <m/>
    <m/>
    <m/>
  </r>
  <r>
    <n v="75"/>
    <x v="0"/>
    <d v="2024-01-19T00:00:00"/>
    <x v="0"/>
    <d v="1899-12-30T16:00:00"/>
    <s v="Santa Esther - Talhão 43"/>
    <x v="2"/>
    <x v="1"/>
    <x v="0"/>
    <x v="0"/>
    <s v="Colaborador fazia atividade de coleta de sementes, quando foi ferroado por 1 marimbondo na barriga."/>
    <x v="24"/>
    <x v="8"/>
    <m/>
    <s v="Valdenilson Neves da Silva"/>
    <s v="Líder de Campo"/>
    <s v="Amarildo da Silva"/>
    <s v="Janaína Scotton"/>
    <s v="Amarildo da Silva"/>
    <s v="1. O mesmo tomou antialérgico contido no kit de primeiro socorros do veículo e comunicado o supervisor da área Amarildo da Silva"/>
    <s v="Lucas Felipe Madeira"/>
    <s v="KARINE ANTONIA MORAES RIBEIRO"/>
    <s v="LEVE"/>
    <s v="BAIXA"/>
    <s v="NÃO"/>
    <s v=""/>
    <b v="0"/>
    <s v=""/>
    <m/>
    <m/>
    <m/>
    <m/>
  </r>
  <r>
    <n v="76"/>
    <x v="0"/>
    <d v="2024-01-22T00:00:00"/>
    <x v="0"/>
    <d v="1899-12-30T10:00:00"/>
    <s v="Santa Terezinha  7"/>
    <x v="3"/>
    <x v="1"/>
    <x v="0"/>
    <x v="0"/>
    <s v="O colaborador realizava a atividade de aplicação de herbicida e acabou pisando em um buraco, sentindo dor no joelho esquerdo."/>
    <x v="9"/>
    <x v="4"/>
    <m/>
    <s v="Luan Mariano Miranda"/>
    <s v="Trabalhador Florestal"/>
    <s v=" Lívia"/>
    <s v="Alisson Carlos"/>
    <s v="Francisco"/>
    <s v="1. O  colaborador foi encaminhado para a UPA de Agudos."/>
    <s v="Fausto Alves"/>
    <s v="MAICON BRAGA RODRIGUES"/>
    <s v="LEVE"/>
    <s v="BAIXA"/>
    <s v="NÃO"/>
    <s v=""/>
    <b v="0"/>
    <s v=""/>
    <m/>
    <m/>
    <m/>
    <m/>
  </r>
  <r>
    <n v="77"/>
    <x v="0"/>
    <d v="2024-01-23T00:00:00"/>
    <x v="0"/>
    <d v="1899-12-30T05:10:00"/>
    <s v="Pátio L2"/>
    <x v="0"/>
    <x v="3"/>
    <x v="0"/>
    <x v="0"/>
    <s v="Motorista ao retornar da oficina L1 (retirando carreta que estava em revisão, atrelada em cavalo) e entrar na L2, a mesma sentiu que um lado da carreta ficou mais lento. Dessa forma, a colaboradora parou e verificou que o pneu da composição, já estava vermelho e com cheiro de queimado, a mesma rompeu o lacre do extintor e utilizou no pneu."/>
    <x v="0"/>
    <x v="11"/>
    <m/>
    <s v="Mainaira Negretti Policiano dos Santos"/>
    <s v="Motorista Rechego"/>
    <s v="Camila Leite Santos"/>
    <s v="Eder da Silva Ramos"/>
    <s v="Camila Leite Santos"/>
    <s v="1. Registro com fotos do equipamento / local;_x000a_2. Solicitado apoio dos bombeiros para realizar liberação do equipamento;_x000a_3. Solicitado apoio aos mecânicos para destravar o freio;"/>
    <s v="Camila Leite Santos"/>
    <s v="ALESSANDRA MARTINS RIBEIRO"/>
    <s v="MODERADO"/>
    <s v="MÉDIA"/>
    <s v="SIM"/>
    <d v="2024-01-30T00:00:00"/>
    <s v="CONCLUÍDO"/>
    <s v=""/>
    <s v="OK"/>
    <m/>
    <s v="SIM"/>
    <s v="SIM"/>
  </r>
  <r>
    <n v="78"/>
    <x v="0"/>
    <d v="2024-01-22T00:00:00"/>
    <x v="0"/>
    <d v="1899-12-30T15:00:00"/>
    <s v="Picador Linha 01"/>
    <x v="0"/>
    <x v="3"/>
    <x v="0"/>
    <x v="0"/>
    <s v="Motorista estava parado na fila de descarregamento na linha 1, ao manobrar o caminhão tri-trem em ré veio a colidir com um caminhão da Plácidos, vindo a danificar o quebra-sol."/>
    <x v="0"/>
    <x v="0"/>
    <m/>
    <s v="Fernando Bregadioli"/>
    <s v="Motorista Transporte de Cargas"/>
    <s v="Maximiliano Carvalho Silva"/>
    <s v="Everson Ribas Gomes"/>
    <s v="Maximiliano Carvalho Silva"/>
    <s v="1. Técnica de segunça Alessandra fez comunicado;_x000a_2. Informado Supervisor de transporte do BTF5 e Pátio de Madeira;_x000a_3. Solicitado filmagem da câmera frontal do CM da Plácidos."/>
    <s v="Alessandra Ribeiro"/>
    <s v="JOSE LEONARDO RIGHETO"/>
    <s v="LEVE"/>
    <s v="BAIXA"/>
    <s v="NÃO"/>
    <s v=""/>
    <b v="0"/>
    <s v=""/>
    <m/>
    <m/>
    <m/>
    <m/>
  </r>
  <r>
    <n v="79"/>
    <x v="0"/>
    <d v="2024-01-22T00:00:00"/>
    <x v="0"/>
    <d v="1899-12-30T09:20:00"/>
    <s v="Rodovia Juliano Lirenzetti"/>
    <x v="0"/>
    <x v="3"/>
    <x v="0"/>
    <x v="0"/>
    <s v="Motorista seguia pela rodovia, quando ao dar passagem para um caminhão caçamba terceiro, o mesmo veio a colidir com o retrovisor lado esquerdo do caminhao tri-trem Bracell."/>
    <x v="0"/>
    <x v="0"/>
    <m/>
    <s v="Marcos Carinatto"/>
    <s v="Motorista Transporte Madeira"/>
    <s v="Adilson Rodrigues Basto"/>
    <s v=" Everson Ribas"/>
    <s v="Adilson Rodrigues Basto"/>
    <s v="1. Comunicação com o supervisor Adilson Basto - BTF-SP 03"/>
    <s v="Wesley Maruchi"/>
    <s v="JOSE LEONARDO RIGHETO"/>
    <s v="LEVE"/>
    <s v="BAIXA"/>
    <s v="NÃO"/>
    <s v=""/>
    <b v="0"/>
    <s v=""/>
    <m/>
    <m/>
    <m/>
    <m/>
  </r>
  <r>
    <n v="80"/>
    <x v="1"/>
    <d v="2024-01-22T00:00:00"/>
    <x v="0"/>
    <d v="1899-12-30T13:00:00"/>
    <s v="Fazenda Asas - Inocência MS - Talhão 011"/>
    <x v="0"/>
    <x v="0"/>
    <x v="0"/>
    <x v="0"/>
    <s v="O colaborador relatou que estava realizando atividade de capina química (pré emergente), com o trator C-106. Ao sair no carreador para entrar na linha seguinte de plantio, ele acabou atingindo a lateral do veículo com o braço de pulverização do implemento, causando pequenas avarias."/>
    <x v="11"/>
    <x v="4"/>
    <m/>
    <s v="Macio Paulo Rocha Antunes"/>
    <s v="Tratorista"/>
    <s v="Fernando Oliveira"/>
    <s v="Paulo Teixeira"/>
    <s v="Fernando Oliveira"/>
    <s v="1. Comunicação aos gestores e área de segurança da MS Florestal e EPS Parcetec."/>
    <s v="Gabriel Monteiro Correa"/>
    <s v="ANISON CLAUDIO DA SILVA MARIMOTO"/>
    <s v="LEVE"/>
    <s v="BAIXA"/>
    <s v="NÃO"/>
    <s v=""/>
    <b v="0"/>
    <s v=""/>
    <m/>
    <m/>
    <m/>
    <s v="SIM"/>
  </r>
  <r>
    <n v="81"/>
    <x v="1"/>
    <d v="2024-01-22T00:00:00"/>
    <x v="0"/>
    <d v="1899-12-30T10:30:00"/>
    <s v="Fazenda São Manoel (Acesso Municipal)"/>
    <x v="0"/>
    <x v="2"/>
    <x v="0"/>
    <x v="0"/>
    <s v="O colaborador se deslocava no veículo para a fazenda, à sua frente se deslocava um ônibus da EPS Piracicabana e nesse percurso o compartimento lateral (bagageiro) do ônibus se abriu, logo o motorista do ônibus ao perceber freou repentinamente, não havendo tempo de frenagem devido às condições climáticas (chuva). Foi então que o colaborador para evitar a colisão traseira, freou e puxou o veículo para o lado esquerdo, causando o deslizamento do veículo, vindo a colidir a lateral do mesmo com a lateral do ônibus, causando pequenas avarias. "/>
    <x v="1"/>
    <x v="4"/>
    <s v="Estradas"/>
    <s v="Manoel Henrique Caetano Nis"/>
    <s v="Técnico em Operações Florestais"/>
    <s v="Samuel Nogueira Pereira"/>
    <s v="Rogelio José de Souza"/>
    <s v="Samuel Nogueira Pereira"/>
    <s v="1. Comunicação aos gestores e área de segurança da MS Florestal. "/>
    <s v="Samuel Nogueira Pereira"/>
    <s v="EMERSON MOURA TEIXEIRA"/>
    <s v="LEVE"/>
    <s v="BAIXA"/>
    <s v="NÃO"/>
    <s v=""/>
    <b v="0"/>
    <s v=""/>
    <m/>
    <m/>
    <m/>
    <s v="SIM"/>
  </r>
  <r>
    <n v="82"/>
    <x v="0"/>
    <d v="2024-01-23T00:00:00"/>
    <x v="0"/>
    <d v="1899-12-30T06:55:00"/>
    <s v="Viveiro Avaí"/>
    <x v="5"/>
    <x v="1"/>
    <x v="0"/>
    <x v="0"/>
    <s v="Colaboradora ao se deslocar do ônibus para o viveiro, tropeçou em restos de pedaços de concreto no chão e caiu batendo o rosto, o braço e o joelho."/>
    <x v="0"/>
    <x v="2"/>
    <s v="Avaí"/>
    <s v="Vera Lúcia Siqueira"/>
    <s v="Auxiliar de Serviços Gerais"/>
    <s v="Alexandre Pinto Mesquita"/>
    <s v="Geisislaine Araujo"/>
    <s v="Alexandre Pinto Mesquita"/>
    <s v="1. Colaborador foi encaminhado para o pronto atendimento de Pirajuí."/>
    <s v="Maxsuel Teodoro"/>
    <s v="ALEXANDRE OLIVEIRA"/>
    <s v="LEVE"/>
    <s v="BAIXA"/>
    <s v="NÃO"/>
    <s v=""/>
    <b v="0"/>
    <s v=""/>
    <m/>
    <m/>
    <m/>
    <m/>
  </r>
  <r>
    <n v="83"/>
    <x v="1"/>
    <d v="2024-01-23T00:00:00"/>
    <x v="0"/>
    <d v="1899-12-30T10:00:00"/>
    <s v="Casa de Vegetação"/>
    <x v="3"/>
    <x v="1"/>
    <x v="0"/>
    <x v="0"/>
    <s v="A  colaboradora relatou que estava com a bandeja acima do carrinho e ao colocar o  bandejão no trilho, este veio a escapar apertando o punho direito dela, causando um desconforto.  "/>
    <x v="1"/>
    <x v="2"/>
    <m/>
    <s v="Richard Pereira"/>
    <s v="Auxiliar de Serviços Gerais"/>
    <s v="Raquel Bacellar"/>
    <s v="Gilvan Cruz"/>
    <s v="Raquel Bacellar"/>
    <s v="1. Comunicação aos gestores,  saúde e área de segurança da MS Florestal. _x000a_2. O colaborador foi encaminhado para o ambulatório médico local, onde foi atendido e liberado sem restrições. "/>
    <s v="Cristiano Minetto"/>
    <s v=" Dayane Rafaela Rossignolo"/>
    <s v="LEVE"/>
    <s v="BAIXA"/>
    <s v="NÃO"/>
    <s v=""/>
    <b v="0"/>
    <s v=""/>
    <m/>
    <m/>
    <m/>
    <s v="SIM"/>
  </r>
  <r>
    <n v="84"/>
    <x v="1"/>
    <d v="2024-01-24T00:00:00"/>
    <x v="0"/>
    <d v="1899-12-30T08:20:00"/>
    <s v="Fazenda Aruanda"/>
    <x v="3"/>
    <x v="1"/>
    <x v="0"/>
    <x v="0"/>
    <s v="O colaborador estava dobrando os bags que foram utilizados e em determinado momento,  o mesmo pisou em um pedaço de madeira que continha um prego, o que acabou perfurando a bota e  consequentemente o seu pé esquerdo, causando um pequeno ferimento."/>
    <x v="5"/>
    <x v="4"/>
    <m/>
    <s v="Fábio Mota Marques"/>
    <s v="Ajudante Florestal"/>
    <s v="Gleison"/>
    <s v="José Renato Drago"/>
    <s v="Gleison"/>
    <s v="1. Comunicação aos gestores,  saúde e área de segurança da MS Florestal. _x000a_2. O colaborador foi encaminhado para o hospital municipal, onde foi atendido e liberado posteriormente."/>
    <s v="Renan Dias Pinto Bezerra"/>
    <s v="MARCEL PRADO DE LUCENA"/>
    <s v="LEVE"/>
    <s v="BAIXA"/>
    <s v="NÃO"/>
    <s v=""/>
    <b v="0"/>
    <s v=""/>
    <m/>
    <m/>
    <m/>
    <s v="SIM"/>
  </r>
  <r>
    <n v="85"/>
    <x v="0"/>
    <d v="2024-01-24T00:00:00"/>
    <x v="0"/>
    <d v="1899-12-30T10:00:00"/>
    <s v="Fazenda Limeira"/>
    <x v="6"/>
    <x v="1"/>
    <x v="0"/>
    <x v="0"/>
    <s v="Colaborador estava na fazenda Limeira aguadando carregamento,quando foi surpreendido por um enxame de abelhas, que estava em uma pilha de madeira e foi picado. O mesmo foi socorrido pelo técnico de campo da Bracell ."/>
    <x v="12"/>
    <x v="0"/>
    <s v="Fazenda Limeira"/>
    <s v="Wagner  Aparecido Florêncio"/>
    <s v="Motorista Tritrem"/>
    <s v="André Luis Scarin do Amaral"/>
    <s v="Everson Ribas Gomes"/>
    <s v="Hellerson Soares"/>
    <s v="1. De imediato o mesmo foi socorrido pelo técnico de campo na unidade Bracell levado até a cidade de Bauru onde se encontra no centro na terapia intensiva passando por cuidados médicos e tomando medicações."/>
    <s v="Marcelo Henrique Ventura dos Santos"/>
    <s v="MARCELO JOSE DE SOUZA"/>
    <s v="GRAVE"/>
    <s v="MÉDIA"/>
    <s v="SIM"/>
    <e v="#N/A"/>
    <s v="CONCLUÍDO"/>
    <m/>
    <s v="OK"/>
    <d v="2024-01-24T00:00:00"/>
    <s v="SIM"/>
    <s v="SIM"/>
  </r>
  <r>
    <n v="86"/>
    <x v="0"/>
    <d v="2024-01-24T00:00:00"/>
    <x v="0"/>
    <d v="1899-12-30T10:50:00"/>
    <s v="Viveiro Avaí"/>
    <x v="3"/>
    <x v="1"/>
    <x v="0"/>
    <x v="0"/>
    <s v="Colaborador ao movimentar o carrinho de mudas na casa de vegetação, trombou na porta com o mesmo, batendo a canela esquerda no carrinho."/>
    <x v="0"/>
    <x v="2"/>
    <s v="Avaí"/>
    <s v="Django Neck Oliveira"/>
    <s v="Auxiliar de Serviços Gerais"/>
    <s v="Alexandre Pinto Mesquita"/>
    <s v="Geisislaine Araujo"/>
    <s v="Alexandre Pinto Mesquita"/>
    <s v="1. Colaborador foi encaminhado para o pronto atendimento de Avaí."/>
    <m/>
    <s v="ALEXANDRE OLIVEIRA"/>
    <s v="LEVE"/>
    <s v="BAIXA"/>
    <s v="NÃO"/>
    <s v=""/>
    <b v="0"/>
    <s v=""/>
    <m/>
    <m/>
    <m/>
    <m/>
  </r>
  <r>
    <n v="87"/>
    <x v="1"/>
    <d v="2024-01-24T00:00:00"/>
    <x v="0"/>
    <d v="1899-12-30T16:08:00"/>
    <s v="Estrada de acesso a Fazenda Cachoeirão"/>
    <x v="0"/>
    <x v="2"/>
    <x v="0"/>
    <x v="0"/>
    <s v="O colaborador relatou que seguia em via não pavimentada. Foi então que ao passar sob o mata-burro, a madeira se rompeu, fazendo com que o veículo caísse com a roda do lado direito dentro do buraco, causando avarias no veículo."/>
    <x v="25"/>
    <x v="4"/>
    <m/>
    <s v="Lucas Ribeiro Zampieri"/>
    <s v="Técnico em Segurança do Trabalho"/>
    <s v="Fernando Gomes"/>
    <s v="Jose Renato Drago"/>
    <s v="Fernando Gomes"/>
    <s v="1. Comunicação aos gestores e área de segurança MS Florestal e EPS Inovesa."/>
    <s v=" Joseana A. Veiga"/>
    <s v="MARCEL PRADO DE LUCENA"/>
    <s v="LEVE"/>
    <s v="BAIXA"/>
    <s v="NÃO"/>
    <s v=""/>
    <b v="0"/>
    <s v=""/>
    <m/>
    <m/>
    <m/>
    <s v="SIM"/>
  </r>
  <r>
    <n v="88"/>
    <x v="0"/>
    <d v="2024-01-25T00:00:00"/>
    <x v="0"/>
    <d v="1899-12-30T10:55:00"/>
    <s v="Santa Terezinha 7"/>
    <x v="3"/>
    <x v="1"/>
    <x v="0"/>
    <x v="0"/>
    <s v="O colaborador realizava a atividade de Capina Química Manual quando se desequilibrou, vindo a cair com a bomba costal. Queixou-se de ter torcido o joelho direito."/>
    <x v="9"/>
    <x v="4"/>
    <m/>
    <s v="Carlos Eduardo"/>
    <s v="Trabalhador Florestal"/>
    <s v="Lívia"/>
    <s v="Lívia"/>
    <s v="Francisco"/>
    <s v="1. O  colaborador foi encaminhado para UPA de agudos. Onde passou por atendimento médico e foi liberado. Amanhã ele passará por atendimento do médico do trabalho."/>
    <s v="Fausto Alves"/>
    <s v="MAICON BRAGA RODRIGUES"/>
    <s v="LEVE"/>
    <s v="BAIXA"/>
    <s v="NÃO"/>
    <s v=""/>
    <b v="0"/>
    <s v=""/>
    <m/>
    <m/>
    <m/>
    <m/>
  </r>
  <r>
    <n v="89"/>
    <x v="0"/>
    <d v="2024-01-25T00:00:00"/>
    <x v="0"/>
    <d v="1899-12-30T08:30:00"/>
    <s v="Fazenda São João III - Talhão 14"/>
    <x v="4"/>
    <x v="1"/>
    <x v="0"/>
    <x v="0"/>
    <s v="O colaborador estava realizando a atividade de barra aberta dentro do talhão, quando ao passar por cima de um resíduo, este levantou e acabou acertando o vidro da porta da máquina de acesso, ocasionando a quebra do vidro."/>
    <x v="26"/>
    <x v="4"/>
    <m/>
    <s v="José Carlos Inácio Júnior"/>
    <s v="Tratorista"/>
    <s v="Natally Bielick "/>
    <s v="Alisson Carlos"/>
    <s v="Luiz Fernando Barbosa"/>
    <s v="1. Comunicado os responsáveis da bracell e paralisado a máquina de imediato."/>
    <s v="Reinaldo Donizete Matias de Campos"/>
    <s v="MAICON BRAGA RODRIGUES"/>
    <s v="LEVE"/>
    <s v="BAIXA"/>
    <s v="NÃO"/>
    <s v=""/>
    <b v="0"/>
    <s v=""/>
    <m/>
    <m/>
    <m/>
    <m/>
  </r>
  <r>
    <n v="90"/>
    <x v="0"/>
    <d v="2024-01-25T00:00:00"/>
    <x v="0"/>
    <d v="1899-12-30T07:50:00"/>
    <s v="Fazenda Santa América"/>
    <x v="4"/>
    <x v="1"/>
    <x v="0"/>
    <x v="0"/>
    <s v="Eucalipto estava caído e ao passar com a máquina sobre ele, o mesmo levantou, bateu na porta, causando a quebra do vidro."/>
    <x v="22"/>
    <x v="4"/>
    <s v="Duatina"/>
    <s v="Matheus Bento Costa Furtado"/>
    <s v="Tratorista"/>
    <m/>
    <m/>
    <m/>
    <s v="1. Comunicado aos superiores imediato. Feito rescaldo por precaução."/>
    <s v="Gustavo Bertoncini"/>
    <s v="ALEXANDRE OLIVEIRA"/>
    <s v="LEVE"/>
    <s v="BAIXA"/>
    <s v="NÃO"/>
    <s v=""/>
    <b v="0"/>
    <s v=""/>
    <m/>
    <m/>
    <m/>
    <m/>
  </r>
  <r>
    <n v="91"/>
    <x v="0"/>
    <d v="2024-01-26T00:00:00"/>
    <x v="0"/>
    <d v="1899-12-30T20:40:00"/>
    <s v="Estrada saída Fazenda Carretão I"/>
    <x v="0"/>
    <x v="3"/>
    <x v="0"/>
    <x v="1"/>
    <s v="Motorista saia carregado da fazenda sentido Fábrica, onde em uma curva em S a direita, veio a sair do eixo da estrada de terra e tombar por completo o cavalo e carretas. Motorista com leve escoriação no braço."/>
    <x v="0"/>
    <x v="0"/>
    <m/>
    <s v="Antônio Luis Paiao"/>
    <s v="Motorista Transporte de Cargas"/>
    <s v="Maximiliano Carvalho Silva"/>
    <s v="Everson Ribas Gomes"/>
    <s v="Maximiliano Carvalho Silva"/>
    <s v="1. Bloqueio trajeto carregado;_x000a_2. Comunicação a Coordenação e Segurança;_x000a_3. Deslocamento dos supervisores e técnicos de Transporte e Carregamento até a ocorrência;_x000a_4. Encaminhado motorista até CMU de Lençois Paulista;"/>
    <s v="Maximiliano Carvalho Silva"/>
    <s v="JOSE LEONARDO RIGHETO"/>
    <s v="GRAVE"/>
    <s v="MÉDIA"/>
    <s v="SIM"/>
    <d v="2024-02-02T00:00:00"/>
    <s v="CONCLUÍDO"/>
    <s v=""/>
    <s v="OK"/>
    <m/>
    <s v="SIM"/>
    <m/>
  </r>
  <r>
    <n v="92"/>
    <x v="0"/>
    <d v="2024-01-25T00:00:00"/>
    <x v="0"/>
    <d v="1899-12-30T10:30:00"/>
    <s v="Fazenda Oito Pontas - Talhão 069"/>
    <x v="7"/>
    <x v="1"/>
    <x v="0"/>
    <x v="0"/>
    <s v="O funcionário estava realizando Capina Química Manual na Fazenda e saiu no carregador relatando que foi surpreendido por uma picada de cobra (panturrilha esquerda, cerca de 4 dedos acima da Bota de borracha)."/>
    <x v="22"/>
    <x v="4"/>
    <s v="Itatinga"/>
    <s v="Teliz Aguiar Costa"/>
    <s v="Servente Rural"/>
    <s v="Luciano Mattos"/>
    <s v="Bruno Noronha"/>
    <s v="Luciano Matos"/>
    <s v="1. O funcionário foi levado para o PS da UNESP, após avaliação a equipe médica informou que não houve perfuração e inoculação do agente tóxico. O colaborador ficará em observação por 06h e liberado a seguir._x000a_2. Na data de 26/01, o funcionário irá passar pelo médico do trabalho da empresa."/>
    <s v="Alessandro Dias"/>
    <s v="MARCO ANTONIO DINIZ"/>
    <s v="LEVE"/>
    <s v="MÉDIA"/>
    <s v="NÃO"/>
    <s v=""/>
    <b v="0"/>
    <s v=""/>
    <m/>
    <m/>
    <m/>
    <m/>
  </r>
  <r>
    <n v="93"/>
    <x v="0"/>
    <d v="2024-01-27T00:00:00"/>
    <x v="0"/>
    <d v="1899-12-30T17:30:00"/>
    <s v="Fazenda Santa Madalena I"/>
    <x v="4"/>
    <x v="1"/>
    <x v="0"/>
    <x v="0"/>
    <s v="O colaborador relatou que ao manobrar a motoniveladora, não visualizou o carro do técnico que parou na estrada para dar uma orientação ao motorista, vindo a pegar o escarificador no capô do carro."/>
    <x v="0"/>
    <x v="12"/>
    <s v="Estradas"/>
    <s v="Paulo Alves de Lima"/>
    <s v="Operador II"/>
    <s v="Luciano Delmar dos Santos Almeida"/>
    <s v="Willian Rodrigues Jardim"/>
    <s v="Luciano Delmar dos Santos Almeida"/>
    <s v="1. Colaborador será advertido por escrito._x000a_2. Será realizado um DDS sobre os cuidados e análises de risco ao fazer qualquer manobra com veículo dentro da fazenda."/>
    <s v="Luciano Delmar"/>
    <s v="GLAUCIA APARECIDA COVRE"/>
    <s v="LEVE"/>
    <s v="BAIXA"/>
    <s v="NÃO"/>
    <s v=""/>
    <b v="0"/>
    <s v=""/>
    <m/>
    <m/>
    <m/>
    <m/>
  </r>
  <r>
    <n v="94"/>
    <x v="0"/>
    <d v="2024-01-28T00:00:00"/>
    <x v="0"/>
    <d v="1899-12-30T08:00:00"/>
    <s v="Fazenda Santo Antônio VII"/>
    <x v="2"/>
    <x v="1"/>
    <x v="0"/>
    <x v="0"/>
    <s v="O colaborador relatou que ao ir orientar o operador da pá carregadeira para fazer uma limpeza de saída de água na estrada municipal, adentrou aproximadamente 5 metros em uma área com capim. No local, haviam algumas abelhas, onde o colaborador não as visualizou e acabou sendo atacado pelas mesmas."/>
    <x v="0"/>
    <x v="12"/>
    <s v="Estradas"/>
    <s v="Paulo Alves de Lima"/>
    <s v="Operador II"/>
    <s v="Luciano Delmar dos Santos Almeida"/>
    <s v="Willian Rodrigues Jardim"/>
    <s v="Luciano Delmar dos Santos Almeida"/>
    <s v="1. Colaborador será advertido por escrito._x000a_2. Será realizado um DDS sobre os cuidados e análises de risco ao fazer qualquer manobra com veículo dentro da fazenda."/>
    <s v="Luciano Delmar"/>
    <s v="GLAUCIA APARECIDA COVRE"/>
    <s v="LEVE"/>
    <s v="BAIXA"/>
    <s v="NÃO"/>
    <s v=""/>
    <b v="0"/>
    <s v=""/>
    <m/>
    <m/>
    <m/>
    <m/>
  </r>
  <r>
    <n v="95"/>
    <x v="0"/>
    <d v="2024-01-28T00:00:00"/>
    <x v="0"/>
    <d v="1899-12-30T06:00:00"/>
    <s v="Fazenda Chapadão - MÓD 13"/>
    <x v="0"/>
    <x v="2"/>
    <x v="0"/>
    <x v="0"/>
    <s v="Após o motorista deixar a equipe no módulo, ao fechar uma das janelas, a mesma veio a quebrar."/>
    <x v="27"/>
    <x v="3"/>
    <s v="MÓDULO 13"/>
    <s v="Adelton Pereira Campos"/>
    <s v="Motorista"/>
    <s v="Eduardo Ribeiro da Cunha"/>
    <s v="Gabriel Matheus"/>
    <s v="Eduardo Ribeiro da Cunha"/>
    <s v="1.Solicitado o veículo reserva e comunicado a ocorrência."/>
    <s v="Eduardo Ribeiro da Cunha"/>
    <s v="GUILHERME CHAMARELLI"/>
    <s v="LEVE"/>
    <s v="BAIXA"/>
    <s v="NÃO"/>
    <s v=""/>
    <b v="0"/>
    <s v=""/>
    <m/>
    <m/>
    <m/>
    <m/>
  </r>
  <r>
    <n v="96"/>
    <x v="0"/>
    <d v="2024-01-29T00:00:00"/>
    <x v="0"/>
    <d v="1899-12-30T11:45:00"/>
    <s v="Fazenda  Lunardelli"/>
    <x v="4"/>
    <x v="1"/>
    <x v="0"/>
    <x v="0"/>
    <s v="Operador realizava atividade de limpeza de caixa (onde havia entulhos e vegetação alta).  Ao engatar marcha ré para sair do local, a máquina deslizou, bateu o retrovisor no eucalipto, prendendo a máquina e trincando o para brisa."/>
    <x v="13"/>
    <x v="7"/>
    <s v="Estradas"/>
    <s v="Adalto Pereira"/>
    <s v="Operador de Pá Carregadeira"/>
    <m/>
    <m/>
    <m/>
    <s v="1. A máquina foi retirada do local e acionado o técnico que realizou a substituição do vidro;_x000a_2. Foi solicitado como plano de ação a colocação da grade de proteção."/>
    <s v="Gustavo Biguetti"/>
    <s v="GLAUCIA APARECIDA COVRE"/>
    <s v="LEVE"/>
    <s v="BAIXA"/>
    <s v="NÃO"/>
    <s v=""/>
    <b v="0"/>
    <s v=""/>
    <m/>
    <m/>
    <m/>
    <m/>
  </r>
  <r>
    <n v="97"/>
    <x v="0"/>
    <d v="2024-01-26T00:00:00"/>
    <x v="0"/>
    <d v="1899-12-30T09:20:00"/>
    <s v="Fazenda Represa Gleba A e B - MÓD 3"/>
    <x v="1"/>
    <x v="1"/>
    <x v="2"/>
    <x v="0"/>
    <s v="O operador saiu do acento (banco) da máquina, para que o mecânico pudesse verificar uma falha, apontada no sistema. O operador ficou atrás do acento (banco) segurando na estrutura da cabine, o operador fechou a porta, atingindo o seu dedo médio da mão direita."/>
    <x v="0"/>
    <x v="3"/>
    <s v="MÓDULO 3"/>
    <s v="Sérgio Ricardo Aizique"/>
    <s v="Operador II"/>
    <m/>
    <m/>
    <m/>
    <s v="1.  Funcionário encaminhado para a medicina Bracell, para avaliação."/>
    <s v="Rafael Domingues (Supervisor de Colheita)"/>
    <s v="MARCO ANTONIO DINIZ"/>
    <s v="LEVE"/>
    <s v="BAIXA"/>
    <s v="SIM"/>
    <d v="2024-02-02T00:00:00"/>
    <s v="CONCLUÍDO"/>
    <s v=""/>
    <s v="OK"/>
    <m/>
    <m/>
    <m/>
  </r>
  <r>
    <n v="98"/>
    <x v="0"/>
    <d v="2024-01-28T00:00:00"/>
    <x v="0"/>
    <d v="1899-12-30T10:45:00"/>
    <s v="Fazenda Turvinho I - MÓD 1"/>
    <x v="1"/>
    <x v="1"/>
    <x v="2"/>
    <x v="0"/>
    <s v="Durante a manutenção na tampa inferior do motor da HV 19000, a chave escapou e sua mão bateu na estrutura da máquina, perfurando a luva e causando o ferimento no dedo indicador da mão direita."/>
    <x v="7"/>
    <x v="3"/>
    <s v="MÓDULO 1"/>
    <s v="Leonardo Vitor Soares"/>
    <s v="Auxiliar de Manutenção"/>
    <m/>
    <m/>
    <m/>
    <s v="1. Realizado o primeiro atendimento no loca._x000a_2. Funcionário levado ao Hospital de Lençóis Paulista."/>
    <s v="Carlos Henrique Locay (TST PONSSE)"/>
    <s v="MARCO ANTONIO DINIZ"/>
    <s v="LEVE"/>
    <s v="MÉDIA"/>
    <s v="SIM"/>
    <d v="2024-02-04T00:00:00"/>
    <s v="CONCLUÍDO"/>
    <s v=""/>
    <s v="OK"/>
    <m/>
    <m/>
    <m/>
  </r>
  <r>
    <n v="99"/>
    <x v="0"/>
    <d v="2024-01-30T00:00:00"/>
    <x v="0"/>
    <d v="1899-12-30T15:47:00"/>
    <s v="Fazenda Massapê - MÓD 10"/>
    <x v="2"/>
    <x v="1"/>
    <x v="0"/>
    <x v="0"/>
    <s v="Operador saiu da máquina para realizar a troca do material de corte (Corrente), e foi picado por abelhas na região da cabeça, rosto e braço (aproximadamente 10 picadas)."/>
    <x v="0"/>
    <x v="3"/>
    <s v="MÓDULO 10"/>
    <s v="Maylon Fernando Venancio Lopes"/>
    <s v="Operador Maquina Colheita II"/>
    <m/>
    <m/>
    <m/>
    <s v="1. Trabalhador foi levado para pronto atendimento da cidade mais próxima do módulo;_x000a_2. Sinalização da área para ciência da operação;_x000a_3. Realização de DDS com as equipes sobre o riscos e sobre a necessidade do capuz de fuga._x000a_4. Supervisor Sidnei comunicou a medicina do trabalho, que o orientou sobre não haver necessidade do trabalhador ser avaliado pelo médico do trabalho, caracterizando SAA."/>
    <s v="Elivaldo Rocha"/>
    <s v="ALESSANDRO BERNARDINO BORGES"/>
    <s v="LEVE"/>
    <s v="BAIXA"/>
    <s v="NÃO"/>
    <s v=""/>
    <b v="0"/>
    <s v=""/>
    <m/>
    <m/>
    <m/>
    <m/>
  </r>
  <r>
    <n v="100"/>
    <x v="0"/>
    <d v="2024-01-31T00:00:00"/>
    <x v="0"/>
    <d v="1899-12-30T01:34:00"/>
    <s v="Linha II"/>
    <x v="4"/>
    <x v="1"/>
    <x v="0"/>
    <x v="0"/>
    <s v="Operador ao movimentar a garra de madeira sentido buffer, teve o link/ elo da garra e máquina quebrado, vindo a mesma a cair sobre o buffer com madeira. "/>
    <x v="0"/>
    <x v="11"/>
    <s v="MESA 1"/>
    <s v="José Luís Coltre"/>
    <s v="Operador de Máquina Florestal"/>
    <m/>
    <m/>
    <m/>
    <s v="1. Informado manutenção mecânica, operador, coordenação e técnico de segurança_x000a_2. Após avaliação de todos, solicitado apoio de munck e plataforma elevatória para retirada da garra_x000a_3. Registro com fotos no local"/>
    <s v="Luiz Felipe Bispo"/>
    <s v="ALESSANDRA MARTINS RIBEIRO"/>
    <s v="GRAVE"/>
    <s v="MÉDIA"/>
    <s v="SIM"/>
    <d v="2024-02-07T00:00:00"/>
    <s v="CONCLUÍDO"/>
    <s v=""/>
    <s v="OK"/>
    <m/>
    <s v="SIM"/>
    <s v="SIM"/>
  </r>
  <r>
    <n v="101"/>
    <x v="0"/>
    <d v="2024-01-30T00:00:00"/>
    <x v="0"/>
    <d v="1899-12-30T10:35:00"/>
    <s v="Fazenda Guandu"/>
    <x v="4"/>
    <x v="1"/>
    <x v="0"/>
    <x v="0"/>
    <s v="Trator passou sobre um resíduo de eucalipto. O mesmo levantou um lado pegando na proteção dos 3 pontos de apoio da porta , quebrando o vidro._x000a_"/>
    <x v="22"/>
    <x v="4"/>
    <s v="Duartina"/>
    <s v="Luis Henrique de Souza"/>
    <s v="Tratorista"/>
    <m/>
    <m/>
    <m/>
    <s v="1. Comunicado aos superiores imediato."/>
    <s v="Gustavo Brito"/>
    <s v="ALEXANDRE OLIVEIRA"/>
    <s v="LEVE"/>
    <s v="BAIXA"/>
    <s v="NÃO"/>
    <s v=""/>
    <b v="0"/>
    <s v=""/>
    <m/>
    <m/>
    <m/>
    <m/>
  </r>
  <r>
    <n v="102"/>
    <x v="1"/>
    <d v="2024-01-30T00:00:00"/>
    <x v="0"/>
    <d v="1899-12-30T15:40:00"/>
    <s v="Área de rustificação"/>
    <x v="3"/>
    <x v="1"/>
    <x v="0"/>
    <x v="0"/>
    <s v="A colaboradora estava realizando atividade de expedição de mudas entre os trilhos na linha de irrigação. Em determinado momento, ela veio a pisar em um buraco causando um leve desconforto no seu pé direito. "/>
    <x v="1"/>
    <x v="2"/>
    <s v="MS"/>
    <s v="Jociane da Silva Penha"/>
    <s v="Auxiliar de Viveiro"/>
    <m/>
    <m/>
    <m/>
    <s v="1. A colaboradora foi encaminhada para o ambulatório médico local, onde foi atendida e liberada sem restrições."/>
    <s v="Rodrigo Fonseca"/>
    <s v="Dayane Rafaela Rossignolo"/>
    <s v="LEVE"/>
    <s v="BAIXA"/>
    <s v="NÃO"/>
    <s v=""/>
    <b v="0"/>
    <s v=""/>
    <m/>
    <m/>
    <m/>
    <s v="SIM"/>
  </r>
  <r>
    <n v="103"/>
    <x v="0"/>
    <d v="2024-01-30T00:00:00"/>
    <x v="0"/>
    <d v="1899-12-30T23:30:00"/>
    <s v="Fazenda Novo Horizonte - MÓD 2"/>
    <x v="4"/>
    <x v="1"/>
    <x v="0"/>
    <x v="1"/>
    <s v="Operador deslocou-se com o HV, em declividade lateral entre eito (linhas), para acessar o talhão a ser colhido, causando o tombamento."/>
    <x v="0"/>
    <x v="3"/>
    <s v="MÓDULO 2"/>
    <s v="Ronaldo Domingues de Oliveira"/>
    <s v="Operador II"/>
    <m/>
    <m/>
    <m/>
    <s v="1. Funcionário foi encaminhado para o hospital de Capão Bonito/SP, passou pelo médico de plantão e foi liberado._x000a_2. No período da manhã da data de 31/01, foi levado para a Medicina Bracell."/>
    <s v="Emanuel Marques (Supervisor de Colheita)"/>
    <s v="MARCO ANTONIO DINIZ"/>
    <s v="LEVE"/>
    <s v="MÉDIA"/>
    <s v="SIM"/>
    <d v="2024-02-06T00:00:00"/>
    <s v="CONCLUÍDO"/>
    <s v=""/>
    <s v="OK"/>
    <m/>
    <m/>
    <m/>
  </r>
  <r>
    <n v="104"/>
    <x v="0"/>
    <d v="2024-01-30T00:00:00"/>
    <x v="0"/>
    <d v="1899-12-30T19:15:00"/>
    <s v="Nossa Senhora de Guadalupe"/>
    <x v="1"/>
    <x v="1"/>
    <x v="2"/>
    <x v="0"/>
    <s v="O Motorista, saiu da fazenda, parou pra reapertar a  carga e viu um pedaço de madeira fora, foi puxar o galho e o  galho voltou prensando o dedo em outra madeira, causando uma lesão na ponta do dedo médio da mão esquerda."/>
    <x v="28"/>
    <x v="0"/>
    <s v="MÓDULO 6"/>
    <s v="Edivaldo Rodrigues Joaquim"/>
    <s v="Motorista tritrem"/>
    <m/>
    <m/>
    <m/>
    <s v="1. Continuou o percurso até a fábrica ,  assim que descarregou foi pra UPA de Lençóis Paulista"/>
    <s v="Elessandra Fróes"/>
    <s v="MARCELO JOSE DE SOUZA"/>
    <s v="LEVE"/>
    <s v="MÉDIA"/>
    <s v="SIM"/>
    <d v="2024-02-06T00:00:00"/>
    <s v="CONCLUÍDO"/>
    <s v=""/>
    <s v="OK"/>
    <m/>
    <m/>
    <m/>
  </r>
  <r>
    <n v="105"/>
    <x v="0"/>
    <d v="2024-01-31T00:00:00"/>
    <x v="0"/>
    <d v="1899-12-30T11:00:00"/>
    <s v="Viveiro Avaí"/>
    <x v="0"/>
    <x v="2"/>
    <x v="0"/>
    <x v="0"/>
    <s v="Ao realizar manobra de ré, encostou no para-choque traseiro do carro da EPS que estava parado (MA Coneglian). "/>
    <x v="0"/>
    <x v="2"/>
    <s v="Estrada/Rustificação"/>
    <s v="Maria Lopes Martins Avelar - 37013707"/>
    <s v="Técnica I"/>
    <m/>
    <m/>
    <m/>
    <s v="1. Avaliar se houve algum dano no veículo terceiro.         *Identificado um risco no para-choque do veículo da EPS."/>
    <s v="Maria Lopes Martins Avelar"/>
    <s v="KARINE ANTONIA MORAES RIBEIRO"/>
    <s v="LEVE"/>
    <s v="BAIXA"/>
    <s v="NÃO"/>
    <s v=""/>
    <b v="0"/>
    <s v=""/>
    <m/>
    <m/>
    <m/>
    <m/>
  </r>
  <r>
    <n v="106"/>
    <x v="0"/>
    <d v="2024-01-31T00:00:00"/>
    <x v="0"/>
    <d v="1899-12-30T20:15:00"/>
    <s v="Fazenda Nossa Senhora da Guardalupe"/>
    <x v="0"/>
    <x v="3"/>
    <x v="0"/>
    <x v="0"/>
    <s v="Colaborador realizava atividade de carregamento do caminhão (Expresso Nepomuceno), momento que uma madeira escorregou e atingiu a cabine do caminhão._x000a_Obs: Madeira estava escorregadia devido a chuva."/>
    <x v="0"/>
    <x v="1"/>
    <s v="MÓDULO 6"/>
    <s v="Felipe Augusto de Ribas Borges dos Santos"/>
    <s v="Operador de Grua I"/>
    <m/>
    <m/>
    <m/>
    <s v="1. Comunicado a gestão;_x000a_2. Realizado o descarregamento do veículo e encaminhado para manutenção."/>
    <s v="Vanderlei José Honório"/>
    <s v="LYNIKER HENRIQUE NOGUEIRA DE OLIVEIRA"/>
    <s v="LEVE"/>
    <s v="BAIXA"/>
    <s v="NÃO"/>
    <s v=""/>
    <b v="0"/>
    <s v=""/>
    <m/>
    <m/>
    <m/>
    <m/>
  </r>
  <r>
    <n v="107"/>
    <x v="0"/>
    <d v="2024-01-31T00:00:00"/>
    <x v="0"/>
    <d v="1899-12-30T22:25:00"/>
    <s v="Rodovia SP 225"/>
    <x v="0"/>
    <x v="3"/>
    <x v="0"/>
    <x v="1"/>
    <s v="Colaborador trafegava com o caminhao tri-trem carregado pela rodovia, quando próximo ao KM 278 houve o tombamento do caminhão."/>
    <x v="0"/>
    <x v="0"/>
    <s v="BTF - 05"/>
    <s v="Edson Vaz Cardoso Moreira"/>
    <s v="Motorista Transporte de Cargas"/>
    <m/>
    <m/>
    <m/>
    <s v="1. Colaborador encaminhado ao hospital para atendimento."/>
    <s v="Maximiliano Carvalho Silva"/>
    <s v="JOSE LEONARDO RIGHETO"/>
    <s v="GRAVE"/>
    <s v="MÉDIA"/>
    <s v="SIM"/>
    <d v="2024-02-07T00:00:00"/>
    <s v="CONCLUÍDO"/>
    <s v=""/>
    <s v="OK"/>
    <m/>
    <s v="SIM"/>
    <m/>
  </r>
  <r>
    <n v="108"/>
    <x v="0"/>
    <d v="2024-01-31T00:00:00"/>
    <x v="0"/>
    <d v="1899-12-30T10:30:00"/>
    <s v="Fazenda Limeira - Talhão 65"/>
    <x v="4"/>
    <x v="1"/>
    <x v="0"/>
    <x v="0"/>
    <s v="Eucalipto caído levantou após o trator passar por cima  e colidiu com o vidro traseiro do mesmo, com o impacto o vidro veio a quebrar."/>
    <x v="19"/>
    <x v="4"/>
    <s v="Garça"/>
    <s v="José Vanderlei da Silva , matrícula: 22752"/>
    <s v="Operador de Trator Agrícola"/>
    <m/>
    <m/>
    <m/>
    <s v="1. Comunicado ao setor de segurança da EPS, e supervisor Bracell. Realizado DDS, e orientação de segurança aos colaboradores. Bem como solicitação de manutenção no trator."/>
    <s v="Cezar Marciano"/>
    <s v="ALEXANDRE OLIVEIRA"/>
    <s v="LEVE"/>
    <s v="BAIXA"/>
    <s v="NÃO"/>
    <s v=""/>
    <b v="0"/>
    <s v=""/>
    <m/>
    <m/>
    <m/>
    <m/>
  </r>
  <r>
    <n v="109"/>
    <x v="0"/>
    <d v="2024-02-01T00:00:00"/>
    <x v="1"/>
    <d v="1899-12-30T14:00:00"/>
    <s v="Viveiro LP III"/>
    <x v="3"/>
    <x v="1"/>
    <x v="0"/>
    <x v="0"/>
    <s v="Colaboradora estava fazendo movimentação de bandeja de plástico, quando teve seu dedo prensado na outra bandeja."/>
    <x v="0"/>
    <x v="2"/>
    <s v="Rustificação"/>
    <s v="Silvania Delza de Araújo Silva 37005409"/>
    <s v="Auxiliar de Serviços Gerais"/>
    <m/>
    <m/>
    <m/>
    <s v="1. Colaboradora foi levada no ambulatório da linha 1, medicada e encaminhada ao CMU para fazer raio-x, não houve fratura."/>
    <s v="Lucilaine carvalho"/>
    <s v="KARINE ANTONIA MORAES RIBEIRO"/>
    <s v="LEVE"/>
    <s v="BAIXA"/>
    <s v="NÃO"/>
    <s v=""/>
    <b v="0"/>
    <s v=""/>
    <m/>
    <m/>
    <m/>
    <m/>
  </r>
  <r>
    <n v="110"/>
    <x v="1"/>
    <d v="2024-01-31T00:00:00"/>
    <x v="0"/>
    <d v="1899-12-30T15:30:00"/>
    <s v="Pátio de Crescimento"/>
    <x v="3"/>
    <x v="1"/>
    <x v="0"/>
    <x v="0"/>
    <s v="O colaborador realizava a movimentação de mudas e ao movimentar a parte móvel do carrinho, apertou o 5 ° dedo da mão direita, causando uma pequena escoriação. "/>
    <x v="1"/>
    <x v="2"/>
    <s v="MS"/>
    <s v="Murilo Gonzaga  da Silva"/>
    <s v="Auxiliar de Serviços Gerais"/>
    <m/>
    <m/>
    <m/>
    <s v="1. O colaborador foi encaminhado ao ambulatório médico local, onde foi atendido e liberado posteriormente. "/>
    <s v="Cristiano Minetto"/>
    <s v="Dayane Rafaela Rossignolo"/>
    <s v="LEVE"/>
    <s v="BAIXA"/>
    <s v="NÃO"/>
    <s v=""/>
    <b v="0"/>
    <s v=""/>
    <m/>
    <m/>
    <m/>
    <s v="SIM"/>
  </r>
  <r>
    <n v="111"/>
    <x v="0"/>
    <d v="2024-02-02T00:00:00"/>
    <x v="1"/>
    <d v="1899-12-30T10:45:00"/>
    <s v="Pátio de limpeza de carretas"/>
    <x v="3"/>
    <x v="1"/>
    <x v="0"/>
    <x v="0"/>
    <s v="O colaborador estava realizando a limpeza das carretas no pátio de varrição na linha II, quando foi atacado por um enxame de marimbondos, sendo atingido na região do pescoço por algumas picadas."/>
    <x v="18"/>
    <x v="0"/>
    <m/>
    <s v="Alexandre Xavier Alves"/>
    <s v=" Motorista de carretas 9 eixos"/>
    <m/>
    <m/>
    <m/>
    <s v="1. Após o ocorrido colaborador foi encaminhado para atendimento no P.S. (O mesmo  relatou que não é alérgico)."/>
    <s v="André Marques - TST VDA"/>
    <s v="MARCELO JOSE DE SOUZA"/>
    <s v="LEVE"/>
    <s v="BAIXA"/>
    <s v="NÃO"/>
    <s v=""/>
    <b v="0"/>
    <s v=""/>
    <m/>
    <m/>
    <m/>
    <m/>
  </r>
  <r>
    <n v="112"/>
    <x v="1"/>
    <d v="2024-02-01T00:00:00"/>
    <x v="1"/>
    <d v="1899-12-30T16:40:00"/>
    <s v="MS-040 Km 195 (próximo a Fazenda São Manoel)"/>
    <x v="5"/>
    <x v="1"/>
    <x v="0"/>
    <x v="0"/>
    <s v="Os veículos estavam parados na rodovia, em um pare e siga por causa do tombamento de uma carreta de algodão. Ao liberar o pare e siga os veículos começaram o deslocamento devagar. Foi então que uma carreta veio em alta velocidade e bateu no *veículo 01 MS Florestal* o qual foi projetado no *veículo 02 da MS Florestal* que estava à frente e no *veículo 03 MS Florestal da Brigada* que estava na pista contrária. "/>
    <x v="1"/>
    <x v="4"/>
    <m/>
    <s v="01 - Emerson Pereira de Oliveira Amorins_x000a_02 - Daniele Paszko Monteiro_x000a_03 - Marcos Félix Cirilo_x000a_04 -Edson Severo Barbosa_x000a_05 - Johnatas do Nascimento Moltocaro_x000a_06 - Marcus Vinicius Trivizoli Pereira"/>
    <s v="01 - Supervisor de Silvicultura_x000a_02 - Supervisora de Silvicultura_x000a_03 - Técnico de Operações Florestais_x000a_04 - Técnico de Operações Florestais_x000a_05 - Auxiliar_x000a_06 - Líder"/>
    <m/>
    <m/>
    <m/>
    <s v="1. Ambos os colaboradores foram encaminhados para o hospital municipal em Santa Rita do Pardo-MS,  onde passaram por atendimento médico e foram liberados.  Porém, um colaborador teve um corte superficial no lábio superior, um inchaço no super cílio e uma lesão (fratura) no tornozelo esquerdo. "/>
    <s v="Paulo Teixeira"/>
    <s v="AMANDA CRISTINA PATRICIO DE LIMA"/>
    <s v="MODERADO"/>
    <s v="MÉDIA"/>
    <s v="SIM"/>
    <e v="#N/A"/>
    <e v="#N/A"/>
    <e v="#N/A"/>
    <m/>
    <m/>
    <m/>
    <s v="SIM"/>
  </r>
  <r>
    <n v="113"/>
    <x v="0"/>
    <d v="2024-02-01T00:00:00"/>
    <x v="1"/>
    <d v="1899-12-30T15:09:00"/>
    <s v="Fazenda Massapê"/>
    <x v="2"/>
    <x v="1"/>
    <x v="0"/>
    <x v="0"/>
    <s v="Durante colheita uma colmeia de abelhas foi atingida.  Operador deslocou a máquina distante da colmeia, saiu da máquina para realizar a troca do material de corte (Corrente), e ao retornar para cabine foi picado por aproximadamente 06 abelhas."/>
    <x v="0"/>
    <x v="3"/>
    <s v="MÓDULO 10"/>
    <s v="Marcelo Ferreira da Cruz"/>
    <s v="Operador"/>
    <m/>
    <m/>
    <m/>
    <s v="1. Trabalhador tomou medicação anti alérgica no módulo;_x000a_- Trabalhador foi levado para pronto atendimento da cidade mais próxima do módulo;_x000a_- Sinalização da área para ciência da operação;_x000a_- Realização de orientação para todos os envolvidos, sobre o riscos e sobre a necessidade do capuz de fuga._x000a_- Supervisor Sidnei comunicou a medicina do trabalho, que o orientou sobre não haver necessidade do trabalhador ser avaliado pelo médico do trabalho, caracterizando SAA."/>
    <s v="Elivaldo Rocha"/>
    <s v="ALESSANDRO BERNARDINO BORGES"/>
    <s v="LEVE"/>
    <s v="BAIXA"/>
    <s v="NÃO"/>
    <s v=""/>
    <b v="0"/>
    <s v=""/>
    <m/>
    <m/>
    <m/>
    <m/>
  </r>
  <r>
    <n v="114"/>
    <x v="1"/>
    <d v="2024-02-01T00:00:00"/>
    <x v="1"/>
    <d v="1899-12-30T10:50:00"/>
    <s v="Fazenda Berço da Vida"/>
    <x v="3"/>
    <x v="1"/>
    <x v="0"/>
    <x v="0"/>
    <s v="Segundo relato do colaborador, ele parou o caminhão pipa próximo ao tanque de irrigação para efetuar o abastecimento com água. Foi então que dois ajudantes foram retirar o mangote para acoplar no implemento (sem êxito). O segundo colaborador (vítima), foi  ajudar e acabou sendo atingido pelo mangote na região do joelho, causando um leve desconforto."/>
    <x v="19"/>
    <x v="4"/>
    <m/>
    <s v="Rubem De Souza Santos Filho"/>
    <s v="Ajudante Florestal"/>
    <m/>
    <m/>
    <m/>
    <s v="1 - Paralisação da atividade para atendimento ao colaborador._x000a_2 - Colaborador foi encaminhado para o hospital municipal em Santa Rita do Pardo - MS, onde foi atendido, realizado Raio-X, não sendo constatada nenhuma lesão. O colaborador foi liberado sem restrições._x000a_3 - Comunicação aos gestores e área de segurança da MS Florestal e EPS Carpelo."/>
    <s v="José Monteiro"/>
    <s v="ANISON CLAUDIO DA SILVA MARIMOTO"/>
    <s v="LEVE"/>
    <s v="BAIXA"/>
    <s v="NÃO"/>
    <s v=""/>
    <b v="0"/>
    <s v=""/>
    <m/>
    <m/>
    <m/>
    <s v="SIM"/>
  </r>
  <r>
    <n v="115"/>
    <x v="1"/>
    <d v="2024-02-01T00:00:00"/>
    <x v="1"/>
    <d v="1899-12-30T11:18:00"/>
    <s v="Pátio de Crescimento"/>
    <x v="3"/>
    <x v="1"/>
    <x v="0"/>
    <x v="0"/>
    <s v="A colaboradora estava transportando  mudas entre os trilhos na linha de irrigação. Em determinado momento, acabou pisando em um buraco, causando uma leve torção em seu pé direito. "/>
    <x v="1"/>
    <x v="2"/>
    <s v="MS"/>
    <s v="Tatiana Trajano Abreu"/>
    <s v="Assistente de Viveiro"/>
    <m/>
    <m/>
    <m/>
    <s v="1. A colaboradora foi encaminhada para o ambulatório médico local, de onde foi atendida e liberada sem restrições. _x000a_2. Comunicação aos gestores, saúde e área de segurança da MS Florestal. "/>
    <s v="Gustavo de Souza Tolardo"/>
    <s v="Dayane Rafaela Rossignolo"/>
    <s v="LEVE"/>
    <s v="BAIXA"/>
    <s v="NÃO"/>
    <s v=""/>
    <b v="0"/>
    <s v=""/>
    <m/>
    <m/>
    <m/>
    <s v="SIM"/>
  </r>
  <r>
    <n v="116"/>
    <x v="1"/>
    <d v="2024-02-01T00:00:00"/>
    <x v="1"/>
    <d v="1899-12-30T12:20:00"/>
    <s v="Seleção de mudas"/>
    <x v="3"/>
    <x v="1"/>
    <x v="0"/>
    <x v="0"/>
    <s v="A colaboradora foi colocar uma bandeja de mudas na esteira e a outra colega não visualizou e empurrou as bandejas prensando sua mão entre as bandejas, o que causou pequenas escoriações. "/>
    <x v="1"/>
    <x v="2"/>
    <s v="Seleção de mudas"/>
    <s v="Francivalda Ribeiro dos Santos"/>
    <s v="Auxiliar de Serviços gerais"/>
    <m/>
    <m/>
    <m/>
    <s v="1. A colaboradora foi encaminhada para o ambulatório médico local, onde foi atendida e liberada posteriormente. "/>
    <s v="Cristiano Minetto"/>
    <s v="Dayane Rafaela Rossignolo"/>
    <s v="LEVE"/>
    <s v="BAIXA"/>
    <s v="NÃO"/>
    <s v=""/>
    <b v="0"/>
    <s v=""/>
    <m/>
    <m/>
    <m/>
    <s v="SIM"/>
  </r>
  <r>
    <n v="117"/>
    <x v="1"/>
    <d v="2024-02-02T00:00:00"/>
    <x v="1"/>
    <d v="1899-12-30T09:40:00"/>
    <s v="Fazenda Santa Emília"/>
    <x v="2"/>
    <x v="1"/>
    <x v="0"/>
    <x v="0"/>
    <s v="Segundo relato do colaborador, ele estava próximo da carretinha de muda. Em determinado momento, ele foi surpreendido por uma picada de escorpião na região do tórax."/>
    <x v="5"/>
    <x v="4"/>
    <s v=" Plantio"/>
    <s v="Cícero Jocerlanio Ferreira Gomes"/>
    <s v="Encarregado Florestal"/>
    <m/>
    <m/>
    <m/>
    <s v="1. O  colaborador foi encaminhado para o hospital municipal em Santa Rita do Pardo-MS,  onde foi atendido e liberado posteriormente sem restrições. "/>
    <s v="Renan Dias Pinto Bezerra"/>
    <s v="MARCEL PRADO DE LUCENA"/>
    <s v="LEVE"/>
    <s v="BAIXA"/>
    <s v="NÃO"/>
    <s v=""/>
    <b v="0"/>
    <s v=""/>
    <m/>
    <m/>
    <m/>
    <s v="SIM"/>
  </r>
  <r>
    <n v="118"/>
    <x v="0"/>
    <d v="2024-02-02T00:00:00"/>
    <x v="1"/>
    <d v="1899-12-30T23:35:00"/>
    <s v="Rodovia Marechal Rondon"/>
    <x v="0"/>
    <x v="3"/>
    <x v="0"/>
    <x v="0"/>
    <s v="Motorista seguia com o caminhão tri-trem vazio pela Rodovia, quando em determinado momento, escutou um barulho semelhante a um pneu estourando. Ao descer do caminhão, se deparou com um veículo frota leve de terceiro que havia colidido na traseira da última carreta."/>
    <x v="0"/>
    <x v="0"/>
    <s v="BTF-05"/>
    <s v="Alex Sandro Cestaro"/>
    <s v="Motorista Transporte de Cargas"/>
    <m/>
    <m/>
    <m/>
    <s v="1. Acionamento da polícia e concessionária da rodovia para atendimento médico às passageiras do veículo leve."/>
    <s v="Maximiliano Carvalho Silva"/>
    <s v="JOSE LEONARDO RIGHETO"/>
    <s v="LEVE"/>
    <s v="BAIXA"/>
    <s v="NÃO"/>
    <s v=""/>
    <b v="0"/>
    <s v=""/>
    <m/>
    <m/>
    <m/>
    <m/>
  </r>
  <r>
    <n v="119"/>
    <x v="0"/>
    <d v="2024-02-05T00:00:00"/>
    <x v="1"/>
    <d v="1899-12-30T08:10:00"/>
    <s v="Fazenda Carretão 1"/>
    <x v="0"/>
    <x v="3"/>
    <x v="0"/>
    <x v="0"/>
    <s v="Conforme relato do colaborador o mesmo estava se deslocando até o carregamento, ao parar no ponto de encontro do projeto, o mesmo relata que  teve um mal súbito e veio a colidir na traseira do caminhão que estava parado a  frente."/>
    <x v="12"/>
    <x v="0"/>
    <m/>
    <s v=" Donizete Aparecido Andrade"/>
    <s v="Motorista tritrem"/>
    <m/>
    <m/>
    <m/>
    <s v="1.  Foi encaminhado  no local outro motorista para realizar a retirada do caminhão  do local"/>
    <s v="Marcelo Henrique Ventura"/>
    <s v="MARCELO JOSE DE SOUZA"/>
    <s v="LEVE"/>
    <s v="BAIXA"/>
    <s v="NÃO"/>
    <s v=""/>
    <b v="0"/>
    <s v=""/>
    <m/>
    <m/>
    <m/>
    <m/>
  </r>
  <r>
    <n v="120"/>
    <x v="0"/>
    <d v="2024-02-05T00:00:00"/>
    <x v="1"/>
    <d v="1899-12-30T16:00:00"/>
    <s v="Fábrica Linha 1 - Acesso a balança"/>
    <x v="0"/>
    <x v="3"/>
    <x v="0"/>
    <x v="0"/>
    <s v="O motorista que dirigia CM relata que ao acessar a balança não se atentou a curvatura do veículo e esbarrou (pneu da última composição - lado motorista) no guia sinalizador da balança."/>
    <x v="29"/>
    <x v="0"/>
    <m/>
    <s v="Jair Lopes dos Santos"/>
    <s v="Motorista tritrem"/>
    <m/>
    <m/>
    <m/>
    <s v="1. Equipe patrimonial comunicou ao time da balança;_x000a_Time da balança comunicou a gestão Transpes e Bracell;_x000a_Gerente e TST da Transpes foi até o local fazer análise do ocorrido."/>
    <s v="Danyllo Oliveira Barbosa"/>
    <s v="MARCELO JOSE DE SOUZA"/>
    <s v="LEVE"/>
    <s v="BAIXA"/>
    <s v="NÃO"/>
    <s v=""/>
    <b v="0"/>
    <s v=""/>
    <m/>
    <m/>
    <m/>
    <m/>
  </r>
  <r>
    <n v="121"/>
    <x v="0"/>
    <d v="2024-02-05T00:00:00"/>
    <x v="1"/>
    <d v="1899-12-30T11:00:00"/>
    <s v="Fazenda Santo Antônio dos Palmares"/>
    <x v="2"/>
    <x v="1"/>
    <x v="0"/>
    <x v="0"/>
    <s v="Durante atividade de marcação de APP, 2 colaboradores levaram picadas de abelhas no rosto, costas e  na perna."/>
    <x v="0"/>
    <x v="9"/>
    <s v="Topografia"/>
    <s v="37004519/37015581"/>
    <s v="Tec. Planejamento e controle  /auxiliar de topografia"/>
    <m/>
    <m/>
    <m/>
    <s v="1. Uso do capuz de fuga, uso do antialérgico predisolona e deslocamento para unidade de saúde mais próxima upa de Pratânia."/>
    <s v="Huderson estevam Antônio milani,Kaio donizetti"/>
    <s v="KARINE ANTONIA MORAES RIBEIRO"/>
    <s v="LEVE"/>
    <s v="BAIXA"/>
    <s v="NÃO"/>
    <s v=""/>
    <b v="0"/>
    <s v=""/>
    <m/>
    <m/>
    <m/>
    <m/>
  </r>
  <r>
    <n v="122"/>
    <x v="1"/>
    <d v="2024-02-05T00:00:00"/>
    <x v="1"/>
    <d v="1899-12-30T07:35:00"/>
    <s v="Mini jardim clonal"/>
    <x v="3"/>
    <x v="1"/>
    <x v="0"/>
    <x v="0"/>
    <s v=" A colaboradora relatou que foi abrir o carrinho de suporte utilizado para fixar o guarda sol. Foi então que a caixa térmica e o saco de lixo se fechou, prensando o segundo dedo da mão esquerda, causando um pequeno ferimento superficial."/>
    <x v="1"/>
    <x v="2"/>
    <m/>
    <s v="Gilmara Aparecida Prates"/>
    <s v="Auxiliar de Viveiro"/>
    <m/>
    <m/>
    <m/>
    <s v="1. Foi encaminhada para o ambulatório médico local onde foi atendida e realizada assepsia, curativo e liberada sem restrições. "/>
    <s v="Lidiana Nayara Ralph"/>
    <s v="Dayane Rafaela Rossignolo"/>
    <s v="LEVE"/>
    <s v="BAIXA"/>
    <s v="NÃO"/>
    <s v=""/>
    <b v="0"/>
    <s v=""/>
    <m/>
    <m/>
    <m/>
    <s v="SIM"/>
  </r>
  <r>
    <n v="123"/>
    <x v="1"/>
    <d v="2024-02-05T00:00:00"/>
    <x v="1"/>
    <d v="1899-12-30T14:40:00"/>
    <s v="Primeira Seleção"/>
    <x v="3"/>
    <x v="1"/>
    <x v="0"/>
    <x v="0"/>
    <s v="Segundo relato da colaboradora, ela foi colocar uma bandeja de mudas na esteira e a outra colega não visualizou e acabou empurrando as bandejas, prensando sua mão esquerda, o que causou um leve desconforto. "/>
    <x v="1"/>
    <x v="2"/>
    <m/>
    <s v="Ellen Cristina Montesso Durante"/>
    <s v="Auxiliar de Viveiro"/>
    <m/>
    <m/>
    <m/>
    <s v="1. Comunicação aos gestores, saúde e área de segurança da MS Florestal. "/>
    <s v="Cristiano Minetto"/>
    <s v="Dayane Rafaela Rossignolo"/>
    <s v="LEVE"/>
    <s v="BAIXA"/>
    <s v="NÃO"/>
    <s v=""/>
    <b v="0"/>
    <s v=""/>
    <m/>
    <m/>
    <m/>
    <s v="SIM"/>
  </r>
  <r>
    <n v="124"/>
    <x v="1"/>
    <d v="2024-02-05T00:00:00"/>
    <x v="1"/>
    <d v="1899-12-30T09:30:00"/>
    <s v="Primeira Seleção"/>
    <x v="3"/>
    <x v="1"/>
    <x v="0"/>
    <x v="0"/>
    <s v="A colaboradora estava realizando seleção de mudas e ao colocar a bandeja vazia na pilha,  bateu o quarto dedo da mão esquerda no canto da bandeja, causando um ferimento superficial."/>
    <x v="1"/>
    <x v="2"/>
    <m/>
    <s v="Sônia Regina da Silva Mattos"/>
    <s v="Auxiliar de Viveiro"/>
    <m/>
    <m/>
    <m/>
    <s v="1. Comunicação aos gestores, saúde e área de segurança da MS Florestal. _x000a_Ela foi encaminhada para o ambulatório médico local, onde foi atendida, realizada a assepsia, curativo e liberada para suas atividades laborais. "/>
    <s v="Cristiano Minetto"/>
    <s v="Dayane Rafaela Rossignolo"/>
    <s v="LEVE"/>
    <s v="BAIXA"/>
    <s v="NÃO"/>
    <s v=""/>
    <b v="0"/>
    <s v=""/>
    <m/>
    <m/>
    <m/>
    <s v="SIM"/>
  </r>
  <r>
    <n v="125"/>
    <x v="0"/>
    <d v="2024-02-03T00:00:00"/>
    <x v="1"/>
    <d v="1899-12-30T11:10:00"/>
    <s v="Fazenda Massapê"/>
    <x v="3"/>
    <x v="1"/>
    <x v="0"/>
    <x v="0"/>
    <s v="O afiador de correntes realizava a troca de ponteira do sabre, quando ao utilizar um martelo, atingiu seu dedo polegar da mão esquerda, causando uma escoriação."/>
    <x v="30"/>
    <x v="3"/>
    <s v="MÓDULO 10"/>
    <s v="Ricardo Alexandre da Silva"/>
    <s v="Afiador de correntes"/>
    <m/>
    <m/>
    <m/>
    <s v="1. Trabalhador foi levado para pronto atendimento da cidade mais próxima do módulo;_x000a_2. No dia 05/02/24 o trabalhador foi avaliado pelo médico do trabalho de uma clínica contratada, não emitindo parecer por falta de raio x;_x000a_3. No dia 06/02 trabalhador passou novamente pelo médico do trabalho, que liberou p profissional para realizar suas atividades normalmente."/>
    <s v="Monica Silva"/>
    <s v="ALESSANDRO BERNARDINO BORGES"/>
    <s v="LEVE"/>
    <s v="BAIXA"/>
    <s v="NÃO"/>
    <s v=""/>
    <b v="0"/>
    <s v=""/>
    <m/>
    <m/>
    <m/>
    <m/>
  </r>
  <r>
    <n v="126"/>
    <x v="0"/>
    <d v="2024-02-05T00:00:00"/>
    <x v="1"/>
    <d v="1899-12-30T14:10:00"/>
    <s v="Fazenda Nossa Senhora  Aparecido 3 - Talhão 01"/>
    <x v="4"/>
    <x v="1"/>
    <x v="0"/>
    <x v="0"/>
    <s v="Operador precisou  descer da máquina no meio do talhão para averiguar um toco de eucalipto que estava pegando na parte de baixo da máquina, ao descer e ao fechar a porta  o vidro dianteiro do para-brisa veio a quebrar."/>
    <x v="19"/>
    <x v="4"/>
    <s v="Garça"/>
    <s v="José Monteiro dos Santos, matrícula: 23820"/>
    <s v="Operador de Trator Agrícola"/>
    <m/>
    <m/>
    <m/>
    <s v="1. Comunicado ao setor de segurança da EPS, e supervisor Bracell. Realizado orientação de segurança e uso dos epi's. Bem como solicitação de manutenção na máquina."/>
    <s v="Marpio Cajazeira"/>
    <s v="ALEXANDRE OLIVEIRA"/>
    <s v="LEVE"/>
    <s v="BAIXA"/>
    <s v="NÃO"/>
    <s v=""/>
    <b v="0"/>
    <s v=""/>
    <m/>
    <m/>
    <m/>
    <m/>
  </r>
  <r>
    <n v="127"/>
    <x v="0"/>
    <d v="2024-01-31T00:00:00"/>
    <x v="0"/>
    <d v="1899-12-30T12:40:00"/>
    <s v="Liberdade ll"/>
    <x v="4"/>
    <x v="1"/>
    <x v="0"/>
    <x v="0"/>
    <s v="Ao verificar a oscilação do implemento o operador (encarregado) foi surpreendido por um toco, onde veio lateralizar do lado direito."/>
    <x v="4"/>
    <x v="4"/>
    <s v="Pirajuí-SP"/>
    <s v="Robson Cosme dos Santos"/>
    <s v="Encarregado de Proteção"/>
    <m/>
    <m/>
    <m/>
    <s v="1. Comunicado de imediato o TST Bracell e o destombamento do equipamento."/>
    <s v="João Ricardo"/>
    <s v="ALEXANDRE OLIVEIRA"/>
    <s v="LEVE"/>
    <s v="BAIXA"/>
    <s v="NÃO"/>
    <s v=""/>
    <b v="0"/>
    <s v=""/>
    <m/>
    <m/>
    <m/>
    <m/>
  </r>
  <r>
    <n v="128"/>
    <x v="0"/>
    <d v="2024-02-01T00:00:00"/>
    <x v="1"/>
    <d v="1899-12-30T11:30:00"/>
    <s v="Fazenda Santa Inês"/>
    <x v="3"/>
    <x v="1"/>
    <x v="0"/>
    <x v="0"/>
    <s v="Enquanto deslocavam para almoçar,  alguns colaboradores foram atacados por abelhas que estavam sobrevoando a área."/>
    <x v="31"/>
    <x v="4"/>
    <s v="Garça"/>
    <s v="1-Djalma dos Santos; 2-Divanildo dos Santos; 3-José Francisco Alves; 4-Francisco Fabrício; 5-José Benedito França; 6-Ademir Aparecido; 7-Giovani."/>
    <s v="Trabalhador Agrícola"/>
    <m/>
    <m/>
    <m/>
    <s v="1. imediatamente foram deslocados para o UPA de Garça._x000a_Não havia caixa de abelha no local, estavam sobrevoando a área."/>
    <s v="TST Luciano Henrique Passaroni"/>
    <s v="ALEXANDRE OLIVEIRA"/>
    <s v="LEVE"/>
    <s v="BAIXA"/>
    <s v="NÃO"/>
    <s v=""/>
    <b v="0"/>
    <s v=""/>
    <m/>
    <m/>
    <m/>
    <m/>
  </r>
  <r>
    <n v="129"/>
    <x v="1"/>
    <d v="2024-02-05T00:00:00"/>
    <x v="1"/>
    <d v="1899-12-30T16:00:00"/>
    <s v="BR 158"/>
    <x v="0"/>
    <x v="2"/>
    <x v="0"/>
    <x v="0"/>
    <s v="O colaborador relatou que ao transitar sentido Brasilândia MS, no momento em que foi tomar água, o mesmo perdeu o controle da direção e saiu com o veículo às margens da rodovia."/>
    <x v="1"/>
    <x v="5"/>
    <s v="Malha Viaria"/>
    <s v="37010443 Gilmar de Souza da Silva"/>
    <s v="Supervisor de Manutenção"/>
    <m/>
    <m/>
    <m/>
    <s v="1 - Comunicado ao gestor, saúde e área de segurança MS Florestal._x000a_2 - Ele foi encaminhado para o hospital Auxiliadora em Três Lagoas, onde passou pelo médico e foi liberado para sua atividade sem restrição."/>
    <s v="Gilmar de Souza da Silva"/>
    <s v="ANISON CLAUDIO DA SILVA MARIMOTO"/>
    <s v="MODERADO"/>
    <s v="MÉDIA"/>
    <s v="SIM"/>
    <d v="2024-02-12T00:00:00"/>
    <s v="ATRASADO"/>
    <n v="206"/>
    <m/>
    <m/>
    <m/>
    <s v="SIM"/>
  </r>
  <r>
    <n v="130"/>
    <x v="1"/>
    <d v="2024-02-06T00:00:00"/>
    <x v="1"/>
    <d v="1899-12-30T09:00:00"/>
    <s v="Fazenda Asas - Inocência"/>
    <x v="3"/>
    <x v="1"/>
    <x v="0"/>
    <x v="0"/>
    <s v="A colaboradora estava rastelando o chão do pátio de mudas do viveiro de espera e em determinado momento, acabou pisando em um buraco camuflado pela vegetação, o que causou um leve desconforto no seu joelho direito."/>
    <x v="11"/>
    <x v="4"/>
    <s v="Plantio"/>
    <s v="Luiza Assunção Teles"/>
    <s v="Ajudante Florestal"/>
    <m/>
    <m/>
    <m/>
    <s v="1. A colaboradora foi encaminhada para o hospital de Inocência-MS, onde foi atendida e liberada posteriormente. "/>
    <s v="Jairo Gonçalves Santos"/>
    <s v="ANISON CLAUDIO DA SILVA MARIMOTO"/>
    <s v="LEVE"/>
    <s v="BAIXA"/>
    <s v="NÃO"/>
    <s v=""/>
    <b v="0"/>
    <s v=""/>
    <m/>
    <m/>
    <m/>
    <s v="SIM"/>
  </r>
  <r>
    <n v="131"/>
    <x v="0"/>
    <d v="2024-02-06T00:00:00"/>
    <x v="1"/>
    <d v="1899-12-30T19:50:00"/>
    <s v="Linha 2"/>
    <x v="4"/>
    <x v="1"/>
    <x v="0"/>
    <x v="0"/>
    <s v="Operador ao retornar para a máquina na mesa 4 (ele estava realizando desobstrução com controle e Kesla), acabou caindo sobre um buraco com água parada que estava na frente da mesa. "/>
    <x v="0"/>
    <x v="11"/>
    <s v="Mesa 04"/>
    <s v="Aguinaldo Ferraz da Silva - 37006323"/>
    <s v="Operador Maquina Patio de Madeira L2"/>
    <m/>
    <m/>
    <m/>
    <s v="1. Avaliado como estava o colaborador apos ele informar sobre a queda. Isolado o local com cones do Patio Madeira, informado Painel sobre o ocorrido. Operador não se feriu._x000a_Foi necessário levar o operador para casa pois seu uniforme ficou sujo e molhado."/>
    <s v="Matthews Vergilio Gomes de Medeiros"/>
    <s v="ALESSANDRA MARTINS RIBEIRO"/>
    <s v="LEVE"/>
    <s v="BAIXA"/>
    <s v="NÃO"/>
    <s v=""/>
    <b v="0"/>
    <s v=""/>
    <m/>
    <m/>
    <m/>
    <s v="SIM"/>
  </r>
  <r>
    <n v="132"/>
    <x v="1"/>
    <d v="2024-02-06T00:00:00"/>
    <x v="1"/>
    <d v="1899-12-30T10:00:00"/>
    <s v="Fazenda Olimpio"/>
    <x v="2"/>
    <x v="1"/>
    <x v="0"/>
    <x v="0"/>
    <s v="O colaborador relatou que o caminhão oficina atolou e o operador da máquina (Motoniveladora) foi até o local para ajudar. Nesse percurso, o mesmo acabou resvalando em um galho, onde  foi surpreendido por marimbondos que acabaram dando uma ferroada na orelha e outra na nuca."/>
    <x v="1"/>
    <x v="4"/>
    <s v="Estradas"/>
    <s v="37012596/Luiz Carlos Abreu Bispo"/>
    <s v="Operador de Máquinas Equipamentos II"/>
    <m/>
    <m/>
    <m/>
    <s v="1. O colaborador foi para área de vivência, onde tomou o remédio antialérgico. Em seguida, foi encaminhado para o hospital municipal em Ribas do Rio Pardo MS,  onde foi atendido e liberado sem restrições. _x000a_2. Comunicação aos gestores e área de segurança da MS Florestal."/>
    <s v="Marco Kimura"/>
    <s v="MARCEL PRADO DE LUCENA"/>
    <s v="LEVE"/>
    <s v="BAIXA"/>
    <s v="NÃO"/>
    <s v=""/>
    <b v="0"/>
    <s v=""/>
    <m/>
    <m/>
    <m/>
    <s v="SIM"/>
  </r>
  <r>
    <n v="133"/>
    <x v="1"/>
    <d v="2024-02-06T00:00:00"/>
    <x v="1"/>
    <d v="1899-12-30T16:00:00"/>
    <s v="Primeira Seleção"/>
    <x v="3"/>
    <x v="1"/>
    <x v="0"/>
    <x v="0"/>
    <s v="A colaboradora auxiliava na movimentação do bandejão no carrinho, foi quando seu colega soltou o bandejão e o mesmo veio a cair sobre sua mão esquerda."/>
    <x v="1"/>
    <x v="4"/>
    <s v="Primeira Seleção"/>
    <s v="37013569 / Camila Cardoso"/>
    <s v="Auxiliar de Viveiro"/>
    <m/>
    <m/>
    <m/>
    <s v="1. A colaboradora foi encaminhada para o ambulatório médico local, onde foi atendida e liberada sem restrições. _x000a_2. Comunicação aos gestores, saúde e área de segurança da MS Florestal. "/>
    <s v="Cristiano Silva"/>
    <s v="Dayane Rafaela Rossignolo"/>
    <s v="LEVE"/>
    <s v="BAIXA"/>
    <s v="NÃO"/>
    <s v=""/>
    <b v="0"/>
    <s v=""/>
    <m/>
    <m/>
    <m/>
    <s v="SIM"/>
  </r>
  <r>
    <n v="134"/>
    <x v="0"/>
    <d v="2024-02-06T00:00:00"/>
    <x v="1"/>
    <d v="1899-12-30T14:00:00"/>
    <s v="Fazenda Tapera Queimada - Talhão 032"/>
    <x v="4"/>
    <x v="1"/>
    <x v="0"/>
    <x v="0"/>
    <s v="O colaborador realizava a operação de capina química mecanizada, quando a máquina em que estava trabalhando passou por um desnível, causando a quebra do vidro da saída de emergência."/>
    <x v="9"/>
    <x v="4"/>
    <s v="Talhão 032"/>
    <s v="Marcos Modesto"/>
    <s v="Operador de Trator"/>
    <m/>
    <m/>
    <m/>
    <s v="1. A máquina foi parada imediatamente e acionado a manutenção para o reparo do mesmo"/>
    <s v="Jackson"/>
    <s v="MAICON BRAGA RODRIGUES"/>
    <s v="LEVE"/>
    <s v="BAIXA"/>
    <s v="NÃO"/>
    <s v=""/>
    <b v="0"/>
    <s v=""/>
    <m/>
    <m/>
    <m/>
    <m/>
  </r>
  <r>
    <n v="135"/>
    <x v="0"/>
    <d v="2024-02-07T00:00:00"/>
    <x v="1"/>
    <d v="1899-12-30T13:15:00"/>
    <s v="Linha 2"/>
    <x v="0"/>
    <x v="0"/>
    <x v="0"/>
    <x v="0"/>
    <s v="Operador solicitou ao motorista da transportadora Transpes para movimentar o caminhão mais pra frente na cubagem, motorista foi abrir a porta e o operador virou a máquina pra movimentar e a parte traseira da máquina pegou na porta do caminhão, vindo a danificá-la (Não fecha)."/>
    <x v="0"/>
    <x v="11"/>
    <s v="Cubagem"/>
    <s v=" Mateus Henrique Gomes - 37004391"/>
    <s v="Operador Maquina Patio de Madeira L2"/>
    <m/>
    <m/>
    <m/>
    <s v="Acionado mecânico turno para fechar porta do caminhão._x000a_Acionado supervisão coordenação e segurança do trabalho para verificação da situação._x000a_Acionado supervisão do transporte terceiros."/>
    <s v="Camila Leite Santos"/>
    <s v="ALESSANDRA MARTINS RIBEIRO"/>
    <s v="LEVE"/>
    <s v="MUITO BAIXA"/>
    <s v="NÃO"/>
    <s v=""/>
    <b v="0"/>
    <s v=""/>
    <m/>
    <m/>
    <m/>
    <s v="SIM"/>
  </r>
  <r>
    <n v="136"/>
    <x v="0"/>
    <d v="2024-02-06T00:00:00"/>
    <x v="1"/>
    <d v="1899-12-30T15:30:00"/>
    <s v="Fazenda Turvinho V - Talhão 002"/>
    <x v="4"/>
    <x v="1"/>
    <x v="0"/>
    <x v="0"/>
    <s v="O operador do HV estava iniciando um eito no talhão, e ao dar passagem para outra máquina, o operador da outra máquina informou via rádio que havia presença de fumaça no compartimento do motor. De imediato chamou por socorro via rádio e desceu para iniciar o combate do princípio de incêndio."/>
    <x v="0"/>
    <x v="3"/>
    <s v="MÓDULO 1"/>
    <s v="Leandro Lopes Arruda - 37005169"/>
    <s v="Operador máquinas florestais"/>
    <m/>
    <m/>
    <m/>
    <s v="Comunicado a gestão._x000a_Pedido de apoio via rádio._x000a_Acionado sistema DAFO._x000a_Uso de extintores._x000a_Apoio do módulo de estradas BRC 01 com caminhão pipa."/>
    <s v="Márcio Pires"/>
    <s v="MARCO ANTONIO DINIZ"/>
    <s v="LEVE"/>
    <s v="ALTA"/>
    <s v="SIM"/>
    <d v="2024-02-13T00:00:00"/>
    <s v="CONCLUÍDO"/>
    <s v=""/>
    <m/>
    <m/>
    <m/>
    <m/>
  </r>
  <r>
    <n v="137"/>
    <x v="0"/>
    <d v="2024-02-06T00:00:00"/>
    <x v="1"/>
    <d v="1899-12-30T17:00:00"/>
    <s v="Fazenda Turvinho V - Talhão 002"/>
    <x v="0"/>
    <x v="4"/>
    <x v="0"/>
    <x v="0"/>
    <s v="O micro ônibus da empresa  Piracicabana (troca de turno ) ao passar ao lado da máquina  HV estacionada (com princípio de incêndio), resvalou lateralmente no Dog House da máquina, vindo a estourar o vidro lateral esquerdo."/>
    <x v="2"/>
    <x v="3"/>
    <s v="MÓDULO 1"/>
    <s v="José Antônio de Campos Camargo"/>
    <s v="Motorista"/>
    <m/>
    <m/>
    <m/>
    <s v="1. Veículo foi paralisado e solicitado um reserva._x000a_2. Veículo seguiu para a garagem da empresa para manutenção."/>
    <s v="Márcio Pires"/>
    <s v="MARCO ANTONIO DINIZ"/>
    <s v="LEVE"/>
    <s v="BAIXA"/>
    <s v="NÃO"/>
    <s v=""/>
    <b v="0"/>
    <s v=""/>
    <m/>
    <m/>
    <m/>
    <m/>
  </r>
  <r>
    <n v="138"/>
    <x v="0"/>
    <d v="2024-02-06T00:00:00"/>
    <x v="1"/>
    <d v="1899-12-30T22:30:00"/>
    <s v="Fazenda Santo Antônio dos Palmares"/>
    <x v="3"/>
    <x v="1"/>
    <x v="0"/>
    <x v="0"/>
    <s v="Operador durante a operação de colheita, atingiu o lexan frontal da máquina com o cabeçote, causando a quebra."/>
    <x v="0"/>
    <x v="3"/>
    <s v="MÓDULO 15"/>
    <s v="Antônio Marcos Praxedes"/>
    <s v="operador ll"/>
    <m/>
    <m/>
    <m/>
    <s v="1. Operador foi levado ao PS, de jau, passou pelo médico plantonista e foi liberado._x000a_2. No período da manhã (07/01) iria passar pela medicina Bracell."/>
    <s v="Dirceu Novak"/>
    <s v="MARCO ANTONIO DINIZ"/>
    <s v="LEVE"/>
    <s v="BAIXA"/>
    <s v="SIM"/>
    <d v="2024-02-13T00:00:00"/>
    <s v="CONCLUÍDO"/>
    <s v=""/>
    <m/>
    <m/>
    <m/>
    <m/>
  </r>
  <r>
    <n v="139"/>
    <x v="0"/>
    <d v="2024-02-07T00:00:00"/>
    <x v="1"/>
    <d v="1899-12-30T03:20:00"/>
    <s v="Fazenda Clavinote"/>
    <x v="4"/>
    <x v="1"/>
    <x v="0"/>
    <x v="2"/>
    <s v="Colaborador realizava atividade de carregamento, momento que foi se deslocar para acertar uma madeira na caixa de carga e caiu dentro de uma saída de água,  causando o tombamento da máquina."/>
    <x v="32"/>
    <x v="1"/>
    <s v="MÓDULO 12"/>
    <s v="Jose Hildo Martins de Lima"/>
    <s v="Operador de Grua I"/>
    <m/>
    <m/>
    <m/>
    <s v="1. Comunicado a segurança do trabalho."/>
    <s v="Joice Prado de Oliveira"/>
    <s v="LYNIKER HENRIQUE NOGUEIRA DE OLIVEIRA"/>
    <s v="GRAVE"/>
    <s v="BAIXA"/>
    <s v="SIM"/>
    <d v="2024-02-14T00:00:00"/>
    <s v="CONCLUÍDO"/>
    <s v=""/>
    <s v="OK"/>
    <d v="2024-02-09T00:00:00"/>
    <s v="SIM"/>
    <s v="SIM"/>
  </r>
  <r>
    <n v="140"/>
    <x v="0"/>
    <d v="2024-01-30T00:00:00"/>
    <x v="0"/>
    <d v="1899-12-30T06:50:00"/>
    <s v="Oficina Automotiva"/>
    <x v="0"/>
    <x v="0"/>
    <x v="0"/>
    <x v="0"/>
    <s v="Ao efetuar a manobra em marcha ré para sair da frente do box 23 com o caminhão oficina, veio a colidir com a caminhonete que estava manobrando para entrada no box 23 para falar com o lider de manutenção e nao percebeu a movimentação do caminhao oficina."/>
    <x v="0"/>
    <x v="6"/>
    <s v="Box 23"/>
    <s v="Joao Eduardo Arantes (37016213)"/>
    <s v="Mecânico"/>
    <m/>
    <m/>
    <m/>
    <s v="Comunicação ao supervisor imediato_x000a_Orientação ao condutor da caminhonete sobre o agendamento de lavagem ser com  PCM e não diretamente com o lider de manutenção."/>
    <s v="Gustavo Romeiro"/>
    <s v="TÁSSIA PRADO"/>
    <s v="LEVE"/>
    <s v="BAIXA"/>
    <s v="NÃO"/>
    <s v=""/>
    <b v="0"/>
    <s v=""/>
    <m/>
    <m/>
    <m/>
    <m/>
  </r>
  <r>
    <n v="141"/>
    <x v="0"/>
    <d v="2024-02-08T00:00:00"/>
    <x v="1"/>
    <d v="1899-12-30T08:00:00"/>
    <s v="Fazenda Santa Rosa VI / Capão Bonito  - MÓD 2"/>
    <x v="0"/>
    <x v="3"/>
    <x v="0"/>
    <x v="0"/>
    <s v="Colaborador estava na fila de carregamento, quando o operador comunicou para ir em outra máquina no ponto 7, no caminho bateu o tanque de combustível (havia tocos dos dois lados), vindo a furar o tanque."/>
    <x v="8"/>
    <x v="0"/>
    <s v="MÓDULO 2"/>
    <s v="José Antônio Príncipe"/>
    <s v="Motorista Bitrem/tritrem"/>
    <m/>
    <m/>
    <m/>
    <s v="1. Comunicado a gestão;_x000a_2. Comunicado a segurança do trabalho."/>
    <s v="Luiz Felipe de Almeida"/>
    <s v="MARCELO JOSE DE SOUZA"/>
    <s v="LEVE"/>
    <s v="BAIXA"/>
    <s v="NÃO"/>
    <s v=""/>
    <b v="0"/>
    <s v=""/>
    <m/>
    <m/>
    <m/>
    <m/>
  </r>
  <r>
    <n v="142"/>
    <x v="1"/>
    <d v="2024-02-07T00:00:00"/>
    <x v="1"/>
    <d v="1899-12-30T09:40:00"/>
    <s v="Fazenda Taboca"/>
    <x v="2"/>
    <x v="1"/>
    <x v="0"/>
    <x v="0"/>
    <s v="O colaborador relatou que parou sua máquina no talhão para verificar o implemento e não percebeu que próximo havia uma caixa de marimbondos. Ao descer da máquina, ele foi ferroado por alguns marimbondos. "/>
    <x v="19"/>
    <x v="4"/>
    <m/>
    <s v="Diomar Sérgio da Silva"/>
    <s v="Operador de Trator Agrícola"/>
    <m/>
    <m/>
    <m/>
    <s v="1. Foi então que ele retornou para dentro da cabine da máquina e acionou seu líder imediato, que em seguida o encaminhou para o hospital municipal em Santa Rita do Pardo-MS, onde foi atendido e liberado posteriormente;_x000a_2. Comunicado aos gestores, saúde e área da segurança do trabalho da MS Florestal e EPS Carpelo"/>
    <s v="Vailson Ricardo"/>
    <s v="ANISON CLAUDIO DA SILVA MARIMOTO"/>
    <s v="LEVE"/>
    <s v="BAIXA"/>
    <s v="NÃO"/>
    <s v=""/>
    <b v="0"/>
    <s v=""/>
    <m/>
    <m/>
    <m/>
    <s v="SIM"/>
  </r>
  <r>
    <n v="143"/>
    <x v="1"/>
    <d v="2024-02-07T00:00:00"/>
    <x v="1"/>
    <d v="1899-12-30T11:00:00"/>
    <s v="Fazenda Santa Rita - Ribas do Rio Pardo"/>
    <x v="4"/>
    <x v="1"/>
    <x v="0"/>
    <x v="0"/>
    <s v="O colaborador (operador)  relatou que estava conduzindo o trator agrícola (realizando a distribuição de mudas de eucalipto pelo talhão) e ao retornar ao posto de trabalho a porta veio a fechar, causando a quebra do vidro."/>
    <x v="4"/>
    <x v="4"/>
    <s v="Plantio e Irrigação"/>
    <s v=" Luanderson Ferreira Chagas - 37884"/>
    <s v="Operador de Trator Agricola"/>
    <m/>
    <m/>
    <m/>
    <s v="1. A máquina foi paralisada e  isolada._x000a_2. Comunicação aos gestores e área de segurança da MS Florestal e EPS Emflora. "/>
    <s v="Antonio de Sousa"/>
    <s v="EMERSON MOURA TEIXEIRA"/>
    <s v="LEVE"/>
    <s v="BAIXA"/>
    <s v="NÃO"/>
    <s v=""/>
    <b v="0"/>
    <s v=""/>
    <m/>
    <m/>
    <m/>
    <s v="SIM"/>
  </r>
  <r>
    <n v="144"/>
    <x v="0"/>
    <d v="2024-02-07T00:00:00"/>
    <x v="1"/>
    <d v="1899-12-30T09:30:00"/>
    <s v="Rodovia 262, Rotatória de saída de Três Lagoas-MS"/>
    <x v="0"/>
    <x v="3"/>
    <x v="0"/>
    <x v="1"/>
    <s v="Segundo relato do motorista, ele seguia com frota tritrem (placa RWN1D64), sentido Fábrica Lençóis Paulista-SP. Ao realizar a rotatória de acesso à rodovia Rondon na divisa de estado MS/SP, tombou a 2° e 3° composição, obstruindo o fluxo no sentido contrário da via._x000a_Após análise do disco de tacógrafo, foi constatado que a velocidade da frota no momento do tombamento era de 45km\h, sendo uma rotatória de 20km\h conforme rotograma da empresa."/>
    <x v="18"/>
    <x v="0"/>
    <m/>
    <s v="Cleberton Lemes Monge"/>
    <s v="Motorista Carreteiro"/>
    <m/>
    <m/>
    <m/>
    <s v="1 - Atendimento ao condutor envolvido;_x000a_2 - Apoio no controle de fluxo da via de acesso;_x000a_Comunicação aos Gestores e Segurança da Bracell e EPS VDA. "/>
    <s v="André Marques"/>
    <s v="ANISON CLAUDIO DA SILVA MARIMOTO"/>
    <s v="GRAVE"/>
    <s v="ALTA"/>
    <s v="SIM"/>
    <d v="2024-02-14T00:00:00"/>
    <s v="ATRASADO"/>
    <n v="204"/>
    <m/>
    <m/>
    <m/>
    <m/>
  </r>
  <r>
    <n v="145"/>
    <x v="1"/>
    <d v="2024-02-08T00:00:00"/>
    <x v="1"/>
    <d v="1899-12-30T11:16:00"/>
    <s v="Fazenda União - Água Clara/MS"/>
    <x v="2"/>
    <x v="1"/>
    <x v="0"/>
    <x v="0"/>
    <s v="O colaborador relatou que estava realizando a atividade de irrigação semi mecanizada e em determinado momento foi picado por 2 abelhas (mão e rosto)."/>
    <x v="33"/>
    <x v="4"/>
    <s v="Plantio e Irrigação"/>
    <s v="Jessivaldo da Silva da Conceição"/>
    <s v="Trabalhador Florestal"/>
    <m/>
    <m/>
    <m/>
    <s v="1. O colaborador foi medicado e encaminhado ao Hospital Municipal de Água Clara-MS, onde foi atendido e liberado sem restrições. _x000a_Comunicação aos gestores, saúde e área de segurança da MS Florestal e EPS Emflors. "/>
    <s v="Maraina Silva"/>
    <s v="EMERSON MOURA TEIXEIRA"/>
    <s v="LEVE"/>
    <s v="BAIXA"/>
    <s v="NÃO"/>
    <s v=""/>
    <b v="0"/>
    <s v=""/>
    <m/>
    <m/>
    <m/>
    <s v="SIM"/>
  </r>
  <r>
    <n v="146"/>
    <x v="1"/>
    <d v="2024-02-07T00:00:00"/>
    <x v="1"/>
    <d v="1899-12-30T08:20:00"/>
    <s v="Fazenda Campestre"/>
    <x v="4"/>
    <x v="1"/>
    <x v="0"/>
    <x v="0"/>
    <s v="Conforme relato do colaborador (operador), a máquina (trator de pneu) estava estacionada aguardando as aferições e regulagem do implemento acoplado (barra protegida), com a janela traseira aberta. Foi quando o colaborador movimentou o hidráulico em sentido vertical para cima, vindo a ter contato e quebrando o vidro traseiro da janela."/>
    <x v="6"/>
    <x v="4"/>
    <s v="Aplicação Mecanizada (Barra Protegida)"/>
    <s v="Paulo Augusto Campos Mantanha"/>
    <s v="Tratorista"/>
    <m/>
    <m/>
    <m/>
    <s v="1. Comunicação aos gestores e área de segurança da MS Florestal e EPS Teca.                  "/>
    <s v="Welton Messias"/>
    <s v="MARCEL PRADO DE LUCENA"/>
    <s v="LEVE"/>
    <s v="BAIXA"/>
    <s v="NÃO"/>
    <s v=""/>
    <b v="0"/>
    <s v=""/>
    <m/>
    <m/>
    <m/>
    <s v="SIM"/>
  </r>
  <r>
    <n v="147"/>
    <x v="0"/>
    <d v="2024-02-07T00:00:00"/>
    <x v="1"/>
    <d v="1899-12-30T17:00:00"/>
    <s v="Fazenda São Sebastião 4 - MÓD 10"/>
    <x v="3"/>
    <x v="1"/>
    <x v="0"/>
    <x v="0"/>
    <s v="Segundo relato do operador, ao se inclinar para lavar as mãos na pia externa do módulo, sentiu uma forte dor na coluna._x000a_"/>
    <x v="0"/>
    <x v="3"/>
    <s v="MÓDULO 10"/>
    <s v="Alex Sousa dos Santos - 37007675"/>
    <s v="Operador"/>
    <m/>
    <m/>
    <m/>
    <s v="1. No dia 08/02/2024 trabalhador não compareceu ao trabalho, devido dores em sua coluna. Procurou um médico em sua cidade que o encaminhou para um especialista que prescreveu um atestado médico de dois dias;_x000a_2. No dia 09/02/2024 o trabalhador passará por avaliação do médico do trabalho, conforme recomendado pela segurança do trabalho;_x000a_3. Hugo, supervisor de manutenção, fez contato com a medicina Bracell, que o orientou sobre não haver necessidade de avaliação do operador, pelo médico do trabalho."/>
    <s v="Hugo Rodrigues"/>
    <s v="ALESSANDRO BERNARDINO BORGES"/>
    <s v="LEVE"/>
    <s v="BAIXA"/>
    <s v="NÃO"/>
    <s v=""/>
    <b v="0"/>
    <s v=""/>
    <m/>
    <m/>
    <m/>
    <m/>
  </r>
  <r>
    <n v="148"/>
    <x v="0"/>
    <d v="2024-02-08T00:00:00"/>
    <x v="1"/>
    <d v="1899-12-30T06:30:00"/>
    <s v="Santa Bárbara"/>
    <x v="0"/>
    <x v="2"/>
    <x v="0"/>
    <x v="0"/>
    <s v="No trajeto de retorno do campo para  Lençóis Paulista por uma estrada rural, o condutor ao realizar uma curva, veio a se deparar com uma motocicleta vindo no sentido contrário, causando uma colisão dianteira no lado direito."/>
    <x v="0"/>
    <x v="6"/>
    <s v="Fazenda Lagoa Rica - ID0035"/>
    <s v=" José Antônio Zanon -  37000867"/>
    <s v="líder de manutenção"/>
    <m/>
    <m/>
    <m/>
    <s v="1- O colaborador José Antônio Zanon foi instruído a abrir o boletim de ocorrência._x000a_2 -  O colaborador solicitou os documentos do terceiro e o mesmo apresentou apenas o documentação ( CNH) não apresentando a documentação da motocicleta._x000a_3- O terceiro saiu do local com a moto em funcionamento e sem avarias e recusou-se  a seguir para o atendimento médico alegando estar atraso para o trabalho."/>
    <s v="José Antônio Zanon"/>
    <s v="RODOLFO DE SOUZA RODRIGUES"/>
    <s v="LEVE"/>
    <s v="BAIXA"/>
    <s v="NÃO"/>
    <s v=""/>
    <b v="0"/>
    <s v=""/>
    <m/>
    <m/>
    <m/>
    <m/>
  </r>
  <r>
    <n v="149"/>
    <x v="0"/>
    <d v="2024-02-09T00:00:00"/>
    <x v="1"/>
    <d v="1899-12-30T06:30:00"/>
    <s v="Trevo Castelo com a Castelinho"/>
    <x v="5"/>
    <x v="1"/>
    <x v="0"/>
    <x v="0"/>
    <s v="O Colaborador residente em Itatinga se deslocava até Botucatu de moto em direção ao transporte disponibilizado pela companhia, quando veio a perder o controle da moto no trevo que liga a Castelo com a Castelinho, ocasionando o acidente."/>
    <x v="0"/>
    <x v="6"/>
    <s v="Oficina Automotiva"/>
    <s v="Henrique Lucas Barbosa"/>
    <s v="Mecânico III"/>
    <m/>
    <m/>
    <m/>
    <s v="1. Comunicação aos gestores e área segurança."/>
    <s v="Everton Stati"/>
    <s v="TÁSSIA PRADO"/>
    <m/>
    <m/>
    <m/>
    <s v=""/>
    <b v="0"/>
    <s v=""/>
    <m/>
    <m/>
    <m/>
    <m/>
  </r>
  <r>
    <n v="150"/>
    <x v="0"/>
    <d v="2024-02-08T00:00:00"/>
    <x v="1"/>
    <d v="1899-12-30T16:15:00"/>
    <s v="Viveiro Avaí"/>
    <x v="3"/>
    <x v="1"/>
    <x v="0"/>
    <x v="0"/>
    <s v="Ao movimentar bandejão do carrinho para o trilho, teve o dedo prensado pelo &quot;braço do carrinho&quot;."/>
    <x v="0"/>
    <x v="2"/>
    <s v="Avaí"/>
    <s v="Keperson Sparapan Marques - 37016344"/>
    <s v="Auxiliar de Serviços Gerais"/>
    <m/>
    <m/>
    <m/>
    <s v="1. Foi encaminhado para o pronto atendimento de Avaí, feito curativo e posteriormente o mesmo foi liberado."/>
    <s v="Rosana Ferreira"/>
    <s v="KARINE ANTONIA MORAES RIBEIRO"/>
    <s v="LEVE"/>
    <s v="BAIXA"/>
    <s v="NÃO"/>
    <s v=""/>
    <b v="0"/>
    <s v=""/>
    <m/>
    <m/>
    <m/>
    <m/>
  </r>
  <r>
    <n v="151"/>
    <x v="0"/>
    <d v="2024-02-06T00:00:00"/>
    <x v="1"/>
    <d v="1899-12-30T12:30:00"/>
    <s v="Faxenda dos Orixas - Talhão 010"/>
    <x v="1"/>
    <x v="1"/>
    <x v="2"/>
    <x v="0"/>
    <s v="Ao sair do talhão, ao enroscar o pé em uma casca de árvore, colaboradora veio a sofrer uma queda de mesmo nível, sentindo desconforto no joelho direito._x000a_"/>
    <x v="19"/>
    <x v="4"/>
    <s v="Região Norte (Garca)"/>
    <s v="Daniele Aparecida dos Santos Queirós"/>
    <s v="Trabalhadora Florestal"/>
    <m/>
    <m/>
    <m/>
    <s v="1.  Comunicado ao setor de segurança da EPS, feito a retirada da colaboradora do talhão e levada para a caminhonete de apoio, foi ofertado água. Encaminhada para o pronto atendimento de Guarantã pars avaliação médica e posteriormente encaminhada para a cidade de Garça para exames de imagens."/>
    <s v="Thays Fernanda"/>
    <s v="ALEXANDRE OLIVEIRA"/>
    <s v="LEVE"/>
    <s v="BAIXA"/>
    <s v="SIM"/>
    <d v="2024-02-13T00:00:00"/>
    <s v="CONCLUÍDO"/>
    <s v=""/>
    <m/>
    <m/>
    <m/>
    <m/>
  </r>
  <r>
    <n v="152"/>
    <x v="0"/>
    <d v="2024-02-05T00:00:00"/>
    <x v="1"/>
    <d v="1899-12-30T08:35:00"/>
    <s v="Viveiro Avaí"/>
    <x v="3"/>
    <x v="1"/>
    <x v="0"/>
    <x v="0"/>
    <s v="Colaborador ao movimentar na área de crescimento torceu o pé no buraco que havia no local."/>
    <x v="0"/>
    <x v="2"/>
    <s v="Avaí"/>
    <s v="Ivana Pedroso - 37015554"/>
    <s v="Auxiliar de Serviços Gerais"/>
    <m/>
    <m/>
    <m/>
    <s v="1. Foi encaminhado para o pronto atendimento de Pirajuí."/>
    <s v="Izabela Santos"/>
    <s v="KARINE ANTONIA MORAES RIBEIRO"/>
    <s v="LEVE"/>
    <s v="BAIXA"/>
    <s v="NÃO"/>
    <s v=""/>
    <b v="0"/>
    <s v=""/>
    <m/>
    <m/>
    <m/>
    <m/>
  </r>
  <r>
    <n v="153"/>
    <x v="0"/>
    <d v="2024-02-11T00:00:00"/>
    <x v="1"/>
    <d v="1899-12-30T02:30:00"/>
    <s v="Fazenda Turvinho V - Talhão 006 - MÓD 1"/>
    <x v="2"/>
    <x v="1"/>
    <x v="0"/>
    <x v="0"/>
    <s v="O operador ao pegar seu kit de material (bolsa) de corte no final do turno, sentiu uma picada na mão (polegar direito). Não conseguiu identificar o inseto."/>
    <x v="0"/>
    <x v="3"/>
    <s v="MÓDULO 01"/>
    <s v="Peterson Eduardo Favero de Souza - 37014877"/>
    <s v="Operador de máquina florestal I"/>
    <m/>
    <m/>
    <m/>
    <s v="1. Tomou antialérgico no módulo;_x000a_2. Encaminhado para CMU de Lençóis Paulista, passou pelo plantonista e foi liberado."/>
    <s v="Alex dos Santos"/>
    <s v="MARCO ANTONIO DINIZ"/>
    <s v="LEVE"/>
    <s v="BAIXA"/>
    <s v="NÃO"/>
    <s v=""/>
    <b v="0"/>
    <s v=""/>
    <m/>
    <m/>
    <m/>
    <m/>
  </r>
  <r>
    <n v="154"/>
    <x v="0"/>
    <d v="2024-02-11T00:00:00"/>
    <x v="1"/>
    <d v="1899-12-30T07:30:00"/>
    <s v="BR 158, Próximo a Rotatória de Três Lagoas MS."/>
    <x v="0"/>
    <x v="3"/>
    <x v="0"/>
    <x v="1"/>
    <s v="O motorista relatou que saiu da fazenda Porteira com a frota tritrem (Placa GGU6B12), sentido Fábrica de Lençóis Paulista- SP, e ao chegar próximo da rotatória de acesso a  cidade de Três Lagoas MS, ele saiu da pista de rolamento tombando o conjunto por completo para o lado direito da pista._x000a_Durante entrevista junto ao condutor, ele alegou ter dormido durante a condução do veiculo. Ao acordar não teve tempo hábil para retornar a faixa de rolamento. "/>
    <x v="8"/>
    <x v="0"/>
    <m/>
    <s v="Natalino Cordeiro de Azevedo"/>
    <s v="Motorista Bitrem/ Tritrem"/>
    <m/>
    <m/>
    <m/>
    <s v="1. Por medidas preventivas, o motorista foi encaminhado para UPA (Unidade de Pronto Atendimento) para avaliação médica, onde foi atendido e liberado sem restrições;_x000a_2. Sinalização da via e apoio no controle do tráfego no local._x000a_Comunicação aos gestores e área de segurança da MS Florestal e EPS Model. "/>
    <s v="Gustavo Alencar"/>
    <s v="ANISON CLAUDIO DA SILVA MARIMOTO"/>
    <s v="GRAVE"/>
    <s v="ALTA"/>
    <s v="SIM"/>
    <d v="2024-02-18T00:00:00"/>
    <s v="ATRASADO"/>
    <n v="200"/>
    <m/>
    <m/>
    <m/>
    <m/>
  </r>
  <r>
    <n v="155"/>
    <x v="1"/>
    <d v="2024-02-09T00:00:00"/>
    <x v="1"/>
    <d v="1899-12-30T09:40:00"/>
    <s v="Primeira Seleção "/>
    <x v="3"/>
    <x v="1"/>
    <x v="0"/>
    <x v="0"/>
    <s v="A colaboradora relatou que foi colocar duas bandejas de mudas no bandejão e ao pular o trilho enroscou o pé direito e veio a cair no chão, batendo a canela direita no ferro e o braço direito no chão, causando pequenas escoriações. "/>
    <x v="1"/>
    <x v="2"/>
    <s v="Primeira Seleção"/>
    <s v="Ariadne Fernandes da Silva - 37015329"/>
    <s v="Auxiliar de Viveiro"/>
    <m/>
    <m/>
    <m/>
    <s v="1. A colaboradora foi encaminhada para o ambulatório médico local  e posteriormente foi levada para o hospital de Água Clara-MS,  onde foi realizado exames de raio X, não sendo constatada nenhuma lesão. Ela então foi liberada sem restrições. "/>
    <s v="Cristiano Minetto"/>
    <s v="Dayane Rafaela Rossignolo"/>
    <s v="LEVE"/>
    <s v="BAIXA"/>
    <s v="NÃO"/>
    <s v=""/>
    <b v="0"/>
    <s v=""/>
    <m/>
    <m/>
    <m/>
    <s v="SIM"/>
  </r>
  <r>
    <n v="156"/>
    <x v="1"/>
    <d v="2024-02-11T00:00:00"/>
    <x v="1"/>
    <d v="1899-12-30T14:40:00"/>
    <s v="Fazenda Dois Corações"/>
    <x v="3"/>
    <x v="1"/>
    <x v="0"/>
    <x v="0"/>
    <s v="Segundo relato do colaborador, durante a tentativa de  remover uma ferramenta (Dosador), que estava presa entre os pneus do tanque de irrigação, ele foi atingido na boca do lado esquerdo, pelo cabo do dosador, causando uma pequena escoriação na sua boca. "/>
    <x v="4"/>
    <x v="4"/>
    <s v="Emflora II"/>
    <s v="Adriano Araújo Costa"/>
    <s v="Ajudante Florestal"/>
    <m/>
    <m/>
    <m/>
    <s v="1. Paralisação da atividade e encaminhamento do colaborador ao hospital de Santa Rita do Pardo - MS, onde foi atendido e liberado sem restrições; 2.Comunicação aos gestores, saúde e área de segurança da MS Florestal e EPS Emflora II."/>
    <s v="Marcelo Saldanha"/>
    <s v="ANISON CLAUDIO DA SILVA MARIMOTO"/>
    <s v="LEVE"/>
    <s v="BAIXA"/>
    <s v="NÃO"/>
    <s v=""/>
    <b v="0"/>
    <s v=""/>
    <m/>
    <m/>
    <m/>
    <s v="SIM"/>
  </r>
  <r>
    <n v="157"/>
    <x v="0"/>
    <d v="2024-02-11T00:00:00"/>
    <x v="1"/>
    <d v="1899-12-30T22:45:00"/>
    <s v="Fazenda São Sebastião III"/>
    <x v="8"/>
    <x v="1"/>
    <x v="0"/>
    <x v="2"/>
    <s v="O motorista foi arrumar uma madeira da 1° composição sem comunicar o operador , que estava carregando a 2° composição. No momento em que o motorista foi retirar essa madeira, ele estava com uma de suas mãos apoiada em outra madeira da caixa da carga, que escorregou e prensou sua mão. "/>
    <x v="32"/>
    <x v="0"/>
    <s v="MÓDULO 06"/>
    <s v="Paulo Gomes"/>
    <s v="Motorista tritrem"/>
    <m/>
    <m/>
    <m/>
    <s v="1. Operador comunicou técnico (Jorge) que de imediato levou o motorista para os primeiros atendimentos no hospital em Guarantã;_x000a_2. A Patrulha da segurança estava na fazenda e foi comunicada;_x000a_3. Jorge comunicou da supervisor de carregamento Bracell e coordenador de terceiros Bracell._x000a_O TST Bracell (Marcelo) foi informado também."/>
    <s v="Joice Prado de Lima"/>
    <s v="MARCELO JOSE DE SOUZA"/>
    <s v="GRAVE"/>
    <s v="MÉDIA"/>
    <s v="SIM"/>
    <d v="2024-02-18T00:00:00"/>
    <s v="CONCLUÍDO"/>
    <s v=""/>
    <s v="OK"/>
    <d v="2024-02-12T00:00:00"/>
    <s v="SIM"/>
    <s v="SIM"/>
  </r>
  <r>
    <n v="158"/>
    <x v="0"/>
    <d v="2024-02-11T00:00:00"/>
    <x v="1"/>
    <d v="1899-12-30T09:00:00"/>
    <s v="Fazenda Santa Helena - Talhão 005"/>
    <x v="8"/>
    <x v="1"/>
    <x v="0"/>
    <x v="0"/>
    <s v="Operador ao retornar para cabine da máquina após trocar a corrente de corte, segurou nos pontos de apoio da máquina e no momento que retirou seu pé direito do solo para levá-lo até o estribo, seu pé esquerdo que estava sobre uma cepa em estado de biodegradação e encoberta por resíduos de colheita, afundou, causando fratura no calcaneo do pé esquerdo."/>
    <x v="0"/>
    <x v="3"/>
    <s v="MÓDULO 12"/>
    <s v="Murillo Mattos Milanezi - 37014089"/>
    <s v="Operador de máquinas II"/>
    <m/>
    <m/>
    <m/>
    <s v="1. Encaminhado para UPA de Bauru, onde foi constatada a fratura e recomendado 07 dias de afastamento._x000a_2. No dia 12/02/2023 foi avaliado pela médica do trabalho da Bracell, que manteve os 07 dias de atestado."/>
    <s v="Jian Carlos Varela"/>
    <s v="ALESSANDRO BERNARDINO BORGES"/>
    <s v="MODERADO"/>
    <s v="BAIXA"/>
    <s v="SIM"/>
    <d v="2024-02-18T00:00:00"/>
    <s v="CONCLUÍDO"/>
    <s v=""/>
    <m/>
    <m/>
    <m/>
    <m/>
  </r>
  <r>
    <n v="159"/>
    <x v="0"/>
    <d v="2024-02-12T00:00:00"/>
    <x v="1"/>
    <d v="1899-12-30T07:30:00"/>
    <s v="Fazenda Americana / Tatinga- SP"/>
    <x v="3"/>
    <x v="1"/>
    <x v="0"/>
    <x v="0"/>
    <s v="Colaborar relata que ao chegar na Fazenda América, ao descer do Ônibus veio a torcer o pé esquerdo em uma pedra."/>
    <x v="0"/>
    <x v="6"/>
    <s v="Manutenção Automotiva silvicultura"/>
    <s v="Rafael de Souza Martimiano - 37010839"/>
    <s v="Mecânico"/>
    <m/>
    <m/>
    <m/>
    <s v="1. Técnico da Manutenção Emerson Alex foi até a Fazenda buscar o colaborador pra trazer no ambulatório da linha 2."/>
    <s v="Emerson Alex Ferreira"/>
    <s v="RODOLFO DE SOUZA RODRIGUES"/>
    <s v="LEVE"/>
    <s v="BAIXA"/>
    <s v="NÃO"/>
    <s v=""/>
    <b v="0"/>
    <s v=""/>
    <m/>
    <m/>
    <m/>
    <m/>
  </r>
  <r>
    <n v="160"/>
    <x v="0"/>
    <d v="2024-02-13T00:00:00"/>
    <x v="1"/>
    <d v="1899-12-30T10:25:00"/>
    <s v="Fazenda dos Orixás - Talhão 012"/>
    <x v="3"/>
    <x v="1"/>
    <x v="0"/>
    <x v="0"/>
    <s v="Durante  deslocamento  no talhão, colaboradora pisou em falso vindo a escorregar e cair sentindo  desconforto no tornozelo esquerdo._x000a_"/>
    <x v="19"/>
    <x v="4"/>
    <s v="Regional Norte"/>
    <s v="Jessica Carolina Pereira Gabriel"/>
    <s v="Trabalhadora Florestal"/>
    <m/>
    <m/>
    <m/>
    <s v="1. Comunicado ao setor de segurança da EPS;_x000a_2. Feito a retirada da colaboradora do talhão e levada para a caminhonete de apoio e posteriormente encaminhado para o Pronto atendimento UPA de Garça;_x000a_2. Colaboradora irá passar pelo médico do trabalho."/>
    <s v="Thays Fernanda"/>
    <s v="ALEXANDRE OLIVEIRA"/>
    <s v="LEVE"/>
    <s v="BAIXA"/>
    <s v="NÃO"/>
    <s v=""/>
    <b v="0"/>
    <s v=""/>
    <m/>
    <m/>
    <m/>
    <m/>
  </r>
  <r>
    <n v="161"/>
    <x v="0"/>
    <d v="2024-02-13T00:00:00"/>
    <x v="1"/>
    <d v="1899-12-30T10:10:00"/>
    <s v="Fazenda dos Orixas - Talhão 020"/>
    <x v="3"/>
    <x v="1"/>
    <x v="0"/>
    <x v="0"/>
    <s v="Colaboradora ao sair do talhão já no carreador veio a pisar em um pedaço de resíduo, desequilibrou-se,  fazendo uma rotação sobre a perna direita reclamando de dores no joelho direito."/>
    <x v="19"/>
    <x v="4"/>
    <s v="Regional Norte"/>
    <s v=" Yasmim Larissa "/>
    <s v="Trabalhadora Florestal"/>
    <m/>
    <m/>
    <m/>
    <s v="1. Comunicado ao supervisor e ao setor de segurança Carpelo.  colaboradora foi encaminhado para o Pronto atendimento na cidade de Garça. Colaboradora  irá  passar  pelo médico do trabalho."/>
    <s v="Thays Fernanda"/>
    <s v="ALEXANDRE OLIVEIRA"/>
    <s v="LEVE"/>
    <s v="BAIXA"/>
    <s v="NÃO"/>
    <s v=""/>
    <b v="0"/>
    <s v=""/>
    <m/>
    <m/>
    <m/>
    <m/>
  </r>
  <r>
    <n v="162"/>
    <x v="1"/>
    <d v="2024-02-13T00:00:00"/>
    <x v="1"/>
    <d v="1899-12-30T12:30:00"/>
    <s v="Fazenda Pontal - Talhão 08"/>
    <x v="4"/>
    <x v="1"/>
    <x v="0"/>
    <x v="0"/>
    <s v="O colaborador estava realizando a atividade de Aplicação de Herbicida Mecanizado com Barra Protegida. Em certo momento, passou com o implemento sobre um toco que estava escondido entre a vegetação, causando o tombamento do implemento."/>
    <x v="19"/>
    <x v="4"/>
    <m/>
    <s v="Dilson Santos da Cruz"/>
    <s v="Operador de Trator Agrícola"/>
    <m/>
    <m/>
    <m/>
    <s v="1. Paralisação da atividade;_x000a_2. Comunicação aos gestores e área de segurança da MS Florestal e EPS Carpelo. "/>
    <s v="Lucas Gomes"/>
    <s v="ANISON CLAUDIO DA SILVA MARIMOTO"/>
    <s v="LEVE"/>
    <s v="BAIXA"/>
    <s v="NÃO"/>
    <s v=""/>
    <b v="0"/>
    <s v=""/>
    <m/>
    <m/>
    <m/>
    <s v="SIM"/>
  </r>
  <r>
    <n v="163"/>
    <x v="1"/>
    <d v="2024-02-13T00:00:00"/>
    <x v="1"/>
    <d v="1899-12-30T14:40:00"/>
    <s v="Fazenda União II"/>
    <x v="3"/>
    <x v="1"/>
    <x v="0"/>
    <x v="0"/>
    <s v="O colaborador relatou que estava realizando a retirada da lâmina da aiveca do lado esquerdo e ao recolher a perna na finalização para que a lâmina descesse, a botina de segurança ficou presa ao solo. Ao puxar a perna para sair, sentiu uma leve dor no joelho."/>
    <x v="1"/>
    <x v="5"/>
    <s v="Silvicultura"/>
    <s v="Eduardo José Ferreira de Arantes Oliveira. Matrícula 37013668"/>
    <s v=" Mecânico"/>
    <m/>
    <m/>
    <m/>
    <s v="1. Paralisação da atividade e o colaborador foi encaminhado para o hospital municipal em Água Clara-MS, onde foi atendido, medicado e liberado posteriormente sem restrições;_x000a_2. Comunicação aos  gestores, saúde e área de segurança da MS Florestal."/>
    <s v="Cristiano Araújo"/>
    <s v="EMERSON MOURA TEIXEIRA"/>
    <s v="LEVE"/>
    <s v="BAIXA"/>
    <s v="NÃO"/>
    <s v=""/>
    <b v="0"/>
    <s v=""/>
    <m/>
    <m/>
    <m/>
    <s v="SIM"/>
  </r>
  <r>
    <n v="164"/>
    <x v="0"/>
    <d v="2024-02-13T00:00:00"/>
    <x v="1"/>
    <d v="1899-12-30T08:15:00"/>
    <s v="Viveiro - Avaí"/>
    <x v="3"/>
    <x v="1"/>
    <x v="0"/>
    <x v="0"/>
    <s v="Durante coleta, colaboradora pisou em um desnível entre os canaletes, ocasionando torção no pé direito."/>
    <x v="0"/>
    <x v="2"/>
    <s v="Avaí"/>
    <s v="Andreza Foizer Barcelos - 37016386"/>
    <s v="Auxiliar de serviços gerais"/>
    <m/>
    <m/>
    <m/>
    <s v="1. A colaboradora foi encaminhada para o hospital em Pirajuí para realizar raio-x._x000a_▪︎Obs.: Em 14.02.24 passou com médico do trabalho, não houve fratura, somente luxação."/>
    <s v="Maria Lopes Martins Avelar"/>
    <s v="KARINE ANTONIA MORAES RIBEIRO"/>
    <s v="LEVE"/>
    <s v="BAIXA"/>
    <s v="NÃO"/>
    <s v=""/>
    <b v="0"/>
    <s v=""/>
    <m/>
    <m/>
    <m/>
    <m/>
  </r>
  <r>
    <n v="165"/>
    <x v="0"/>
    <d v="2024-02-12T00:00:00"/>
    <x v="1"/>
    <d v="1899-12-30T13:20:00"/>
    <s v="Fazenda Boa Vista V"/>
    <x v="0"/>
    <x v="2"/>
    <x v="0"/>
    <x v="0"/>
    <s v="Durante atividade de coleta de serragem, colaborador foi realizar manobra e passou sobre madeira, ocasionando avaria do paralamas esquerdo."/>
    <x v="0"/>
    <x v="8"/>
    <s v="Melhoramento Genético"/>
    <s v="37003262 Adriano Aparecido Bertini"/>
    <s v="Assistente de Pesquisa"/>
    <m/>
    <m/>
    <m/>
    <s v="1. Comunicado o supervisor Amarildo da Silva, Técnico responsável pela atividade Murilo César Cordeiro, que realizou contato para TST Karine Moraes."/>
    <s v="Murilo César Cordeiro"/>
    <s v="KARINE ANTONIA MORAES RIBEIRO"/>
    <s v="LEVE"/>
    <s v="BAIXA"/>
    <s v="NÃO"/>
    <s v=""/>
    <b v="0"/>
    <s v=""/>
    <m/>
    <m/>
    <m/>
    <m/>
  </r>
  <r>
    <n v="166"/>
    <x v="0"/>
    <d v="2024-02-09T00:00:00"/>
    <x v="1"/>
    <d v="1899-12-30T15:00:00"/>
    <s v="Guaranta"/>
    <x v="0"/>
    <x v="2"/>
    <x v="0"/>
    <x v="0"/>
    <s v="Ao realizar conversão em rotatória fechada, veículo invadiu a guia, vindo e estourar o pneu traseiro (lado direito)."/>
    <x v="0"/>
    <x v="9"/>
    <s v="Topografia - Géoprocessamento"/>
    <s v="Urubatan Amaral - 37013902"/>
    <s v="Auxiliar de Topografia"/>
    <m/>
    <m/>
    <m/>
    <s v="1. Parado o veículo em local seguro;_x000a_2. Incluído sinalização na via com triângulo;_x000a_3. Efetuado a troca do pneu."/>
    <s v="Urubatan Amaral"/>
    <s v="KARINE ANTONIA MORAES RIBEIRO"/>
    <s v="LEVE"/>
    <s v="BAIXA"/>
    <s v="NÃO"/>
    <s v=""/>
    <b v="0"/>
    <s v=""/>
    <m/>
    <m/>
    <m/>
    <m/>
  </r>
  <r>
    <n v="167"/>
    <x v="0"/>
    <d v="2024-02-14T00:00:00"/>
    <x v="1"/>
    <d v="1899-12-30T20:20:00"/>
    <s v="Fazenda Santo Antônio VI - Talhão 10"/>
    <x v="3"/>
    <x v="1"/>
    <x v="0"/>
    <x v="0"/>
    <s v="O trainee em operação de máquina florestal havia saído da cabine do harvester. Ao retornar para o equipamento, escorregou enquanto caminhava pelo talhão, que estava com o solo escorregadio devido a chuva."/>
    <x v="0"/>
    <x v="13"/>
    <m/>
    <s v="Guilherme Terra"/>
    <s v="Operador de máquinas I"/>
    <m/>
    <m/>
    <m/>
    <s v="1. Trabalhador foi levado para o hospital de Garça, onde recebeu atestado de 04 dias;_x000a_2. Hoje dia 15/02/2024 o trabalhador passará pelo médico do trabalho da Bracell."/>
    <s v="Givanildo Azevedo"/>
    <s v="ALESSANDRO BERNARDINO BORGES"/>
    <m/>
    <m/>
    <s v="NÃO"/>
    <s v=""/>
    <b v="0"/>
    <s v=""/>
    <m/>
    <m/>
    <m/>
    <m/>
  </r>
  <r>
    <n v="168"/>
    <x v="0"/>
    <d v="2024-02-08T00:00:00"/>
    <x v="1"/>
    <d v="1899-12-30T15:30:00"/>
    <s v="Fazenda Rio Feio"/>
    <x v="3"/>
    <x v="1"/>
    <x v="0"/>
    <x v="0"/>
    <s v="Colaborador não avistou um erosão causada pela chuva e veio a cair,  bateu as costas e consequentemente sentiu dores."/>
    <x v="31"/>
    <x v="4"/>
    <s v="Regional Norte"/>
    <s v="Evandro Rogério Alves"/>
    <s v="Trabalhador Agrícola"/>
    <m/>
    <m/>
    <m/>
    <s v="1. Encaminhado o colaborador  ao PS pronto socorro Álvaro de Carvalho"/>
    <s v="Luciano Henrique Passaroni"/>
    <s v="ALEXANDRE OLIVEIRA"/>
    <s v="LEVE"/>
    <s v="BAIXA"/>
    <s v="NÃO"/>
    <s v=""/>
    <b v="0"/>
    <s v=""/>
    <m/>
    <m/>
    <m/>
    <m/>
  </r>
  <r>
    <n v="169"/>
    <x v="0"/>
    <d v="2024-02-14T00:00:00"/>
    <x v="1"/>
    <d v="1899-12-30T15:26:00"/>
    <s v="Fazenda Represa - Gleba B - MÓD 3"/>
    <x v="3"/>
    <x v="1"/>
    <x v="0"/>
    <x v="0"/>
    <s v="Motorista estava conduzindo o caminhão prancha para realizar a movimentação de máquinas, quando entrou no talhão, o caminhão escorregou por conta da chuva e veio a colidir do lado direito na pilha de madeira. Junto ao motorista havia um segundo motorista de passageiro, sofreu leves escoriações no braço devido a estilhaços de vidro da janela."/>
    <x v="0"/>
    <x v="0"/>
    <s v="MÓDULO 3"/>
    <s v="37015262 Maicon Douglas Aparecido Antônio._x000a_Mateus Buona Matrícula: 37005699"/>
    <s v="Motorista Transporte Cargas"/>
    <m/>
    <m/>
    <m/>
    <s v="1. Conduzido o colaborador para pronto atendimento"/>
    <s v="Matheus Henrique"/>
    <s v="JOSE LEONARDO RIGHETO"/>
    <s v="LEVE"/>
    <s v="BAIXA"/>
    <s v="NÃO"/>
    <s v=""/>
    <b v="0"/>
    <s v=""/>
    <m/>
    <m/>
    <m/>
    <m/>
  </r>
  <r>
    <n v="170"/>
    <x v="0"/>
    <d v="2024-02-14T00:00:00"/>
    <x v="1"/>
    <d v="1899-12-30T15:40:00"/>
    <s v="Viveiro - Avaí"/>
    <x v="3"/>
    <x v="1"/>
    <x v="0"/>
    <x v="0"/>
    <s v=" Colaborador estava trabalhando na área de rustificação e pisou em falso em uma vala."/>
    <x v="0"/>
    <x v="2"/>
    <s v="Avaí"/>
    <s v="Luis Felipe Idalino Pereira_x000a_Matrícula: 37016479"/>
    <s v="Auxiliar de serviços gerais"/>
    <m/>
    <m/>
    <m/>
    <s v="1. Conduzido o colaborador para o hospital em Pirajuí, para realização de raio-x._x000a_Obs.: Conforme parecer médico, não houve fratura e nenhuma lesão."/>
    <s v="Izabela Santos"/>
    <s v="KARINE ANTONIA MORAES RIBEIRO"/>
    <s v="LEVE"/>
    <s v="BAIXA"/>
    <s v="NÃO"/>
    <s v=""/>
    <b v="0"/>
    <s v=""/>
    <m/>
    <m/>
    <m/>
    <m/>
  </r>
  <r>
    <n v="171"/>
    <x v="0"/>
    <d v="2024-02-13T00:00:00"/>
    <x v="1"/>
    <d v="1899-12-30T15:50:00"/>
    <s v="Fazenda Clavinote"/>
    <x v="0"/>
    <x v="3"/>
    <x v="0"/>
    <x v="0"/>
    <s v="Motorista ao tentar desviar de um caminhão pipa que se encontrava na estrada colidiu ( resvalou) com a última composição do tritrem no tanque do pipa."/>
    <x v="0"/>
    <x v="0"/>
    <s v="BTF04"/>
    <s v="37015096 / Felipe dos Santos Lima"/>
    <s v="Motorista Transporte madeiras"/>
    <m/>
    <m/>
    <m/>
    <s v="1. Comunicação ao time do carregamento ( Por parte do motorista do pipa. Motorista do tritrem não percebeu que esbarrou)"/>
    <s v="Uedslei Cunha"/>
    <s v="JOSE LEONARDO RIGHETO"/>
    <s v="LEVE"/>
    <s v="BAIXA"/>
    <s v="NÃO"/>
    <s v=""/>
    <b v="0"/>
    <s v=""/>
    <m/>
    <m/>
    <m/>
    <m/>
  </r>
  <r>
    <n v="172"/>
    <x v="1"/>
    <d v="2024-02-15T00:00:00"/>
    <x v="1"/>
    <d v="1899-12-30T09:01:00"/>
    <s v="1° seleção -  Viveiro de Mudas"/>
    <x v="3"/>
    <x v="1"/>
    <x v="0"/>
    <x v="0"/>
    <s v="A colaboradora estava auxiliando no descarregamento de bandejas vazias e sem perceber uma bandeja caiu em seu braço, ocasionando um leve desconforto. "/>
    <x v="1"/>
    <x v="2"/>
    <s v="Pleno sol"/>
    <s v=" Afonsa Arce Ortega - 37010797"/>
    <s v="Auxiliar de  Viveiro"/>
    <m/>
    <m/>
    <m/>
    <s v="1. A colaboradora foi encaminhada ao ambulatório médico local, onde foi atendida e liberada sem restrições. "/>
    <s v="Cristiano Silva"/>
    <s v="Dayane Rafaela Rossignolo"/>
    <s v="LEVE"/>
    <s v="BAIXA"/>
    <s v="NÃO"/>
    <s v=""/>
    <b v="0"/>
    <s v=""/>
    <m/>
    <m/>
    <m/>
    <s v="SIM"/>
  </r>
  <r>
    <n v="173"/>
    <x v="1"/>
    <d v="2024-02-15T00:00:00"/>
    <x v="1"/>
    <d v="1899-12-30T11:26:00"/>
    <s v="Fazenda Lagoa do Campo - Ribas do Rio Pardo/MS"/>
    <x v="0"/>
    <x v="0"/>
    <x v="0"/>
    <x v="0"/>
    <s v="O colaborador realizava atividade de adubação no talhão 08 e ao sair da entre linha, acabou colidindo na lateral da caminhonete que transitava pelo carreador, causando avarias. "/>
    <x v="33"/>
    <x v="4"/>
    <s v="Adubação Mecanizada"/>
    <s v="15460/ Alexandre dos Santos Andrade"/>
    <s v="Operador de Trator Pneu"/>
    <m/>
    <m/>
    <m/>
    <s v="1. Comunicação aos gestores e área de segurança da MS Florestal e EPS Emflors._x000a_2. A operação foi parada imediatamente para tratativas do evento."/>
    <s v="Lucas dos Santos Bahia"/>
    <s v="EMERSON MOURA TEIXEIRA"/>
    <s v="LEVE"/>
    <s v="BAIXA"/>
    <s v="NÃO"/>
    <s v=""/>
    <b v="0"/>
    <s v=""/>
    <m/>
    <m/>
    <m/>
    <s v="SIM"/>
  </r>
  <r>
    <n v="174"/>
    <x v="1"/>
    <d v="2024-02-15T00:00:00"/>
    <x v="1"/>
    <d v="1899-12-30T13:00:00"/>
    <s v="Fazenda Lagoa do Campo - Ribas do Rio Pardo/MS"/>
    <x v="0"/>
    <x v="2"/>
    <x v="0"/>
    <x v="0"/>
    <s v="Durante manobra de  marcha ré, veio a atingir o para-lama do veículo Van, pertencente a empresa Motasul que estava estacionada, causando avarias consideráveis no  para-lama da van e traseira da caminhonete."/>
    <x v="1"/>
    <x v="4"/>
    <s v="Silvicultura"/>
    <s v="37014991/ Carlos de Jesus Junior"/>
    <s v="Mecânico"/>
    <m/>
    <m/>
    <m/>
    <s v="1. Comunicação aos gestores e área de segurança da MS Florestal e EPS Motassul. "/>
    <s v="Emerson Moura Teixeira"/>
    <s v="EMERSON MOURA TEIXEIRA"/>
    <s v="LEVE"/>
    <s v="BAIXA"/>
    <s v="NÃO"/>
    <s v=""/>
    <b v="0"/>
    <s v=""/>
    <m/>
    <m/>
    <m/>
    <s v="SIM"/>
  </r>
  <r>
    <n v="175"/>
    <x v="1"/>
    <d v="2024-02-09T00:00:00"/>
    <x v="1"/>
    <d v="1899-12-30T09:40:00"/>
    <s v=" Primeira Seleção"/>
    <x v="3"/>
    <x v="1"/>
    <x v="0"/>
    <x v="0"/>
    <s v="A colaboradora relatou que foi colocar duas bandejas de mudas no bandejão e ao pular o trilho enroscou o pé direito e veio a cair no chão, batendo a canela direita no ferro e o braço direito no chão, causando pequenas escoriações. "/>
    <x v="1"/>
    <x v="2"/>
    <s v=" Viveiro de Mudas "/>
    <s v="37015329 - Ariadne Fernandes da Silva"/>
    <s v="Auxiliar de Viveiro"/>
    <m/>
    <m/>
    <m/>
    <s v="1. A colaboradora foi encaminhada para o ambulatório médico local  e posteriormente foi levada para o hospital de Água Clara-MS,  onde foi realizado exames de raio X, não sendo constatada nenhuma lesão. Ela então foi liberada sem restrições. "/>
    <s v="Cristiano Minetto"/>
    <s v="Dayane Rafaela Rossignolo"/>
    <s v="LEVE"/>
    <s v="BAIXA"/>
    <s v="NÃO"/>
    <s v=""/>
    <b v="0"/>
    <s v=""/>
    <m/>
    <m/>
    <m/>
    <s v="SIM"/>
  </r>
  <r>
    <n v="176"/>
    <x v="0"/>
    <d v="2024-02-16T00:00:00"/>
    <x v="1"/>
    <d v="1899-12-30T15:15:00"/>
    <s v="Auto Posto Bracell"/>
    <x v="3"/>
    <x v="1"/>
    <x v="0"/>
    <x v="0"/>
    <s v="Ao término do abastecimento a colaboradora enroscou o pé na mangueira de abastecimento e veio a cair ao chão, chocando o seu rosto."/>
    <x v="0"/>
    <x v="6"/>
    <s v="Posto de combustível"/>
    <s v=" 37015560 - Anna Claudia da Silva"/>
    <s v="Frentista"/>
    <m/>
    <m/>
    <m/>
    <s v="1. Comunicado à Segurança;_x000a_2. Encaminhada ao laboratório médico L2."/>
    <s v="Eduardo Vargas"/>
    <s v="TÁSSIA PRADO"/>
    <s v="LEVE"/>
    <s v="BAIXA"/>
    <s v="NÃO"/>
    <s v=""/>
    <b v="0"/>
    <s v=""/>
    <m/>
    <m/>
    <m/>
    <m/>
  </r>
  <r>
    <n v="177"/>
    <x v="0"/>
    <d v="2024-02-16T00:00:00"/>
    <x v="1"/>
    <d v="1899-12-30T08:30:00"/>
    <s v="Sala PCM"/>
    <x v="3"/>
    <x v="1"/>
    <x v="0"/>
    <x v="0"/>
    <s v="A colaboradora passou mal durante o DDS e desmaiou."/>
    <x v="0"/>
    <x v="6"/>
    <s v="Oficina Automotiva"/>
    <s v="37012267 - Caroline Santos Baracho"/>
    <s v="Assistente Administrativo"/>
    <m/>
    <m/>
    <m/>
    <s v="1. Ligado ao ambulatorio e solicitado ambulancia, encaminhada colaboradora pro ambulatório da linha 2. _x000a_2. Comunicação à segurança do trabalho"/>
    <s v="Ulysses A. Da Silva Neto"/>
    <s v="TÁSSIA PRADO"/>
    <s v="LEVE"/>
    <s v="MUITO BAIXA"/>
    <s v="NÃO"/>
    <s v=""/>
    <b v="0"/>
    <s v=""/>
    <m/>
    <m/>
    <m/>
    <m/>
  </r>
  <r>
    <n v="178"/>
    <x v="0"/>
    <d v="2024-02-16T00:00:00"/>
    <x v="1"/>
    <d v="1899-12-30T17:00:00"/>
    <s v="Almoxarifado"/>
    <x v="3"/>
    <x v="1"/>
    <x v="0"/>
    <x v="0"/>
    <s v="Colaborador estava se deslocando para utilizar a empilhadeira quando se sentiu mal. Não iniciou a atividade e solicitou ajuda ao líder."/>
    <x v="0"/>
    <x v="6"/>
    <s v="Oficina Central"/>
    <s v="37006670 - Fabiano Rosa Mazetto"/>
    <s v="Almoxarife II"/>
    <m/>
    <m/>
    <m/>
    <s v="1. Encaminhado ao ambulatório Bracell, o enfermeiro de plantão solicitou avaliação no CMU;_x000a_2. Comunicação a segurança do trabalho."/>
    <s v=" Gustavo Romeiro"/>
    <s v="TÁSSIA PRADO"/>
    <s v="LEVE"/>
    <s v="MUITO BAIXA"/>
    <s v="NÃO"/>
    <s v=""/>
    <b v="0"/>
    <s v=""/>
    <m/>
    <m/>
    <m/>
    <m/>
  </r>
  <r>
    <n v="179"/>
    <x v="0"/>
    <d v="2024-02-17T00:00:00"/>
    <x v="1"/>
    <d v="1899-12-30T08:30:00"/>
    <s v="Linha 2"/>
    <x v="0"/>
    <x v="0"/>
    <x v="0"/>
    <x v="0"/>
    <s v="Operador estava operando máquina na mesa 3, alega que ao pegar madeira no primeiro compartimento do caminhão da expresso nepomuceno, a madeira que estava molhada escorregou da garra."/>
    <x v="0"/>
    <x v="11"/>
    <s v="Mesa 3"/>
    <s v="Leandro Leme de Oliveira - 37002496"/>
    <s v="Operador Maquina Patio de Madeira L2"/>
    <m/>
    <m/>
    <m/>
    <s v="1. Acionado supervisão e verificação da situação._x000a_2. Acionado mecânicos do turno."/>
    <s v="Camila Leite Santos"/>
    <s v="ALESSANDRA MARTINS RIBEIRO"/>
    <s v="LEVE"/>
    <s v="MUITO BAIXA"/>
    <s v="NÃO"/>
    <s v=""/>
    <b v="0"/>
    <s v=""/>
    <m/>
    <m/>
    <m/>
    <s v="SIM"/>
  </r>
  <r>
    <n v="180"/>
    <x v="0"/>
    <d v="2024-02-17T00:00:00"/>
    <x v="1"/>
    <d v="1899-12-30T07:15:00"/>
    <s v="Rodovia Engenheiro João Batista Cabral"/>
    <x v="0"/>
    <x v="3"/>
    <x v="0"/>
    <x v="0"/>
    <s v="Colaborador se deslocava com o veículo sentido Espírito Santo do Turvo, momento que colidiu com um cachorro que estava na rodovia."/>
    <x v="0"/>
    <x v="1"/>
    <s v="MÓDULO 4"/>
    <s v="37010060/ Marcos Ribeiro Freire"/>
    <s v="Assistente Operador de Grua"/>
    <m/>
    <m/>
    <m/>
    <s v="1. Comunicado a gestão;_x000a_2. Comunicado a segurança do trabalho."/>
    <s v="Márcio Aparecido Cavalheiro"/>
    <s v="LYNIKER HENRIQUE NOGUEIRA DE OLIVEIRA"/>
    <s v="LEVE"/>
    <s v="BAIXA"/>
    <s v="NÃO"/>
    <s v=""/>
    <b v="0"/>
    <s v=""/>
    <m/>
    <m/>
    <m/>
    <m/>
  </r>
  <r>
    <n v="181"/>
    <x v="0"/>
    <d v="2024-02-18T00:00:00"/>
    <x v="1"/>
    <d v="1899-12-30T08:15:00"/>
    <s v="Box bracell"/>
    <x v="1"/>
    <x v="1"/>
    <x v="1"/>
    <x v="0"/>
    <s v="Colaborador estava travando a porca do parafuso trifuncional do eixo com a chave de boca, enquanto do outro lado do eixo estava a parafusadeira pneumática, após o funcionamento da parafusadeira a chave virou e veio a prensar o 4° dedo da mão direita contra o suporte do patim de freio."/>
    <x v="0"/>
    <x v="6"/>
    <s v="Oficina central"/>
    <s v="Matheus Amphilo dos Santos - 37013626"/>
    <s v=" Auxiliar de mecânico"/>
    <m/>
    <m/>
    <m/>
    <s v="1. Enviado o colaborador para ambulatório feito primeiro atendimento, a enfermeira orientou para o mesmo passar pelo CMU para fazer Raio X do dedo, onde foi constatada fratura._x000a_2. Comunicação à segurança do trabalho"/>
    <s v="Felipe Andrigo Romani"/>
    <s v="TÁSSIA PRADO"/>
    <s v="MODERADO"/>
    <s v="MÉDIA"/>
    <s v="SIM"/>
    <d v="2024-02-25T00:00:00"/>
    <s v="CONCLUÍDO"/>
    <s v=""/>
    <s v="OK"/>
    <m/>
    <s v="SIM"/>
    <m/>
  </r>
  <r>
    <n v="182"/>
    <x v="0"/>
    <d v="2024-02-18T00:00:00"/>
    <x v="1"/>
    <d v="1899-12-30T13:13:00"/>
    <s v="Box bracell"/>
    <x v="1"/>
    <x v="1"/>
    <x v="1"/>
    <x v="0"/>
    <s v="Colaborador estava utilizando o macaco para baixar o eixo, quando o mesmo escapou prensando o polegar da mão esquerda contra o espelho do freio."/>
    <x v="0"/>
    <x v="6"/>
    <s v="Oficina central"/>
    <s v="LEONARDO FERRAZ DA SILVA - 37012233"/>
    <s v=" OPERADOR DE MANUTENÇÃO"/>
    <m/>
    <m/>
    <m/>
    <s v="1. Colaborador encaminhado para o ambulatório bracell, enfermeira solicitou que fosse ao CMU para verificar a necessidade de dar pontos."/>
    <s v="Felipe Andrigo Romani"/>
    <s v="TÁSSIA PRADO"/>
    <s v="MODERADO"/>
    <s v="MÉDIA"/>
    <s v="SIM"/>
    <d v="2024-02-25T00:00:00"/>
    <s v="CONCLUÍDO"/>
    <s v=""/>
    <s v="OK"/>
    <m/>
    <s v="SIM"/>
    <m/>
  </r>
  <r>
    <n v="183"/>
    <x v="0"/>
    <d v="2024-02-19T00:00:00"/>
    <x v="1"/>
    <d v="1899-12-30T07:50:00"/>
    <s v="Marechal Rondon"/>
    <x v="0"/>
    <x v="2"/>
    <x v="0"/>
    <x v="0"/>
    <s v="Durante deslocamento, devido congestionamento e manobra de um veículo a frente, o colaborador não conseguiu parar a tempo, ocasionando colisão na traseira deste veículo."/>
    <x v="0"/>
    <x v="13"/>
    <s v="BTF-01/ BRC-01"/>
    <s v="37004486 FELIPE GIROTO SANTOS"/>
    <s v="TÉCNICO DE DESENVOLVIMENTO OPERACIONAL"/>
    <m/>
    <m/>
    <m/>
    <s v="1. Averiguar se tinha feridos, acionar meu coordenador sobre o ocorrido, fazer boletim, alinhar procedimentos com frotas e chamar guincho.  Obs.: O chevrolet é veículo próprio de colaborador Bracell._x000a_Obs.: Não houve lesão com ambos colaboradores."/>
    <s v="Felipe Giroto"/>
    <s v="KARINE ANTONIA MORAES RIBEIRO"/>
    <s v="LEVE"/>
    <s v="BAIXA"/>
    <s v="NÃO"/>
    <s v=""/>
    <b v="0"/>
    <s v=""/>
    <m/>
    <m/>
    <m/>
    <m/>
  </r>
  <r>
    <n v="184"/>
    <x v="0"/>
    <d v="2024-02-19T00:00:00"/>
    <x v="1"/>
    <d v="1899-12-30T09:50:00"/>
    <s v="Fazenda Chapadão A - Talhão 010 - MÓD 13"/>
    <x v="2"/>
    <x v="1"/>
    <x v="0"/>
    <x v="0"/>
    <s v="Colaborador ao se deslocar para o carreador foi picado por marimbondos na mão esquerda e nariz."/>
    <x v="0"/>
    <x v="3"/>
    <s v="MÓDULO 13"/>
    <s v="37015082_x000a_Carlos Adrian Alves Maciel"/>
    <s v="Operador de máquina florestal I."/>
    <m/>
    <m/>
    <m/>
    <s v="1. Tomou antialérgico no módulo._x000a_2. Encaminhado para o Hospital Municipal de Jequitai MG"/>
    <s v="Givanildo Alves Azevedo"/>
    <s v="GUILHERME CHAMARELLI"/>
    <s v="LEVE"/>
    <s v="BAIXA"/>
    <s v="NÃO"/>
    <s v=""/>
    <b v="0"/>
    <s v=""/>
    <m/>
    <m/>
    <m/>
    <m/>
  </r>
  <r>
    <n v="185"/>
    <x v="1"/>
    <d v="2024-02-16T00:00:00"/>
    <x v="1"/>
    <d v="1899-12-30T10:20:00"/>
    <s v="Faz. Santa Neuza"/>
    <x v="0"/>
    <x v="2"/>
    <x v="0"/>
    <x v="0"/>
    <s v="Segundo relato do colaborador, ele estava  trafegando em via não pavimentada, entre os talhões. Em determinado momento, veio a colidir com o trator que estava saindo da linha, onde realizava atividade de aplicação mecanizada, causando avarias no veículo (caminhonete) e na máquina."/>
    <x v="25"/>
    <x v="4"/>
    <s v="Florestal"/>
    <s v="Marcos Vinícius Pereira Santos"/>
    <s v="Encarregado de campo"/>
    <m/>
    <m/>
    <m/>
    <s v="1.  Comunicação aos gestores e área de segurança MS Florestal e EPS Inovesa."/>
    <s v=" Joseana A. Veiga"/>
    <s v="MARCEL PRADO DE LUCENA"/>
    <s v="LEVE"/>
    <s v="BAIXA"/>
    <s v="NÃO"/>
    <s v=""/>
    <b v="0"/>
    <s v=""/>
    <m/>
    <m/>
    <m/>
    <s v="SIM"/>
  </r>
  <r>
    <n v="186"/>
    <x v="1"/>
    <d v="2024-02-16T00:00:00"/>
    <x v="1"/>
    <d v="1899-12-30T16:58:00"/>
    <s v="Fazenda Nossa Senhora Aparecida"/>
    <x v="0"/>
    <x v="0"/>
    <x v="0"/>
    <x v="0"/>
    <s v="Durante manobra com o caminhão pra entrar de ré no corredor para descarregar as caixas, acabou batendo o baú no banheiro do pátio do viveiro. "/>
    <x v="1"/>
    <x v="2"/>
    <s v=" Gestor frota"/>
    <s v="Jucelaine Ferreira souza"/>
    <s v=" Motorista "/>
    <m/>
    <m/>
    <m/>
    <s v="1. Comunicação aos gestores e área de segurança da MS Florestal._x000a_2. A empresa (Flora Brasil) entrará com as ações cabíveis no momento."/>
    <s v="Leogiano Pires"/>
    <s v="Dayane Rafaela Rossignolo"/>
    <s v="LEVE"/>
    <s v="BAIXA"/>
    <s v="NÃO"/>
    <s v=""/>
    <b v="0"/>
    <s v=""/>
    <m/>
    <m/>
    <m/>
    <s v="SIM"/>
  </r>
  <r>
    <n v="187"/>
    <x v="1"/>
    <d v="2024-02-17T00:00:00"/>
    <x v="1"/>
    <d v="1899-12-30T14:37:00"/>
    <s v="Fazenda Asas"/>
    <x v="4"/>
    <x v="1"/>
    <x v="0"/>
    <x v="0"/>
    <s v="O colaborador estava  operando a máquina com o tanque e durante uma manobra em torno do talhão 17, o tanque veio a tombar devido a inclinação do solo."/>
    <x v="11"/>
    <x v="4"/>
    <s v="Florestal"/>
    <s v="Edison José da Silva"/>
    <s v="Operador de Trator Agrícola"/>
    <m/>
    <m/>
    <m/>
    <s v="1. Comunicação aos gestores e time de Segurança da MS Florestal e EPS Parcetec. "/>
    <s v=" Igor Jonas"/>
    <s v="ANISON CLAUDIO DA SILVA MARIMOTO"/>
    <s v="LEVE"/>
    <s v="MÉDIA"/>
    <s v="SIM"/>
    <d v="2024-02-24T00:00:00"/>
    <s v="ATRASADO"/>
    <n v="194"/>
    <m/>
    <m/>
    <m/>
    <s v="SIM"/>
  </r>
  <r>
    <n v="188"/>
    <x v="1"/>
    <d v="2024-02-16T00:00:00"/>
    <x v="1"/>
    <d v="1899-12-30T16:40:00"/>
    <s v="Ribas do Rio Pardo"/>
    <x v="3"/>
    <x v="1"/>
    <x v="0"/>
    <x v="0"/>
    <s v="Ao final do turno, o colaborador ao descer do equipamento, escorregou na escada e a bota acabou saindo do seu pé, sentindo um desconforto no mesmo."/>
    <x v="0"/>
    <x v="4"/>
    <s v="MÓDULO 8"/>
    <s v="37015568 / Matheus dos Santos de Souza"/>
    <s v="Operador Maquinas Florestais"/>
    <m/>
    <m/>
    <m/>
    <s v="1. O colaborador foi encaminhado para o pronto atendimento em Ribas do Rio Pardo MS, onde foi atendido,  medicado e liberado posteriormente sem restrições. _x000a_2 . Comunicação aos gestores, saúde e área de segurança da Bracell. "/>
    <s v="Felipe Teixeira"/>
    <s v="MARCEL PRADO DE LUCENA"/>
    <s v="LEVE"/>
    <s v="BAIXA"/>
    <s v="NÃO"/>
    <s v=""/>
    <b v="0"/>
    <s v=""/>
    <m/>
    <m/>
    <m/>
    <s v="SIM"/>
  </r>
  <r>
    <n v="189"/>
    <x v="1"/>
    <d v="2024-02-20T00:00:00"/>
    <x v="1"/>
    <d v="1899-12-30T07:20:00"/>
    <s v="Canaletes de coletas"/>
    <x v="3"/>
    <x v="1"/>
    <x v="0"/>
    <x v="0"/>
    <s v="A colaboradora estava iniciando as atividades de rotina e ao abrir o guarda sol, a estrutura de suporte prensou o dedo polegar da mão esquerda dela, causando uma pequena escoriação. "/>
    <x v="1"/>
    <x v="4"/>
    <s v="Viveiro de Mudas"/>
    <s v="37011872/ Paloma Vitória de Lima"/>
    <s v="Auxiliar de Viveiro"/>
    <m/>
    <m/>
    <m/>
    <s v="1. A colaboradora foi encaminhada ao ambulatório médico local, onde foi atendida, realizada limpeza do local, compressa de água gelada, sendo liberada sem restrições. _x000a_2. Comunicação aos gestores, saúde e área de segurança da MS Florestal. "/>
    <s v="Lidiana Nayara Ralph"/>
    <s v="Dayane Rafaela Rossignolo"/>
    <s v="LEVE"/>
    <s v="BAIXA"/>
    <s v="NÃO"/>
    <s v=""/>
    <b v="0"/>
    <s v=""/>
    <m/>
    <m/>
    <m/>
    <s v="SIM"/>
  </r>
  <r>
    <n v="190"/>
    <x v="0"/>
    <d v="2024-02-15T00:00:00"/>
    <x v="1"/>
    <d v="1899-12-30T17:50:00"/>
    <s v="Rod. Juliano Lorenzetti"/>
    <x v="0"/>
    <x v="2"/>
    <x v="0"/>
    <x v="0"/>
    <s v=" Durante deslocamento o carro que estava na frente parou, e o de traz colidiu na traseira do mesmo."/>
    <x v="0"/>
    <x v="9"/>
    <s v="Microplanejamento"/>
    <s v="Willian de Mattos Barbosa Dutra"/>
    <s v="Técnico de Planejamento Florestal"/>
    <m/>
    <m/>
    <m/>
    <s v="1. Comunicar ao supervisor"/>
    <s v="Willian Dutra"/>
    <s v="KARINE ANTONIA MORAES RIBEIRO"/>
    <s v="LEVE"/>
    <s v="BAIXA"/>
    <s v="NÃO"/>
    <s v=""/>
    <b v="0"/>
    <s v=""/>
    <m/>
    <m/>
    <m/>
    <m/>
  </r>
  <r>
    <n v="191"/>
    <x v="0"/>
    <d v="2024-02-19T00:00:00"/>
    <x v="1"/>
    <d v="1899-12-30T22:30:00"/>
    <s v="Fazenda Massapê - MÓD 10"/>
    <x v="2"/>
    <x v="1"/>
    <x v="0"/>
    <x v="0"/>
    <s v="O Técnico em mecânica estava próximo a uma máquina no talhão, realizando suas atividades, quando foi picado por uma abelha na região do pescoço, próximo a nuca."/>
    <x v="30"/>
    <x v="3"/>
    <s v="MÓDULO 10"/>
    <s v="Gabriel Fernandes dos Santos"/>
    <s v="Técnico de manutenção "/>
    <m/>
    <m/>
    <m/>
    <s v="Trabalhador se negou a passar por atendimento médico, devido a não estar sentindo nenhum desconforto. "/>
    <s v="Mônica Silva "/>
    <s v="ALESSANDRO BERNARDINO BORGES"/>
    <s v="LEVE"/>
    <s v="BAIXA"/>
    <s v="NÃO"/>
    <s v=""/>
    <m/>
    <m/>
    <m/>
    <m/>
    <m/>
    <m/>
  </r>
  <r>
    <n v="192"/>
    <x v="1"/>
    <d v="2024-02-20T00:00:00"/>
    <x v="1"/>
    <d v="1899-12-30T07:20:00"/>
    <s v="Canaletes de coletas"/>
    <x v="3"/>
    <x v="1"/>
    <x v="0"/>
    <x v="0"/>
    <s v="A colaboradora estava iniciando as atividades de rotina e ao abrir o guarda sol, a estrutura de suporte prensou o dedo polegar da mão esquerda dela, causando uma pequena escoriação. "/>
    <x v="1"/>
    <x v="2"/>
    <s v="Viveiro de Mudas"/>
    <s v="Paloma Vitória de Lima - 37011872"/>
    <s v="Auxiliar de Viveiro"/>
    <m/>
    <m/>
    <m/>
    <s v="1. A colaboradora foi encaminhada ao ambulatório médico local, onde foi atendida, realizada limpeza do local, compressa de água gelada, sendo liberada sem restrições. _x000a_2. Comunicação aos gestores, saúde e área de segurança da MS Florestal. "/>
    <s v="Lidiana Nayara Ralph"/>
    <s v="Dayane Rafaela Rossignolo"/>
    <s v="LEVE"/>
    <s v="BAIXA"/>
    <s v="NÃO"/>
    <s v=""/>
    <b v="0"/>
    <s v=""/>
    <m/>
    <m/>
    <m/>
    <s v="SIM"/>
  </r>
  <r>
    <n v="193"/>
    <x v="0"/>
    <d v="2024-02-20T00:00:00"/>
    <x v="1"/>
    <d v="1899-12-30T13:00:00"/>
    <s v="Avaí"/>
    <x v="3"/>
    <x v="1"/>
    <x v="0"/>
    <x v="0"/>
    <s v="No descarregamento do caminhão, um fardo contendo 5 bandejas de aproximadamente 3kg, caiu sobre o pé do colaborador."/>
    <x v="0"/>
    <x v="2"/>
    <s v="Barracão de estaqueamento"/>
    <s v="Otávio Castro Moreira Junior. - 37013543"/>
    <s v="Auxiliar de Serviços Gerais"/>
    <m/>
    <m/>
    <m/>
    <s v="1. Encaminhado para o pronto atendimento de Pirajuí; _x000a_2. Realizado raio-x, porém não houve nenhuma lesão"/>
    <s v="Rosana Ferreira"/>
    <s v="KARINE ANTONIA MORAES RIBEIRO"/>
    <s v="LEVE"/>
    <s v="BAIXA"/>
    <s v="NÃO"/>
    <s v=""/>
    <b v="0"/>
    <s v=""/>
    <m/>
    <m/>
    <m/>
    <m/>
  </r>
  <r>
    <n v="194"/>
    <x v="1"/>
    <d v="2024-02-20T00:00:00"/>
    <x v="1"/>
    <d v="1899-12-30T16:00:00"/>
    <s v="Fazenda Bela Vista - Ribas do Rio Pardo MS"/>
    <x v="0"/>
    <x v="2"/>
    <x v="0"/>
    <x v="0"/>
    <s v="A colaboradora estava realizando uma rodada de campo, buscando uma rota alternativa para o baldeio de adubo, foi então que entre os talhões 008 e 010, ela passou por uma lombada e não avistou uma cratera aberta por processo erosivo e veio a cair com a caminhonete no local, causando avarias na parte frontal do veículo. "/>
    <x v="1"/>
    <x v="4"/>
    <s v="Silvicultura"/>
    <s v="Nathalia de Lima Costa - 37009479"/>
    <s v="Técnica de Operações Florestais II"/>
    <m/>
    <m/>
    <m/>
    <s v="1 - A colaboradora buscou apoio de colegas que trabalhavam próximo para retirar o veículo da cratera, mas sem sucesso._x000a_2 - Comunicação aos gestores e área de segurança da MS Florestal. "/>
    <s v=" João Henrique do Nascimento de Carvalho"/>
    <s v="EMERSON MOURA TEIXEIRA"/>
    <s v="LEVE"/>
    <s v="BAIXA"/>
    <s v="NÃO"/>
    <s v=""/>
    <b v="0"/>
    <s v=""/>
    <m/>
    <m/>
    <m/>
    <s v="SIM"/>
  </r>
  <r>
    <n v="195"/>
    <x v="1"/>
    <d v="2024-02-20T00:00:00"/>
    <x v="1"/>
    <d v="1899-12-30T10:40:00"/>
    <s v="Fazenda Bom Retiro"/>
    <x v="4"/>
    <x v="1"/>
    <x v="0"/>
    <x v="0"/>
    <s v="O colaborador, estava dando um apoio a equipe de topografia na limpeza com a máquina pá carregadeira, para marcação das estruturas de contenção.  Em determinado momento, ao realizar uma manobra de marcha ré, a máquina veio a colidir no capô da caminhonete da equipe de topografia, que por sua vez estava estacionada próxima da máquina em operação, causando danos materiais na caminhonete."/>
    <x v="1"/>
    <x v="4"/>
    <s v="Estradas"/>
    <s v="Odalio Alexandre da Silva - 37012603"/>
    <s v="Operador de Máquinas Equipamentos"/>
    <m/>
    <m/>
    <m/>
    <s v="1 - Comunicação aos gestores e área de segurança da MS Florestal."/>
    <s v="Irineu Fernando Rodrigues"/>
    <s v="AMANDA CRISTINA PATRICIO DE LIMA"/>
    <s v="MODERADO"/>
    <s v="MÉDIA"/>
    <s v="SIM"/>
    <d v="2024-02-27T00:00:00"/>
    <s v="ATRASADO"/>
    <n v="191"/>
    <m/>
    <m/>
    <m/>
    <s v="SIM"/>
  </r>
  <r>
    <n v="196"/>
    <x v="0"/>
    <d v="2024-02-20T00:00:00"/>
    <x v="1"/>
    <d v="1899-12-30T13:15:00"/>
    <s v="Fazenda JFI - MÓD 2"/>
    <x v="3"/>
    <x v="1"/>
    <x v="0"/>
    <x v="0"/>
    <s v="O colaborador estava realizando a movimentação/ organização de algumas camisas do giro que estavam em cima do palete de madeira em frente ao módulo, quando em um dado momento, bateu seu dedo anelar da mão esquerda contra a peça, causando um desconforto."/>
    <x v="7"/>
    <x v="3"/>
    <s v="MÓDULO 02"/>
    <s v="João Henrique Marques da Silva -  90001452"/>
    <s v="Auxiliar de Manutenção"/>
    <m/>
    <m/>
    <m/>
    <s v="1. Direcionado o colaborador até o Pronto Atendimento do Hospital da Unimed para avaliação e realização de exames radiológicos._x000a_2. Não foi identificada nenhuma fratura, o colaborador foi medicado e liberado._x000a_3. O colaborador será avaliado pelo Médico do Trabalho no dia 21/02/2024."/>
    <s v="Luiz Henrique de Almeida Cruz"/>
    <s v="MARCO ANTONIO DINIZ"/>
    <s v="LEVE"/>
    <s v="BAIXA"/>
    <s v="NÃO"/>
    <s v=""/>
    <b v="0"/>
    <s v=""/>
    <m/>
    <m/>
    <m/>
    <m/>
  </r>
  <r>
    <n v="197"/>
    <x v="0"/>
    <d v="2024-02-20T00:00:00"/>
    <x v="1"/>
    <d v="1899-12-30T17:30:00"/>
    <s v="Fazenda Tibiriçá"/>
    <x v="4"/>
    <x v="1"/>
    <x v="0"/>
    <x v="0"/>
    <s v="O colaborador estava realizando atividade de fechamento de jazida, quando puxou uma tora de eucalipto encoberta pela vegetação e a mesma veio a colidir na parte Frontal do equipamento EH, causando apenas Avarias."/>
    <x v="0"/>
    <x v="12"/>
    <s v="Estradas"/>
    <s v="Victor Donizete Rosa dos Santos - 37016454"/>
    <s v="Operador de Máquinas e Equipamentos"/>
    <m/>
    <m/>
    <m/>
    <s v="1. Foi comunicado de imediato ao Supervisor, manutenção mecânica e ao técnico operacional._x000a_2. Foi comunicado a Técnica de segurança somente no dia 21/02/2024."/>
    <s v="Clóvis Félix"/>
    <s v="GLAUCIA APARECIDA COVRE"/>
    <s v="LEVE"/>
    <s v="BAIXA"/>
    <s v="NÃO"/>
    <s v=""/>
    <b v="0"/>
    <s v=""/>
    <m/>
    <m/>
    <m/>
    <m/>
  </r>
  <r>
    <n v="198"/>
    <x v="0"/>
    <d v="2024-02-20T00:00:00"/>
    <x v="1"/>
    <d v="1899-12-30T10:00:00"/>
    <s v="Lençois Paulista"/>
    <x v="3"/>
    <x v="1"/>
    <x v="0"/>
    <x v="0"/>
    <s v="Ao levar bandejões com mudas para casa de vegetação, o colaborador escorregou e caiu batendo o joelho esquedo e a cabeça no chão."/>
    <x v="0"/>
    <x v="2"/>
    <s v="Estaqueamento - CV8"/>
    <s v="Diego Leonardo Joaquim Tiozzo"/>
    <s v="Auxiliar de Serviços Gerais"/>
    <m/>
    <m/>
    <m/>
    <s v="1. O colaborador foi encaminhado para o ambulatório da linha 01, o mesmo foi medicado e posteriormente liberado para as atividades."/>
    <s v="Nathane Alves"/>
    <s v="KARINE ANTONIA MORAES RIBEIRO"/>
    <s v="LEVE"/>
    <s v="BAIXA"/>
    <s v="NÃO"/>
    <s v=""/>
    <b v="0"/>
    <s v=""/>
    <m/>
    <m/>
    <m/>
    <m/>
  </r>
  <r>
    <n v="199"/>
    <x v="0"/>
    <d v="2024-02-20T00:00:00"/>
    <x v="1"/>
    <d v="1899-12-30T09:33:00"/>
    <s v="Fazenda Paineiras"/>
    <x v="4"/>
    <x v="1"/>
    <x v="0"/>
    <x v="0"/>
    <s v="Operador de máquinas se deslocava com harvester até determinado ponto, para embarcar a máquina sobre caminhão prancha, porém antes de chegar até o local, atingiu uma rede elétrica com a lança da máquina, rompendo os cabos e quebrando um poste."/>
    <x v="0"/>
    <x v="3"/>
    <s v="MÓDULO 12"/>
    <s v="Leandro Aparecido Fiomani Bonfim"/>
    <s v="Operador de Máquinas Florestais"/>
    <m/>
    <m/>
    <m/>
    <s v="1. Acionamento da CPFL para reparos"/>
    <s v="Antônio Gabriel Braga Ribeiro"/>
    <s v="ALESSANDRO BERNARDINO BORGES"/>
    <s v="LEVE"/>
    <s v="BAIXA"/>
    <s v="SIM"/>
    <d v="2024-02-27T00:00:00"/>
    <s v="CONCLUÍDO"/>
    <s v=""/>
    <s v="OK"/>
    <d v="2024-02-19T00:00:00"/>
    <s v="SIM"/>
    <m/>
  </r>
  <r>
    <n v="200"/>
    <x v="0"/>
    <d v="2024-02-22T00:00:00"/>
    <x v="1"/>
    <d v="1899-12-30T12:30:00"/>
    <s v="Lençois Paulista"/>
    <x v="3"/>
    <x v="1"/>
    <x v="0"/>
    <x v="0"/>
    <s v="Ao voltar do almoço o colaborador desceu a rampa próximo da área de vivência e escorregou nas pedras do jardim."/>
    <x v="0"/>
    <x v="2"/>
    <s v="LP01 - Área de vivência"/>
    <s v="Fernando Lopes Henriques"/>
    <s v="Auxiliar de Serviços Gerais"/>
    <m/>
    <m/>
    <m/>
    <s v="1. O colaborador foi encaminhado para o ambulatório da linha 02, após avaliação médica o colaboraor foi liberado para retorno ás atividades."/>
    <s v="Agnaldo Romano"/>
    <s v="KARINE ANTONIA MORAES RIBEIRO"/>
    <s v="LEVE"/>
    <s v="BAIXA"/>
    <s v="NÃO"/>
    <s v=""/>
    <b v="0"/>
    <s v=""/>
    <m/>
    <m/>
    <m/>
    <m/>
  </r>
  <r>
    <n v="201"/>
    <x v="0"/>
    <d v="2024-02-23T00:00:00"/>
    <x v="1"/>
    <d v="1899-12-30T12:36:00"/>
    <s v="Pirajuí"/>
    <x v="2"/>
    <x v="1"/>
    <x v="0"/>
    <x v="0"/>
    <s v="Colaboradora realizava atividade de roçada manual e ao lançar a foice sobre o broto foi surpreendida por um foco de marimbondo, onde veio a ser picada prómixo ao olho esquerdo."/>
    <x v="4"/>
    <x v="4"/>
    <s v="Faveiro l"/>
    <s v="37477 - Viviane de Lima da Silva"/>
    <s v="Ajudante Rural"/>
    <m/>
    <m/>
    <m/>
    <s v="1. O colaborasor foi encaminhado a Santa Casa de Reginópolis de imediato e comunicado TST Bracell"/>
    <s v="João Ricardo"/>
    <s v="ALEXANDRE OLIVEIRA"/>
    <s v="LEVE"/>
    <s v="BAIXA"/>
    <s v="NÃO"/>
    <s v=""/>
    <b v="0"/>
    <s v=""/>
    <m/>
    <m/>
    <m/>
    <m/>
  </r>
  <r>
    <n v="202"/>
    <x v="0"/>
    <d v="2024-02-23T00:00:00"/>
    <x v="1"/>
    <d v="1899-12-30T09:45:00"/>
    <s v="Fazenda São Gabriel"/>
    <x v="2"/>
    <x v="1"/>
    <x v="0"/>
    <x v="0"/>
    <s v="Equipe executava atividade de limpeza de cercas com muita vegetação, quando um colaborador com a ferramenta foice cortando os cipós foi atacado por um enxame de abelhas, os colaboradores saíram do local, colocaram o capuz de fuga e dispensaram nas abelhas o inseticidas do kit abelha, em seguida levaram o colaborador na Santa Casa Pirajuí, onde foi atendido e medicado. Ficou em observação por 1h30 minutos e liberado em seguida."/>
    <x v="13"/>
    <x v="7"/>
    <s v="Equipe Obra de Arte 2"/>
    <s v="André Luis Storio"/>
    <s v="Servente"/>
    <m/>
    <m/>
    <m/>
    <s v="1. Colocação do capuz de fuga, uso dos inseticidas e encaminhado ao hospital mais próximo para atendimento médico.                                                                                                        2. Comunicado imediato aos responsáveis da Agroroque e Bracell"/>
    <s v="Gustavo Bighetti"/>
    <s v="GLAUCIA APARECIDA COVRE"/>
    <s v="LEVE"/>
    <s v="BAIXA"/>
    <s v="NÃO"/>
    <s v=""/>
    <b v="0"/>
    <s v=""/>
    <m/>
    <m/>
    <m/>
    <m/>
  </r>
  <r>
    <n v="203"/>
    <x v="0"/>
    <d v="2024-02-23T00:00:00"/>
    <x v="1"/>
    <d v="1899-12-30T13:20:00"/>
    <s v="Fazenda Carretão 1"/>
    <x v="0"/>
    <x v="2"/>
    <x v="0"/>
    <x v="0"/>
    <s v="Colaborador trafegava pelo interior da fazenda, e ao realizar manobra em marcha ré para retornar, colidiu em um veículo da empresa Telenergy que transitava no carreador."/>
    <x v="0"/>
    <x v="1"/>
    <s v="MÓDULO 07"/>
    <s v="Acácio Damazio"/>
    <s v="Operador de Grua I"/>
    <m/>
    <m/>
    <m/>
    <s v="1. Comunicado a gestão e a segurança do trabalho."/>
    <s v="Ricardo Monzani"/>
    <s v="LYNIKER HENRIQUE NOGUEIRA DE OLIVEIRA"/>
    <s v="LEVE"/>
    <s v="BAIXA"/>
    <s v="NÃO"/>
    <s v=""/>
    <b v="0"/>
    <s v=""/>
    <m/>
    <m/>
    <m/>
    <m/>
  </r>
  <r>
    <n v="204"/>
    <x v="0"/>
    <d v="2024-02-23T00:00:00"/>
    <x v="1"/>
    <d v="1899-12-30T13:15:00"/>
    <s v="Paraiso III Talhão 059"/>
    <x v="4"/>
    <x v="1"/>
    <x v="0"/>
    <x v="0"/>
    <s v="Operador trabalhava na atividade de Adubação Mecanizada de cobertura, quando um resíduo de madeira atingiu o vidro dianteiro inferior da máquina causando a quebra do vidro."/>
    <x v="19"/>
    <x v="4"/>
    <s v="Regional Norte"/>
    <s v="Eduardo Alexandre Prisco. 26470"/>
    <s v="Operador de Trator Agrícola"/>
    <m/>
    <m/>
    <m/>
    <s v="1. Comunicado ao setor de segurança da EPS, e supervisor Bracell. Parada imediada da máquina e solicitado apoio para manutenção."/>
    <s v="Larissa Carlos Ferreira"/>
    <s v="ALEXANDRE OLIVEIRA"/>
    <s v="LEVE"/>
    <s v="BAIXA"/>
    <s v="NÃO"/>
    <s v=""/>
    <b v="0"/>
    <s v=""/>
    <m/>
    <m/>
    <m/>
    <m/>
  </r>
  <r>
    <n v="205"/>
    <x v="0"/>
    <d v="2024-02-22T00:00:00"/>
    <x v="1"/>
    <d v="1899-12-30T22:30:00"/>
    <s v="Rodovia João Baptista Cabral Rennó - SP 225"/>
    <x v="0"/>
    <x v="3"/>
    <x v="0"/>
    <x v="0"/>
    <s v="O motorista conduzia o caminhão tri-trem carregado na rodovia SP 225, quando no km 257 veio a estourar um pneu 24H lado esquerdo do semi reboque, soltando a ressolagem e atingindo dois veículos que transitavam no mesmo sentido."/>
    <x v="0"/>
    <x v="0"/>
    <m/>
    <s v="Anderson José Bertoncin"/>
    <s v="Motorista Transporte madeiras"/>
    <m/>
    <m/>
    <m/>
    <s v="1. O supervisor de comunicado;                                                                       2. A manutenção foi acionada.                                                                                                                                                                                                                                                       "/>
    <s v="Marcos Domingues - Técnico Transporte BTF-2"/>
    <s v="JOSE LEONARDO RIGHETO"/>
    <s v="LEVE"/>
    <s v="BAIXA"/>
    <s v="NÃO"/>
    <s v=""/>
    <b v="0"/>
    <s v=""/>
    <m/>
    <m/>
    <m/>
    <m/>
  </r>
  <r>
    <n v="206"/>
    <x v="0"/>
    <d v="2024-02-24T00:00:00"/>
    <x v="1"/>
    <d v="1899-12-30T08:00:00"/>
    <s v="Fazenda Canchin"/>
    <x v="4"/>
    <x v="1"/>
    <x v="0"/>
    <x v="0"/>
    <s v="O colaborador realiza atividade de nivelamento com o equipamento MN, onde escorregou com a máquina em um eucalipto, na hora de sair com a máquina não se atentou que o escarificador estava preso na árvore, vindo a derrubar a mesma na máquina, danificando a mangueira do sistema DAFO e causando pequena avaria na parte traseira da máquina."/>
    <x v="0"/>
    <x v="7"/>
    <s v="BRC - 02"/>
    <s v="37016132 - Alex Lemes de Almeida"/>
    <s v="Operador de Máquinas e Equipamentos lll"/>
    <m/>
    <m/>
    <m/>
    <s v="1. Foi comunicado de imediato ao Supervisor, manutenção mecânica e Segurança do trabalho;                                           2. Foi repassado a Coordenação de Estradas;                             3. Solicitado a Sotreq a manutenção do sistema DaFO.                                   "/>
    <s v="Kayi Sanchez"/>
    <s v="GLAUCIA APARECIDA COVRE"/>
    <s v="LEVE"/>
    <s v="BAIXA"/>
    <s v="NÃO"/>
    <s v=""/>
    <b v="0"/>
    <s v=""/>
    <m/>
    <m/>
    <m/>
    <m/>
  </r>
  <r>
    <n v="207"/>
    <x v="1"/>
    <s v=" 23/02/2024"/>
    <x v="1"/>
    <d v="1899-12-30T09:50:00"/>
    <s v="Fazenda São Francisco"/>
    <x v="0"/>
    <x v="0"/>
    <x v="0"/>
    <x v="0"/>
    <s v="Segundo relato do motorista, ele realizava captação de água com o caminhão pipa, seguindo os procedimentos de segurança. Foi então que veio um outro motorista de uma outra empresa com um caminhão munck e ao seguir viagem não se atentou ao distanciamento seguro e acabou escorregando, vindo a colidir na lateral da cabine do caminhão pipa, causando avarias. "/>
    <x v="6"/>
    <x v="4"/>
    <s v="Captação de Água para Irrigação"/>
    <s v="Fábio Amorim Caldas"/>
    <s v="Motorista"/>
    <m/>
    <m/>
    <m/>
    <s v="1. Comunicação aos gestores e área de segurança da MS Florestal e EPS Teca. "/>
    <s v="Tiago Henrique dos Santos Batista"/>
    <s v="MARCEL PRADO DE LUCENA"/>
    <s v="LEVE"/>
    <s v="BAIXA"/>
    <s v="NÃO"/>
    <s v=""/>
    <b v="0"/>
    <s v=""/>
    <m/>
    <m/>
    <m/>
    <s v="SIM"/>
  </r>
  <r>
    <n v="208"/>
    <x v="1"/>
    <d v="2024-02-23T00:00:00"/>
    <x v="1"/>
    <d v="1899-12-30T12:00:00"/>
    <s v=" Fazenda Prosperidade - Água Clara/MS"/>
    <x v="3"/>
    <x v="1"/>
    <x v="0"/>
    <x v="0"/>
    <s v="O colaborador informou que estava realizando a atividade de desbrota no talhão 06, onde estava limpando uma beca e ao terminar, ele foi se afastar do motopoda, com o machado em mãos. Nesse momento ele se embaraçou em um galho de eucalipto e acabou pisando no machado, ocasionando assim um corte no pé esquerdo."/>
    <x v="33"/>
    <x v="4"/>
    <s v="Desbrota"/>
    <s v="209l071/ Joanderson Lopes da Conceição"/>
    <s v="Trabalhador Florestal"/>
    <m/>
    <m/>
    <m/>
    <s v="1. O colaborador foi encaminhado para o Hospital Municipal de Água Clara MS, onde foi atendido, medicado e liberado sem restrições. "/>
    <s v="Paulo Roberto"/>
    <s v="EMERSON MOURA TEIXEIRA"/>
    <s v="LEVE"/>
    <s v="BAIXA"/>
    <s v="NÃO"/>
    <s v=""/>
    <b v="0"/>
    <s v=""/>
    <m/>
    <m/>
    <m/>
    <s v="SIM"/>
  </r>
  <r>
    <n v="209"/>
    <x v="1"/>
    <d v="2024-02-25T00:00:00"/>
    <x v="1"/>
    <d v="1899-12-30T07:30:00"/>
    <s v="Bataguassu-MS"/>
    <x v="0"/>
    <x v="2"/>
    <x v="0"/>
    <x v="0"/>
    <s v="O colaborador relatou que um caminhão do terceiro, ao realizar uma conversão invadiu a calçada, vindo a colidir na traseira do veículo da MS Florestal que estava estacionado em frente a sua residência, causando danos materiais. Não houve nenhuma lesão e sim danos materiais."/>
    <x v="1"/>
    <x v="4"/>
    <m/>
    <s v="Gabriel Gomes Concone"/>
    <s v="Técnico de Operações Florestais"/>
    <m/>
    <m/>
    <m/>
    <s v="1 - Comunicação aos gestores e área de segurança da MS Florestal._x000a_2 - Após o evento foram coletadas todas as informações, dados do condutor do caminhão e proprietário da empresa MetalSul, realizado registro fotográfico e vídeos. Em seguida foi realizado  B.O no site da polícia civil."/>
    <s v=" Gabriel Gomes Concone"/>
    <s v="AMANDA CRISTINA PATRICIO DE LIMA"/>
    <s v="LEVE"/>
    <s v="BAIXA"/>
    <s v="NÃO"/>
    <s v=""/>
    <b v="0"/>
    <s v=""/>
    <m/>
    <m/>
    <m/>
    <s v="SIM"/>
  </r>
  <r>
    <n v="210"/>
    <x v="1"/>
    <d v="2024-02-23T00:00:00"/>
    <x v="1"/>
    <d v="1899-12-30T10:30:00"/>
    <s v="Fazenda São Francisco"/>
    <x v="0"/>
    <x v="0"/>
    <x v="0"/>
    <x v="0"/>
    <s v="O colaborador informou que ao retornar da fazenda Recanto do Lontra sentido fazenda São Francisco, foi passar na estrada principal onde se encontra o motobomba e também estava um caminhão parado para fazer o abastecimento de água._x000a_Ao passar na lateral, o caminhão munck veio a deslizar a parte traseira, vindo a colidir no caminhão pipa causando avarias. "/>
    <x v="1"/>
    <x v="4"/>
    <s v="Preparo de Solo"/>
    <s v="Moizés De Moura Junior"/>
    <s v="Motorista"/>
    <m/>
    <m/>
    <m/>
    <s v="1. Comunicação aos gestores e área de segurança da MS Florestal. "/>
    <s v="Matheus Freitas"/>
    <s v="AMANDA CRISTINA PATRICIO DE LIMA"/>
    <s v="LEVE"/>
    <s v="BAIXA"/>
    <s v="NÃO"/>
    <s v=""/>
    <b v="0"/>
    <s v=""/>
    <m/>
    <m/>
    <m/>
    <s v="SIM"/>
  </r>
  <r>
    <n v="211"/>
    <x v="1"/>
    <d v="2024-02-26T00:00:00"/>
    <x v="1"/>
    <d v="1899-12-30T10:05:00"/>
    <s v="Faz. Cachoeirão"/>
    <x v="3"/>
    <x v="1"/>
    <x v="0"/>
    <x v="0"/>
    <s v="O colaborador estava realizando a atividade de irrigação no talhão 14 na  Fazenda Cachoeirão. Em certo momento, ele  tropeçou em uma vegetação (cipó) e caiu sobre o braço esquerdo, causando um pequeno desconforto (não foi constatada nenhuma fratura)."/>
    <x v="25"/>
    <x v="4"/>
    <s v="Florestal"/>
    <s v="Fabio da Silva Correa"/>
    <s v="Trabalhador florestal"/>
    <m/>
    <m/>
    <m/>
    <s v="1. O colaborador passou por atendimento médico em Nova Casa Verde MS e por medidas preventivas ele foi encaminhado para realização de um exame de raio X no hospital em nova Andradina, não sendo constatada nenhuma fratura, o mesmo foi liberado sem restrições.      2. Comunicação aos gestores e área de segurança MS Florestal e Inovesa."/>
    <s v="Joseana A. Veiga"/>
    <s v="MARCEL PRADO DE LUCENA"/>
    <s v="LEVE"/>
    <s v="BAIXA"/>
    <s v="NÃO"/>
    <s v=""/>
    <b v="0"/>
    <s v=""/>
    <m/>
    <m/>
    <m/>
    <s v="SIM"/>
  </r>
  <r>
    <n v="212"/>
    <x v="1"/>
    <d v="2024-02-26T00:00:00"/>
    <x v="1"/>
    <d v="1899-12-30T08:55:00"/>
    <s v="Plator 4/ Pleno sol"/>
    <x v="2"/>
    <x v="1"/>
    <x v="0"/>
    <x v="0"/>
    <s v="Os colaboradores estavam realizando a atividade de carregamento de bandejas no caminhão. Foi então que um dos colaboradores pegou uma pilha de bandeja e colocou em cima do caminhão. Ao pegar a próxima pilha, avistou o animal peçonhento (cobra coral falsa), foi quando o colaborador (02) desceu do caminhão e foi tentar pegar a cobra e acabou sendo atingido (picado) na mão direita. Logo após ser picado, matou a cobra com canivete e em seguida deu continuidade na atividade. Cerca de 30 minutos depois do ocorrido, o mesmo comunicou a gestão."/>
    <x v="1"/>
    <x v="2"/>
    <s v="Primeira Seleção"/>
    <s v="37012936/ Richard Pereira"/>
    <s v=" Auxiliar de Viveiro"/>
    <m/>
    <m/>
    <m/>
    <s v="1. Comunicou aos gestores, saúde e área de segurança da MS Florestal. _x000a_2. O colaborador foi encaminhado para o hospital municipal Nossa Senhora Aparecida em Água Clara-MS, onde foi atendido, medicado e liberado posteriormente. "/>
    <s v="Cristiano Minetto"/>
    <s v="Dayane Rafaela Rossignolo"/>
    <s v="LEVE"/>
    <s v="MÉDIA"/>
    <s v="SIM"/>
    <e v="#N/A"/>
    <e v="#N/A"/>
    <m/>
    <m/>
    <m/>
    <m/>
    <s v="SIM"/>
  </r>
  <r>
    <n v="213"/>
    <x v="0"/>
    <d v="2024-02-26T00:00:00"/>
    <x v="1"/>
    <d v="1899-12-30T07:00:00"/>
    <s v="Fazenda Turvinho V Talhão 006 - MÓD 01"/>
    <x v="2"/>
    <x v="1"/>
    <x v="0"/>
    <x v="0"/>
    <s v="O operador estava no banheiro do módulo e ao sair percebeu algo em seu pescoço, ao passar a mão no pescoço sentiu uma picada  de abelha na mão direita no indicador."/>
    <x v="0"/>
    <x v="3"/>
    <s v="Módulo 01"/>
    <s v="Wesley Gustavo Barbosa de Souza - 37010218"/>
    <s v="Operador máquinas florestais I"/>
    <m/>
    <m/>
    <m/>
    <s v="1. Tomou antialérgico;_x000a_2. Encaminhado para ambulatório Bracell."/>
    <s v="Alex dos Santos"/>
    <s v="MARCO ANTONIO DINIZ"/>
    <s v="LEVE"/>
    <s v="BAIXA"/>
    <s v="NÃO"/>
    <s v=""/>
    <b v="0"/>
    <s v=""/>
    <m/>
    <m/>
    <m/>
    <m/>
  </r>
  <r>
    <n v="214"/>
    <x v="0"/>
    <d v="2024-02-26T00:00:00"/>
    <x v="1"/>
    <d v="1899-12-30T10:30:00"/>
    <s v="Fazenda Olinda, talhão 09 "/>
    <x v="3"/>
    <x v="1"/>
    <x v="0"/>
    <x v="0"/>
    <s v="O funcionário efetuava a capina química manual,  quando pisou em um toco com o pé direito. No decorrer da atividade sentiu um desconforto."/>
    <x v="22"/>
    <x v="4"/>
    <s v="Capão Bonito/SP."/>
    <s v="Jhonatan Naoki Hirata dos Santos - 219346"/>
    <s v="Servente Rural"/>
    <m/>
    <m/>
    <m/>
    <s v=" Funcionario foi levado para o hospital de Paranapanema, passou pelo médico de plantão, foi feito radiografia. Foi liberado para a atividade."/>
    <s v="Cláudio Aparecido"/>
    <s v="MARCO ANTONIO DINIZ"/>
    <s v="LEVE"/>
    <s v="BAIXA"/>
    <s v="NÃO"/>
    <s v=""/>
    <b v="0"/>
    <s v=""/>
    <m/>
    <m/>
    <m/>
    <m/>
  </r>
  <r>
    <n v="215"/>
    <x v="0"/>
    <d v="2024-02-27T00:00:00"/>
    <x v="1"/>
    <d v="1899-12-30T12:10:00"/>
    <s v="Fazenda Querencia IV"/>
    <x v="0"/>
    <x v="2"/>
    <x v="0"/>
    <x v="0"/>
    <s v="Colaborador parou o veículo automático com o câmbio na posição N, e não acionou corretamente o freio de mão. O veículo desceu e colidiu no veículo Ponsse que estava a sua frente."/>
    <x v="0"/>
    <x v="1"/>
    <s v="MODÚLO 05"/>
    <s v="Jose Henrique De Souza Da Silva - 37011459"/>
    <s v="Assistente Operador de Grua"/>
    <m/>
    <m/>
    <m/>
    <s v="1. Comunicado a gestão;_x000a_2. Comunicado a segurança do trabalho."/>
    <s v="Marciano"/>
    <s v="LYNIKER HENRIQUE NOGUEIRA DE OLIVEIRA"/>
    <s v="LEVE"/>
    <s v="BAIXA"/>
    <s v="NÃO"/>
    <s v=""/>
    <b v="0"/>
    <s v=""/>
    <m/>
    <m/>
    <m/>
    <m/>
  </r>
  <r>
    <n v="216"/>
    <x v="1"/>
    <d v="2024-02-27T00:00:00"/>
    <x v="1"/>
    <d v="1899-12-30T10:00:00"/>
    <s v="Fazenda Santa Rita de Cassia"/>
    <x v="2"/>
    <x v="1"/>
    <x v="0"/>
    <x v="0"/>
    <s v="O colaborador estava realizando atividade de link no Talhão 04 e ao descer da máquina para verificar a corrente do link, foi picado por duas abelhas na mão esquerda, o que causou um pequeno inchaço no local."/>
    <x v="1"/>
    <x v="4"/>
    <s v="Preparo de Solo"/>
    <s v="37011095/Anderson Santos de Oliveira"/>
    <s v="Operador Máquinas e Equipamentos"/>
    <m/>
    <m/>
    <m/>
    <s v="1. A atividade foi paralisada e o colaborador foi encaminhado para o hospital de Bataguassu MS, onde passou por atendimento médico e logo em seguida foi liberado sem restrições. "/>
    <s v="Júlio César Novais Dias"/>
    <s v="ANISON CLAUDIO DA SILVA MARIMOTO"/>
    <s v="LEVE"/>
    <s v="BAIXA"/>
    <s v="NÃO"/>
    <s v=""/>
    <b v="0"/>
    <s v=""/>
    <m/>
    <m/>
    <m/>
    <s v="SIM"/>
  </r>
  <r>
    <n v="217"/>
    <x v="1"/>
    <d v="2024-02-27T00:00:00"/>
    <x v="1"/>
    <d v="1899-12-30T11:00:00"/>
    <s v="Fazenda Nossa Senhora Aparecida ll"/>
    <x v="2"/>
    <x v="1"/>
    <x v="0"/>
    <x v="0"/>
    <s v="O colaborador realizava manutenção de engate das mangueiras hidráulicas do implemento próximo a estrada principal da fazenda. Ao terminar a manutenção, foi surpreendido por um enxame de abelhas e foi picado por algumas. Ele então correu para caminhonete de apoio que estava próximo para se refugiar e se proteger das abelhas. "/>
    <x v="1"/>
    <x v="4"/>
    <s v="Manutenção Automotiva"/>
    <s v="37014542/ Weveton Roberto Alves"/>
    <s v="Mecânico lll"/>
    <m/>
    <m/>
    <m/>
    <s v="1 - O colaborador foi encaminhado para o hospital em Água Clara-MS, onde foi atendido e liberado posteriormente sem restrições. _x000a_2 - Comunicação aos gestores, saúde e área de segurança da MS Florestal. "/>
    <s v="Vagner Fogaça"/>
    <s v="EMERSON MOURA TEIXEIRA"/>
    <s v="LEVE"/>
    <s v="BAIXA"/>
    <s v="NÃO"/>
    <s v=""/>
    <b v="0"/>
    <s v=""/>
    <m/>
    <m/>
    <m/>
    <s v="SIM"/>
  </r>
  <r>
    <n v="218"/>
    <x v="0"/>
    <d v="2024-02-26T00:00:00"/>
    <x v="1"/>
    <d v="1899-12-30T20:30:00"/>
    <s v=" Faz. duas Pontes - Talhão 28. - MÓD 14"/>
    <x v="3"/>
    <x v="1"/>
    <x v="0"/>
    <x v="0"/>
    <s v="O operadorador do Forwarder, parou a máquina para verificar um possível vazamento de óleo hidráulico na torre, ao sair da máquina, não notou a falta do degrau  de acesso a cabine, vindo a cair entre a plataforma e o pneu traseiro."/>
    <x v="0"/>
    <x v="3"/>
    <s v="Módulo 14"/>
    <s v="Juan Carlos dos Santos"/>
    <s v="Operador de máquinas florestais 1"/>
    <m/>
    <m/>
    <m/>
    <s v="1 - O operador foi levado ao pronto socorro de Duartina para avaliação médica, onde passou a noite em observação. Recebeu dois dias de atestado médico._x000a_2 - No dia 27/02/2024 foi avaliado pela médica do trabalho da Bracell, Dra. Raquel, que não constatou nenhuma lesão e o liberou para sua atividade normalmente._x000a_3 - Máquina foi paralisada até adequação._x000a_4 - Foi realizada inspeção mecânica nas máquinas do módulo e outro equipamento foi identificado com falta do degrau da cabine, também paralisada até adequação."/>
    <s v="Felipe Manuel Valesi"/>
    <s v="ALESSANDRO BERNARDINO BORGES"/>
    <s v="LEVE"/>
    <s v="BAIXA"/>
    <s v="NÃO"/>
    <s v=""/>
    <b v="0"/>
    <s v=""/>
    <m/>
    <m/>
    <m/>
    <m/>
  </r>
  <r>
    <n v="219"/>
    <x v="0"/>
    <d v="2024-02-27T00:00:00"/>
    <x v="1"/>
    <d v="1899-12-30T09:00:00"/>
    <s v="Fazenda Santa Terezinha VII"/>
    <x v="4"/>
    <x v="1"/>
    <x v="0"/>
    <x v="0"/>
    <s v="O trator frota 463 realizava a atividade de irrigação e ao passar por sobre um resíduo com o pneu traseiro, fez levantar o resíduo  projetando contra o vidro lateral direito, vindo a trincá-lo."/>
    <x v="22"/>
    <x v="4"/>
    <s v="Duartina"/>
    <s v="Ânderson Tiburtino"/>
    <s v="Tratorista"/>
    <m/>
    <m/>
    <m/>
    <s v="Comunicado aos superiores imediato. Trator paralisado das atividades"/>
    <s v="Gustavo Brito"/>
    <s v="ALEXANDRE OLIVEIRA"/>
    <s v="LEVE"/>
    <s v="BAIXA"/>
    <s v="NÃO"/>
    <s v=""/>
    <b v="0"/>
    <s v=""/>
    <m/>
    <m/>
    <m/>
    <m/>
  </r>
  <r>
    <n v="220"/>
    <x v="0"/>
    <d v="2024-02-26T00:00:00"/>
    <x v="1"/>
    <d v="1899-12-30T14:00:00"/>
    <s v="Escritório Florestal"/>
    <x v="2"/>
    <x v="1"/>
    <x v="0"/>
    <x v="0"/>
    <s v="O colaborador estava  trabalhando no escritório, quando sentiu uma picada indolor. No momento não houve sinais de inchaço ou vermelhidão, somente no dia seguinte."/>
    <x v="0"/>
    <x v="9"/>
    <s v="Geoprocessamento"/>
    <s v=" Nicolas Pereira de Souza"/>
    <s v="Analista de Geoprocessamento"/>
    <m/>
    <m/>
    <m/>
    <s v="Não foi tomada nenhuma ação imediata. No dia seguinte o colaborador tomou antialérgico e foi ao ambulatório."/>
    <s v="Ivy Sanches"/>
    <s v="KARINE ANTONIA MORAES RIBEIRO"/>
    <s v="LEVE"/>
    <s v="BAIXA"/>
    <s v="NÃO"/>
    <s v=""/>
    <b v="0"/>
    <s v=""/>
    <m/>
    <m/>
    <m/>
    <m/>
  </r>
  <r>
    <n v="221"/>
    <x v="0"/>
    <d v="2024-02-26T00:00:00"/>
    <x v="1"/>
    <d v="1899-12-30T13:40:00"/>
    <s v="Fazenda Macedônia"/>
    <x v="0"/>
    <x v="0"/>
    <x v="0"/>
    <x v="0"/>
    <s v="O colaborador estava realizando a aplicação de herbicida mecanizada com o trator TL, quando, ao passar com o pneu  por um resíduo de madeira, este veio a se levantar e quebrar o vidro do lado direito."/>
    <x v="22"/>
    <x v="4"/>
    <s v="Silvicultura"/>
    <s v="Wellington Adriano Costa de Camargo"/>
    <s v="Tratorista"/>
    <m/>
    <m/>
    <m/>
    <s v="1 - Trator parado para troca do parabrisa"/>
    <s v="Alessandro Dias"/>
    <s v="MAICON BRAGA RODRIGUES"/>
    <s v="LEVE"/>
    <s v="BAIXA"/>
    <s v="NÃO"/>
    <s v=""/>
    <b v="0"/>
    <s v=""/>
    <m/>
    <m/>
    <m/>
    <m/>
  </r>
  <r>
    <n v="222"/>
    <x v="0"/>
    <d v="2024-02-28T00:00:00"/>
    <x v="1"/>
    <d v="1899-12-30T09:00:00"/>
    <s v=" Fazenda Icatu"/>
    <x v="2"/>
    <x v="1"/>
    <x v="0"/>
    <x v="0"/>
    <s v="Enquanto  realizava  sua atividade de combate a formiga, o colaborador foi surpreendido por abelhas, levando três ferroadas no braço direito e uma na mão esquerda."/>
    <x v="31"/>
    <x v="4"/>
    <s v="Regional Norte"/>
    <s v="Daniel Costa Marcelino"/>
    <s v="Trabalhador Agrícola"/>
    <m/>
    <m/>
    <m/>
    <s v="1. Isolamento de área e deslocamento do funcionário que foi picado para a Santa Casa de Garanta onde foi avaliado e liberado ."/>
    <s v="Leonardo"/>
    <s v="ALEXANDRE OLIVEIRA"/>
    <s v="LEVE"/>
    <s v="BAIXA"/>
    <s v="NÃO"/>
    <s v=""/>
    <b v="0"/>
    <s v=""/>
    <m/>
    <m/>
    <m/>
    <m/>
  </r>
  <r>
    <n v="223"/>
    <x v="0"/>
    <d v="2024-02-28T00:00:00"/>
    <x v="1"/>
    <d v="1899-12-30T06:50:00"/>
    <s v="Fazenda Chapadão A / Talhão 011  - Mód 13"/>
    <x v="0"/>
    <x v="4"/>
    <x v="0"/>
    <x v="0"/>
    <s v="Ao manobrar o Ônibus no patio do Módulo, não se atentou com o retrovisor do lado esquerdo, vindo a colidir com o poste de madeira, arrancando o mesmo. OBS: O poste não era de energia e sim um balizador para as carretas de carvão."/>
    <x v="27"/>
    <x v="3"/>
    <s v="Módulo 13"/>
    <s v="Milton Junior Gomes da Silva  - 13912"/>
    <s v="Motorista"/>
    <m/>
    <m/>
    <m/>
    <s v="• Comunicado a Gestão"/>
    <s v="Francisco da Conceição Sousa"/>
    <s v="GUILHERME CHAMARELLI"/>
    <s v="LEVE"/>
    <s v="BAIXA"/>
    <s v="NÃO"/>
    <s v=""/>
    <b v="0"/>
    <s v=""/>
    <m/>
    <m/>
    <m/>
    <m/>
  </r>
  <r>
    <n v="224"/>
    <x v="0"/>
    <d v="2024-02-26T00:00:00"/>
    <x v="1"/>
    <d v="1899-12-30T00:20:00"/>
    <s v="Fazenda Água Santa - Estrada Principal"/>
    <x v="0"/>
    <x v="3"/>
    <x v="0"/>
    <x v="0"/>
    <s v="Motorista relata que ao parar o conjunto na estrada principal (canaleta de escoamento de água) para a troca de turno, o solo cedeu e a carreta inclinou para o lado direito com risco de tombamento."/>
    <x v="34"/>
    <x v="0"/>
    <s v="Módulo 08"/>
    <s v="Jonatas Saturnino de Jesus"/>
    <s v="Motorista"/>
    <m/>
    <m/>
    <m/>
    <s v="• Comunicado a Gestão"/>
    <s v="Guilherme Chamarelli"/>
    <s v="GUILHERME CHAMARELLI"/>
    <s v="LEVE"/>
    <s v="BAIXA"/>
    <s v="NÃO"/>
    <s v=""/>
    <b v="0"/>
    <s v=""/>
    <m/>
    <m/>
    <m/>
    <m/>
  </r>
  <r>
    <n v="225"/>
    <x v="1"/>
    <d v="2024-02-27T00:00:00"/>
    <x v="1"/>
    <d v="1899-12-30T10:00:00"/>
    <s v="Fazenda Nossa Senhora Aparecida II"/>
    <x v="2"/>
    <x v="1"/>
    <x v="0"/>
    <x v="0"/>
    <s v="O colaborador estava realizando a atividade de embarque de máquina e ao descer foi picado por uma abelha. O colaborador relatou ser alérgico."/>
    <x v="1"/>
    <x v="4"/>
    <s v="Preparo de solo"/>
    <s v="37013291/Evair Freitas Xavier"/>
    <s v="Operador de Máquinas e Equipamentos I"/>
    <m/>
    <m/>
    <m/>
    <s v=" 1. O colaboradoro foi encaminhado para o hospital em Água Clara-MS,  onde foi atendido, medicado e liberado sem restrições.                                                                                     2. Comunicação aos gestores e área de segurança da MS Florestal. "/>
    <s v="Valdir Gonçalves Júnior"/>
    <s v="EMERSON MOURA TEIXEIRA"/>
    <s v="LEVE"/>
    <s v="BAIXA"/>
    <s v="NÃO"/>
    <s v=""/>
    <b v="0"/>
    <s v=""/>
    <m/>
    <m/>
    <m/>
    <s v="SIM"/>
  </r>
  <r>
    <n v="226"/>
    <x v="1"/>
    <d v="2024-02-27T00:00:00"/>
    <x v="1"/>
    <d v="1899-12-30T12:00:00"/>
    <s v="Fazenda São Francisco I"/>
    <x v="4"/>
    <x v="1"/>
    <x v="0"/>
    <x v="0"/>
    <s v="Segundo relato do colaborador, ele foi dar apoio ao caminhão prancha e ao entrar na máquina e fechar a porta, o vidro veio a trincar e consequentemente quebrou."/>
    <x v="1"/>
    <x v="4"/>
    <s v="Preparo de Solo"/>
    <s v="37008069/ Rogério Queluz Durand"/>
    <s v="Operador de Máquinas e Equipamentos"/>
    <m/>
    <m/>
    <m/>
    <s v="1. Comunicação aos gestores e área de segurança da MS Florestal."/>
    <s v="Raylson Rocha"/>
    <s v="MARCEL PRADO DE LUCENA"/>
    <s v="LEVE"/>
    <s v="BAIXA"/>
    <s v="NÃO"/>
    <s v=""/>
    <b v="0"/>
    <s v=""/>
    <m/>
    <m/>
    <m/>
    <s v="SIM"/>
  </r>
  <r>
    <n v="227"/>
    <x v="0"/>
    <d v="2024-02-28T00:00:00"/>
    <x v="1"/>
    <d v="1899-12-30T11:00:00"/>
    <s v="BR 262/Km12"/>
    <x v="3"/>
    <x v="1"/>
    <x v="0"/>
    <x v="1"/>
    <s v="Motorista seguia com caminhão tritrem de placa GFL5E52, sentido Fábrica Lençois Paulista – SP, pela BR 262, quando próximo ao km12, após ter passado pela cidade de Água Clara – MS, saiu da pista de rolamento tombando o conjunto completo nas margens da rodovia lado direito da pista._x000a_Durante entrevista junto condutor, ele alegou não ter cochilado ao volante, mas houve a distração em permanecer o olhar fixo ao painel do veículo, afim de controlar a velocidade do mesmo._x000a_A camera de fadiga não apontou nenhum desvio do condutor durante a condução._x000a_"/>
    <x v="8"/>
    <x v="0"/>
    <m/>
    <s v="Tiago Ferreiro Alves"/>
    <s v="Motorista Bitrem/Tritrem"/>
    <m/>
    <m/>
    <m/>
    <s v="1 - Comunicação a equipe Bracell, MS Florestal e PRF._x000a_2 - Por medidas preventivas, o motorista foi encaminhado para o Hospital de Água Clara MS, onde foi atendido, realizado exames de raio X,  não sendo constatada nenhuma lesão. Sendo assim,  o mesmo foi liberado sem restrições. "/>
    <s v=" Gustavo Alencar"/>
    <s v="ANISON CLAUDIO DA SILVA MARIMOTO"/>
    <s v="GRAVE"/>
    <s v="ALTA"/>
    <s v="SIM"/>
    <d v="2024-03-06T00:00:00"/>
    <s v="ATRASADO"/>
    <n v="183"/>
    <m/>
    <m/>
    <m/>
    <m/>
  </r>
  <r>
    <n v="228"/>
    <x v="0"/>
    <d v="2024-02-28T00:00:00"/>
    <x v="1"/>
    <d v="1899-12-30T17:40:00"/>
    <s v="Linha 2 - Mesa de descarga"/>
    <x v="0"/>
    <x v="3"/>
    <x v="0"/>
    <x v="0"/>
    <s v="O condutor após descarregar o conjunto tritrem,  percebeu que o tanque direito foi perfurado por ponta de madeira que estava no solo próximo às mesas, comunicou de imediato a EPS,  um mecânico próprio compareceu no local e fez um estancamento paliativo na perfuração para que o veículo pudesse chegar na garagem e ser consertado. Quando passava pela rotatória da Lwart o material paliativo usado soltou-se causando novo derramamento."/>
    <x v="34"/>
    <x v="1"/>
    <s v="Linha 2"/>
    <s v="Carlos Antonio Pedro da Silva"/>
    <s v="Motorista Carreta"/>
    <m/>
    <m/>
    <m/>
    <s v="1 - O analista de plantão da EPS foi até o local e sinalizou o local._x000a_2 - Material para absorção do diesel foi jogado sobre o solo a via está com um faixa sinalizada até que os risco seja seguramente minimizado"/>
    <s v="Thiago Augusto Gonçalves da Silva"/>
    <s v="MARCELO JOSE DE SOUZA"/>
    <s v="LEVE"/>
    <s v="BAIXA"/>
    <s v="NÃO"/>
    <s v=""/>
    <b v="0"/>
    <s v=""/>
    <m/>
    <m/>
    <m/>
    <m/>
  </r>
  <r>
    <n v="229"/>
    <x v="1"/>
    <d v="2024-02-28T00:00:00"/>
    <x v="1"/>
    <d v="1899-12-30T14:40:00"/>
    <s v="Primeira Seleção"/>
    <x v="3"/>
    <x v="1"/>
    <x v="0"/>
    <x v="0"/>
    <s v="O colaborador estava realizando a retirada de mudas da área de seleção com auxílio de um carrinho transportador. Ao fazer o descarregamento do bandejão no pátio de crescimento, acabou ferindo sua mão esquerda ao acionar a alavanca que estava travada."/>
    <x v="1"/>
    <x v="2"/>
    <s v="Viveiro de Mudas"/>
    <s v="37016683 / Nicolas Santos"/>
    <s v="Auxiliar de Serviços Gerais"/>
    <m/>
    <m/>
    <m/>
    <s v="1. O colaborador foi encaminhado para o ambulatório médico local, onde foi atendido e liberado posteriormente sem restrições. _x000a_2. Comunicação aos gestores, saúde e área de segurança da MS Florestal. "/>
    <s v="Cristiano Minetto"/>
    <s v="Dayane Rafaela Rossignolo"/>
    <s v="LEVE"/>
    <s v="BAIXA"/>
    <s v="NÃO"/>
    <s v=""/>
    <b v="0"/>
    <s v=""/>
    <m/>
    <m/>
    <m/>
    <s v="SIM"/>
  </r>
  <r>
    <n v="230"/>
    <x v="0"/>
    <d v="2024-02-28T00:00:00"/>
    <x v="1"/>
    <d v="1899-12-30T15:00:00"/>
    <s v="Avaí"/>
    <x v="3"/>
    <x v="1"/>
    <x v="0"/>
    <x v="0"/>
    <s v="Durante o manuseio de bandejas vazias, as mesmas escorregaram sobre o braço direito da colaboradora."/>
    <x v="0"/>
    <x v="2"/>
    <s v="Rustificação"/>
    <s v="37016509- Maria Cleusa Marques"/>
    <s v="Auxiliar de Serviços Gerais"/>
    <m/>
    <m/>
    <m/>
    <s v="1. Encaminhada para o pronto atendimento de Avaí._x000a_2. Realizado curativo, não houve necessidade de ponto."/>
    <s v="Rosana Ferreira"/>
    <s v="KARINE ANTONIA MORAES RIBEIRO"/>
    <s v="LEVE"/>
    <s v="BAIXA"/>
    <s v="NÃO"/>
    <s v=""/>
    <b v="0"/>
    <s v=""/>
    <m/>
    <m/>
    <m/>
    <m/>
  </r>
  <r>
    <n v="231"/>
    <x v="0"/>
    <d v="2024-02-28T00:00:00"/>
    <x v="1"/>
    <d v="1899-12-30T16:00:00"/>
    <s v="Oficina Automativa - Linha 01"/>
    <x v="3"/>
    <x v="1"/>
    <x v="0"/>
    <x v="0"/>
    <s v="O Colaborador estava realizando atividade embaixo da mini grua Liebherr 935, o mesmo se encontrava sobre uma lona de contenção de fluídos, quando ao sair debaixo do equipamento ficou de pé e devido ao terreno acidentado e juntamente com o óleo caído na lona, veio escorregar e torcer o tornozelo esquerdo._x000a_"/>
    <x v="0"/>
    <x v="6"/>
    <s v="Oficina Manutenção"/>
    <s v="37015892 / João Marcos Viera Martins"/>
    <s v="Eletricista l"/>
    <m/>
    <m/>
    <m/>
    <s v="1. O Colaborador não quis atendimento no momento e quando chegou em casa começou a sentir dores intensas, retornou hoje ao trabalho onde foi encaminhado para o ambulatório e posteriormente ao ortopedista onde realizou raio x e não foi constatada nenhuma fratura ou lesão contundente, sendo o mesmo liberado para atividades administrativas.                                                          2. Não foi classificado nem pelo ambulatório nem pelo ortopedista como acidente de trabalho, não gerando uma CAT.                                                                                                         3. Comunicação ao Gestor"/>
    <s v="Jader Nogueira"/>
    <s v="TÁSSIA PRADO"/>
    <s v="LEVE"/>
    <s v="MUITO BAIXA"/>
    <s v="NÃO"/>
    <s v=""/>
    <b v="0"/>
    <s v=""/>
    <m/>
    <m/>
    <m/>
    <m/>
  </r>
  <r>
    <n v="232"/>
    <x v="1"/>
    <d v="2024-02-29T00:00:00"/>
    <x v="1"/>
    <d v="1899-12-30T10:15:00"/>
    <s v="Faz. Cachoeirão"/>
    <x v="3"/>
    <x v="1"/>
    <x v="0"/>
    <x v="0"/>
    <s v="O colaborador estava realizando a atividade de irrigação no talhão 14 na  Faz. Cachoeirão. Em determinado momento, ele pisou em um desnível e acabou caindo, causando dor no seu joelho direito. O colaborador foi encaminhado para o pronto atendimento, onde foi atendido e liberado posteriormente sem restrições. "/>
    <x v="25"/>
    <x v="4"/>
    <s v="Irrigação"/>
    <s v="Ronilson Melo Medeiros"/>
    <s v="Trabalhador florestal"/>
    <m/>
    <m/>
    <m/>
    <s v="1. Comunicação aos gestores e área de segurança MS Florestal e Inovesa."/>
    <s v="Joseana A. Veiga"/>
    <s v="MARCEL PRADO DE LUCENA"/>
    <s v="LEVE"/>
    <s v="BAIXA"/>
    <s v="NÃO"/>
    <s v=""/>
    <b v="0"/>
    <s v=""/>
    <m/>
    <m/>
    <m/>
    <s v="SIM"/>
  </r>
  <r>
    <n v="233"/>
    <x v="1"/>
    <d v="2024-02-28T00:00:00"/>
    <x v="1"/>
    <d v="1899-12-30T14:00:00"/>
    <s v="Fazenda Furnas"/>
    <x v="0"/>
    <x v="4"/>
    <x v="0"/>
    <x v="0"/>
    <s v="Segundo relato do colaborador, durante o deslocamento de um talhão para o outro, o vidro do ônibus, veio a estourar sozinho. Não houve nenhuma lesão aos ocupantes do veículo (ônibus)."/>
    <x v="33"/>
    <x v="4"/>
    <s v="Plantio"/>
    <s v="Gilmar Cardin"/>
    <s v="Motorista"/>
    <m/>
    <m/>
    <m/>
    <s v="1. Comunicação aos gestores e área de segurança da MS Florestal. "/>
    <s v="Joandir Leite Ifran"/>
    <s v="AMANDA CRISTINA PATRICIO DE LIMA"/>
    <s v="LEVE"/>
    <s v="BAIXA"/>
    <s v="NÃO"/>
    <s v=""/>
    <b v="0"/>
    <s v=""/>
    <m/>
    <m/>
    <m/>
    <s v="SIM"/>
  </r>
  <r>
    <n v="234"/>
    <x v="0"/>
    <d v="2024-02-29T00:00:00"/>
    <x v="1"/>
    <d v="1899-12-30T10:30:00"/>
    <s v="Oficina Automotiva Bracell"/>
    <x v="0"/>
    <x v="3"/>
    <x v="0"/>
    <x v="0"/>
    <s v="Motorista engatou as carretas dentro do box de manutenção para retirá-las e ao sair, a ponta da Carreta pegou na fechadura de um caminhão terceiro que estava em seu ponto cego."/>
    <x v="0"/>
    <x v="0"/>
    <m/>
    <s v="Jose Roberto de Lima"/>
    <s v="Motorista Transporte Cargas "/>
    <m/>
    <m/>
    <m/>
    <s v="1. Motorista informou time de gestão"/>
    <s v="Danieli Tenorio"/>
    <s v="JOSE LEONARDO RIGHETO"/>
    <s v="LEVE"/>
    <s v="BAIXA"/>
    <s v="NÃO"/>
    <s v=""/>
    <b v="0"/>
    <s v=""/>
    <m/>
    <m/>
    <m/>
    <m/>
  </r>
  <r>
    <n v="235"/>
    <x v="1"/>
    <d v="2024-02-29T00:00:00"/>
    <x v="1"/>
    <d v="1899-12-30T15:30:00"/>
    <s v="Faz. Barra da Lagoa"/>
    <x v="4"/>
    <x v="1"/>
    <x v="0"/>
    <x v="0"/>
    <s v="O colaborador relatou que estava realizando a atividade de  *manutenção e aceiros* com pá carregadeira nas estruturas de contenção. Ao dar marcha ré com a máquina, ela veio a colidir com uma árvore, causando danos materiais na proteção da máquina."/>
    <x v="1"/>
    <x v="4"/>
    <s v="Estradas"/>
    <s v=" 37012603 / Odalio Alexandre da Silva"/>
    <s v="Operador de Máquinas e Equipamentos"/>
    <m/>
    <m/>
    <m/>
    <s v="1. Comunicação aos gestores e área de segurança MS Florestal."/>
    <s v="Irineu Fernando Rodrigues"/>
    <s v="AMANDA CRISTINA PATRICIO DE LIMA"/>
    <s v="LEVE"/>
    <s v="BAIXA"/>
    <s v="NÃO"/>
    <s v=""/>
    <b v="0"/>
    <s v=""/>
    <m/>
    <m/>
    <m/>
    <s v="SIM"/>
  </r>
  <r>
    <n v="236"/>
    <x v="0"/>
    <d v="2024-03-01T00:00:00"/>
    <x v="1"/>
    <d v="1899-12-30T07:10:00"/>
    <s v="Fazenda Santo Antônio do Alambari - Talhão III."/>
    <x v="4"/>
    <x v="1"/>
    <x v="0"/>
    <x v="0"/>
    <s v="Colaborador estava realizando a atividade de calcário mecanizado, quando o pneu traseiro da máquina lado esquerdo passou por cima da ponta de um resíduo de eucalipto, levantando o mesmo na altura do vidro traseiro, vindo a colidir com o vidro causando a quebra."/>
    <x v="26"/>
    <x v="4"/>
    <s v="Silvicultura"/>
    <s v="José Mateus de Lima Clementino"/>
    <s v="Tratorista"/>
    <m/>
    <m/>
    <m/>
    <s v="1.Comunicado os responsáveis da bracell, setores segurança e operacional Silvicultura, e paralisado a máquina de imediato."/>
    <s v="João Henrique  Vital Gomes"/>
    <s v="ALEXANDRE OLIVEIRA"/>
    <s v="LEVE"/>
    <s v="BAIXA"/>
    <s v="NÃO"/>
    <s v=""/>
    <b v="0"/>
    <s v=""/>
    <m/>
    <m/>
    <m/>
    <m/>
  </r>
  <r>
    <n v="237"/>
    <x v="0"/>
    <d v="2024-02-26T00:00:00"/>
    <x v="1"/>
    <d v="1899-12-30T06:00:00"/>
    <s v="Estacionamento externo Bracell"/>
    <x v="7"/>
    <x v="1"/>
    <x v="0"/>
    <x v="0"/>
    <s v="Colaboradora teve uma leve &quot;torção&quot; do tornozelo no estacionamento externo da Bracell."/>
    <x v="0"/>
    <x v="3"/>
    <s v="colheita"/>
    <s v="Valeria Paula Martins"/>
    <s v="Assistente Administrativo"/>
    <m/>
    <m/>
    <m/>
    <s v="1. Encaminhada ao ambulatório onde foi avaliada pela médica do trabalho."/>
    <s v="João Pedro Zillo Santa Bárbara"/>
    <s v="ALESSANDRO BERNARDINO BORGES"/>
    <s v="INSIGNIFICANTE"/>
    <s v="MUITO BAIXA"/>
    <s v="NÃO"/>
    <s v=""/>
    <b v="0"/>
    <s v=""/>
    <m/>
    <m/>
    <m/>
    <m/>
  </r>
  <r>
    <n v="238"/>
    <x v="1"/>
    <d v="2024-02-29T00:00:00"/>
    <x v="1"/>
    <d v="1899-12-30T14:40:00"/>
    <s v="Galpão de estaqueamento"/>
    <x v="3"/>
    <x v="1"/>
    <x v="0"/>
    <x v="0"/>
    <s v="O colaborador estava realizando a retirada de bandejas de mudas do estaqueamento para o carro de transporte. Em determinado momento, ele sentiu um corpo estranho (cisco) no olho direito, causando desconforto. "/>
    <x v="1"/>
    <x v="2"/>
    <s v="Viveiro de Mudas"/>
    <s v="Meuquizayd de Leres - 3701354"/>
    <s v="Auxiliar de Serviços Gerais"/>
    <m/>
    <m/>
    <m/>
    <s v="1. Comunicação aos gestores, saúde e área de segurança da MS Florestal. _x000a_2. O colaborador foi encaminhado ao ambulatório médico local, onde foi atendido, retirado o corpo estranho e liberado sem restrições."/>
    <s v="Loana Proença"/>
    <s v="Dayane Rafaela Rossignolo"/>
    <s v="LEVE"/>
    <s v="BAIXA"/>
    <s v="NÃO"/>
    <s v=""/>
    <b v="0"/>
    <s v=""/>
    <m/>
    <m/>
    <m/>
    <s v="SIM"/>
  </r>
  <r>
    <n v="239"/>
    <x v="1"/>
    <d v="2024-02-29T00:00:00"/>
    <x v="1"/>
    <d v="1899-12-30T07:00:00"/>
    <s v=" BR262, aproximadamente 10Km p/ chegar em Ribas do Rio Pardo"/>
    <x v="0"/>
    <x v="2"/>
    <x v="0"/>
    <x v="0"/>
    <s v="O colaborador relatou que durante o deslocamento de Campo Grande sentido Ribas do Rio Pardo, houve um engavetamento em uma subida a 10km de distância para chegar em Ribas. A caminhonete L200 que ele estava dirigindo (placa RTK4G20) sofreu uma batida na parte traseira."/>
    <x v="1"/>
    <x v="8"/>
    <s v="Extensão"/>
    <s v="Fernando Fernandes - 37013350"/>
    <s v="Engenheiro de Extensão"/>
    <m/>
    <m/>
    <m/>
    <s v="1.Comunicação aos gestores e área de segurança da MS Florestal"/>
    <s v="Fernando Montezano Fernandes"/>
    <s v="MARCEL PRADO DE LUCENA"/>
    <s v="LEVE"/>
    <s v="BAIXA"/>
    <s v="NÃO"/>
    <s v=""/>
    <b v="0"/>
    <s v=""/>
    <m/>
    <m/>
    <m/>
    <s v="SIM"/>
  </r>
  <r>
    <n v="240"/>
    <x v="1"/>
    <d v="2024-03-01T00:00:00"/>
    <x v="1"/>
    <d v="1899-12-30T09:30:00"/>
    <s v=" Fazenda Nova aliança"/>
    <x v="3"/>
    <x v="1"/>
    <x v="0"/>
    <x v="0"/>
    <s v="A colaboradora relatou que foi guardar a mangueira do dosador e o mesmo bateu contra o cotovelo. No momento, ela sentiu o desconforto, mas seguiu realizando a atividade. Após uns 30 minutos parou a atividade, pois o desconforto começou a intensificar.  "/>
    <x v="4"/>
    <x v="4"/>
    <s v="Silvicultura"/>
    <s v="Carla Ferreira dos Santos."/>
    <s v="Ajudante Florestal"/>
    <m/>
    <m/>
    <m/>
    <s v="1. Comunicação aos gestores e área de segurança da MS Florestal e EPS Emflora II."/>
    <s v="Marcelo Saldanha"/>
    <s v="ANISON CLAUDIO DA SILVA MARIMOTO"/>
    <s v="LEVE"/>
    <s v="BAIXA"/>
    <s v="NÃO"/>
    <s v=""/>
    <b v="0"/>
    <s v=""/>
    <m/>
    <m/>
    <m/>
    <s v="SIM"/>
  </r>
  <r>
    <n v="254"/>
    <x v="0"/>
    <d v="2024-03-06T00:00:00"/>
    <x v="2"/>
    <d v="1899-12-30T00:05:00"/>
    <s v="Rod.255.  Km 265"/>
    <x v="0"/>
    <x v="3"/>
    <x v="0"/>
    <x v="0"/>
    <s v="Veículo carregado saiu da via de terra, onde ao acessar a via pavimentada, após 500 metros, fez parada de emergência devido o rompimento da estrutura de um fueiro, na 1 composição."/>
    <x v="14"/>
    <x v="0"/>
    <s v="Logística"/>
    <s v="4010 - Aguinaldo Francisco deAssis"/>
    <s v="Motorista carreteiro"/>
    <s v="André Luis Scarin do Amaral"/>
    <s v="Hellerson Aparecido Soares"/>
    <s v="Raquel Maria Benedito Bacellar"/>
    <s v="1. Comunicado ao controle de tráfego;                           2.Comunicado ao time de segurança"/>
    <s v="Adalberto Franco - TST"/>
    <s v="JOSE ANTONIO DOS SANTOS"/>
    <s v="MODERADO"/>
    <s v="BAIXA"/>
    <s v="SIM"/>
    <d v="2024-03-13T00:00:00"/>
    <s v="CONCLUÍDO"/>
    <s v=""/>
    <s v="OK"/>
    <d v="2024-03-11T00:00:00"/>
    <s v="SIM"/>
    <s v="SIM"/>
  </r>
  <r>
    <n v="297"/>
    <x v="0"/>
    <d v="2024-03-15T00:00:00"/>
    <x v="2"/>
    <d v="1899-12-30T13:30:00"/>
    <s v="Estrada Municipal/ Fazenda Santa Maria/ atrás fabrica Tissue Bracell."/>
    <x v="0"/>
    <x v="0"/>
    <x v="0"/>
    <x v="1"/>
    <s v="Motorista realizava atividade de aterramento de erosões na estrada municipal, ao bascular o caminhão com o material, veio a tombar o caminhão."/>
    <x v="13"/>
    <x v="7"/>
    <s v="Frente 5"/>
    <s v="Gledson Antunes de Souza"/>
    <s v="Motorista Truck Caçamba"/>
    <m/>
    <m/>
    <m/>
    <s v="1.* Acionado Supervisor Bracell Eliezer Prado e Segurança Bracell Gláucia Covre juntamente com equipe Agroroque Segurança.                                                                                         2.* Encaminhado motorista ao atendimento médico.                                                                         3.* Feito a operação de destombamento assistida com a Segurança e Liderança Bracell e Agroroque."/>
    <s v=" Gustavo Dal Medico Bighetti"/>
    <s v="GLAUCIA APARECIDA COVRE"/>
    <s v="GRAVE"/>
    <s v="ALTA"/>
    <s v="SIM"/>
    <d v="2024-03-22T00:00:00"/>
    <s v="CONCLUÍDO"/>
    <s v=""/>
    <s v="OK"/>
    <m/>
    <s v="SIM"/>
    <m/>
  </r>
  <r>
    <n v="310"/>
    <x v="0"/>
    <d v="2024-03-17T00:00:00"/>
    <x v="2"/>
    <d v="1899-12-30T20:31:00"/>
    <s v="Catiara/MG"/>
    <x v="0"/>
    <x v="3"/>
    <x v="0"/>
    <x v="0"/>
    <s v="Colaborador conduzia o veículo tritrem carregado sentido Uberaba, quando no KM 69 da BR 146 um veículo leve foi ultrapassar um veículo que estava na sua frente, não se atentou que vinha o caminhão da Garbuio, vindo colidir frontalmente."/>
    <x v="34"/>
    <x v="0"/>
    <s v="Rodovia 146 - MG"/>
    <s v="Aloisio Silva Marinho"/>
    <s v="Motorista"/>
    <m/>
    <m/>
    <m/>
    <s v="1. Primeiros socorros e sinalização da área_x000a_2. Comunicado gerenciamento de Risco e SSMA_x000a_ 3. Comunicação TST Garbuio x TST Bracell"/>
    <s v="Braian Zamoro"/>
    <s v="GUILHERME CHAMARELLI"/>
    <s v="GRAVE"/>
    <s v="ALTA"/>
    <s v="SIM"/>
    <d v="2024-03-24T00:00:00"/>
    <s v="CONCLUÍDO"/>
    <s v=""/>
    <s v="OK"/>
    <m/>
    <s v="SIM"/>
    <s v="SIM"/>
  </r>
  <r>
    <n v="241"/>
    <x v="0"/>
    <d v="2024-03-01T00:00:00"/>
    <x v="2"/>
    <d v="1899-12-30T11:40:00"/>
    <s v="João Pinheiro"/>
    <x v="0"/>
    <x v="2"/>
    <x v="0"/>
    <x v="0"/>
    <s v="4 colaboradores estavam indo em direção ao restaurante buscar refeição, quando ao passar por um cruzamento um veículo leve infringiu a placa PARE, vindo a colidir contra o veículo da Garbuio que dar apoio aos motoristas hospedados na cidade. Todos os ocupantes do veículo faziam o uso do cinto de seguranca e não houve feridos."/>
    <x v="34"/>
    <x v="0"/>
    <s v="Urbano"/>
    <s v="Marcio Giovani (Motorista)_x000a_Rodrigo Nery (Motorista)_x000a_Alessandro Donegatti (Motorista)_x000a_Alex Martins (Motorista)"/>
    <s v="Motoristas"/>
    <m/>
    <m/>
    <m/>
    <s v="1. Comunicado gerenciamento de Risco e SSMA_x000a_2. Realizado contato policial"/>
    <s v="Braian Zamoro"/>
    <s v="AMANDA CRISTINA PATRICIO DE LIMA"/>
    <s v="LEVE"/>
    <s v="BAIXA"/>
    <s v="NÃO"/>
    <s v=""/>
    <b v="0"/>
    <s v=""/>
    <m/>
    <m/>
    <m/>
    <m/>
  </r>
  <r>
    <n v="245"/>
    <x v="1"/>
    <d v="2024-03-03T00:00:00"/>
    <x v="2"/>
    <d v="1899-12-30T11:30:00"/>
    <s v="Fazenda Nova aliança"/>
    <x v="3"/>
    <x v="1"/>
    <x v="0"/>
    <x v="0"/>
    <s v="Segundo relato da colaboradora, a mesma realizava a atividade de irrigação manual e percebeu que uma das mudas precisava de mais água. Foi então que ela tentou voltar para fazer a atividade e o trator seguiu e a mangueira que é conectada  entre o implemento e dosador, puxou a mão da colaboradora, fazendo com que a mesma sentisse um desconforto no tronco/ombro."/>
    <x v="4"/>
    <x v="4"/>
    <s v="Irrigação"/>
    <s v="Natalia Carolina Mendes dos Reis"/>
    <s v="Ajudante Florestal"/>
    <m/>
    <m/>
    <m/>
    <s v="1.  Comunicação aos gestores, saúde e área de segurança da MS Florestal e EPS Emflora II.  A colaboradora foi encaminhada para o hospital de Santa Rita do Pardo-MS, onde foi atendida medicada e liberada, sem restrições. "/>
    <s v="Marcello Saldanha"/>
    <s v="ANISON CLAUDIO DA SILVA MARIMOTO"/>
    <s v="LEVE"/>
    <s v="BAIXA"/>
    <s v="NÃO"/>
    <s v=""/>
    <b v="0"/>
    <s v=""/>
    <m/>
    <m/>
    <m/>
    <s v="SIM"/>
  </r>
  <r>
    <n v="246"/>
    <x v="1"/>
    <d v="2024-03-01T00:00:00"/>
    <x v="2"/>
    <d v="1899-12-30T09:30:00"/>
    <s v="Fazenda Bela VISTA"/>
    <x v="1"/>
    <x v="1"/>
    <x v="2"/>
    <x v="1"/>
    <s v="Segundo relato do colaborador, ele foi dar apoio ao operador para engatar uma adubadeira e após engatar uma parte, solicitou que o operador movimentasse o hidráulico da máquina. Foi então que ao realizar este movimento tocou no engate da adubadeira que veio a tombar prensando a mão do colaborador no implemento (adubadeira)."/>
    <x v="4"/>
    <x v="4"/>
    <s v="Adubação"/>
    <s v="Roberto Rodrigues Fernandes"/>
    <s v="Motorista I"/>
    <m/>
    <m/>
    <m/>
    <s v="1. A líder da frente solicitou apoio ao supervisor que socorreu o colaborador, o  encaminhando de imediato para o hospital municipal Nossa Senhora Aparecida em Água Clara-MS."/>
    <s v="Antônio de Sousa"/>
    <s v="EMERSON MOURA TEIXEIRA"/>
    <s v="MODERADO"/>
    <s v="MÉDIA"/>
    <s v="SIM"/>
    <d v="2024-03-08T00:00:00"/>
    <s v="ATRASADO"/>
    <n v="181"/>
    <m/>
    <m/>
    <m/>
    <s v="SIM"/>
  </r>
  <r>
    <n v="247"/>
    <x v="1"/>
    <d v="2024-03-04T00:00:00"/>
    <x v="2"/>
    <d v="1899-12-30T17:40:00"/>
    <s v="Mini Jardim Clonal"/>
    <x v="3"/>
    <x v="1"/>
    <x v="0"/>
    <x v="0"/>
    <s v="A colaboradora relatou que estava realizando a manutenção das cepas no mini jardim clonal e em determinado momento veio a cortar a mão com a tesoura.  A colaboradora foi encaminhada para o ambulatório médico local, onde foi atendida, realizada assepsia do local e liberada sem restrições. "/>
    <x v="1"/>
    <x v="2"/>
    <s v="Viveiro de Mudas"/>
    <s v="Beatriz Garcia Campos"/>
    <s v=" Auxiliar de Serviços gerais"/>
    <m/>
    <m/>
    <m/>
    <s v="1. Comunicação aos gestores, saúde e área de segurança da MS Florestal. "/>
    <s v=" Lidiana Ralph"/>
    <s v="Dayane Rafaela Rossignolo"/>
    <s v="LEVE"/>
    <s v="BAIXA"/>
    <s v="NÃO"/>
    <s v=""/>
    <b v="0"/>
    <s v=""/>
    <m/>
    <m/>
    <m/>
    <s v="SIM"/>
  </r>
  <r>
    <n v="248"/>
    <x v="1"/>
    <d v="2024-03-04T00:00:00"/>
    <x v="2"/>
    <d v="1899-12-30T10:20:00"/>
    <s v=" Fazenda Pontal"/>
    <x v="3"/>
    <x v="1"/>
    <x v="0"/>
    <x v="0"/>
    <s v="A colaboradora estava realizando a atividade de Combate a Formiga Manual e em determinado momento pisou em um buraco coberto por vegetação e consequentemente acabou sentindo um desconforto em seu pé direito."/>
    <x v="19"/>
    <x v="4"/>
    <s v="Combate a Formiga Manual"/>
    <s v="Ana Júlia Aparecida Cardoso"/>
    <s v="Ajudante Florestal"/>
    <m/>
    <m/>
    <m/>
    <s v="1. Paralisação da atividade para atendimento a colaboradora._x000a_2. Comunicação aos gestores, saúde e área da segurança da MS Florestal e EPS Carpelo."/>
    <s v="Thaise"/>
    <s v="ANISON CLAUDIO DA SILVA MARIMOTO"/>
    <s v="LEVE"/>
    <s v="BAIXA"/>
    <s v="NÃO"/>
    <s v=""/>
    <b v="0"/>
    <s v=""/>
    <m/>
    <m/>
    <m/>
    <s v="SIM"/>
  </r>
  <r>
    <n v="249"/>
    <x v="1"/>
    <d v="2024-03-04T00:00:00"/>
    <x v="2"/>
    <d v="1899-12-30T16:00:00"/>
    <s v="Talhão 015, Fazenda São Paulo"/>
    <x v="4"/>
    <x v="1"/>
    <x v="0"/>
    <x v="1"/>
    <s v="A operadora relatou que ao adentrar na linha do talhão, se deparou com uma caixa seca onde a terra cedeu, vindo a ocasionar o tombamento da máquina por completo. "/>
    <x v="35"/>
    <x v="4"/>
    <s v="Rolo Faca"/>
    <s v="Kamila Lion Klesiowicz De Paula"/>
    <s v="Operador (a) de Trator Pneu"/>
    <m/>
    <m/>
    <m/>
    <s v="1.  Solicitado ao setor de manutenção, a retirada do equipamento._x000a_2. Comunicação aos gestores e área de segurança da MS Florestal. "/>
    <s v="Juliani Silva"/>
    <s v="EMERSON MOURA TEIXEIRA"/>
    <s v="MODERADO"/>
    <s v="MÉDIA"/>
    <s v="SIM"/>
    <d v="2024-03-11T00:00:00"/>
    <s v="ATRASADO"/>
    <n v="178"/>
    <m/>
    <m/>
    <m/>
    <s v="SIM"/>
  </r>
  <r>
    <n v="250"/>
    <x v="1"/>
    <d v="2024-03-04T00:00:00"/>
    <x v="2"/>
    <d v="1899-12-30T10:20:00"/>
    <s v="Fazenda: Portal do Sul"/>
    <x v="3"/>
    <x v="1"/>
    <x v="0"/>
    <x v="1"/>
    <s v="Segundo relato do colaborador, ele estava realizando a atividade de carregamento de  insumos com o  caminhão munck (o motorista estava realizando a operação em cima do caminhão munck). Ao realizar a movimentação, ele veio a acionar uma alavanca errada, o que ocasionou o prensamento da perna direita entre bag e a carroceria do munck, causando uma lesão. "/>
    <x v="1"/>
    <x v="4"/>
    <s v=" Preparo de Solo"/>
    <s v="37007217 / Rosimar Nunes"/>
    <s v="Motorista"/>
    <m/>
    <m/>
    <m/>
    <s v="1. Foram realizados os primeiros socorros ao colaborador e posteriormente ele foi  encaminhado para o Hopital municipal de Água Clara/MS._x000a_2. Comunicação aos gestores, saúde e área de segurança da MS Florestal. "/>
    <s v="Jose Roberto Brito"/>
    <s v="EMERSON MOURA TEIXEIRA"/>
    <s v="LEVE"/>
    <s v="MÉDIA"/>
    <s v="SIM"/>
    <d v="2024-03-11T00:00:00"/>
    <s v="ATRASADO"/>
    <n v="178"/>
    <m/>
    <m/>
    <m/>
    <s v="SIM"/>
  </r>
  <r>
    <n v="251"/>
    <x v="0"/>
    <d v="2024-03-04T00:00:00"/>
    <x v="2"/>
    <d v="1899-12-30T22:00:00"/>
    <s v="Fazenda Europa Talhão 31 - MS"/>
    <x v="2"/>
    <x v="1"/>
    <x v="0"/>
    <x v="0"/>
    <s v="O colaborador (operador)  relatou que ao entrar na máquina sentiu uma picada de abelha no braço direito. O colaborador tomou uma medicação de Prednisolona e em seguida retornou as atividades laborais."/>
    <x v="0"/>
    <x v="3"/>
    <s v="Baldeio"/>
    <s v=" 37011650 / Vitor Henrique"/>
    <s v="Operador Máquinas Florestais II"/>
    <m/>
    <m/>
    <m/>
    <s v="1. Comunicação aos gestores, saúde e área de segurança da MS Florestal. "/>
    <s v="Alexandre Queiroz"/>
    <s v="MARCEL PRADO DE LUCENA"/>
    <s v="LEVE"/>
    <s v="BAIXA"/>
    <s v="NÃO"/>
    <s v=""/>
    <b v="0"/>
    <s v=""/>
    <m/>
    <m/>
    <m/>
    <m/>
  </r>
  <r>
    <n v="242"/>
    <x v="0"/>
    <d v="2024-03-01T00:00:00"/>
    <x v="2"/>
    <d v="1899-12-30T17:00:00"/>
    <s v="Fazenda São Pedro"/>
    <x v="0"/>
    <x v="0"/>
    <x v="0"/>
    <x v="0"/>
    <s v="Após realiar um socorro na fazenda, o colaborador retornou a área de vivência no módulo e percebeu que no local tinha vários galhos de árvore caídos no caminhão munck, causando danos materias."/>
    <x v="0"/>
    <x v="6"/>
    <s v="Manutenção Colheira Full Tree"/>
    <s v="Não houve vitimas"/>
    <s v="Não houve vitimas"/>
    <m/>
    <m/>
    <m/>
    <s v="1. Comunicação ao Gestão;                                                                                                                                                                                2. Comunicação á Segurança do Trabalho."/>
    <s v="Junio Fernando Oliveira Souza"/>
    <s v="TÁSSIA PRADO"/>
    <s v="LEVE"/>
    <s v="MUITO BAIXA"/>
    <s v="NÃO"/>
    <s v=""/>
    <b v="0"/>
    <s v=""/>
    <m/>
    <m/>
    <m/>
    <m/>
  </r>
  <r>
    <n v="253"/>
    <x v="0"/>
    <d v="2024-03-05T00:00:00"/>
    <x v="2"/>
    <d v="1899-12-30T16:52:00"/>
    <s v="Pátio de expedição (estacionamento de ônibus)."/>
    <x v="5"/>
    <x v="1"/>
    <x v="0"/>
    <x v="0"/>
    <s v="Durante o translado em direção ao ônibus, colaboradora pisou em falso, vindo a desequilibrar e cair, ocasionando o deslocamento do joelho direito. *A colaboradora já havia registrado o ponto.*"/>
    <x v="0"/>
    <x v="2"/>
    <s v="LP01 - Mini Jardim"/>
    <s v="37002937 - Estela Saranholi"/>
    <s v="Auxiliar de Serviços Gerais"/>
    <m/>
    <m/>
    <m/>
    <s v="1. Encaminhada para ambulatório linha 02 e conforme solicitação médica, a colaboradora foi levada ao CMU para realizar o raio-x;_x000a_2. Não houve fratura, o médico informou que ocorreu um leve desvio no joelho, onde o mesmo relatou em torno de 5 dias (período do atestado) volta naturalmente, tbm houve inchaço e um pequeno hematoma, devido a mesma ter apoiado o joelho direito no chão._x000a_3. O local do evento não possui desnível._x000a_4.  A tia da colaboradora, argumentou que o joelho da colaboradora desloca com certa frequência."/>
    <s v="Agnaldo Romano"/>
    <s v="KARINE ANTONIA MORAES RIBEIRO"/>
    <s v="LEVE"/>
    <s v="BAIXA"/>
    <s v="NÃO"/>
    <s v=""/>
    <b v="0"/>
    <s v=""/>
    <m/>
    <m/>
    <m/>
    <m/>
  </r>
  <r>
    <n v="243"/>
    <x v="0"/>
    <d v="2024-03-02T00:00:00"/>
    <x v="2"/>
    <d v="1899-12-30T19:50:00"/>
    <s v="Pátio L1"/>
    <x v="0"/>
    <x v="0"/>
    <x v="0"/>
    <x v="0"/>
    <s v="O motorista saiu com veículo pela rua de acesso entre a biomassa e celulose.  O mesmo relatou que ao descarregar o caminhão na pilha de energia, saiu pela rua, pois tinha um caminhão impedindo sua saída da pilha. A manobra realizada veio a danificar uma placa e peça de sinalização. Ao ser questionado por utilizar a via, informou que não informaram a ele que não poderia usar a rua em questão."/>
    <x v="12"/>
    <x v="0"/>
    <s v="Linha 1"/>
    <s v="Jose Bernardes"/>
    <s v="Motorista "/>
    <m/>
    <m/>
    <m/>
    <s v="1. Registro com fotos;_x000a_2. Empurramos a ultima carreta com a pá carregadeira_x000a_3. Motorista orientado"/>
    <s v="Bianca Cândido"/>
    <s v="JOSE ANTONIO DOS SANTOS"/>
    <s v="LEVE"/>
    <s v="MUITO BAIXA"/>
    <s v="NÃO"/>
    <s v=""/>
    <b v="0"/>
    <s v=""/>
    <m/>
    <m/>
    <m/>
    <s v="SIM"/>
  </r>
  <r>
    <n v="255"/>
    <x v="0"/>
    <d v="2024-03-04T00:00:00"/>
    <x v="2"/>
    <d v="1899-12-30T14:30:00"/>
    <s v="Fazenda Serrinha"/>
    <x v="4"/>
    <x v="1"/>
    <x v="0"/>
    <x v="0"/>
    <s v="Durante  a atividade de desseca em área total, ao passar por cima de raízes de eucalipto encoberta pela vegetação, veio a levantar o implemento, causando a quebra do vidro da saída de emergência."/>
    <x v="0"/>
    <x v="4"/>
    <s v="Talhão 11"/>
    <s v="592/ Guilherme da Silva Batista Ribeiro"/>
    <s v="Operador de Trator Florestal"/>
    <m/>
    <m/>
    <m/>
    <s v="1. Paralisada a máquina imediatamente até que a substituição seja realizada._x000a_2. Manutenção foi acionada para substituição do vidro."/>
    <s v="Carlos Damião"/>
    <s v="MAICON BRAGA RODRIGUES"/>
    <s v="LEVE"/>
    <s v="BAIXA"/>
    <s v="NÃO"/>
    <s v=""/>
    <b v="0"/>
    <s v=""/>
    <m/>
    <m/>
    <m/>
    <m/>
  </r>
  <r>
    <n v="244"/>
    <x v="0"/>
    <d v="2024-03-04T00:00:00"/>
    <x v="2"/>
    <d v="1899-12-30T02:18:00"/>
    <s v="Rodovia Marechal Rondon Km 343 - Bauru"/>
    <x v="0"/>
    <x v="0"/>
    <x v="0"/>
    <x v="0"/>
    <s v="Motorista trafegava pela rodovia, quando um animal (cavalo) atravessou na frente do veículo, por não ter tempo hábil, motorista não conseguiu frear e acabou colidindo com o animal."/>
    <x v="12"/>
    <x v="0"/>
    <m/>
    <s v="Maurílio J. ferreira - 0830830"/>
    <s v="Motorista"/>
    <m/>
    <m/>
    <m/>
    <s v=" 1. Comunicado ao controle de tráfego_x000a_2. Comunicado ao time de segurança"/>
    <s v="Francisco Sousa"/>
    <s v="JOSE ANTONIO DOS SANTOS"/>
    <s v="LEVE"/>
    <s v="BAIXA"/>
    <s v="NÃO"/>
    <s v=""/>
    <b v="0"/>
    <s v=""/>
    <m/>
    <m/>
    <m/>
    <s v="SIM"/>
  </r>
  <r>
    <n v="252"/>
    <x v="0"/>
    <d v="2024-03-05T00:00:00"/>
    <x v="2"/>
    <d v="1899-12-30T10:25:00"/>
    <s v="Fazenda Europa Talhão 31 - MS"/>
    <x v="0"/>
    <x v="2"/>
    <x v="0"/>
    <x v="0"/>
    <s v="Segundo relato do colaborador, ele estava  utilizando a caminhonete para ir até o talhão 31 dar apoio para um outro colaborador na máquina. Foi então que ele parou em uma distância de segurança e informou ao operador via rádio que estava se aproximando da máquina. Ao observar que o operador da máquina parou de efetuar movimento, ele então desceu da caminhonete e caminhou até o equipamento. No meio do caminho o operador voltou a movimentar a máquina e foi em direção a caminhonete, causando colisão entre a traseira da caminhonete e o tanque de combustível frontal, causando pequenas avarias. "/>
    <x v="0"/>
    <x v="3"/>
    <s v="Baldeio"/>
    <s v="37013365 Gabriel Mendonça dos Santos/ 37015568 Matheus dos Santos de Sousa"/>
    <s v="Operador Máquinas Florestais II"/>
    <m/>
    <m/>
    <m/>
    <s v="1. Comunicação aos gestores e área de segurança da Bracell."/>
    <s v="Sidney Andre Camara"/>
    <s v="MARCEL PRADO DE LUCENA"/>
    <s v="LEVE"/>
    <s v="BAIXA"/>
    <s v="NÃO"/>
    <s v=""/>
    <b v="0"/>
    <s v=""/>
    <m/>
    <m/>
    <m/>
    <m/>
  </r>
  <r>
    <n v="256"/>
    <x v="0"/>
    <d v="2024-03-06T00:00:00"/>
    <x v="2"/>
    <d v="1899-12-30T18:55:00"/>
    <s v="Pirapora - em frente ao Hotel  Cariris - MÓD 13"/>
    <x v="0"/>
    <x v="4"/>
    <x v="0"/>
    <x v="0"/>
    <s v="Após o desembarque dos colaboradores no Hotel, o motorista saiu com o ônibus e esbarrar a traseira de seu veículo em um carro da empresa Zelo que estava parado do seu lado esquerdo, causando danos de pequena monta na lateral de ambos, não houve vítimas apenas danos materiais."/>
    <x v="27"/>
    <x v="3"/>
    <s v="MÓDULO 13"/>
    <s v="13911 / Isaías Ferreira de Assunção "/>
    <s v="Motorista"/>
    <m/>
    <m/>
    <m/>
    <s v="1. Comunicado a Gestão"/>
    <s v="Francisco da Conceição Sousa"/>
    <s v="GUILHERME CHAMARELLI"/>
    <s v="LEVE"/>
    <s v="BAIXA"/>
    <s v="NÃO"/>
    <s v=""/>
    <b v="0"/>
    <s v=""/>
    <m/>
    <m/>
    <m/>
    <m/>
  </r>
  <r>
    <n v="259"/>
    <x v="1"/>
    <d v="2024-03-04T00:00:00"/>
    <x v="2"/>
    <d v="1899-12-30T06:20:00"/>
    <s v="Santa Rita do Pardo MS"/>
    <x v="3"/>
    <x v="1"/>
    <x v="0"/>
    <x v="0"/>
    <s v="O colaborador relatou que ao descer uma peça do caminhão oficina (proteção traseira da pá carregadeira), utilizando a talha elétrica do caminhão, a mesma acabou realizando um movimento involuntário, onde iria bater contra a estrutura do caminhão baú. Para evitar a batida da peça, o colaborador fez um movimento com o corpo, onde veio a sentir um desconforto na região lombar."/>
    <x v="1"/>
    <x v="6"/>
    <s v="Manutenção Malha Viária"/>
    <s v="João Pedro de Andrade Scavassa"/>
    <s v="Mecânico"/>
    <m/>
    <m/>
    <m/>
    <s v="1.  O colaborador foi direcionado para o hospital, onde realizou atendimento e foi liberado."/>
    <s v="Gilmar de Souza da Silva"/>
    <s v="ANISON CLAUDIO DA SILVA MARIMOTO"/>
    <s v="LEVE"/>
    <s v="BAIXA"/>
    <s v="NÃO"/>
    <s v=""/>
    <b v="0"/>
    <s v=""/>
    <m/>
    <m/>
    <m/>
    <s v="SIM"/>
  </r>
  <r>
    <n v="260"/>
    <x v="1"/>
    <d v="2024-03-07T00:00:00"/>
    <x v="2"/>
    <d v="1899-12-30T09:00:00"/>
    <s v="Primeira Seleção"/>
    <x v="3"/>
    <x v="1"/>
    <x v="0"/>
    <x v="0"/>
    <s v="O colaborador realizava atividade de colocar o bandejão sobre os trilhos dentro da área de seleção com auxílio do elevador pneumático.  Ao acionar a alavanca, o sistema desceu apertando sua mão esquerda contra os ferros. "/>
    <x v="1"/>
    <x v="2"/>
    <s v="Viveiro de Mudas"/>
    <s v="Eduardo Henrique Dias da Silva"/>
    <s v="Auxiliar de Serviços Gerais"/>
    <m/>
    <m/>
    <m/>
    <s v="1. O colaborador foi encaminhado ao ambulatório imediatamente."/>
    <s v="Cristiano Minetto"/>
    <s v="Dayane Rafaela Rossignolo"/>
    <s v="LEVE"/>
    <s v="BAIXA"/>
    <s v="NÃO"/>
    <s v=""/>
    <b v="0"/>
    <s v=""/>
    <m/>
    <m/>
    <m/>
    <s v="SIM"/>
  </r>
  <r>
    <n v="257"/>
    <x v="0"/>
    <d v="2024-03-06T00:00:00"/>
    <x v="2"/>
    <d v="1899-12-30T17:55:00"/>
    <s v="Rodovia Marechal Rondon, KM309, entrada ao acesso rural no posto Chapadão."/>
    <x v="0"/>
    <x v="2"/>
    <x v="0"/>
    <x v="0"/>
    <s v="Colaborador trafegava pela estrada rural em direção a sua casa (aproximadamente 1km da sua casa) após a jornada de trabalho. Em uma curva fechada com presença de vegetação que dificultava a visibilidade das vias, um carro da comunidade fez a curva em alta velocidade e acabou colidindo frontalmente com o carro do Técnico Bracell."/>
    <x v="0"/>
    <x v="1"/>
    <s v="MÓDULO 01"/>
    <s v="José Donizette Luiz"/>
    <s v="Técnico de Operações Florestais II"/>
    <m/>
    <m/>
    <m/>
    <s v="1. Comunicado o gestor imediato;_x000a_2. Comunicado a área de Segurança do Trabalho;_x000a_3. Aberto o chamado no 0800 da Movida;_x000a_4. Boletim de Ocorrência."/>
    <s v="Mario Fraiz Coelho Maia de Andrade"/>
    <s v="LYNIKER HENRIQUE NOGUEIRA DE OLIVEIRA"/>
    <s v="LEVE"/>
    <s v="BAIXA"/>
    <s v="NÃO"/>
    <s v=""/>
    <b v="0"/>
    <s v=""/>
    <m/>
    <m/>
    <m/>
    <m/>
  </r>
  <r>
    <n v="262"/>
    <x v="0"/>
    <d v="2024-03-07T00:00:00"/>
    <x v="2"/>
    <d v="1899-12-30T14:30:00"/>
    <s v="Talhão 009"/>
    <x v="4"/>
    <x v="1"/>
    <x v="0"/>
    <x v="0"/>
    <s v="Durante a realização  da atividade de desseca em área total, ao passar por cima de raízes de eucalipto solta na área e encoberta por vegetação, levantou o implemento que ao ser erguido quebrou o vidro da saída de emergência."/>
    <x v="0"/>
    <x v="4"/>
    <s v="Fazenda: serrinha"/>
    <s v="1124/ Darlan Rodrigues"/>
    <s v="Operador "/>
    <m/>
    <m/>
    <m/>
    <s v="1. Máquina paralisada imediatamente para a substituição do vidro.                                                                                                               2. Equipe de manutenção acionada para substituição do vidro."/>
    <s v="Carlos Damião"/>
    <s v="MAICON BRAGA RODRIGUES"/>
    <s v="LEVE"/>
    <s v="BAIXA"/>
    <s v="NÃO"/>
    <s v=""/>
    <b v="0"/>
    <s v=""/>
    <m/>
    <m/>
    <m/>
    <m/>
  </r>
  <r>
    <n v="263"/>
    <x v="0"/>
    <d v="2024-03-07T00:00:00"/>
    <x v="2"/>
    <d v="1899-12-30T01:20:00"/>
    <s v="Fazenda São Cristovão - MÓD 10"/>
    <x v="4"/>
    <x v="1"/>
    <x v="0"/>
    <x v="0"/>
    <s v="Mecânico finalizou a manutenção na máquina HV 100 e se deslocava para módulo com a caminhonete. Ao realizar uma curva o veículo escorregou na estrada (estava corregadio devido forte chuva), o trabalhador reagiu freiando o veículo que continuou escorregando na estrada não pavimentada até colidir lateralmente com uma árvore de eucalipto."/>
    <x v="30"/>
    <x v="3"/>
    <s v="Módulo 10"/>
    <s v="Gabriel Fernandes dos Santos"/>
    <s v="Técnico de Manutenção"/>
    <m/>
    <m/>
    <m/>
    <s v="1. Averiguação do ocorrido e solicitação de apoio."/>
    <s v="Mônica Silva "/>
    <s v="ALESSANDRO BERNARDINO BORGES"/>
    <s v="LEVE"/>
    <s v="BAIXA"/>
    <s v="NÃO"/>
    <s v=""/>
    <b v="0"/>
    <s v=""/>
    <m/>
    <m/>
    <m/>
    <m/>
  </r>
  <r>
    <n v="264"/>
    <x v="1"/>
    <d v="2024-03-08T00:00:00"/>
    <x v="2"/>
    <d v="1899-12-30T07:30:00"/>
    <s v="Pleno Sol"/>
    <x v="3"/>
    <x v="1"/>
    <x v="0"/>
    <x v="0"/>
    <s v="Colaborador estava realizando a movimentação de bandejão. Ao colocar sobre a mesa, a mesma caiu sobre o terceiro e o quarto dedo da mão esquerda, causando desconforto e dor no local."/>
    <x v="1"/>
    <x v="4"/>
    <s v=" Viveiro de Mudas"/>
    <s v="37014520/Felipe da Silva de Sousa"/>
    <s v="Auxiliar de serviços gerais"/>
    <m/>
    <m/>
    <m/>
    <s v="1. O colaborador foi encaminhado ao ambulatório médico local e logo após foi encaminhado para realização de exame de raio X, onde não foi constatada nenhuma fratura. Sendo assim,  ele foi liberado para suas atividades laborais sem restrições. "/>
    <s v="Cristiano Silva"/>
    <s v="Dayane Rafaela Rossignolo"/>
    <s v="LEVE"/>
    <s v="BAIXA"/>
    <s v="NÃO"/>
    <s v=""/>
    <b v="0"/>
    <s v=""/>
    <m/>
    <m/>
    <m/>
    <s v="SIM"/>
  </r>
  <r>
    <n v="258"/>
    <x v="0"/>
    <d v="2024-03-06T00:00:00"/>
    <x v="2"/>
    <d v="1899-12-30T15:30:00"/>
    <s v="Marília -SP"/>
    <x v="0"/>
    <x v="4"/>
    <x v="0"/>
    <x v="0"/>
    <s v="Durante a Realização da Rota na cidade de Marília, o ônibus da empresa Piracicabana ao passar próximo ao meio fio, com o balanço de amortecimento da suspensão, veio a atingir um poste de energia que estava instalado próximo ao asfalto, ocasionando a quebra de dois vidros do veículo."/>
    <x v="2"/>
    <x v="3"/>
    <s v="Módulo 10"/>
    <s v="45184 - Reginaldo da Silva"/>
    <s v="Motorista de ônibus"/>
    <m/>
    <m/>
    <m/>
    <s v="1. Averiguação dos danos."/>
    <s v="Erivellynton Almeida Santos"/>
    <s v="ALESSANDRO BERNARDINO BORGES"/>
    <s v="LEVE"/>
    <s v="BAIXA"/>
    <s v="NÃO"/>
    <s v=""/>
    <b v="0"/>
    <s v=""/>
    <m/>
    <m/>
    <m/>
    <m/>
  </r>
  <r>
    <n v="261"/>
    <x v="1"/>
    <d v="2024-03-07T00:00:00"/>
    <x v="2"/>
    <d v="1899-12-30T14:40:00"/>
    <s v="Faz São Pedro."/>
    <x v="0"/>
    <x v="2"/>
    <x v="0"/>
    <x v="0"/>
    <s v="Segundo relato do colaborador, o equipamento estava em manutenção de aceiro na estrada secundária. Foi então que o técnico foi passar para ir no próximo talhão e chamou o operador no rádio para dar passagem. O operador parou, porém só parou para beber água e deu continuidade na sua atividade e nesse tempo o técnico achou que ele tinha parado para ele passar. Nesse momento, a máquina veio a colidir com o veículo leve, causando danos materiais. "/>
    <x v="1"/>
    <x v="4"/>
    <s v="Estradas"/>
    <s v="37013288 Carlos Willian Guedes de Souza._x000a_37013734 José Vitor David de Barros"/>
    <s v="Técnico de Estradas II e_x000a_Operador Máquinas Florestais II"/>
    <m/>
    <m/>
    <m/>
    <s v="1. Comunicação aos gestores e área de segurança da MS Florestal. "/>
    <s v="Marco Kimura"/>
    <s v="MARCEL PRADO DE LUCENA"/>
    <s v="LEVE"/>
    <s v="BAIXA"/>
    <s v="NÃO"/>
    <s v=""/>
    <b v="0"/>
    <s v=""/>
    <m/>
    <m/>
    <m/>
    <s v="SIM"/>
  </r>
  <r>
    <n v="265"/>
    <x v="0"/>
    <d v="2024-03-07T00:00:00"/>
    <x v="2"/>
    <d v="1899-12-30T14:40:00"/>
    <s v="BR 262, Km 73 - MS"/>
    <x v="0"/>
    <x v="3"/>
    <x v="0"/>
    <x v="0"/>
    <s v="O  condutor seguia com a frota tritrem sentido Três Lagoas MS, quando um caminhão de gado tentou forçar uma ultrapassagem em local proibido (terceira faixa). O condutor do caminhão de gado ao perceber que não teria tempo hábil para completar a ultrapassagem e que no sentido contrário vinha outro caminhão (Caçamba), o mesmo tentou passar entre os dois caminhões (Madeira/Caçamba), atingindo o protetor lateral, último fueiro da segunda composição e o pneu do sexto eixo do lado esquerdo."/>
    <x v="18"/>
    <x v="0"/>
    <s v="Logística"/>
    <s v="710 / Daniel da Silva"/>
    <s v="Motorista Carreteiro"/>
    <m/>
    <m/>
    <m/>
    <s v="1. Houve o acionamento da PRF para apoio no fluxo;                      2. Comunicação aos gestores da Bracell e EPS VDA.                     "/>
    <s v="Danilo"/>
    <s v="ANISON CLAUDIO DA SILVA MARIMOTO"/>
    <s v="LEVE"/>
    <s v="BAIXA"/>
    <s v="NÃO"/>
    <s v=""/>
    <b v="0"/>
    <s v=""/>
    <m/>
    <m/>
    <m/>
    <m/>
  </r>
  <r>
    <n v="268"/>
    <x v="0"/>
    <d v="2024-03-08T00:00:00"/>
    <x v="2"/>
    <d v="1899-12-30T08:00:00"/>
    <s v="Talhão 013"/>
    <x v="2"/>
    <x v="1"/>
    <x v="0"/>
    <x v="0"/>
    <s v="O colaborador relatou que ao subir no equipamento para iniciar a operação, foi surpreendido com uma picada de Maribondo no lábio inferior, ocasionando inchaço e formigamento no local. Ele informou não ter identificado o maribondo próximo ao equipamento na inspeção visual realizada no mesmo."/>
    <x v="0"/>
    <x v="3"/>
    <s v="Módulo 08"/>
    <s v="37014183- Cleudivan Mesquita Souza"/>
    <s v="Operador de Máquina Florestal II"/>
    <m/>
    <m/>
    <m/>
    <s v="1. O colaborador foi encaminhado para o hospital em Ribas do Rio Pardo MS,  onde foi atendido,  medicado e liberado posteriormente. "/>
    <s v="Silas Gregório"/>
    <s v="MARCEL PRADO DE LUCENA"/>
    <s v="LEVE"/>
    <s v="BAIXA"/>
    <s v="NÃO"/>
    <s v=""/>
    <b v="0"/>
    <s v=""/>
    <m/>
    <m/>
    <m/>
    <m/>
  </r>
  <r>
    <n v="266"/>
    <x v="0"/>
    <d v="2024-03-10T00:00:00"/>
    <x v="2"/>
    <d v="1899-12-30T03:39:00"/>
    <s v="Estrada Vicinal Hanibal Haman"/>
    <x v="0"/>
    <x v="4"/>
    <x v="0"/>
    <x v="0"/>
    <s v="Motorista do micro ônibus Piracicabana conduzia o veículo a 28km/h pela estrada, sentido Fazenda Paraíso em Pirajuí a Garça, após final do segundo turno. Quando o mesmo colidiu com o veículo (Mercedes) parado no meio da via,  prensando um dos dois ocupante do veículo Mercedes C180. Os ocupantes do micro ônibus e o motorista do mesmo nada sofreram. Não há informações sobre ocupantes da Mercedes."/>
    <x v="2"/>
    <x v="3"/>
    <s v="Módulo 09"/>
    <s v="Claiton de Lima Rocha"/>
    <s v="Motorista"/>
    <m/>
    <m/>
    <m/>
    <s v="1. Solicitado socorro médico;_x000a_2. Acionado políciamento pata registro do boletim de ocorrência;_x000a_3. Solicitado a Piracicabana outro veículo para transporte dos trabalhadores até Garça;                                                      4. Acionado apoio da Patrimonial Bracell."/>
    <s v="Fagner Tirubio"/>
    <s v="ALESSANDRO BERNARDINO BORGES"/>
    <m/>
    <m/>
    <m/>
    <s v=""/>
    <b v="0"/>
    <s v=""/>
    <m/>
    <m/>
    <m/>
    <m/>
  </r>
  <r>
    <n v="270"/>
    <x v="1"/>
    <d v="2024-03-08T00:00:00"/>
    <x v="2"/>
    <d v="1899-12-30T10:20:00"/>
    <s v="Fazenda Betel"/>
    <x v="2"/>
    <x v="1"/>
    <x v="0"/>
    <x v="0"/>
    <s v="O  colaborador estava com a bandeja cheia de mudas realizando plantio. Em determinado momento, sentiu um inseto subindo pelo seu corpo por dentro da blusa. O mesmo relatou que sentiu o inseto andar na sua nuca e  ao passar a mão acabou sendo picado por uma lacraia, causando irritação no local. "/>
    <x v="35"/>
    <x v="4"/>
    <s v="Plantio"/>
    <s v="21976/James Mendes Lima"/>
    <s v="Trabalhador Florestal"/>
    <m/>
    <m/>
    <m/>
    <s v="1 - Comunicação aos gestores,  saúde e área de segurança da MS Florestal e EPS JSF._x000a_2 -  O colaborador foi encaminhado ao Hospital Municipal de Água Clara-MS, onde foi atendido e liberado sem restrições. "/>
    <s v="Ana Marcia"/>
    <s v="EMERSON MOURA TEIXEIRA"/>
    <s v="LEVE"/>
    <s v="BAIXA"/>
    <s v="NÃO"/>
    <s v=""/>
    <m/>
    <m/>
    <m/>
    <m/>
    <m/>
    <s v="SIM"/>
  </r>
  <r>
    <n v="267"/>
    <x v="0"/>
    <d v="2024-03-08T00:00:00"/>
    <x v="2"/>
    <d v="1899-12-30T05:00:00"/>
    <s v=" Fazenda Santo Expedito III"/>
    <x v="0"/>
    <x v="3"/>
    <x v="0"/>
    <x v="0"/>
    <s v="O Motorista após realizar o check list no caminhão vazio às 02h:43min no pátio de Água Clara-MS, assumiu este e seguiu sentido a Fazenda Santo Expedito III, ao chegar no carregamento por volta das 05h:00min percebeu que estava faltando  um conjunto de rodas do cubo 24horas lado esquerdo da 01° composição."/>
    <x v="3"/>
    <x v="0"/>
    <s v="Transporte Madeira"/>
    <s v="30115902/Veridiano Mendes Amaral."/>
    <s v="Motorista de tritrem."/>
    <s v="André Luis Scarin do Amaral"/>
    <s v="Hellerson Aparecido Soares"/>
    <s v="Willian Kisiel de Matos"/>
    <s v="1. Verificado o caminhão.                                                                                                  2 . Informado a operação JSL._x000a_3. Informado ao setor segurança JSL                                         3. Iniciado a coleta de dados para análise."/>
    <s v="Willian Ribeiro de Souza Rodrigues"/>
    <s v="JOSE ANTONIO DOS SANTOS"/>
    <s v="GRAVE"/>
    <s v="BAIXA"/>
    <s v="SIM"/>
    <d v="2024-03-15T00:00:00"/>
    <s v="CONCLUÍDO"/>
    <s v=""/>
    <s v="OK"/>
    <d v="2024-03-13T00:00:00"/>
    <s v="SIM"/>
    <s v="SIM"/>
  </r>
  <r>
    <n v="269"/>
    <x v="0"/>
    <d v="2024-03-09T00:00:00"/>
    <x v="2"/>
    <d v="1899-12-30T04:40:00"/>
    <s v="Serranopolis -GO- MÓD 16"/>
    <x v="0"/>
    <x v="4"/>
    <x v="0"/>
    <x v="0"/>
    <s v="O colaborador (motorista) relatou que estava estacionado com o ônibus, quando os passageiros embarcaram. Ao tentar sair, a traseira do lado direito do ônibus atingiu uma árvore ao lado da calçada, causando a quebra de uma das janelas do veículo."/>
    <x v="2"/>
    <x v="3"/>
    <s v="Módulo 16"/>
    <s v="10045687 / Luis Vicente da Silva"/>
    <s v="Motorista"/>
    <m/>
    <m/>
    <m/>
    <s v="1. Comunicação aos gestores e área de segurança da Bracell.  "/>
    <s v="André Luis Caminski"/>
    <s v="MARCEL PRADO DE LUCENA"/>
    <s v="LEVE"/>
    <s v="BAIXA"/>
    <s v="NÃO"/>
    <s v=""/>
    <b v="0"/>
    <s v=""/>
    <m/>
    <m/>
    <m/>
    <m/>
  </r>
  <r>
    <n v="273"/>
    <x v="0"/>
    <d v="2024-03-11T00:00:00"/>
    <x v="2"/>
    <d v="1899-12-30T04:56:00"/>
    <s v="Balança Linha II"/>
    <x v="3"/>
    <x v="1"/>
    <x v="0"/>
    <x v="0"/>
    <s v="Colaborador estava retornando para seu veículo e por falta de iluminação veio a tropeçar no meio fio do estacionamento da balança da linha 2 vindo a cair ao chão. (Torceu o pé  e bateu o joelhos ao solo)."/>
    <x v="0"/>
    <x v="0"/>
    <s v="Transporte Madeira"/>
    <s v="Cleber Aparecido Queiroz"/>
    <s v="Motorista"/>
    <m/>
    <m/>
    <m/>
    <s v="1. Avisado o Supervisor da área."/>
    <s v="Edison Francisco  Leite"/>
    <s v="JOSE LEONARDO RIGHETO"/>
    <s v="LEVE"/>
    <s v="BAIXA"/>
    <s v="NÃO"/>
    <s v=""/>
    <b v="0"/>
    <s v=""/>
    <m/>
    <m/>
    <m/>
    <m/>
  </r>
  <r>
    <n v="274"/>
    <x v="1"/>
    <d v="2024-03-11T00:00:00"/>
    <x v="2"/>
    <d v="1899-12-30T07:55:00"/>
    <s v="Fazenda Ronda"/>
    <x v="3"/>
    <x v="1"/>
    <x v="0"/>
    <x v="0"/>
    <s v="A colaboradora relatou que estava realizando a atividade de irrigação e ao posicionar a válvula de irrigação no suporte do tanque a mesma caiu sobre seu ombro esquerdo, causando leve desconforto. A colaboradora foi encaminhada para o hospital, onde foi atendida e após avaliação médica foi liberada sem restrições."/>
    <x v="19"/>
    <x v="4"/>
    <s v="Irrigação"/>
    <s v="Ana Júlia Aparecida Cardoso"/>
    <s v="Ajudante Florestal"/>
    <m/>
    <m/>
    <m/>
    <s v="1. Comunicado aos gestores, saúde e área da segurança  da MS Florestal e EPS Carpelo._x000a_2. A colaboradora foi encaminhada para o hospital de Santa Rita do Pardo-MS, onde foi atendida e após avaliação médica foi liberada sem restrições."/>
    <s v="Thaise Santos Martins"/>
    <s v="ANISON CLAUDIO DA SILVA MARIMOTO"/>
    <s v="LEVE"/>
    <s v="BAIXA"/>
    <s v="NÃO"/>
    <s v=""/>
    <b v="0"/>
    <s v=""/>
    <m/>
    <m/>
    <m/>
    <s v="SIM"/>
  </r>
  <r>
    <n v="275"/>
    <x v="0"/>
    <d v="2024-03-10T00:00:00"/>
    <x v="2"/>
    <d v="1899-12-30T03:39:00"/>
    <s v="Fazenda Laranjal, ID 0406, talhão 003 - MÓD 12"/>
    <x v="4"/>
    <x v="1"/>
    <x v="0"/>
    <x v="0"/>
    <s v="Operador realizava colheita com harvester, quando abateu um eucalipto e este durante a queda, veio a atingir outra árvore que foi quebrada com impacto e essa segunda caiu sobre a rede elétrica (&quot;Efeito dominó&quot;)."/>
    <x v="0"/>
    <x v="3"/>
    <s v="Módulo 12"/>
    <s v="Leandro Biato Miranda"/>
    <s v="Operador II"/>
    <m/>
    <m/>
    <m/>
    <s v="1. Isolamento do Local;_x000a_2. Diálogo com moradores da proximidade, sobre o ocorrido;_x000a_3. Abertura de chamado para CPFL realizar reparos."/>
    <s v="Jian Carlos Varela"/>
    <s v="ALESSANDRO BERNARDINO BORGES"/>
    <s v="LEVE"/>
    <s v="BAIXA"/>
    <s v="NÃO"/>
    <s v=""/>
    <b v="0"/>
    <s v=""/>
    <m/>
    <m/>
    <m/>
    <m/>
  </r>
  <r>
    <n v="276"/>
    <x v="0"/>
    <d v="2024-03-12T00:00:00"/>
    <x v="2"/>
    <d v="1899-12-30T07:15:00"/>
    <s v="Fazenda Água Fria - Getulina -SP"/>
    <x v="2"/>
    <x v="1"/>
    <x v="0"/>
    <x v="0"/>
    <s v="Técnico de operações estava mostrando um trecho da estrada a ser feito para o operador de máquina, e ao descer do carro, levou duas picadas de abelha._x000a_Colaborador relatou que as abelhas vieram de uma plantação de laranja vizinha ao talhão em operação, não encontrando nenhum enxame no talhão que está em operação."/>
    <x v="0"/>
    <x v="12"/>
    <s v=" BRC 05"/>
    <s v="Marcelo Francisco de Assis / 37013023"/>
    <s v="Técnico de operações Florestais"/>
    <m/>
    <m/>
    <m/>
    <s v=" 1. Colaborador comunicou a  supervisão;_x000a_ 2. Tomou a medicação disponível no kit de primeiros socorros  a área de vivência;_x000a_3. Seguiu para atendimento no Pronto socorro da cidade de Getulina - SP e recebeu medicação."/>
    <s v=" Evandro Willian Ioris"/>
    <s v="GLAUCIA APARECIDA COVRE"/>
    <s v="LEVE"/>
    <s v="BAIXA"/>
    <s v="NÃO"/>
    <s v=""/>
    <b v="0"/>
    <s v=""/>
    <m/>
    <m/>
    <m/>
    <m/>
  </r>
  <r>
    <n v="271"/>
    <x v="1"/>
    <d v="2024-03-08T00:00:00"/>
    <x v="2"/>
    <d v="1899-12-30T18:30:00"/>
    <s v="Três Lagoas"/>
    <x v="0"/>
    <x v="2"/>
    <x v="0"/>
    <x v="0"/>
    <s v=" O colaborador relatou que conduzia o veículo pela Av. Clodoaldo Garcia, quando ao passar no  cruzamento entre a rua Maria Q. Moreira, acabou não percebendo que o sinal estava fechado. Dessa forma, ele veio a colidir em um veículo de terceiro, que estava cruzando a via, causando avarias em ambos os veículos. "/>
    <x v="1"/>
    <x v="6"/>
    <s v="Manutenção"/>
    <s v="Elder Luis Ferrari"/>
    <s v="Supervisor de Manutenção Automitiva"/>
    <m/>
    <m/>
    <m/>
    <s v="1 - Comunicação aos gestores e área de segurança da MS Florestal. _x000a_2 - Abertura do Boletim de ocorrência policial."/>
    <s v="Elder Luis Ferrari"/>
    <s v="ANISON CLAUDIO DA SILVA MARIMOTO"/>
    <s v="LEVE"/>
    <s v="BAIXA"/>
    <s v="NÃO"/>
    <s v=""/>
    <b v="0"/>
    <s v=""/>
    <m/>
    <m/>
    <m/>
    <s v="SIM"/>
  </r>
  <r>
    <n v="278"/>
    <x v="1"/>
    <d v="2024-03-12T00:00:00"/>
    <x v="2"/>
    <d v="1899-12-30T09:00:00"/>
    <s v="Pleno sol"/>
    <x v="3"/>
    <x v="1"/>
    <x v="0"/>
    <x v="0"/>
    <s v="A colaboradora estava realizando atividade de expedição de mudas e ao colocar a caixa no trilho, este veio a escorregar e acabou colidindo no joelho. A colaboradora foi encaminhada para o ambulatório médico local e em seguida realizou o exame de raio X, em que não foi constatada nenhuma lesão. Após atendimento, a colaboradora foi liberada sem restrições. "/>
    <x v="1"/>
    <x v="2"/>
    <m/>
    <s v="37012334 / Akianne da Silva"/>
    <s v="Auxiliar de Serviços Gerais"/>
    <m/>
    <m/>
    <m/>
    <s v="1. Comunicação aos gestores, saúde e área de segurança da MS Florestal. "/>
    <s v="Rodrigo Fonseca"/>
    <s v="Dayane Rafaela Rossignolo"/>
    <s v="LEVE"/>
    <s v="BAIXA"/>
    <s v="NÃO"/>
    <s v=""/>
    <b v="0"/>
    <s v=""/>
    <m/>
    <m/>
    <m/>
    <s v="SIM"/>
  </r>
  <r>
    <n v="279"/>
    <x v="0"/>
    <d v="2024-03-12T00:00:00"/>
    <x v="2"/>
    <d v="1899-12-30T12:10:00"/>
    <s v="Fazenda São Bento - Mod 05"/>
    <x v="7"/>
    <x v="1"/>
    <x v="0"/>
    <x v="0"/>
    <s v="O colaborador estava conduzindo o veículo Argo, quando em um dado momento, veio a sair do eixo central da estrada e colidiu contra um palanque de madeira, causando danos materiais no veículo. O condutor não sofreu ferimentos."/>
    <x v="7"/>
    <x v="5"/>
    <s v="Ponsse base"/>
    <s v="90001042 | Emerson Carvalho Silvano"/>
    <s v="Mecânico"/>
    <m/>
    <m/>
    <m/>
    <s v="1. Veículo foi liberado para que possa passar por manutenção. A avaria não compromete a segurança."/>
    <s v="Mateus Duarte de Oliveira"/>
    <s v="HUMBERTO MARTINS"/>
    <s v="LEVE"/>
    <s v="BAIXA"/>
    <s v="NÃO"/>
    <s v=""/>
    <b v="0"/>
    <s v=""/>
    <m/>
    <m/>
    <m/>
    <m/>
  </r>
  <r>
    <n v="280"/>
    <x v="0"/>
    <d v="2024-03-11T00:00:00"/>
    <x v="2"/>
    <d v="1899-12-30T16:07:00"/>
    <s v="Fazenda Côco Doce"/>
    <x v="4"/>
    <x v="1"/>
    <x v="0"/>
    <x v="0"/>
    <s v="Trator realizava a atividade de adubação e ao encavalar a adubadeira fez com que a mesma viesse a ser  projetada contra o vidro traseiro do trator vindo a trincá-lo."/>
    <x v="22"/>
    <x v="4"/>
    <s v="Duartina"/>
    <s v="Luiz Gustavo de Oliveira"/>
    <s v="Tratorista"/>
    <m/>
    <m/>
    <m/>
    <s v="1. Comunicado aos superiores imediato. Trator paralisado das atividades"/>
    <s v="Gustavo Brito"/>
    <s v="ALEXANDRE OLIVEIRA"/>
    <s v="LEVE"/>
    <s v="BAIXA"/>
    <s v="NÃO"/>
    <s v=""/>
    <b v="0"/>
    <s v=""/>
    <m/>
    <m/>
    <m/>
    <m/>
  </r>
  <r>
    <n v="272"/>
    <x v="0"/>
    <d v="2024-03-11T00:00:00"/>
    <x v="2"/>
    <d v="1899-12-30T01:33:00"/>
    <s v="Fazenda Carretão 1"/>
    <x v="0"/>
    <x v="3"/>
    <x v="0"/>
    <x v="0"/>
    <s v="Veículo carregado Placidos, desengatou a quinta roda na faz.Carretão 1."/>
    <x v="14"/>
    <x v="0"/>
    <s v="Sao Paulo - santa cruz do rio pardo"/>
    <s v="Fabio Vicente Pereira  "/>
    <s v="Motorista carreteiro"/>
    <s v="André Luis Scarin do Amaral"/>
    <s v="Hellerson Aparecido Soares"/>
    <s v="Raquel Maria Benedito Bacellar"/>
    <s v="1.  comunicado aos gestores Bracell e Placidos                      2. Comunicado ao time de segurança"/>
    <s v="Adalbertob Franco"/>
    <s v="JOSE ANTONIO DOS SANTOS"/>
    <s v="GRAVE"/>
    <s v="BAIXA"/>
    <s v="SIM"/>
    <d v="2024-03-18T00:00:00"/>
    <s v="CONCLUÍDO"/>
    <s v=""/>
    <s v="OK"/>
    <d v="2024-03-13T00:00:00"/>
    <s v="SIM"/>
    <s v="SIM"/>
  </r>
  <r>
    <n v="282"/>
    <x v="1"/>
    <d v="2024-03-12T00:00:00"/>
    <x v="2"/>
    <d v="1899-12-30T09:00:00"/>
    <s v="Primeira Seleção"/>
    <x v="3"/>
    <x v="1"/>
    <x v="0"/>
    <x v="0"/>
    <s v="O colaborador estava realizando atividade de movimentação de mudas na primeira seleção quando veio a bater o joelho direito em um dos trilhos de suporte de mudas. O colaborador foi encaminhado para o ambulatório médico local e em seguida realizou o exame de raio X, em que não foi constatada nenhuma fratura.  Sendo assim,  após o atendimento ele foi liberado sem restrições. "/>
    <x v="1"/>
    <x v="2"/>
    <s v="Florestal"/>
    <s v="37016690/Carlos Luiz Santos"/>
    <s v="Auxiliar de Serviços Gerais"/>
    <m/>
    <m/>
    <m/>
    <s v="1. Comunicação aos gestores,  saúde e área de segurança da MS Florestal. "/>
    <s v="Loana Proença"/>
    <s v="Dayane Rafaela Rossignolo"/>
    <s v="LEVE"/>
    <s v="BAIXA"/>
    <s v="NÃO"/>
    <s v=""/>
    <b v="0"/>
    <s v=""/>
    <m/>
    <m/>
    <m/>
    <s v="SIM"/>
  </r>
  <r>
    <n v="277"/>
    <x v="1"/>
    <d v="2024-03-11T00:00:00"/>
    <x v="2"/>
    <d v="1899-12-30T13:20:00"/>
    <s v="Fazenda Santa marta"/>
    <x v="0"/>
    <x v="2"/>
    <x v="0"/>
    <x v="0"/>
    <s v="O colaborador relata que foi acionado para realizar  uma manutenção e em determinado momento momento o veículo veio a deslizar e acabou atingindo um outro outro veículo que estava parado na via, causando danos materiais. "/>
    <x v="6"/>
    <x v="4"/>
    <s v="Aplicação de Herbicida Mecanizada"/>
    <s v="992/ Maycon Silveira Leal"/>
    <s v="Mecanico"/>
    <m/>
    <m/>
    <m/>
    <s v="1. Comunicação aos gestores e área de segurança da MS Florestal e EPS Teca. "/>
    <s v=" Rodrigo José Couto"/>
    <s v="MARCEL PRADO DE LUCENA"/>
    <s v="LEVE"/>
    <s v="BAIXA"/>
    <s v="NÃO"/>
    <s v=""/>
    <b v="0"/>
    <s v=""/>
    <m/>
    <m/>
    <m/>
    <s v="SIM"/>
  </r>
  <r>
    <n v="284"/>
    <x v="1"/>
    <d v="2024-03-13T00:00:00"/>
    <x v="2"/>
    <d v="1899-12-30T10:30:00"/>
    <s v="Fazenda Nova aliança"/>
    <x v="3"/>
    <x v="1"/>
    <x v="0"/>
    <x v="0"/>
    <s v="A colaboradora realizava atividade de irrigação, quando a mangueira enroscou em um resíduo no meio do talhão e na tentativa de realizar o movimento de puxa-lá para desenrosca-lá, ela veio a sentir um desconforto no ombro direito e na  região das costas."/>
    <x v="4"/>
    <x v="4"/>
    <s v="Irrigação"/>
    <s v="Ingret Paola da Silva dos Santos"/>
    <s v="Ajudante Florestal"/>
    <m/>
    <m/>
    <m/>
    <s v="1 - Comunicação aos gestores e área de segurança da MS Florestal e EPS Emflora II._x000a_2 - A colaboradora foi encaminhada para o hospital de Santa Rita do Pardo-MS, para avaliação médica, onde foi atendida e liberada sem restrições. "/>
    <s v="Marcelo Saldanha"/>
    <s v="ANISON CLAUDIO DA SILVA MARIMOTO"/>
    <s v="LEVE"/>
    <s v="BAIXA"/>
    <s v="NÃO"/>
    <s v=""/>
    <b v="0"/>
    <s v=""/>
    <m/>
    <m/>
    <m/>
    <s v="SIM"/>
  </r>
  <r>
    <n v="285"/>
    <x v="1"/>
    <d v="2024-03-13T00:00:00"/>
    <x v="2"/>
    <d v="1899-12-30T11:30:00"/>
    <s v=" Fazenda São Sebastião"/>
    <x v="3"/>
    <x v="1"/>
    <x v="0"/>
    <x v="0"/>
    <s v="O colaborador (operador) estava realizando a atividade de adubação e em determinado momento parou a máquina para fazer a manutenção no equipamento fertsisyem da adubadeira. Após verificar o problema no dispositivo, ele optou por improvisar um pedaço de madeira para realizar o reparo\desobstrução. Foi então que o pedaço de madeira acabou escorregando e atingindo seu olho esquerdo, causando um desconforto.  O colaborador passou por avaliação de um oftalmologista e em seguida foi liberado sem restrições. "/>
    <x v="11"/>
    <x v="4"/>
    <s v="Adubação Mecanizada"/>
    <s v="Max William de Lins"/>
    <s v="Tratorista"/>
    <m/>
    <m/>
    <m/>
    <s v="1. Comunicação aos gestores, saúde e área de segurança da MS Florestal, EPS Parcetec. e time de Segurança da MS Florestal"/>
    <s v="Ariovaldo Ossuna Corrêa"/>
    <s v="ANISON CLAUDIO DA SILVA MARIMOTO"/>
    <s v="LEVE"/>
    <s v="BAIXA"/>
    <s v="NÃO"/>
    <s v=""/>
    <b v="0"/>
    <s v=""/>
    <m/>
    <m/>
    <m/>
    <s v="SIM"/>
  </r>
  <r>
    <n v="286"/>
    <x v="1"/>
    <d v="2024-03-13T00:00:00"/>
    <x v="2"/>
    <d v="1899-12-30T12:45:00"/>
    <s v="Fazenda Terra Nova"/>
    <x v="2"/>
    <x v="1"/>
    <x v="0"/>
    <x v="0"/>
    <s v="O colaborador relatou que ao descer do carro, uma abelha entrou na manga da sua camisa e acabou picando o seu antebraço."/>
    <x v="1"/>
    <x v="4"/>
    <s v="Silvicultura"/>
    <s v="Luan Alexandre kuzniewski"/>
    <s v="Operdor de Máquinas e Equipamentos II"/>
    <m/>
    <m/>
    <m/>
    <s v="1. O colaborador foi encaminhado ao pronto atendimento em Ribas do Rio Pardo-MS,  onde foi avaliado pelo médico e liberado posteriormente."/>
    <s v="Marco Kimura"/>
    <s v="MARCEL PRADO DE LUCENA"/>
    <s v="LEVE"/>
    <s v="BAIXA"/>
    <s v="NÃO"/>
    <s v=""/>
    <b v="0"/>
    <s v=""/>
    <m/>
    <m/>
    <m/>
    <s v="SIM"/>
  </r>
  <r>
    <n v="281"/>
    <x v="1"/>
    <d v="2024-03-08T00:00:00"/>
    <x v="2"/>
    <d v="1899-12-30T17:45:00"/>
    <s v="Água Clara-MS x Três Lagoas-MS BR 262 KM 99"/>
    <x v="0"/>
    <x v="2"/>
    <x v="0"/>
    <x v="0"/>
    <s v="O colaborador relatou que conduzia o  veículo pela BR 262 sentido a cidade de Três Lagoas/MS. Ao passar pela ponte próxima ao bar do pombo, perto ao KM 99, ele tentou freiar devido a redução de velocidade do veículo que estava a sua frente. Foi então que a caminhonete aquaplanou sobre a pista, atingindo a  traseira do veículo que estava a sua frente, causando danos materiais. Não houve lesão aos envolvidos."/>
    <x v="1"/>
    <x v="4"/>
    <s v="Patrimonial"/>
    <s v="37015275/ Renato Menezes dos Santos"/>
    <s v="Supervisor Patrimonial"/>
    <m/>
    <m/>
    <m/>
    <s v="1. Comunicação aos gestores e área de segurança da MS Florestal. "/>
    <s v="Renato Menezes dos Santos"/>
    <s v="ANISON CLAUDIO DA SILVA MARIMOTO"/>
    <s v="MODERADO"/>
    <s v="MÉDIA"/>
    <s v="SIM"/>
    <d v="2024-03-15T00:00:00"/>
    <s v="ATRASADO"/>
    <n v="174"/>
    <m/>
    <m/>
    <m/>
    <s v="SIM"/>
  </r>
  <r>
    <n v="288"/>
    <x v="1"/>
    <d v="2024-03-14T00:00:00"/>
    <x v="2"/>
    <d v="1899-12-30T10:00:00"/>
    <s v=" Fazenda União / Agua Clara MS"/>
    <x v="2"/>
    <x v="1"/>
    <x v="0"/>
    <x v="0"/>
    <s v="A colaboradora relatou que estava no viveiro realizando suas atividades. Em determinado momento, veio uma abelha e adentrou no seu uniforme (camisa), vindo a picar seu braço esquerdo."/>
    <x v="4"/>
    <x v="4"/>
    <s v="Viveiro"/>
    <s v="20097 / Ellen Raissa Pereira da Silva Queiroz"/>
    <s v="Trabalhador Florestal"/>
    <m/>
    <m/>
    <m/>
    <s v=" 1. A colaboradora tomou dois comprimidos de Prednisolona e em seguida foi encaminhada ao Hospital Municipal de Água Clara-MS, onde passou por avaliação médica e foi liberada sem restrições. "/>
    <s v=" Charles Costa"/>
    <s v="EMERSON MOURA TEIXEIRA"/>
    <s v="LEVE"/>
    <s v="BAIXA"/>
    <s v="NÃO"/>
    <s v=""/>
    <b v="0"/>
    <s v=""/>
    <m/>
    <m/>
    <m/>
    <s v="SIM"/>
  </r>
  <r>
    <n v="289"/>
    <x v="1"/>
    <d v="2024-03-14T00:00:00"/>
    <x v="2"/>
    <d v="1899-12-30T11:20:00"/>
    <s v="Mini jardim Clonal"/>
    <x v="3"/>
    <x v="1"/>
    <x v="0"/>
    <x v="0"/>
    <s v="O colaborador estava removendo as mudas do jardim clonal e acabou formando umas bolhas (calos)  no terceiro, quarto e quinto dedo da mão direita."/>
    <x v="1"/>
    <x v="2"/>
    <m/>
    <s v="37011916/Anderson Gomes dos Santos"/>
    <s v="Auxiliar de Serviços Gerais"/>
    <m/>
    <m/>
    <m/>
    <s v="1. O colaborador foi encaminhado ao ambulatório médico local, onde passou por  atendimento médico, foi realizada limpeza, curativo e analgesia. Logo após foi liberado sem restrições. "/>
    <s v="Lidiana Nayara Ralph"/>
    <s v="Dayane Rafaela Rossignolo"/>
    <s v="LEVE"/>
    <s v="BAIXA"/>
    <s v="NÃO"/>
    <s v=""/>
    <b v="0"/>
    <s v=""/>
    <m/>
    <m/>
    <m/>
    <s v="SIM"/>
  </r>
  <r>
    <n v="290"/>
    <x v="0"/>
    <d v="2024-03-14T00:00:00"/>
    <x v="2"/>
    <d v="1899-12-30T10:00:00"/>
    <s v="Avaí"/>
    <x v="2"/>
    <x v="1"/>
    <x v="0"/>
    <x v="0"/>
    <s v="Durante atividade colaboradora sofreu 01 picada de abelha no pescoço."/>
    <x v="0"/>
    <x v="2"/>
    <s v="Barracão da 1°seleção"/>
    <s v="37016498-Maria Aparecida Freitas da Silva"/>
    <s v="Auxiliar de Serviços Gerais"/>
    <m/>
    <m/>
    <m/>
    <s v="1. Colaboradora tomou antialérgico e posteriormente_x000a_foi encaminhada para o pronto atendimento de Avaí._x000a_2. Após o médico avaliar e medicar, liberou a colaboradora para retorno às atividades."/>
    <s v="Rosana Ferreira"/>
    <s v="KARINE ANTONIA MORAES RIBEIRO"/>
    <s v="LEVE"/>
    <s v="BAIXA"/>
    <s v="NÃO"/>
    <s v=""/>
    <b v="0"/>
    <s v=""/>
    <m/>
    <m/>
    <m/>
    <m/>
  </r>
  <r>
    <n v="291"/>
    <x v="0"/>
    <d v="2024-03-14T00:00:00"/>
    <x v="2"/>
    <d v="1899-12-30T13:50:00"/>
    <s v="Avaí"/>
    <x v="3"/>
    <x v="1"/>
    <x v="0"/>
    <x v="0"/>
    <s v="Durante a coleta no minijardim, colaboradora cortou o dedo mínimo da mão esquerda com a tesoura."/>
    <x v="0"/>
    <x v="2"/>
    <s v="Viveiro Avaí"/>
    <s v="37016443 - Raira Stefany Vieira dos Santos"/>
    <s v="Auxiliar de Serviços Gerais"/>
    <m/>
    <m/>
    <m/>
    <s v="1. A colaboradora foi encaminhada para o pronto atendimento em Avaí._x000a_2. Foi realizado curativo, a médica receitou cetoprofeno 150 mg (1 cápsula 1x ao dia durante 5 dias) e liberou a colaboradora retornou à atividade."/>
    <s v="Maria Avelar"/>
    <s v="KARINE ANTONIA MORAES RIBEIRO"/>
    <s v="LEVE"/>
    <s v="BAIXA"/>
    <s v="NÃO"/>
    <s v=""/>
    <b v="0"/>
    <s v=""/>
    <m/>
    <m/>
    <m/>
    <m/>
  </r>
  <r>
    <n v="283"/>
    <x v="0"/>
    <d v="2024-03-13T00:00:00"/>
    <x v="2"/>
    <d v="1899-12-30T08:10:00"/>
    <s v="Rua Colômbia próximo ao nº 875 – Jardim Nações - Lençóis Paulista SP"/>
    <x v="0"/>
    <x v="3"/>
    <x v="0"/>
    <x v="0"/>
    <s v="Caminhão estava carregado com fueiro levemente aberto, próximo a chegada da base da VDA Logística, enquanto se posicionava para fazer o estacionamento do veículo para finalizar a jornada  teve um fueiro colidindo levemente com um poste da via pública causando avaria na estrutura do poste. CPFL  estava presente no local, isolou a área e solicitou apoio de outro time responsável da CPFL para atendimento da ocorrência."/>
    <x v="18"/>
    <x v="0"/>
    <s v="Logística"/>
    <s v="Luiz Fernando Santos"/>
    <s v="Motorista"/>
    <m/>
    <m/>
    <m/>
    <s v="1. Comunicado ao time VDA e Bracell_x000a_2. Comunicado ao time de segurança"/>
    <s v="Danilo Rodrigues"/>
    <s v="JOSE ANTONIO DOS SANTOS"/>
    <s v="LEVE"/>
    <s v="BAIXA"/>
    <s v="NÃO"/>
    <s v=""/>
    <b v="0"/>
    <s v=""/>
    <m/>
    <m/>
    <m/>
    <s v="SIM"/>
  </r>
  <r>
    <n v="287"/>
    <x v="0"/>
    <d v="2024-03-14T00:00:00"/>
    <x v="2"/>
    <d v="1899-12-30T08:50:00"/>
    <s v="Duque de Caxias, 559 - Bauru/SP"/>
    <x v="0"/>
    <x v="2"/>
    <x v="0"/>
    <x v="0"/>
    <s v="Colaborador se deslocava pela avenida Duque de Caxias com o veículo leve, momento que o veículo que estava a frente freou bruscamente, e o colaborador colidiu na traseira."/>
    <x v="0"/>
    <x v="1"/>
    <s v="Módulo 05"/>
    <s v="Felipe Artur dos Santos Rodrigues"/>
    <s v="Assistente Operador de Grua"/>
    <m/>
    <m/>
    <m/>
    <s v="1.Comunicado a gestão;_x000a_2. Comunicado a segurança do trabalho;_x000a_3. Comunicado a gestão de frotas;_x000a_4. Abertura do Boletim de Ocorrência."/>
    <s v="Cássio Thomas"/>
    <s v="LYNIKER HENRIQUE NOGUEIRA DE OLIVEIRA"/>
    <s v="LEVE"/>
    <s v="BAIXA"/>
    <s v="NÃO"/>
    <s v=""/>
    <b v="0"/>
    <s v=""/>
    <m/>
    <m/>
    <m/>
    <m/>
  </r>
  <r>
    <n v="294"/>
    <x v="0"/>
    <d v="2024-03-14T00:00:00"/>
    <x v="2"/>
    <d v="1899-12-30T10:45:00"/>
    <s v="Fazenda Lagoa II - Timburi SP"/>
    <x v="2"/>
    <x v="1"/>
    <x v="0"/>
    <x v="0"/>
    <s v="Colaborador estava fazendo medição das árvores para averiguar altura, quando foi atacado por abelhas, sendo picado na perna, braço, costa e cabeça. No susto o mesmo saiu correndo vindo a sentir dores na perna esquerda."/>
    <x v="36"/>
    <x v="9"/>
    <s v="Inventário Florestal"/>
    <s v="Gilberto Augusto Lourenço"/>
    <s v="Mensurador Florestal III"/>
    <m/>
    <m/>
    <m/>
    <s v="1. Colaborador foi encaminhado ao PS de Timburi._x000a_2. Tomou antialérgico no PS."/>
    <s v="Dayane "/>
    <s v="KARINE ANTONIA MORAES RIBEIRO"/>
    <s v="LEVE"/>
    <s v="BAIXA"/>
    <s v="NÃO"/>
    <s v=""/>
    <b v="0"/>
    <s v=""/>
    <m/>
    <m/>
    <m/>
    <m/>
  </r>
  <r>
    <n v="295"/>
    <x v="1"/>
    <d v="2024-03-14T00:00:00"/>
    <x v="2"/>
    <d v="1899-12-30T15:40:00"/>
    <s v="Fazenda São Francisco"/>
    <x v="4"/>
    <x v="1"/>
    <x v="0"/>
    <x v="0"/>
    <s v="A colaboradora relatou que ao realizar uma manobra de macha ré para abastecer o implemento (tanque de irrigação), este veio a lateralizar lentamente."/>
    <x v="6"/>
    <x v="4"/>
    <s v="Segunda Irrigação"/>
    <s v="951/Simone Pereira"/>
    <s v="Operador de Máquinas"/>
    <m/>
    <m/>
    <m/>
    <s v="1. Comunicação aos gestores e área de segurança da MS Florestal e EPS Teca._x000a_2. Isolamento e avaliação  do cenário e destombamento."/>
    <s v="Júnior Dias da Silva"/>
    <s v="MARCEL PRADO DE LUCENA"/>
    <s v="LEVE"/>
    <s v="BAIXA"/>
    <s v="NÃO"/>
    <s v=""/>
    <b v="0"/>
    <s v=""/>
    <m/>
    <m/>
    <m/>
    <s v="SIM"/>
  </r>
  <r>
    <n v="296"/>
    <x v="1"/>
    <d v="2024-03-14T00:00:00"/>
    <x v="2"/>
    <d v="1899-12-30T15:00:00"/>
    <s v="Oficina Florestal - Três Lagoas"/>
    <x v="3"/>
    <x v="1"/>
    <x v="0"/>
    <x v="0"/>
    <s v="O colaborador estava realizando atividade de manutenção no implemento (Subsolador) e durante a tentativa de destravar  uma das peças (unha), utilizando um cabo de força improvisado, a peça cedeu devido o peso. Dessa forma, a mesma acabou prensando a mão esquerda do colaborador entre a alavanca e a estrutura do subsolador, causando um pequeno desconforto na sua mão. "/>
    <x v="1"/>
    <x v="6"/>
    <s v="Manutenção"/>
    <s v="37014759 /Alison Willian Lima Antunes"/>
    <s v="Mecânico  Automotivo I"/>
    <m/>
    <m/>
    <m/>
    <s v="1. Informado ao superior imediato, área de saúde e segurança._x000a_2. Encaminhamento do colaborador ao hospital para avaliação médica. "/>
    <s v=" Elder Luis Ferrari"/>
    <s v="ANISON CLAUDIO DA SILVA MARIMOTO"/>
    <s v="LEVE"/>
    <s v="BAIXA"/>
    <s v="NÃO"/>
    <s v=""/>
    <b v="0"/>
    <s v=""/>
    <m/>
    <m/>
    <m/>
    <s v="SIM"/>
  </r>
  <r>
    <n v="292"/>
    <x v="0"/>
    <d v="2024-03-14T00:00:00"/>
    <x v="2"/>
    <d v="1899-12-30T09:00:00"/>
    <s v="Talhão 037"/>
    <x v="0"/>
    <x v="2"/>
    <x v="0"/>
    <x v="0"/>
    <s v="Ao deslocar o veículo leve do Talhão 37 para a área de vivência, o condutor bateu o para choque em um toco fazendo com que o airbag fosse acionado."/>
    <x v="0"/>
    <x v="4"/>
    <s v="Fazenda: Querência IV"/>
    <s v="1208/ Clayton Aparecido Candido"/>
    <s v="Operador de Trator Florestal"/>
    <m/>
    <m/>
    <m/>
    <s v="1° Foi acionado a seguradora para remoção do carro."/>
    <s v="Alailton dos Santos"/>
    <s v="MAICON BRAGA RODRIGUES"/>
    <s v="LEVE"/>
    <s v="BAIXA"/>
    <s v="NÃO"/>
    <s v=""/>
    <b v="0"/>
    <s v=""/>
    <m/>
    <m/>
    <m/>
    <m/>
  </r>
  <r>
    <n v="293"/>
    <x v="0"/>
    <d v="2024-03-14T00:00:00"/>
    <x v="2"/>
    <d v="1899-12-30T13:40:00"/>
    <s v="Rod. João  Melão KM 233"/>
    <x v="0"/>
    <x v="0"/>
    <x v="0"/>
    <x v="0"/>
    <s v="Durante deslocamento com caminhão Muck Frota: 3005 da Fazenda Macedônia sentido Lençóis Pta pela rodovia João Melão, veio a colidir o retrovisor do lado direito com o retrovisor do veículo da  empresa Arteris que se encontrava parado no acostamento e estava evadindo a via de rodagem, causando a quebra do retrovisor e o vidro da porta do lado direito."/>
    <x v="0"/>
    <x v="4"/>
    <s v="Preparo de solo - LP01."/>
    <s v="37003527 / Marcelo  Lopes     "/>
    <s v="Motorista"/>
    <m/>
    <m/>
    <m/>
    <s v="1. Comunicado o gestor Bracell João Paulo De Assis._x000a_2. Comunicado ao time de segurança._x000a_3. Avaliação dos danos."/>
    <s v="Rogério  Batista"/>
    <s v="RODOLFO DE SOUZA RODRIGUES"/>
    <s v="LEVE"/>
    <s v="BAIXA"/>
    <s v="NÃO"/>
    <s v=""/>
    <b v="0"/>
    <s v=""/>
    <m/>
    <m/>
    <m/>
    <m/>
  </r>
  <r>
    <n v="298"/>
    <x v="0"/>
    <d v="2024-03-17T00:00:00"/>
    <x v="2"/>
    <d v="1899-12-30T19:10:00"/>
    <s v="Pátio de acesso a balanças "/>
    <x v="0"/>
    <x v="3"/>
    <x v="0"/>
    <x v="0"/>
    <s v="No pátio de acesso as balanças, veículo carregado Placidos, manobrou de ré e acabou atingindo caminhão Bracell, que estava atrás (em fila)."/>
    <x v="14"/>
    <x v="0"/>
    <s v=" Portaria 1"/>
    <s v=" Marcenio Vieira  "/>
    <s v="Motorista carreteiro"/>
    <m/>
    <m/>
    <m/>
    <s v="• Comunicado aos gestores Bracell e Placidos                             • Comunicado ao time de segurança"/>
    <s v=" Adalberto Franco - TST"/>
    <s v="JOSE ANTONIO DOS SANTOS"/>
    <s v="LEVE"/>
    <s v="BAIXA"/>
    <s v="NÃO"/>
    <s v=""/>
    <b v="0"/>
    <s v=""/>
    <m/>
    <m/>
    <m/>
    <s v="SIM"/>
  </r>
  <r>
    <n v="299"/>
    <x v="0"/>
    <d v="2024-03-17T00:00:00"/>
    <x v="2"/>
    <d v="1899-12-30T20:15:00"/>
    <s v="Acesso fazenda Querencia IV"/>
    <x v="0"/>
    <x v="2"/>
    <x v="0"/>
    <x v="0"/>
    <s v="Colaborador se deslocava na estrada de acesso a fazenda, momento que identificou um veículo com 01 dos faróis queimados indo em sua direção. Colaborador tirou o carro para a direita, a fim de evitar a colisão frontal e colidiu lateralmente em um galho seco na margem da estrada."/>
    <x v="0"/>
    <x v="1"/>
    <s v="Módulo 05"/>
    <s v="37014499/ Eder Bernardes da Silva"/>
    <s v=" Assistente Operador de Grua"/>
    <m/>
    <m/>
    <m/>
    <s v="1. Comunicado a gestão;_x000a_2. Comunicado a segurança do trabalho."/>
    <s v=" Cássio Thomas"/>
    <s v="LYNIKER HENRIQUE NOGUEIRA DE OLIVEIRA"/>
    <s v="LEVE"/>
    <s v="BAIXA"/>
    <s v="NÃO"/>
    <s v=""/>
    <b v="0"/>
    <s v=""/>
    <m/>
    <m/>
    <m/>
    <m/>
  </r>
  <r>
    <n v="300"/>
    <x v="0"/>
    <d v="2024-03-17T00:00:00"/>
    <x v="2"/>
    <d v="1899-12-30T03:30:00"/>
    <s v="Fazenda Santa Iza - Veríssimo/MG"/>
    <x v="0"/>
    <x v="0"/>
    <x v="0"/>
    <x v="0"/>
    <s v="Ao deslocar pelo carreador para abastecer as máquinas, a tampa do compartimento de óleo do comboio abriu, pegando no eucalipto e vindo danificar a mesma."/>
    <x v="30"/>
    <x v="3"/>
    <s v="Módulo 13"/>
    <s v=" 5299 - Aguinaldo  Gomes Macedo"/>
    <s v="Motorista"/>
    <m/>
    <m/>
    <m/>
    <s v="• Comunicado a Gestão"/>
    <s v=" Francisco da  Conceição Sousa"/>
    <s v="GUILHERME CHAMARELLI"/>
    <s v="LEVE"/>
    <s v="BAIXA"/>
    <s v="NÃO"/>
    <s v=""/>
    <b v="0"/>
    <s v=""/>
    <m/>
    <m/>
    <m/>
    <m/>
  </r>
  <r>
    <n v="301"/>
    <x v="0"/>
    <d v="2024-03-17T00:00:00"/>
    <x v="2"/>
    <d v="1899-12-30T17:30:00"/>
    <s v="Fazenda Chapadão A - MÓD 13"/>
    <x v="0"/>
    <x v="2"/>
    <x v="0"/>
    <x v="0"/>
    <s v="Ao sair da fazenda sentido a cidade Pirapora - MG na Br 365 próximo a Guaicuí, passou por uma carreta que estava no sentido contrário, quando a mesma veio a projetar uma pedra contra o parabrisa, trincando o mesmo."/>
    <x v="0"/>
    <x v="3"/>
    <s v="Módulo 13"/>
    <s v="Diego dos Santos Nascimento 37005929"/>
    <s v="Técnico de operações Florestais"/>
    <m/>
    <m/>
    <m/>
    <s v="• Comunicado a Gestão"/>
    <s v="Diego Nascimento"/>
    <s v="GUILHERME CHAMARELLI"/>
    <s v="LEVE"/>
    <s v="BAIXA"/>
    <s v="NÃO"/>
    <s v=""/>
    <b v="0"/>
    <s v=""/>
    <m/>
    <m/>
    <m/>
    <m/>
  </r>
  <r>
    <n v="302"/>
    <x v="0"/>
    <d v="2024-03-15T00:00:00"/>
    <x v="2"/>
    <d v="1899-12-30T21:40:00"/>
    <s v="Fábrica linha 01"/>
    <x v="0"/>
    <x v="3"/>
    <x v="0"/>
    <x v="0"/>
    <s v="Ao engatar a carreta no pátio da linha 1, o motorista não verificou se realmente estava travado o gavião da quinta roda e ao movimentar o caminhão, houve o desengate da carreta."/>
    <x v="0"/>
    <x v="0"/>
    <m/>
    <s v="Aguinaldo Israel Pela"/>
    <s v="Motorista Transporte  Florestal"/>
    <m/>
    <m/>
    <m/>
    <s v="1. Avisado o Supervisor da área."/>
    <s v="Edison Francisco Leite"/>
    <s v="JOSE LEONARDO RIGHETO"/>
    <s v="LEVE"/>
    <s v="BAIXA"/>
    <s v="NÃO"/>
    <s v=""/>
    <b v="0"/>
    <s v=""/>
    <m/>
    <m/>
    <m/>
    <m/>
  </r>
  <r>
    <n v="304"/>
    <x v="0"/>
    <d v="2024-03-15T00:00:00"/>
    <x v="2"/>
    <d v="1899-12-30T14:30:00"/>
    <s v="Borebi"/>
    <x v="4"/>
    <x v="1"/>
    <x v="0"/>
    <x v="0"/>
    <s v="Colaborador estava dirigindo e ao apanhar o capacete do quadriciclo que estava atrás do banco, perdeu o controle do veículo, vindo a colidir com o eucalipto que estava a frente._x000a_Obs.: Houve somente danos materiais no carro."/>
    <x v="37"/>
    <x v="10"/>
    <s v=" TURVINHO2 Id:0014"/>
    <s v=" Ivan Aparecido Martins 1736.                                                       Marlon Cabrini Marini 3250"/>
    <s v="Técnico Florestal "/>
    <m/>
    <m/>
    <m/>
    <s v="1. Informado ao Supervisor, TST Coordenação Equilíbrio e Bracell"/>
    <s v="Alex Luciano Pereia"/>
    <s v="KARINE ANTONIA MORAES RIBEIRO"/>
    <s v="MODERADO"/>
    <s v="ALTA"/>
    <s v="SIM"/>
    <d v="2024-03-22T00:00:00"/>
    <s v="CONCLUÍDO"/>
    <s v=""/>
    <s v="OK"/>
    <m/>
    <s v="SIM"/>
    <m/>
  </r>
  <r>
    <n v="305"/>
    <x v="0"/>
    <d v="2024-03-15T00:00:00"/>
    <x v="2"/>
    <d v="1899-12-30T09:47:00"/>
    <s v="Avaí"/>
    <x v="3"/>
    <x v="1"/>
    <x v="0"/>
    <x v="0"/>
    <s v="A colaboradora estava caminhando pelo barracão de estaqueamento, quando tropeçou na grade de dreno e caiu, batendo o rosto e os joelhos no chão."/>
    <x v="0"/>
    <x v="2"/>
    <s v="Barracão de estaqueamento"/>
    <s v="Eliana Barbosa de Oliveira Pereira"/>
    <s v="Auxiliar de Serviços Gerais"/>
    <m/>
    <m/>
    <m/>
    <s v="1. A colaboradora foi encaminhada para a Santa Casa de Pirajuí._x000a_2. Fez raio-x e não houve fratura."/>
    <s v="Maria Avelar"/>
    <s v="KARINE ANTONIA MORAES RIBEIRO"/>
    <s v="LEVE"/>
    <s v="MÉDIA"/>
    <s v="SIM"/>
    <d v="2024-03-22T00:00:00"/>
    <s v="CONCLUÍDO"/>
    <s v=""/>
    <s v="OK"/>
    <m/>
    <s v="SIM"/>
    <m/>
  </r>
  <r>
    <n v="306"/>
    <x v="0"/>
    <d v="2024-03-16T00:00:00"/>
    <x v="2"/>
    <d v="1899-12-30T02:05:00"/>
    <s v="Fazenda Turvinho I - MÓD 01"/>
    <x v="4"/>
    <x v="1"/>
    <x v="0"/>
    <x v="0"/>
    <s v="O operador  ao deslocar com HV 10007 para troca de talhão, percebeu uma fumaça saindo da esteira, parou para verificar e notou que um dos roletes se soltou e devido ao  atrito,  causou um princípio de incêndio."/>
    <x v="0"/>
    <x v="3"/>
    <s v="Módulo 01"/>
    <s v="Luiz Gonzaga de Carvalho Júnior - 37005302"/>
    <s v="Operador máquinas florestais II"/>
    <m/>
    <m/>
    <m/>
    <s v=" 1. Operador utilizou o extintor de incêndio._x000a_ 2. Solicitou a manutenção Ponsse, para utilizar o Pipa, para resfriar a peça (local)._x000a_ 3. Comunicou a gestão."/>
    <s v="Alex Dos Santos"/>
    <s v="MARCO ANTONIO DINIZ"/>
    <s v="LEVE"/>
    <s v="BAIXA"/>
    <s v="NÃO"/>
    <s v=""/>
    <b v="0"/>
    <s v=""/>
    <m/>
    <m/>
    <m/>
    <m/>
  </r>
  <r>
    <n v="303"/>
    <x v="0"/>
    <d v="2024-03-12T00:00:00"/>
    <x v="2"/>
    <d v="1899-12-30T13:11:00"/>
    <s v="Fazenda 0271 Ipê II, Talhão 02, Cidade Borebi"/>
    <x v="0"/>
    <x v="2"/>
    <x v="0"/>
    <x v="0"/>
    <s v="Ao trafegar pelo carreador, passou sobre desnível, onde ocasionou dano no para-choque traseiro do veículo."/>
    <x v="0"/>
    <x v="14"/>
    <s v="Inventário Florestal"/>
    <s v="Elivelton Pedro da Cruz Cunha"/>
    <s v="Técnico de Planejamento e Controle Florestal"/>
    <m/>
    <m/>
    <m/>
    <s v="1. Veículo foi encaminhado imediato para reparo."/>
    <s v="Elivelton Pedro da Cruz Cunha"/>
    <s v="KARINE ANTONIA MORAES RIBEIRO"/>
    <s v="LEVE"/>
    <s v="BAIXA"/>
    <s v="NÃO"/>
    <s v=""/>
    <b v="0"/>
    <s v=""/>
    <m/>
    <m/>
    <m/>
    <m/>
  </r>
  <r>
    <n v="308"/>
    <x v="1"/>
    <d v="2024-03-15T00:00:00"/>
    <x v="2"/>
    <d v="1899-12-30T10:00:00"/>
    <s v="Pleno sol"/>
    <x v="3"/>
    <x v="1"/>
    <x v="0"/>
    <x v="0"/>
    <s v="A colaboradora relatou que caminhava pela área de expedição, seguindo para área de reagrupamento. Foi então que ela pisou em um buraco sem proteção, vindo a afundar seu pé esquerdo, causando a torção no tornozelo e joelho."/>
    <x v="1"/>
    <x v="2"/>
    <s v="Viveiro"/>
    <s v="37011256/Ana Maria Lescano"/>
    <s v="Ajudante de Viveiro"/>
    <m/>
    <m/>
    <m/>
    <s v="De imediato, a colaboradora foi encaminhada ao ambulatório médico local e logo após foi  encaminhado para realização de exame de raio X e não foi constatada nenhuma lesão. Sendo assim, ela foi liberada sem restrições. "/>
    <s v="Cristiano silva"/>
    <s v="Dayane Rafaela Rossignolo"/>
    <s v="LEVE"/>
    <s v="BAIXA"/>
    <s v="NÃO"/>
    <s v=""/>
    <b v="0"/>
    <s v=""/>
    <m/>
    <m/>
    <m/>
    <s v="SIM"/>
  </r>
  <r>
    <n v="309"/>
    <x v="1"/>
    <d v="2024-03-16T00:00:00"/>
    <x v="2"/>
    <d v="1899-12-30T16:55:00"/>
    <s v="Pleno Sol"/>
    <x v="3"/>
    <x v="1"/>
    <x v="0"/>
    <x v="0"/>
    <s v="A colaboradora estava concluindo suas atividades de identificação de mudas no plator 01. Em determinado momento, ela pisou em falso, causando um incômodo no seu pé direito."/>
    <x v="1"/>
    <x v="2"/>
    <s v="Viveiro"/>
    <s v="37015385/Geisse Kelly Rodrigues Cazuzal"/>
    <s v="Ajudante de Viveiro"/>
    <m/>
    <m/>
    <m/>
    <s v=" A colaboradora foi encaminhada ao hospital e em seguida foi direcionada a UPA para realizar o raio X, não sendo constatada nenhuma lesão.  Após atendimento, ela foi liberada sem restrições. "/>
    <s v="Cristiano silva"/>
    <s v="Dayane Rafaela Rossignolo"/>
    <s v="LEVE"/>
    <s v="BAIXA"/>
    <s v="NÃO"/>
    <s v=""/>
    <b v="0"/>
    <s v=""/>
    <m/>
    <m/>
    <m/>
    <s v="SIM"/>
  </r>
  <r>
    <n v="307"/>
    <x v="0"/>
    <d v="2024-03-17T00:00:00"/>
    <x v="2"/>
    <d v="1899-12-30T18:03:00"/>
    <s v="Fazenda Buritis - MÓD 07"/>
    <x v="0"/>
    <x v="2"/>
    <x v="0"/>
    <x v="0"/>
    <s v="O colaborador ao realizar manobra em marcha ré com a caminhonete Hillux, veio a colidir com o veículo Gol que se encontrava logo atrás (ponto cego), causando danos materiais no veículo Gol."/>
    <x v="7"/>
    <x v="3"/>
    <s v="Módulo 07"/>
    <s v="João Henrique Nascimento - 90001144"/>
    <s v="Mecânico"/>
    <m/>
    <m/>
    <m/>
    <s v="1. Evidenciado que os envolvidos não sofreram ferimentos._x000a_2. A camionete não sofreu avarias._x000a_3. O veículo Gol teve avarias no radiador e quebra parcial do para-choque dianteiro."/>
    <s v="João Paulo Nogueira"/>
    <s v="HUMBERTO MARTINS"/>
    <s v="LEVE"/>
    <s v="BAIXA"/>
    <s v="NÃO"/>
    <s v=""/>
    <b v="0"/>
    <s v=""/>
    <m/>
    <m/>
    <m/>
    <m/>
  </r>
  <r>
    <n v="311"/>
    <x v="0"/>
    <d v="2024-03-18T00:00:00"/>
    <x v="2"/>
    <d v="1899-12-30T09:00:00"/>
    <s v="Talhão 033 Fazenda Santa Iza 5009 - MÓD 13"/>
    <x v="2"/>
    <x v="1"/>
    <x v="0"/>
    <x v="0"/>
    <s v="Ao terminar o check list do equipamento, o operador sentiu um incomodo no pescoço, logo percebeu que tinha sido picado por algo, sentindo dor no local."/>
    <x v="0"/>
    <x v="3"/>
    <s v="Módulo 13"/>
    <s v="37007275  / Rogério Pereira Benites"/>
    <s v="Operador de máquina"/>
    <m/>
    <m/>
    <m/>
    <s v="O colaborador tomou dois anti-alergicos e foi levado ao pronto atendimento na cidade de Verissimo. Após avaliação médica foi liberado para suas atividades sem restrições."/>
    <s v="Francisco da Conceição Sousa"/>
    <s v="GUILHERME CHAMARELLI"/>
    <s v="LEVE"/>
    <s v="BAIXA"/>
    <s v="NÃO"/>
    <s v=""/>
    <b v="0"/>
    <s v=""/>
    <m/>
    <m/>
    <m/>
    <m/>
  </r>
  <r>
    <n v="312"/>
    <x v="0"/>
    <d v="2024-03-18T00:00:00"/>
    <x v="2"/>
    <d v="1899-12-30T13:00:00"/>
    <s v="Pátio de Madeira"/>
    <x v="4"/>
    <x v="1"/>
    <x v="0"/>
    <x v="0"/>
    <s v="Motorista ao sair da mesa e encostar o caminhão, percebeu que estava fumaçando próximo a turbina. Ao buscar pelo extintor, o mesmo estava vazio. Sendo assim, o mesmo utilizou uma garrafa de água (realizar o rescaldo). Bombeiros identificaram um acúmulo de casca no local e devido a alta temperatura, houve ignição."/>
    <x v="0"/>
    <x v="11"/>
    <s v="Pátio de madeira"/>
    <s v=" Luis Paulo Aparecido Ribeiro - 37007493"/>
    <s v="Motorista"/>
    <m/>
    <m/>
    <m/>
    <s v="1. Apagar o fogo;_x000a_2. ⁠Acionamento da supervisão;_x000a_3. ⁠Acionamento dos bombeiros;_x000a_4. ⁠Lavagem do local pelos bombeiros;_x000a_5. ⁠Limpeza do caminhão e diagnóstico na oficina automotiva."/>
    <s v="Camila Leite Santos"/>
    <s v="ALESSANDRA MARTINS RIBEIRO"/>
    <s v="LEVE"/>
    <s v="BAIXA"/>
    <s v="NÃO"/>
    <s v=""/>
    <b v="0"/>
    <s v=""/>
    <m/>
    <m/>
    <m/>
    <s v="SIM"/>
  </r>
  <r>
    <n v="313"/>
    <x v="1"/>
    <d v="2024-03-18T00:00:00"/>
    <x v="2"/>
    <d v="1899-12-30T15:40:00"/>
    <s v="Douradinha"/>
    <x v="0"/>
    <x v="0"/>
    <x v="0"/>
    <x v="0"/>
    <s v="O colaborador relatou que foi realizar uma manobra de marcha ré com o caminhão pipa para estacionar, porém não viu que o motorista do ônibus também estava executando a manobra de ré e acabou colidindo a traseira do caminhão pipa com a traseira do ônibus, causando avarias na lanterna do ônibus."/>
    <x v="1"/>
    <x v="4"/>
    <s v="Manutenção de Florestal"/>
    <s v="37013094/Rodrigo Luciano Bento"/>
    <s v="Motorista"/>
    <m/>
    <m/>
    <m/>
    <s v="1. Comunicação aos gestores e área de segurança da MS Florestal."/>
    <s v="Willian Sanches Cunha"/>
    <s v="AMANDA CRISTINA PATRICIO DE LIMA"/>
    <s v="LEVE"/>
    <s v="BAIXA"/>
    <s v="NÃO"/>
    <s v=""/>
    <b v="0"/>
    <s v=""/>
    <m/>
    <m/>
    <m/>
    <s v="SIM"/>
  </r>
  <r>
    <n v="314"/>
    <x v="1"/>
    <d v="2024-03-18T00:00:00"/>
    <x v="2"/>
    <d v="1899-12-30T10:45:00"/>
    <s v="Fazenda Guarujá I - T011"/>
    <x v="4"/>
    <x v="1"/>
    <x v="0"/>
    <x v="0"/>
    <s v="O operador relatou que ao realizar uma manobra em marcha ré, o pino da ponteira veio a se soltar do engate de forma que o Implemento projetou-se contra o vidro traseiro da máquina, causando a quebra do mesmo."/>
    <x v="1"/>
    <x v="4"/>
    <s v="Preparo Solo"/>
    <s v="Mateus Jesus de Souza"/>
    <s v=" Operador Maquinas e Equipamentos"/>
    <m/>
    <m/>
    <m/>
    <s v="1. Comunicação aos gestores e área de segurança da MS Florestal."/>
    <s v="Paulo Alvarenga"/>
    <s v="MARCEL PRADO DE LUCENA"/>
    <s v="LEVE"/>
    <s v="BAIXA"/>
    <s v="NÃO"/>
    <s v=""/>
    <b v="0"/>
    <s v=""/>
    <m/>
    <m/>
    <m/>
    <s v="SIM"/>
  </r>
  <r>
    <n v="315"/>
    <x v="1"/>
    <d v="2024-03-18T00:00:00"/>
    <x v="2"/>
    <d v="1899-12-30T14:10:00"/>
    <s v="Fazenda Santa Rita - Ribas do Rio Pardo MS"/>
    <x v="8"/>
    <x v="1"/>
    <x v="0"/>
    <x v="0"/>
    <s v="O colaborador se deslocava com veículo pertencente a MS Florestal no banco traseiro. Foi então que o técnico de Operações Florestais (MS Florestal) que conduzia o veículo parou para realizar algumas orientações. Nesse momento, o colaborador abriu a porta traseira do lado direito e desceu. Porém, o condutor não percebeu a movimentação do colaborador da EPS e seguiu com o veículo e acabou passando por cima do pé esquerdo do colaborador, causando uma lesão. "/>
    <x v="4"/>
    <x v="4"/>
    <s v="Coviamento"/>
    <s v="Edvaldo Souza dos Santos"/>
    <s v="Trabalhador Florestal"/>
    <m/>
    <m/>
    <m/>
    <s v="1. Comunicação aos gestores,  saúde e área de segurança da MS Florestal e EPS Emflora I._x000a_2. O colaborador foi direcionado ao hospital municipal de Água Clara MS."/>
    <s v="Samuel Brasil"/>
    <s v="EMERSON MOURA TEIXEIRA"/>
    <s v="MODERADO"/>
    <s v="MÉDIA"/>
    <s v="SIM"/>
    <d v="2024-03-25T00:00:00"/>
    <s v="ATRASADO"/>
    <n v="164"/>
    <m/>
    <m/>
    <m/>
    <s v="SIM"/>
  </r>
  <r>
    <n v="316"/>
    <x v="0"/>
    <d v="2024-03-18T00:00:00"/>
    <x v="2"/>
    <d v="1899-12-30T14:45:00"/>
    <s v="Talhão 002"/>
    <x v="4"/>
    <x v="1"/>
    <x v="0"/>
    <x v="0"/>
    <s v="Durante a realização da atividade de barra protegida, passou com o pneu  por um resíduo de madeira, que veio a se levantar e quebrar o vidro do lado esquerdo do trator."/>
    <x v="9"/>
    <x v="4"/>
    <s v="Fazenda Maria Cristina"/>
    <s v="1317/ Henrique da Silva"/>
    <s v="Operador de Trator Florestal"/>
    <m/>
    <m/>
    <m/>
    <s v="1° Máquina paralisada imediatamente._x000a_2° Equipe de manutenção acionada para substituição do vidro."/>
    <s v=" Willian Santos Ribeiro"/>
    <s v="MAICON BRAGA RODRIGUES"/>
    <s v="LEVE"/>
    <s v="BAIXA"/>
    <s v="NÃO"/>
    <s v=""/>
    <b v="0"/>
    <s v=""/>
    <m/>
    <m/>
    <m/>
    <m/>
  </r>
  <r>
    <n v="317"/>
    <x v="0"/>
    <d v="2024-03-18T00:00:00"/>
    <x v="2"/>
    <d v="1899-12-30T09:00:00"/>
    <s v="Faz. Macedônia"/>
    <x v="0"/>
    <x v="0"/>
    <x v="0"/>
    <x v="0"/>
    <s v="Durante apoio para movimentação  do tanque de água (Frota 3028) usando o caminhão pipa como reboque (Frota 3013), ao manobrar na estrada e sobre uma caixa de contenção, veio a causar  o tombamento do tanque."/>
    <x v="0"/>
    <x v="4"/>
    <s v="Preparo de Solo - LP01"/>
    <s v="37011302 / Eliezer Lima Campos"/>
    <s v="Motorista"/>
    <m/>
    <m/>
    <m/>
    <s v="1. Comunicado o gestor Bracell._x000a_2. Avaliação dos danos no tanque (houve amassado na lateral do tanque  e dano no cabeçalho)._x000a_3. Realizar DIGAS sobre os cuidados com movimentação de implemento e riscos ao realizar manobras."/>
    <s v="Rogério  Batista"/>
    <s v="RODOLFO DE SOUZA RODRIGUES"/>
    <s v="LEVE"/>
    <s v="BAIXA"/>
    <s v="NÃO"/>
    <s v=""/>
    <b v="0"/>
    <s v=""/>
    <m/>
    <m/>
    <m/>
    <m/>
  </r>
  <r>
    <n v="318"/>
    <x v="0"/>
    <d v="2024-03-19T00:00:00"/>
    <x v="2"/>
    <d v="1899-12-30T16:00:00"/>
    <s v="Talhão 38"/>
    <x v="4"/>
    <x v="1"/>
    <x v="0"/>
    <x v="0"/>
    <s v="Após passar sobre um resíduo de matéria com o trator, o  operador identificou imediatamente, a quebra do vidro pequeno dianteiro."/>
    <x v="19"/>
    <x v="4"/>
    <s v="Nossa Senhora Aparecida III"/>
    <s v="Sérgio Rodrigues - 24652"/>
    <s v="Operador de Trator Agrícola"/>
    <m/>
    <m/>
    <m/>
    <s v="Comunicado ao setor de segurança da EPS, e supervisor Bracell, Parada imediata da máquina. logo após o ocorrido foi solicitado, apoio pra fazer manutenção."/>
    <s v="Horsama Soares dos Santos"/>
    <s v="ALEXANDRE OLIVEIRA"/>
    <s v="LEVE"/>
    <s v="BAIXA"/>
    <s v="NÃO"/>
    <s v=""/>
    <b v="0"/>
    <s v=""/>
    <m/>
    <m/>
    <m/>
    <m/>
  </r>
  <r>
    <n v="319"/>
    <x v="0"/>
    <d v="2024-03-19T00:00:00"/>
    <x v="2"/>
    <d v="1899-12-30T09:20:00"/>
    <s v="Talhão 037"/>
    <x v="4"/>
    <x v="1"/>
    <x v="0"/>
    <x v="0"/>
    <s v="Durante a realização da atividade de Desseca em área total, passou com o pneu traseiro em um toco alto. O trator veio a se inclinar, com isso bateu o vidro do lado esquerdo em uma árvore, vindo a quebrar o mesmo."/>
    <x v="9"/>
    <x v="4"/>
    <s v="Fazenda Querência IV"/>
    <s v="496 - André Luiz Monteiro"/>
    <s v="Operador de Trator Florestal"/>
    <m/>
    <m/>
    <m/>
    <s v="1° Máquina paralisada imediatamente._x000a_2° Equipe de manutenção acionada para substituição do vidro."/>
    <s v="Wagner Zanelato"/>
    <s v="MAICON BRAGA RODRIGUES"/>
    <s v="LEVE"/>
    <s v="BAIXA"/>
    <s v="NÃO"/>
    <s v=""/>
    <b v="0"/>
    <s v=""/>
    <m/>
    <m/>
    <m/>
    <m/>
  </r>
  <r>
    <n v="320"/>
    <x v="0"/>
    <d v="2024-03-19T00:00:00"/>
    <x v="2"/>
    <d v="1899-12-30T15:10:00"/>
    <s v="Talhão 008"/>
    <x v="4"/>
    <x v="1"/>
    <x v="0"/>
    <x v="0"/>
    <s v="Durante a realização da atividade de barra protegida, ao passar por um resíduo de madeira com o pneu traseiro do lado esquerdo, o resíduo se levantou e quebrou o vidro traseiro."/>
    <x v="9"/>
    <x v="4"/>
    <s v=" Fazenda santo Inácio"/>
    <s v="1254-Jonas Jacinto de Souza"/>
    <s v="Operador de Trator Florestal"/>
    <m/>
    <m/>
    <m/>
    <s v="1° Máquina paralisada imediatamente._x000a_2° Equipe de manutenção acionada para substituição do vidro."/>
    <s v="Gilberto Jacinto de Souzamaico"/>
    <s v="MAICON BRAGA RODRIGUES"/>
    <s v="LEVE"/>
    <s v="BAIXA"/>
    <s v="NÃO"/>
    <s v=""/>
    <b v="0"/>
    <s v=""/>
    <m/>
    <m/>
    <m/>
    <m/>
  </r>
  <r>
    <n v="321"/>
    <x v="1"/>
    <d v="2024-03-19T00:00:00"/>
    <x v="2"/>
    <d v="1899-12-30T09:20:00"/>
    <s v="Fazenda II Corações"/>
    <x v="3"/>
    <x v="1"/>
    <x v="0"/>
    <x v="0"/>
    <s v="Segundo relato da colaboradora, após realizar a atividade de irrigação manual, ela foi em direção ao tanque pipa para pegar a garrafa d'agua dentro do suporte. Foi então que ao pegar a garrafa, a tampa do suporte bateu contra sua mão direita, causando um pequeno desconforto."/>
    <x v="4"/>
    <x v="4"/>
    <s v="Irrigação"/>
    <s v="Carla Ferreira dos Santos"/>
    <s v="Ajudante Florestal"/>
    <m/>
    <m/>
    <m/>
    <s v="Comunicação aos gestores, saúde e área de segurança da MS Florestal e EPS Emflora II. A colaboradora foi encaminhada para o hospital de Santa Rita do Pardo - MS, onde foi atendida,  medicada e liberada sem restrições. "/>
    <s v="Marcello Saldanha"/>
    <s v="ANISON CLAUDIO DA SILVA MARIMOTO"/>
    <s v="LEVE"/>
    <s v="BAIXA"/>
    <s v="NÃO"/>
    <s v=""/>
    <b v="0"/>
    <s v=""/>
    <m/>
    <m/>
    <m/>
    <s v="SIM"/>
  </r>
  <r>
    <n v="322"/>
    <x v="0"/>
    <d v="2024-03-20T00:00:00"/>
    <x v="2"/>
    <d v="1899-12-30T23:30:00"/>
    <s v="Fazenda Santa Antônia - Getulina -SP"/>
    <x v="0"/>
    <x v="4"/>
    <x v="0"/>
    <x v="0"/>
    <s v="Devido a chuva que ocorreu no final de turno da operação, a Van que faz a troca de turno veio a atolar. Sendo assim, foi utilizado  a motoniveladora da operação para rebocar a mesma. Após puxar a Van, a motoniveladora parou, mas devido a estrada estar escorregadia, a van continuou e colidiu na motoniveladora que estava dando apoio para desatolar a mesma."/>
    <x v="0"/>
    <x v="12"/>
    <s v="BRC 05"/>
    <s v="Manoel Gomes de Souza."/>
    <s v="Operador de Máquinas III"/>
    <m/>
    <m/>
    <m/>
    <s v="1.  Técnico responsável da operação comunicou a  supervisão que comunicou a Segurança do trabalho."/>
    <s v=" Evandro Willian Ioris"/>
    <s v="GLAUCIA APARECIDA COVRE"/>
    <s v="LEVE"/>
    <s v="BAIXA"/>
    <s v="NÃO"/>
    <s v=""/>
    <b v="0"/>
    <s v=""/>
    <m/>
    <m/>
    <m/>
    <m/>
  </r>
  <r>
    <n v="323"/>
    <x v="1"/>
    <d v="2024-03-19T00:00:00"/>
    <x v="2"/>
    <d v="1899-12-30T10:38:00"/>
    <s v="Fazenda Cachoeirão"/>
    <x v="4"/>
    <x v="1"/>
    <x v="0"/>
    <x v="0"/>
    <s v="A colaboradora (motorista) relatou que ao fazer uma manobra com um caminhão prancha/munck na sede, acabou encostando no fio de energia elétrica (rede elétrica doméstica), causando a quebra do mesmo. "/>
    <x v="4"/>
    <x v="4"/>
    <s v="Plantio"/>
    <s v="José Carlos"/>
    <s v="Motorista"/>
    <m/>
    <m/>
    <m/>
    <s v="1. Comunicação aos gestores e área de segurança da MS Florestal e EPS Emflors. "/>
    <s v="Jeferson Brito"/>
    <s v="AMANDA CRISTINA PATRICIO DE LIMA"/>
    <s v="LEVE"/>
    <s v="BAIXA"/>
    <s v="NÃO"/>
    <s v=""/>
    <b v="0"/>
    <s v=""/>
    <m/>
    <m/>
    <m/>
    <s v="SIM"/>
  </r>
  <r>
    <n v="324"/>
    <x v="1"/>
    <d v="2024-03-19T00:00:00"/>
    <x v="2"/>
    <d v="1899-12-30T10:40:00"/>
    <s v=" Nossa Senhora Aparecida - Viveiro"/>
    <x v="0"/>
    <x v="0"/>
    <x v="0"/>
    <x v="0"/>
    <s v="O colaborador relatou que ao realizar o reboque de um caminhão caçamba, utilizando uma escavadeira hidráulica, ele utilizou a concha da escavadeira sobre o material a ser transportado. Após  o movimento de saída do caminhão, a concha esbarrou  na tampa da caçamba do caminhão, causando avarias."/>
    <x v="1"/>
    <x v="4"/>
    <s v="Estradas"/>
    <s v="37012034/ Felipe Dornelles Rodrigues"/>
    <s v="Operador de Máquinas e Equipamentos II"/>
    <m/>
    <m/>
    <m/>
    <s v="1. Comunicação aos gestores e área de segurança da MS Florestal e EPS."/>
    <s v="Samuel Nogueira Pereira"/>
    <s v="EMERSON MOURA TEIXEIRA"/>
    <s v="LEVE"/>
    <s v="BAIXA"/>
    <s v="NÃO"/>
    <s v=""/>
    <b v="0"/>
    <s v=""/>
    <m/>
    <m/>
    <m/>
    <s v="SIM"/>
  </r>
  <r>
    <n v="325"/>
    <x v="1"/>
    <d v="2024-03-19T00:00:00"/>
    <x v="2"/>
    <d v="1899-12-30T19:20:00"/>
    <s v="Município de Água Clara"/>
    <x v="0"/>
    <x v="4"/>
    <x v="0"/>
    <x v="0"/>
    <s v="Segundo relato do colaborador, ele seguia por uma via preferencial da cidade e, em determinado momento, ao cruzar a rua Abelo Ferreira Oliveira, foi atingido lateralmente por um veículo leve (modelo Fiat Strada), causando pequenas avarias."/>
    <x v="2"/>
    <x v="4"/>
    <s v="Transporte Coletivo"/>
    <s v=" 10045226 - Marco Antônio Squizato"/>
    <s v=" Motorista "/>
    <m/>
    <m/>
    <m/>
    <s v="1. Comunicado aos gestores e área de segurança da MS Florestal."/>
    <s v="Amilton Tomé"/>
    <s v="EMERSON MOURA TEIXEIRA"/>
    <s v="LEVE"/>
    <s v="BAIXA"/>
    <s v="NÃO"/>
    <s v=""/>
    <b v="0"/>
    <s v=""/>
    <m/>
    <m/>
    <m/>
    <s v="SIM"/>
  </r>
  <r>
    <n v="326"/>
    <x v="0"/>
    <d v="2024-03-20T00:00:00"/>
    <x v="2"/>
    <d v="1899-12-30T21:30:00"/>
    <s v="Fazenda São Manoel - MOD 09"/>
    <x v="4"/>
    <x v="1"/>
    <x v="0"/>
    <x v="0"/>
    <s v="Conforme procedimento o módulo chegou rebocado por um caminhão até a fazenda, porém não foi possível prosseguir até um ponto já preparado para receber a carreta vivência, devido as condições da estrada para o deslocamento desse conjunto. O módulo foi estacionado próximo a eucaliptos não colhidos, dessa forma foi preciso criar a área de segurança em torno do módulo, colhendo essas árvores. Para isso a área de vivência foi isolada (retirado as pessoas para distância segura), porém durante a derrubada com HV 100086, os galhos de uma árvore atingiram a antena de internet da Komatsu, que fica lateralmente sobre o módulo."/>
    <x v="0"/>
    <x v="3"/>
    <s v="Módulo 09"/>
    <s v="30009922 - Matheus Phelyp de Jesus Martins"/>
    <s v="Operador da Colheita "/>
    <m/>
    <m/>
    <m/>
    <s v="1. Avaliado dano"/>
    <s v="Tcharles Queiros"/>
    <s v="ALESSANDRO BERNARDINO BORGES"/>
    <s v="LEVE"/>
    <s v="BAIXA"/>
    <s v="NÃO"/>
    <s v=""/>
    <b v="0"/>
    <s v=""/>
    <m/>
    <m/>
    <m/>
    <m/>
  </r>
  <r>
    <n v="327"/>
    <x v="0"/>
    <d v="2024-03-20T00:00:00"/>
    <x v="2"/>
    <d v="1899-12-30T10:06:00"/>
    <s v="Lençois Paulista"/>
    <x v="3"/>
    <x v="1"/>
    <x v="0"/>
    <x v="0"/>
    <s v="Colaborador estava descendo do caminhão, quando enroscou o pé direito no último degrau da escada, vindo a cair e bater as costas no chão. "/>
    <x v="0"/>
    <x v="2"/>
    <s v="Viveiro - LP 2"/>
    <s v="37012509 - Jeremias Alves Andreosi"/>
    <s v="Auxiliar de Serviços Gerais"/>
    <m/>
    <m/>
    <m/>
    <s v="1. Encaminhado o colaborador para ambulatório linha 01;                           2. Após avaliação médica, o colaborador foi liberado para retorno ao trabalho."/>
    <s v="Misaeli Alves"/>
    <s v="KARINE ANTONIA MORAES RIBEIRO"/>
    <s v="LEVE"/>
    <s v="BAIXA"/>
    <s v="NÃO"/>
    <s v=""/>
    <b v="0"/>
    <s v=""/>
    <m/>
    <m/>
    <m/>
    <m/>
  </r>
  <r>
    <n v="328"/>
    <x v="0"/>
    <d v="2024-03-20T00:00:00"/>
    <x v="2"/>
    <d v="1899-12-30T13:45:00"/>
    <s v="Fazenda Turvinho - MÓD 01"/>
    <x v="0"/>
    <x v="2"/>
    <x v="0"/>
    <x v="0"/>
    <s v="Durante o deslocamento com o veículo modelo Strada, o condutor passou por um banco de areia, vindo a causar danos no para-choque dianteiro."/>
    <x v="7"/>
    <x v="3"/>
    <s v="Módulo 01"/>
    <s v="90001018 - Tiago Pereira "/>
    <s v="Mecânico"/>
    <m/>
    <m/>
    <m/>
    <s v="1. Paralização do veículo para avaliação da area de manutenção de autos."/>
    <s v="Everton Moreira e Carlos Locay"/>
    <s v="MARCO ANTONIO DINIZ"/>
    <s v="LEVE"/>
    <s v="BAIXA"/>
    <s v="NÃO"/>
    <s v=""/>
    <b v="0"/>
    <s v=""/>
    <m/>
    <m/>
    <m/>
    <m/>
  </r>
  <r>
    <n v="329"/>
    <x v="0"/>
    <d v="2024-03-20T00:00:00"/>
    <x v="2"/>
    <d v="1899-12-30T16:00:00"/>
    <s v="Fazenda São Manoel - MÓD 09"/>
    <x v="3"/>
    <x v="1"/>
    <x v="0"/>
    <x v="0"/>
    <s v="Operador ao descer do equipamento HV para fazer a troca da corrente de corte, pisou sobre um pedaço de tora encoberto pela vegetação, fazendo seu pé se movimentar involuntáriamente, causando desconforto."/>
    <x v="0"/>
    <x v="3"/>
    <s v="Módulo 09"/>
    <s v="Gabriel Brisola da costa"/>
    <s v="Operador de Máquina colheita"/>
    <m/>
    <m/>
    <m/>
    <s v="1. Encaminhado para atendimento médico na cidade mais próxima;_x000a_2. No dia 21/03/2024 passou por avaliação da médica do trabalho da Bracell, Dra. Raquel, liberando o trabalhador para suas atividades."/>
    <s v=" Tcharles Queiros"/>
    <s v="ALESSANDRO BERNARDINO BORGES"/>
    <s v="LEVE"/>
    <s v="BAIXA"/>
    <s v="NÃO"/>
    <s v=""/>
    <b v="0"/>
    <s v=""/>
    <m/>
    <m/>
    <m/>
    <m/>
  </r>
  <r>
    <n v="330"/>
    <x v="0"/>
    <d v="2024-03-20T00:00:00"/>
    <x v="2"/>
    <d v="1899-12-30T07:35:00"/>
    <s v="Bauru - SP"/>
    <x v="4"/>
    <x v="1"/>
    <x v="0"/>
    <x v="0"/>
    <s v="Durante deslocamento para o trabalho linha 01-LP, houve colisão entre veículo Bracell com veículo terceiro que estava estacionado. Não houve lesão com a colaboradora, apenas danos materiais em ambos os veículos."/>
    <x v="0"/>
    <x v="10"/>
    <s v="Qualidade"/>
    <s v="Adriana de Souza Rosa de Oliveira - 37009435"/>
    <s v="Analista de qualidade"/>
    <m/>
    <m/>
    <m/>
    <s v="1. Colaboradora foi ao pronto atendimento para certificar se estava tudo bem, logo após avaliação médica foi liberada._x000a_2. Conforme fluxo passou na medicina do Trabalho linha 01 em 21/03/24 para a devida avaliação, não identificado nenhuma lesão a colaboradora foi liberada."/>
    <s v="Adriana de Souza Rosa de Oliveira"/>
    <s v="KARINE ANTONIA MORAES RIBEIRO"/>
    <s v="LEVE"/>
    <s v="BAIXA"/>
    <s v="NÃO"/>
    <s v=""/>
    <b v="0"/>
    <s v=""/>
    <m/>
    <m/>
    <m/>
    <m/>
  </r>
  <r>
    <n v="331"/>
    <x v="0"/>
    <d v="2024-03-22T00:00:00"/>
    <x v="2"/>
    <d v="1899-12-30T11:30:00"/>
    <s v="Fazenda São Domingos"/>
    <x v="0"/>
    <x v="2"/>
    <x v="0"/>
    <x v="0"/>
    <s v="Durante a verificação de local para decolar o drone, o veículo deslizou para o lado direito encostando no eucalipto, devido o acesso está escorregadio. Houve avarias no retrovisor, vidro dianteiro e lateral da porta."/>
    <x v="0"/>
    <x v="9"/>
    <s v="Geoprocessamento"/>
    <s v="37012958/Luis Fernando Melo de Araújo"/>
    <s v="Técnico de planejamento e controle"/>
    <m/>
    <m/>
    <m/>
    <s v="1. Colaborador ligou para o supervisor e relatou o ocorrido._x000a_2. Colaborador está providenciando o B.O."/>
    <s v="Luis Fernando Melo  de Araújo"/>
    <s v="KARINE ANTONIA MORAES RIBEIRO"/>
    <s v="LEVE"/>
    <s v="BAIXA"/>
    <s v="NÃO"/>
    <s v=""/>
    <b v="0"/>
    <s v=""/>
    <m/>
    <m/>
    <m/>
    <m/>
  </r>
  <r>
    <n v="332"/>
    <x v="0"/>
    <d v="2024-03-22T00:00:00"/>
    <x v="2"/>
    <d v="1899-12-30T10:57:00"/>
    <s v="Fazenda São João IV"/>
    <x v="2"/>
    <x v="1"/>
    <x v="0"/>
    <x v="0"/>
    <s v="Ao sair do talhão, o colaborador foi atacado por abelhas levando quatro ferroadas, duas no ombro esquerdo e duas no braço direito."/>
    <x v="31"/>
    <x v="4"/>
    <s v="Regional Norte"/>
    <s v="Evandro Rogerio Alves"/>
    <s v="Trabalhador Agrícola"/>
    <m/>
    <m/>
    <m/>
    <s v="1. Encaminhado o colaborador  ao pronto atendimento e isolamento da área"/>
    <s v="Luciano Henrique Passaroni"/>
    <s v="ALEXANDRE OLIVEIRA"/>
    <s v="LEVE"/>
    <s v="BAIXA"/>
    <s v="NÃO"/>
    <s v=""/>
    <b v="0"/>
    <s v=""/>
    <m/>
    <m/>
    <m/>
    <m/>
  </r>
  <r>
    <n v="333"/>
    <x v="1"/>
    <d v="2024-03-21T00:00:00"/>
    <x v="2"/>
    <d v="1899-12-30T15:00:00"/>
    <s v="Faz. Cachoeirão"/>
    <x v="0"/>
    <x v="0"/>
    <x v="0"/>
    <x v="0"/>
    <s v="O colaborador relatou que ao realizar uma manobra no estacionamento da área de vivência, ele acabou colidindo com o caminhão pipa que passava próximo do ônibus sem efetuar a comunicação, causando pequenas avarias. "/>
    <x v="25"/>
    <x v="4"/>
    <s v="Silvicultura"/>
    <s v="Ronywon Pereira Dias"/>
    <s v="Motorista"/>
    <m/>
    <m/>
    <m/>
    <s v="1. Comunicação aos gestores e área de segurança MS Florestal e EPS Inovesa."/>
    <s v="Joseana A. Veiga"/>
    <s v="MARCEL PRADO DE LUCENA"/>
    <s v="LEVE"/>
    <s v="BAIXA"/>
    <s v="NÃO"/>
    <s v=""/>
    <b v="0"/>
    <s v=""/>
    <m/>
    <m/>
    <m/>
    <s v="SIM"/>
  </r>
  <r>
    <n v="334"/>
    <x v="1"/>
    <d v="2024-03-21T00:00:00"/>
    <x v="2"/>
    <d v="1899-12-30T13:00:00"/>
    <s v="Fazenda Furnas"/>
    <x v="4"/>
    <x v="1"/>
    <x v="0"/>
    <x v="0"/>
    <s v=" O colaborador relatou que a máquina estava parada e em determinado momento o vidro traseiro da mesma veio a estourar."/>
    <x v="38"/>
    <x v="4"/>
    <s v="Replantio "/>
    <s v="Renildo "/>
    <s v="Operador de máquinas"/>
    <m/>
    <m/>
    <m/>
    <s v="1. Comunicação aos gestores e área de segurança da MS Florestal e EPS Emflors. "/>
    <s v="Joandir L. Ifran"/>
    <s v="AMANDA CRISTINA PATRICIO DE LIMA"/>
    <s v="LEVE"/>
    <s v="BAIXA"/>
    <s v="NÃO"/>
    <s v=""/>
    <b v="0"/>
    <s v=""/>
    <m/>
    <m/>
    <m/>
    <s v="SIM"/>
  </r>
  <r>
    <n v="335"/>
    <x v="1"/>
    <d v="2024-03-21T00:00:00"/>
    <x v="2"/>
    <d v="1899-12-30T13:20:00"/>
    <s v="Fazenda Betel/Água Clara "/>
    <x v="0"/>
    <x v="0"/>
    <x v="0"/>
    <x v="0"/>
    <s v="O colaborador estava conduzindo o caminhão pipa por um carreador na fazenda Betel. Foi então que um outro veículo (ônibus da piracicabana) transitava no sentido contrário e nisso o motorista do caminhão pipa parou para dar passagem ao ônibus, porém o mesmo não aguardou que o ônibus fizesse a passagem completa e seguiu com o caminhão. Dessa forma, os dois veículos encostaram um no outro lateralmente, causando pequenas avarias. "/>
    <x v="38"/>
    <x v="4"/>
    <s v="Plantio "/>
    <s v="João Pedro de Jesus Lima/17369"/>
    <s v="Operador de trator de pneus "/>
    <m/>
    <m/>
    <m/>
    <s v="1. Comunicação aos gestores e área de segurança da MS Florestal e EPS Emflors"/>
    <s v="Jean Santos"/>
    <s v="EMERSON MOURA TEIXEIRA"/>
    <s v="LEVE"/>
    <s v="BAIXA"/>
    <s v="NÃO"/>
    <s v=""/>
    <b v="0"/>
    <s v=""/>
    <m/>
    <m/>
    <m/>
    <s v="SIM"/>
  </r>
  <r>
    <n v="336"/>
    <x v="1"/>
    <d v="2024-03-22T00:00:00"/>
    <x v="2"/>
    <d v="1899-12-30T08:20:00"/>
    <s v="Casa de Vegetação"/>
    <x v="3"/>
    <x v="1"/>
    <x v="0"/>
    <x v="0"/>
    <s v="A colaboradora estava separando as bandejas para máquina de tubete. Durante o deslocamento, ela tropeçou no chão e derrubou as bandejas nos dedos da mão esquerda. Ela sentiu um leve desconforto no terceiro dedo da mão esquerda."/>
    <x v="1"/>
    <x v="2"/>
    <s v="Viveiro"/>
    <s v="Karina Daniele de Almeida Souza - 37016696"/>
    <s v="Auxiliar de Viveiro "/>
    <m/>
    <m/>
    <m/>
    <s v="1. A colaboradora foi encaminhada ao ambulatório para atendimento com o time da saúde, onde foi atendida e liberada sem restrições. "/>
    <s v="Lidiana Ralph"/>
    <s v="Dayane Rafaela Rossignolo"/>
    <s v="LEVE"/>
    <s v="BAIXA"/>
    <s v="NÃO"/>
    <s v=""/>
    <b v="0"/>
    <s v=""/>
    <m/>
    <m/>
    <m/>
    <s v="SIM"/>
  </r>
  <r>
    <n v="337"/>
    <x v="0"/>
    <d v="2024-03-22T00:00:00"/>
    <x v="2"/>
    <d v="1899-12-30T12:30:00"/>
    <s v="Fazenda São Domingos - Talhão 020"/>
    <x v="2"/>
    <x v="1"/>
    <x v="0"/>
    <x v="0"/>
    <s v="O colaborador estava realizando atividade de demarcação de experimento, quando tomou uma picada de abelha na mão direita."/>
    <x v="0"/>
    <x v="8"/>
    <s v="Melhoramento Genético"/>
    <s v="Claudemir Dias - 37004571"/>
    <s v="Auxiliar de pesquisa campo "/>
    <m/>
    <m/>
    <m/>
    <s v="1. Foi comunicado imediatamente Amarildo da Silva (SUPERVISOR), Diego Anconi (TÉCNICO DA ÁREA) e a Karine (TST), o colaborador foi encaminhado para o UPA mais próximo (AVAÍ)."/>
    <s v="Diego Felipe Anconi"/>
    <s v="KARINE ANTONIA MORAES RIBEIRO"/>
    <s v="LEVE"/>
    <s v="BAIXA"/>
    <s v="NÃO"/>
    <s v=""/>
    <b v="0"/>
    <s v=""/>
    <m/>
    <m/>
    <m/>
    <m/>
  </r>
  <r>
    <n v="338"/>
    <x v="0"/>
    <d v="2024-03-22T00:00:00"/>
    <x v="2"/>
    <d v="1899-12-30T15:00:00"/>
    <s v="Fazenda Rio Verde"/>
    <x v="2"/>
    <x v="1"/>
    <x v="0"/>
    <x v="0"/>
    <s v="Colaboradores realizavam atividade quando foram surpreendidos por um enxame de abelhas que passavam pelo local, 7 colaboradores levaram ferroadas."/>
    <x v="4"/>
    <x v="4"/>
    <s v="Regional Norte"/>
    <s v="Lucinéia da Silva 38002. Antoni Amadeu. Talia Aparecida 38022. Uti do Espírito Santos 37955. Sônia Batista dos Santos 37478. Jeferson lima 30621. Edna de Fátima 37488"/>
    <s v="Trabalhadores ágricolas"/>
    <m/>
    <m/>
    <m/>
    <s v="1. Encaminhados  ao pronto atendimento Santa casa de Pirajuí SP"/>
    <s v="Diego Santos"/>
    <s v="ALEXANDRE OLIVEIRA"/>
    <s v="LEVE"/>
    <s v="BAIXA"/>
    <s v="NÃO"/>
    <s v=""/>
    <b v="0"/>
    <s v=""/>
    <m/>
    <m/>
    <m/>
    <m/>
  </r>
  <r>
    <n v="339"/>
    <x v="0"/>
    <d v="2024-03-23T00:00:00"/>
    <x v="2"/>
    <d v="1899-12-30T13:30:00"/>
    <s v="Monte Libano l e ll- Paulistania -SP"/>
    <x v="0"/>
    <x v="0"/>
    <x v="0"/>
    <x v="0"/>
    <s v="Motorista estava realizando atividade de selamento, e ao dar ré para passagem de outro caminhão que vinha no sentido contrário, não olhou o retrovisor, onde veio a colidir com uma árvore seca próximo a cerca viva."/>
    <x v="0"/>
    <x v="12"/>
    <s v="Estradas Próprio - BRC 02"/>
    <s v="37013047/José Aparecido de Araújo                           "/>
    <s v="Motorista"/>
    <m/>
    <m/>
    <m/>
    <s v="1.  A tratativa da ocorrência foi resultada em advertência administrativa e posteriormente demissão  por outros motivos de falhas comportamentais."/>
    <s v="Leonardo Santos "/>
    <s v="GLAUCIA APARECIDA COVRE"/>
    <s v="LEVE"/>
    <s v="BAIXA"/>
    <s v="NÃO"/>
    <s v=""/>
    <b v="0"/>
    <s v=""/>
    <m/>
    <m/>
    <m/>
    <m/>
  </r>
  <r>
    <n v="340"/>
    <x v="0"/>
    <d v="2024-03-23T00:00:00"/>
    <x v="2"/>
    <d v="1899-12-30T16:00:00"/>
    <s v="Fazenda Turvinho I - MÓD 01"/>
    <x v="3"/>
    <x v="1"/>
    <x v="0"/>
    <x v="0"/>
    <s v="O operador relata que ao caminhar da máquina até o cabeçote para retirado do kit material de corte, pisou em um desnível no talhão, onde sentiu um desconforto em sua perna direita."/>
    <x v="0"/>
    <x v="3"/>
    <s v="Módulo 01"/>
    <s v="Sandro Augusto Vieira/ 37001012"/>
    <s v="Operador máquinas florestais II"/>
    <m/>
    <m/>
    <m/>
    <s v="1. Na data de 24/03, passou pelo médicina da Bracell, sendo liberado para a atividade normalmente"/>
    <s v="Alex Dos Santos"/>
    <s v="MARCO ANTONIO DINIZ"/>
    <s v="LEVE"/>
    <s v="BAIXA"/>
    <s v="NÃO"/>
    <s v=""/>
    <b v="0"/>
    <s v=""/>
    <m/>
    <m/>
    <m/>
    <m/>
  </r>
  <r>
    <n v="341"/>
    <x v="0"/>
    <d v="2024-03-24T00:00:00"/>
    <x v="2"/>
    <d v="1899-12-30T09:50:00"/>
    <s v="Pátio Linha 2"/>
    <x v="4"/>
    <x v="1"/>
    <x v="0"/>
    <x v="0"/>
    <s v="Operador estava fazendo limpeza do pátio com a Pá Carregadeira 889 e entre as quadras 3 e 4 a lâmina acabou pegando em uma tampa de bueiro resultando em um impacto, onde o operador relatou que foi pra cima do volante da máquina que bateu no seu peito. Com o impacto quebrou o local de regulagem do volante."/>
    <x v="0"/>
    <x v="11"/>
    <s v="Pátio de madeira"/>
    <s v="Paulo Henrique de Oliveira - 37001213"/>
    <s v="Operador Florestal "/>
    <m/>
    <m/>
    <m/>
    <s v="1. Acionado supervisor pátio;_x000a_2. Operador descansou um pouco e foi encaminhado ao ambulatório Bracell, Não ouve vítimas, somente danos materiais_x000a_3. Informado a manutenção sobre o ocorrido para que ajustem o volante novamente;"/>
    <s v="Matthews Vergilio Gomes de Medeiros"/>
    <s v="ALESSANDRA MARTINS RIBEIRO"/>
    <s v="LEVE"/>
    <s v="BAIXA"/>
    <s v="NÃO"/>
    <s v=""/>
    <b v="0"/>
    <s v=""/>
    <m/>
    <m/>
    <m/>
    <s v="SIM"/>
  </r>
  <r>
    <n v="342"/>
    <x v="1"/>
    <d v="2024-03-22T00:00:00"/>
    <x v="2"/>
    <d v="1899-12-30T16:00:00"/>
    <s v="Fazenda Jesus Maria "/>
    <x v="2"/>
    <x v="1"/>
    <x v="0"/>
    <x v="0"/>
    <s v="O colaborador realizava o desembarque de uma máquina de cima do caminhão prancha e ao finalizar a tarefa, desceu da máquina. Nesse momento, ele foi surpreendido por uma picada de abelha na altura da mão direita."/>
    <x v="1"/>
    <x v="4"/>
    <s v="Estradas"/>
    <n v="37018550"/>
    <s v="Operador de Máquinas e Equipamentos"/>
    <m/>
    <m/>
    <m/>
    <s v="1. O colaborador recebeu o medicamento de Prednisolona ainda em campo e em seguida foi encaminhado ao hospital municipal de Água Clara-MS, onde foi atendido e liberado posteriormente sem restrições. "/>
    <s v="Samuel Nogueira Pereira"/>
    <s v="EMERSON MOURA TEIXEIRA"/>
    <s v="LEVE"/>
    <s v="BAIXA"/>
    <s v="NÃO"/>
    <s v=""/>
    <b v="0"/>
    <s v=""/>
    <m/>
    <m/>
    <m/>
    <s v="SIM"/>
  </r>
  <r>
    <n v="343"/>
    <x v="1"/>
    <d v="2024-03-22T00:00:00"/>
    <x v="2"/>
    <d v="1899-12-30T09:50:00"/>
    <s v="Barracão de Estaqueamento"/>
    <x v="3"/>
    <x v="1"/>
    <x v="0"/>
    <x v="0"/>
    <s v="O colaborador estava realizando o descarregamento de substrato no barracão de estaqueamento. Em determinado momento, ele sentiu um incômodo no ombro direito."/>
    <x v="1"/>
    <x v="2"/>
    <s v="Barracão de Estaqueamento"/>
    <s v="37011884/Valter Batista dos Santos"/>
    <s v="Líder de Operações"/>
    <m/>
    <m/>
    <m/>
    <s v="1. O colaborador foi encaminhado ao ambulatório para atendimento com o time da saúde, onde foi atendido e liberado posteriormente sem restrições."/>
    <s v="Lidiana Ralph"/>
    <s v="Dayane Rafaela Rossignolo"/>
    <s v="LEVE"/>
    <s v="BAIXA"/>
    <s v="NÃO"/>
    <s v=""/>
    <b v="0"/>
    <s v=""/>
    <m/>
    <m/>
    <m/>
    <s v="SIM"/>
  </r>
  <r>
    <n v="344"/>
    <x v="1"/>
    <d v="2024-03-22T00:00:00"/>
    <x v="2"/>
    <d v="1899-12-30T09:30:00"/>
    <s v="Fazenda Água Limpa"/>
    <x v="3"/>
    <x v="1"/>
    <x v="0"/>
    <x v="0"/>
    <s v="O operador estava realizando o reaperto da corrente do implemento (roçadeira mecanizada), e em determinado momento, o implemento veio baixar repentinamente, atingindo seu pé direito, causando lesão no dedo. O colaborador foi encaminhado para o hospital municipal em Santa Rita do Pardo-MS,  onde foi atendido e liberado posteriormente sem restrições."/>
    <x v="39"/>
    <x v="4"/>
    <s v="Roçada Mecanizada"/>
    <s v="1912/ Sérgio Paulo da Silva"/>
    <s v="Operador de Máquinas e Equipamentos II"/>
    <m/>
    <m/>
    <m/>
    <s v="1. Comunicação aos gestores, saúde e área de segurança da MS Florestal e EPS Larsil. "/>
    <s v="Aline"/>
    <s v="AMANDA CRISTINA PATRICIO DE LIMA"/>
    <s v="LEVE"/>
    <s v="BAIXA"/>
    <s v="NÃO"/>
    <s v=""/>
    <b v="0"/>
    <s v=""/>
    <m/>
    <m/>
    <m/>
    <s v="SIM"/>
  </r>
  <r>
    <n v="345"/>
    <x v="1"/>
    <d v="2024-03-23T00:00:00"/>
    <x v="2"/>
    <d v="1899-12-30T14:50:00"/>
    <s v="BR 262 KM14"/>
    <x v="0"/>
    <x v="0"/>
    <x v="0"/>
    <x v="0"/>
    <s v="O colaborador seguia com caminhão baú pela BR 262 sentido Três Lagoas-MS. Chegando próximo ao KM 14, um veículo Fiat Uno invadiu a pista contrária colidindo frontalmente."/>
    <x v="1"/>
    <x v="6"/>
    <s v="Manutenção"/>
    <s v="Ewerton dos Santos Silva"/>
    <s v="líder de manutenção"/>
    <m/>
    <m/>
    <m/>
    <s v="1 - Verificação do estado do condutor Fiat uno;_x000a_2 - Sinalização da via;_x000a_3 - Acionamento da ambulância e PRF;_x000a_4 - Comunicação aos gestores e área de segurança da MS Florestal."/>
    <s v="José Leonardo"/>
    <s v="ANISON CLAUDIO DA SILVA MARIMOTO"/>
    <s v="MODERADO"/>
    <s v="MÉDIA"/>
    <s v="SIM"/>
    <d v="2024-03-30T00:00:00"/>
    <s v="ATRASADO"/>
    <n v="159"/>
    <m/>
    <m/>
    <m/>
    <s v="SIM"/>
  </r>
  <r>
    <n v="346"/>
    <x v="0"/>
    <d v="2024-03-25T00:00:00"/>
    <x v="2"/>
    <d v="1899-12-30T09:13:00"/>
    <s v="Fazenda Santa da Silva"/>
    <x v="2"/>
    <x v="1"/>
    <x v="0"/>
    <x v="0"/>
    <s v="Durante deslocamento dentro da fazenda  colaborador tentou espantar uma abelha, onde foi  ferroado próximo ao olho direito."/>
    <x v="0"/>
    <x v="4"/>
    <s v="Silvicultura"/>
    <s v="Diego Alves"/>
    <s v="Trabalhador Agrícola"/>
    <m/>
    <m/>
    <m/>
    <s v="1. Encaminhado o colaborador ao pronto atendimento."/>
    <s v="Luciano Henrique Passaroni"/>
    <s v="ALEXANDRE OLIVEIRA"/>
    <s v="LEVE"/>
    <s v="BAIXA"/>
    <s v="NÃO"/>
    <s v=""/>
    <b v="0"/>
    <s v=""/>
    <m/>
    <m/>
    <m/>
    <m/>
  </r>
  <r>
    <n v="347"/>
    <x v="0"/>
    <d v="2024-03-25T00:00:00"/>
    <x v="2"/>
    <d v="1899-12-30T17:20:00"/>
    <s v="Rodovia MG365"/>
    <x v="8"/>
    <x v="1"/>
    <x v="0"/>
    <x v="1"/>
    <s v="Motorista conduzia o caminhão carregado sentido Patos de Minas MG, quando em um declive após o município de Varjão de Minas, a última carreta saiu da rodovia para o acostamento L.D ocasionando o tombamento completo do cavalo e carretas"/>
    <x v="0"/>
    <x v="0"/>
    <s v="Logística Florestal"/>
    <s v="Ezequiel Miranda dos Santos_x000a_37014463"/>
    <s v="Motorista de Transporte de Cargas"/>
    <m/>
    <m/>
    <m/>
    <s v="1. Motorista encaminhado ao CMU_x000a_2. Técnico BTF5 direcionado ao local_x000a_3. Avisado lideranças_x000a_4. Acionando Concessionária_x000a_5. PRF esteve no local_x000a_6. Não houve interdição da via"/>
    <s v="Jefferson Coelho"/>
    <s v="JOSE LEONARDO RIGHETO"/>
    <s v="GRAVE"/>
    <s v="MÉDIA"/>
    <s v="SIM"/>
    <d v="2024-04-03T00:00:00"/>
    <s v="CONCLUÍDO"/>
    <s v=""/>
    <s v="OK"/>
    <m/>
    <s v="SIM"/>
    <m/>
  </r>
  <r>
    <n v="348"/>
    <x v="1"/>
    <d v="2024-03-25T00:00:00"/>
    <x v="2"/>
    <d v="1899-12-30T13:28:00"/>
    <s v="Fazenda Canada"/>
    <x v="2"/>
    <x v="1"/>
    <x v="0"/>
    <x v="0"/>
    <s v=" O colaborador relatou que realizava a limpeza na saída de adubo do implemento e em determinado momento, foi atacado por uma abelha na altura do  pescoço. Não houve reações alérgicas."/>
    <x v="1"/>
    <x v="4"/>
    <s v="Adubação"/>
    <s v="37012991/Celso Gonzalez Franco"/>
    <s v="Operador de Máquinas e Equipamentos"/>
    <m/>
    <m/>
    <m/>
    <s v="1. O colaborador foi direcionado a área de vivência onde fez o uso de 2 compridos do Prednisolona de 20 mg, e em seguida foi encaminhado ao hospital municipal de Água Clara-MS, onde foi atendido e liberado posteriormente sem restrições."/>
    <s v="Teldomiro Lima Ferreira"/>
    <s v="EMERSON MOURA TEIXEIRA"/>
    <s v="LEVE"/>
    <s v="BAIXA"/>
    <s v="NÃO"/>
    <s v=""/>
    <b v="0"/>
    <s v=""/>
    <m/>
    <m/>
    <m/>
    <s v="SIM"/>
  </r>
  <r>
    <n v="349"/>
    <x v="0"/>
    <d v="2024-03-26T00:00:00"/>
    <x v="2"/>
    <d v="1899-12-30T22:40:00"/>
    <s v="Rodovia Marechal Rondon -Km 299"/>
    <x v="0"/>
    <x v="2"/>
    <x v="0"/>
    <x v="0"/>
    <s v="O colaborador conduzia o veículo Gol, pela rodovia marechal Rondon , no km 299 , o mesmo alega que por volta das 22:35 veio a estourar o pneu traseiro do lado direito vindo a colidir no barranco. O motorista estava conduzido o veículo da empresa na troca de  turno para iniciar a jornada de trabalho. Foi feito avaliação de etilometro no colaborador e constatado que não houve ingestão de bebida alcólica. Não houve vitimas , somente danos materias."/>
    <x v="8"/>
    <x v="0"/>
    <s v="Rodovia "/>
    <s v="000212/ Sivaldo Barbosa de Freitas"/>
    <s v="Motorista Bitrem/Tritrem"/>
    <m/>
    <m/>
    <m/>
    <s v="1. O colaborador foi direcionado para UPA de lençóis Paulista foi avaliado pelos médicos e nada foi constatado , o mesmo foi liberado logo em seguida ."/>
    <s v="Luiz Felipe de Almeida"/>
    <s v="JOSE ANTONIO DOS SANTOS"/>
    <s v="MODERADO"/>
    <s v="BAIXA"/>
    <s v="SIM"/>
    <d v="2024-04-02T00:00:00"/>
    <s v="CONCLUÍDO"/>
    <s v=""/>
    <s v="OK"/>
    <d v="2024-03-26T00:00:00"/>
    <s v="SIM"/>
    <s v="SIM"/>
  </r>
  <r>
    <n v="350"/>
    <x v="1"/>
    <d v="2024-03-26T00:00:00"/>
    <x v="2"/>
    <d v="1899-12-30T13:20:00"/>
    <s v="Fazenda Coruja"/>
    <x v="4"/>
    <x v="1"/>
    <x v="0"/>
    <x v="0"/>
    <s v="O colaborador relatou que após realizar o abastecimento de defensivo no tanque pulverizador, este se colocou no posto de trabalho (poltrona) e ao passar o cinto de segurança, realizou um movimento involuntário esbarrando na alavanca de comando do braço hidraúlico, causando o efeito rebote, projetando parte do implemento contra o vidro traseiro (saída de emergência) do trator, causando um trincado."/>
    <x v="35"/>
    <x v="4"/>
    <s v="Aplicação de Herbicida"/>
    <s v="23440 / Evanildo da Silva Pereira"/>
    <s v="Operador de Trator Pneu"/>
    <m/>
    <m/>
    <m/>
    <s v="1. Trator paralisado imediatamente para realizar a substituição._x000a_2. Comunicação aos gestores e área de segurança da MS Florestal e EPS JSF. "/>
    <s v="Diego de Jesus Santos "/>
    <s v="EMERSON MOURA TEIXEIRA"/>
    <s v="LEVE"/>
    <s v="BAIXA"/>
    <s v="NÃO"/>
    <s v=""/>
    <b v="0"/>
    <s v=""/>
    <m/>
    <m/>
    <m/>
    <s v="SIM"/>
  </r>
  <r>
    <n v="351"/>
    <x v="1"/>
    <d v="2024-03-26T00:00:00"/>
    <x v="2"/>
    <d v="1899-12-30T08:30:00"/>
    <s v="Estrada de Acesso a Fazenda Betel"/>
    <x v="0"/>
    <x v="2"/>
    <x v="0"/>
    <x v="0"/>
    <s v="O colaborador realizava o deslocamento com o veículo (caminhonete modelo Hillux). Ao passar por um ponto de atoleiro, identificou alguns veículos atolados. Foi então que ele se prontificou a ir buscar uma cinta de arraste para auxiliar no reboque dos demais veículos. Neste momento, ele realizou a manobra de marcha ré e não se atentou ao veículo MS Florestal que chegou pouco tempo depois e estava logo atrás, causando pequenas avarias em ambos os veículos."/>
    <x v="35"/>
    <x v="4"/>
    <s v="Florestal"/>
    <s v=" 22319/ Dalton Gonçalves Caetano"/>
    <s v=" Coordenador de Operações Florestais"/>
    <m/>
    <m/>
    <m/>
    <s v="1. Comunicação aos gestores e área de segurança da MS Florestal e EPS JSF"/>
    <s v="Dilton Gonçalves Caetano"/>
    <s v="EMERSON MOURA TEIXEIRA"/>
    <s v="LEVE"/>
    <s v="BAIXA"/>
    <s v="NÃO"/>
    <s v=""/>
    <b v="0"/>
    <s v=""/>
    <m/>
    <m/>
    <m/>
    <s v="SIM"/>
  </r>
  <r>
    <n v="352"/>
    <x v="0"/>
    <d v="2024-03-27T00:00:00"/>
    <x v="2"/>
    <d v="1899-12-30T14:10:00"/>
    <s v="Fazenda Santa Helena ll"/>
    <x v="2"/>
    <x v="1"/>
    <x v="0"/>
    <x v="0"/>
    <s v="Durante atividade de roçada na fazenda,  colaborador foi atacado por maribondo nas costas"/>
    <x v="31"/>
    <x v="4"/>
    <s v="Regional Norte"/>
    <s v="Reginaldo Alves Cardos , 594"/>
    <s v="Trabalhador Agrícola"/>
    <m/>
    <m/>
    <m/>
    <s v="1. Encaminhado o colaborador ao pronto atendimento."/>
    <s v="Marcio Rodrigo Silva dos Santos"/>
    <s v="ALEXANDRE OLIVEIRA"/>
    <s v="LEVE"/>
    <s v="BAIXA"/>
    <s v="NÃO"/>
    <s v=""/>
    <b v="0"/>
    <s v=""/>
    <m/>
    <m/>
    <m/>
    <m/>
  </r>
  <r>
    <n v="353"/>
    <x v="0"/>
    <d v="2024-03-27T00:00:00"/>
    <x v="2"/>
    <d v="1899-12-30T10:50:00"/>
    <s v="Fazenda Alvorada VII- ID: 2404"/>
    <x v="8"/>
    <x v="1"/>
    <x v="0"/>
    <x v="0"/>
    <s v="Colaborador foi descer do trator e acabou escorregando no degrau ocasionando um impacto da sua mão direita na parte posterior."/>
    <x v="0"/>
    <x v="4"/>
    <s v="Preparo de solo - G02"/>
    <s v="Luiz Eduardo dos Santos"/>
    <s v="Operador de Máquinas I"/>
    <m/>
    <m/>
    <m/>
    <s v="1. Encaminhado o colaborador ao pronto atendimento ( Capão Bonito)."/>
    <s v="Robson Souza"/>
    <s v="RODOLFO DE SOUZA RODRIGUES"/>
    <s v="GRAVE"/>
    <s v="BAIXA"/>
    <s v="SIM"/>
    <d v="2024-04-05T00:00:00"/>
    <s v="CONCLUÍDO"/>
    <s v=""/>
    <s v="OK"/>
    <d v="2024-04-05T00:00:00"/>
    <s v="SIM"/>
    <m/>
  </r>
  <r>
    <n v="354"/>
    <x v="0"/>
    <d v="2024-03-27T00:00:00"/>
    <x v="2"/>
    <d v="1899-12-30T11:30:00"/>
    <s v="Talhão 028 Fazenda Santa Iza 5009"/>
    <x v="2"/>
    <x v="1"/>
    <x v="0"/>
    <x v="0"/>
    <s v="Ao descer do equipamento para trocar material de corte, sentiu um incomodo na mão, logo percebeu que tinha sido picado por maribondo, sentindo dor no local."/>
    <x v="0"/>
    <x v="3"/>
    <s v="Módulo 13"/>
    <s v="37005503  / Jhones da Silva Pereira"/>
    <s v="Operador de máquina"/>
    <m/>
    <m/>
    <m/>
    <s v=" 1. O colaborador tomou dois anti-alergicos e foi levado ao pronto atendimento na cidade de Verissimo. Após avaliação médica foi liberado para suas atividades sem restrições."/>
    <s v="Francisco da Conceição Sousa"/>
    <s v="GUILHERME CHAMARELLI"/>
    <s v="LEVE"/>
    <s v="BAIXA"/>
    <s v="NÃO"/>
    <s v=""/>
    <b v="0"/>
    <s v=""/>
    <m/>
    <m/>
    <m/>
    <m/>
  </r>
  <r>
    <n v="355"/>
    <x v="0"/>
    <d v="2024-03-28T00:00:00"/>
    <x v="2"/>
    <d v="1899-12-30T13:30:00"/>
    <s v="Avaí "/>
    <x v="3"/>
    <x v="1"/>
    <x v="0"/>
    <x v="0"/>
    <s v="Colaboradora ao efetuar coleta de estaca no jardim clonal, cortou a ponta do dedo com a tesoura de coleta."/>
    <x v="0"/>
    <x v="2"/>
    <s v="Viveiro"/>
    <s v="Maria Eduarda de Freitas Balbino"/>
    <s v="Auxiliar de Serviços Gerais"/>
    <m/>
    <m/>
    <m/>
    <s v="1. Foi encaminhado para o pronto atendimento de Avaí, para realização de curativo."/>
    <s v="Beatriz Landy"/>
    <s v="KARINE ANTONIA MORAES RIBEIRO"/>
    <s v="LEVE"/>
    <s v="BAIXA"/>
    <s v="NÃO"/>
    <s v=""/>
    <b v="0"/>
    <s v=""/>
    <m/>
    <m/>
    <m/>
    <m/>
  </r>
  <r>
    <n v="356"/>
    <x v="0"/>
    <d v="2024-03-28T00:00:00"/>
    <x v="2"/>
    <d v="1899-12-30T08:50:00"/>
    <s v="Fazenda Carretao Talhão 01"/>
    <x v="4"/>
    <x v="1"/>
    <x v="0"/>
    <x v="0"/>
    <s v="Durante a atividade de irrigação, o trator passou por cima de um pedaço de eucalipto, levando contra o vidro do trator, causando a quebra do vidro dianteiro."/>
    <x v="19"/>
    <x v="4"/>
    <s v="Região Noroeste"/>
    <s v="Paulo Sérgio Eugênio 25808"/>
    <s v="Operador de trator"/>
    <m/>
    <m/>
    <m/>
    <s v="1.  Comunicado ao setor de segurança da EPS e Supervisão e a área de segurança Bracell."/>
    <s v="João Izaias"/>
    <s v="ALEXANDRE OLIVEIRA"/>
    <s v="LEVE"/>
    <s v="BAIXA"/>
    <s v="NÃO"/>
    <s v=""/>
    <b v="0"/>
    <s v=""/>
    <m/>
    <m/>
    <m/>
    <m/>
  </r>
  <r>
    <n v="357"/>
    <x v="1"/>
    <d v="2024-03-28T00:00:00"/>
    <x v="2"/>
    <d v="1899-12-30T13:00:00"/>
    <s v="Ribas do Rio Pardo"/>
    <x v="0"/>
    <x v="2"/>
    <x v="0"/>
    <x v="0"/>
    <s v="O colaborador relatou que o veículo estava estacionado em local apropriado. Em determinado momento, apareceu um motorista conduzindo um caminhão que estava fugindo da polícia. O caminhão atravessou o canteiro da avenida e acabou atingindo o  veículo (MS Florestal), causando avarias na lanterna direita traseira e na lataria do veículo."/>
    <x v="1"/>
    <x v="9"/>
    <s v="Geoprocessamento"/>
    <s v="37009795 / Adilan Rodrigues da Silva"/>
    <s v="Técnico de Topografia"/>
    <m/>
    <m/>
    <m/>
    <s v="1. Comunicação ao gestor imediato e segurança do trabalho;_x000a_2. Foi conversado com a Polícia Militar, em que verificou que o caminhão estava em fuga da polícia (polícia passou foto do caminhão);_x000a_3. Foi realizado Boletim de ocorrência. "/>
    <s v="Eduardo Barbosa Martoni"/>
    <s v="EMERSON MOURA TEIXEIRA"/>
    <s v="LEVE"/>
    <s v="BAIXA"/>
    <s v="NÃO"/>
    <s v=""/>
    <b v="0"/>
    <s v=""/>
    <m/>
    <m/>
    <m/>
    <s v="SIM"/>
  </r>
  <r>
    <n v="358"/>
    <x v="0"/>
    <d v="2024-03-30T00:00:00"/>
    <x v="2"/>
    <d v="1899-12-30T10:40:00"/>
    <s v="Faxenda Carretao Talhão 02"/>
    <x v="4"/>
    <x v="1"/>
    <x v="0"/>
    <x v="0"/>
    <s v="Durante a  atividade, o engate do  pipa de arraste de irrigação  quebrou, atingindo o vidro traseiro, causando a quebra do mesmo. Ao quebrar o vidro, o engate do pipa de arraste bateu na cadeira do operador, causando desconforto no colaborador."/>
    <x v="19"/>
    <x v="4"/>
    <s v="Região Noroeste"/>
    <s v="Paulo Sérgio Eugênio 25808"/>
    <s v="Operador de trator"/>
    <m/>
    <m/>
    <m/>
    <s v="1.  Comunicado ao setor de segurança da EPS SP Supervisão. Encaminhado o operador para atendimento médico na cidade de Bauru e posteriormente será encaminhado ao médico  do trabalho."/>
    <s v="João Izaias"/>
    <s v="ALEXANDRE OLIVEIRA"/>
    <s v="MODERADO"/>
    <s v="BAIXA"/>
    <s v="SIM"/>
    <d v="2024-04-06T00:00:00"/>
    <s v="CONCLUÍDO"/>
    <s v=""/>
    <s v="OK"/>
    <d v="2024-04-06T00:00:00"/>
    <s v="SIM"/>
    <m/>
  </r>
  <r>
    <n v="359"/>
    <x v="0"/>
    <d v="2024-03-27T00:00:00"/>
    <x v="2"/>
    <d v="1899-12-30T12:00:00"/>
    <s v="Talhão 22 Fazenda  novo horizonte  ID 0692"/>
    <x v="2"/>
    <x v="1"/>
    <x v="0"/>
    <x v="0"/>
    <s v="O Operador da HV 507, parou o equipamento para fazer a troca de material de corte, no momento que foi chegar no cabeçote, foi atacado por abelhas, levando duas picada no rosto."/>
    <x v="0"/>
    <x v="3"/>
    <s v="Módulo 02"/>
    <s v="37005862 Marcelo Mendes Martins ."/>
    <s v="Operador de Máquina"/>
    <m/>
    <m/>
    <m/>
    <s v="1. Comunicado Gestor_x000a_2. Levado o colaborador para o pronto socorro passar pelo médico."/>
    <s v="José Rodrigues  de Almeida"/>
    <s v="MARCO ANTONIO DINIZ"/>
    <s v="LEVE"/>
    <s v="BAIXA"/>
    <s v="NÃO"/>
    <s v=""/>
    <b v="0"/>
    <s v=""/>
    <m/>
    <m/>
    <m/>
    <m/>
  </r>
  <r>
    <n v="360"/>
    <x v="0"/>
    <d v="2024-04-01T00:00:00"/>
    <x v="3"/>
    <d v="1899-12-30T09:20:00"/>
    <s v="Pátio Linha 2"/>
    <x v="0"/>
    <x v="0"/>
    <x v="0"/>
    <x v="0"/>
    <s v="Operador estava realizando limpeza do pátio com a Pa Carregadeira 889, quando ao realizar um manobra em marcha ré, veio a colidir com uma tora de madeira despontada do alinhamento da pilha 301. Somente danos materiais."/>
    <x v="0"/>
    <x v="11"/>
    <s v="Pátio de Madeira"/>
    <s v="Cristiane Emídio Elias - 37007801"/>
    <s v="Operador de Grua de Patio Madeira II"/>
    <m/>
    <m/>
    <m/>
    <s v="1. Acionado supervisor pátio."/>
    <s v="Thiago Augusto Batistela Pietro Sanches"/>
    <s v="ALESSANDRA MARTINS RIBEIRO"/>
    <s v="LEVE"/>
    <s v="BAIXA"/>
    <s v="NÃO"/>
    <s v=""/>
    <b v="0"/>
    <s v=""/>
    <m/>
    <m/>
    <m/>
    <s v="SIM"/>
  </r>
  <r>
    <n v="361"/>
    <x v="0"/>
    <d v="2024-03-31T00:00:00"/>
    <x v="2"/>
    <d v="1899-12-30T19:20:00"/>
    <s v="Rodovia Marechal Rondon , KM, 265 + 200 mtrs"/>
    <x v="0"/>
    <x v="3"/>
    <x v="0"/>
    <x v="0"/>
    <s v="Veículo carregado Plácidos, seguia sentido Botucatu/Bauru, na faixa da direita, pela Rodovia Marechal Rondon, quando o veículo terceiro Santana, atingiu a traseira da 3ª composição do veículo Plácidos, com suspeita de que motorista terceiro dormiu ao volante. O  veículo terceiro estava em velocidade de 80 km/h, na faixa da direita. Motorista e passageiros terceiros tiveram os primeiros socorros, aparentemente com escoriações, atendidos pelo resgate Samu e encaminhados para melhor avaliação na Unesp Botucatu. "/>
    <x v="14"/>
    <x v="0"/>
    <s v="Logística Florestal"/>
    <s v="Vanderlei Aparecido Gasparelli/matrícula 2792  "/>
    <s v="Motorista carreteiro"/>
    <m/>
    <m/>
    <m/>
    <s v="1. Comunicado aos gestores Bracell,  Placidos e ao time de segurança_x000a_2. Deslocamento ao local do evento;_x000a_3. Isolado e sinalizado local e Retirado veículo batido da 2ª faixa, após avaliação policial. Liberado a via às 20:30 hrs. Veículo Plácidos foi liberado e seguiu para descarregamento e posteriormente, foi para a base para trocar as 3 carretas composição e deixar o conjunto danificado para correção."/>
    <s v="Adalberto Franco - TST"/>
    <s v="JOSE ANTONIO DOS SANTOS"/>
    <s v="MODERADO"/>
    <s v="BAIXA"/>
    <s v="SIM"/>
    <d v="2024-04-07T00:00:00"/>
    <s v="CONCLUÍDO"/>
    <s v=""/>
    <s v="OK"/>
    <d v="2024-04-03T00:00:00"/>
    <s v="SIM"/>
    <s v="SIM"/>
  </r>
  <r>
    <n v="362"/>
    <x v="0"/>
    <d v="2024-03-31T00:00:00"/>
    <x v="2"/>
    <d v="1899-12-30T21:45:00"/>
    <s v="Fazenda Novo Horizonte"/>
    <x v="0"/>
    <x v="3"/>
    <x v="0"/>
    <x v="0"/>
    <s v="Colaborador realizava o carregamento da segunda carreta do caminhão  (Transpes), momento que o segundo fueiro da carreta abriu. Foi realizado o descarregamento e identificado a quebra do mesmo."/>
    <x v="0"/>
    <x v="1"/>
    <s v="Módulo 02"/>
    <s v="37013502/ Júlio César Oliveira Santos"/>
    <s v="Operador de Grua"/>
    <m/>
    <m/>
    <m/>
    <s v="1. Comunicado a gestão;_x000a_2. Comunicado a segurança do trabalho._x000a_3. Descarregamento do veículo e solicitado manutenção."/>
    <s v="Jhon Felipe Senoski"/>
    <s v="LYNIKER HENRIQUE NOGUEIRA DE OLIVEIRA"/>
    <s v="LEVE"/>
    <s v="BAIXA"/>
    <s v="NÃO"/>
    <s v=""/>
    <b v="0"/>
    <s v=""/>
    <m/>
    <m/>
    <m/>
    <m/>
  </r>
  <r>
    <n v="363"/>
    <x v="0"/>
    <d v="2024-04-01T00:00:00"/>
    <x v="3"/>
    <d v="1899-12-30T13:30:00"/>
    <s v="Auto Posto"/>
    <x v="0"/>
    <x v="0"/>
    <x v="0"/>
    <x v="0"/>
    <s v="Foi informado pelo colaborador que ao chegar no Auto posto para estacionar o veículo (cavalo+tanque), este veio a colidir com um outro veículo que estava parado."/>
    <x v="0"/>
    <x v="6"/>
    <s v="Célula de Combustível"/>
    <s v="37008929/Lourival Gomes"/>
    <s v="Motorista"/>
    <m/>
    <m/>
    <m/>
    <s v="1. Comunicação ao Gestor e segurança do trabalho"/>
    <s v="Sávio Rodrigues de Lima"/>
    <s v="TÁSSIA PRADO"/>
    <s v="LEVE"/>
    <s v="BAIXA"/>
    <s v="NÃO"/>
    <s v=""/>
    <b v="0"/>
    <s v=""/>
    <m/>
    <m/>
    <m/>
    <m/>
  </r>
  <r>
    <n v="364"/>
    <x v="0"/>
    <d v="2024-03-30T00:00:00"/>
    <x v="2"/>
    <d v="1899-12-30T08:30:00"/>
    <s v="Fazenda Promissão/ ID 0102"/>
    <x v="3"/>
    <x v="1"/>
    <x v="0"/>
    <x v="0"/>
    <s v="Durante atividade de manutenção o colaborador foi completar o líquido de arrefecimento do trator frota 941, entretanto após abrir e travar o capô o mesmo se desprendeu e veio a acertar a parte frontal da cabeça do colaborador, causando um pequeno corte na testa do colaborador."/>
    <x v="0"/>
    <x v="4"/>
    <s v="Manutenção Automotiva"/>
    <s v="Rodrigo Aprigio Vilarins Neto"/>
    <s v="Mecânico II"/>
    <m/>
    <m/>
    <m/>
    <s v="1. Comunicado Gestor da área._x000a_2. Levado o colaborador para o pronto socorro Unimed Bauru._x000a_3. Encaminhado ambulatório médico Bracell."/>
    <s v="Rodrigo Aprigio Vilarins Neto"/>
    <s v="RODOLFO DE SOUZA RODRIGUES"/>
    <s v="LEVE"/>
    <s v="BAIXA"/>
    <s v="NÃO"/>
    <s v=""/>
    <b v="0"/>
    <s v=""/>
    <m/>
    <m/>
    <m/>
    <m/>
  </r>
  <r>
    <n v="365"/>
    <x v="0"/>
    <d v="2024-04-01T00:00:00"/>
    <x v="3"/>
    <d v="1899-12-30T09:30:00"/>
    <s v="Fazenda Conquista II - MÓD 6"/>
    <x v="4"/>
    <x v="1"/>
    <x v="0"/>
    <x v="0"/>
    <s v="No embarque do equipamento, na hora de posicionar o cabeçote entre as esteiras, a esteira direita veio a escorregar, ficando a metade para fora do prancha. Outro operador com mais experiência assumiu o equipamento para tentar corrigir o posicionamento, e no momento da manobra a máquina veio a escorregar e cair do prancha. Operador saiu pela saída de emergência sem ferimentos, o mesmo foi levado para área médica e liberado para trabalho."/>
    <x v="0"/>
    <x v="3"/>
    <s v="Módulo 6"/>
    <s v="37007390 / Valdiney dos Reis"/>
    <s v="Operador de Máquina florestal"/>
    <m/>
    <m/>
    <m/>
    <s v="1. Feito comunicação com a Gestão._x000a_2. Colaborador encaminhado para o ambulatório da fábrica."/>
    <s v="Wesley Oliveira"/>
    <s v="HUMBERTO MARTINS"/>
    <s v="MODERADO"/>
    <s v="MÉDIA"/>
    <s v="SIM"/>
    <d v="2024-04-08T00:00:00"/>
    <s v="CONCLUÍDO"/>
    <s v=""/>
    <s v="OK"/>
    <d v="2024-04-15T00:00:00"/>
    <s v="SIM"/>
    <m/>
  </r>
  <r>
    <n v="366"/>
    <x v="0"/>
    <d v="2024-03-31T00:00:00"/>
    <x v="2"/>
    <d v="1899-12-30T17:30:00"/>
    <s v="Fazenda Queixada"/>
    <x v="0"/>
    <x v="4"/>
    <x v="0"/>
    <x v="0"/>
    <s v="Conforme o relato do colaborador (motorista), o ônibus estava  retornando da fazenda Queixada,  e em determinado momento o  ônibus veio a atolar e na tentativa de remover o veículo do atoleiro com  máquina (Motoniveladora),  um caminhão prancha veio  forçar a passagem e acabou deslizando, vindo a colidir na lateral traseira do ônibus, causando danos materiais."/>
    <x v="2"/>
    <x v="3"/>
    <s v="Transporte de Pessoas"/>
    <s v="José Henrique"/>
    <s v="Motorista "/>
    <m/>
    <m/>
    <m/>
    <s v="1. Comunicação aos gestores e área de segurança da Bracell e EPS Piracicabana. "/>
    <s v=" Hamilton Tomé"/>
    <s v="MARCEL PRADO DE LUCENA"/>
    <s v="LEVE"/>
    <s v="BAIXA"/>
    <s v="NÃO"/>
    <s v=""/>
    <b v="0"/>
    <s v=""/>
    <m/>
    <m/>
    <m/>
    <m/>
  </r>
  <r>
    <n v="367"/>
    <x v="1"/>
    <d v="2024-04-01T00:00:00"/>
    <x v="3"/>
    <d v="1899-12-30T09:15:00"/>
    <s v="Faz. Cachoeirão"/>
    <x v="0"/>
    <x v="4"/>
    <x v="0"/>
    <x v="0"/>
    <s v="O colaborador (motorista) relatou que estava conduzindo o veículo ônibus e ao realizar uma manobra de marcha ré para dar passagem a outros veículos, acabou encostando num galho de árvore, causando a quebra do vidro lateral esquerdo do ônibus."/>
    <x v="25"/>
    <x v="4"/>
    <s v="Florestal"/>
    <s v="Silvana Viveiro Alves"/>
    <s v="Motorista "/>
    <m/>
    <m/>
    <m/>
    <s v="1. Comunicação aos gestores e área de segurança MS Florestal e Inovesa."/>
    <s v="Joseana A. veiga"/>
    <s v="MARCEL PRADO DE LUCENA"/>
    <s v="LEVE"/>
    <s v="BAIXA"/>
    <s v="NÃO"/>
    <s v=""/>
    <b v="0"/>
    <s v=""/>
    <m/>
    <m/>
    <m/>
    <s v="SIM"/>
  </r>
  <r>
    <n v="368"/>
    <x v="1"/>
    <d v="2024-04-02T00:00:00"/>
    <x v="3"/>
    <d v="1899-12-30T08:10:00"/>
    <s v=" Fazenda Asas"/>
    <x v="0"/>
    <x v="0"/>
    <x v="0"/>
    <x v="0"/>
    <s v="O colaborador estava conduzindo o veículo ônibus (EPS Piracicabana) e durante uma manobra de marcha ré acabou encostando em um galho de árvore, causando a quebra do vidro traseiro do ônibus."/>
    <x v="11"/>
    <x v="4"/>
    <m/>
    <s v="Israel Brandão"/>
    <s v="Motorista "/>
    <m/>
    <m/>
    <m/>
    <s v="1. Comunicação aos gestores e área de segurança da MS Florestal e EPS Parcetec. "/>
    <s v="Robson Santos"/>
    <s v="ANISON CLAUDIO DA SILVA MARIMOTO"/>
    <s v="LEVE"/>
    <s v="BAIXA"/>
    <s v="NÃO"/>
    <s v=""/>
    <b v="0"/>
    <s v=""/>
    <m/>
    <m/>
    <m/>
    <s v="SIM"/>
  </r>
  <r>
    <n v="369"/>
    <x v="0"/>
    <d v="2024-04-01T00:00:00"/>
    <x v="3"/>
    <d v="1899-12-30T04:20:00"/>
    <s v="Trajeto Fazenda Represa  Gleba A e B"/>
    <x v="0"/>
    <x v="3"/>
    <x v="0"/>
    <x v="0"/>
    <s v="Motorista estava trafegando sentido a fazenda Represa Gleba A e B com o caminhão vazio, quando um segundo motorista que vinha em outro caminhão carregado, informou que estava faltando um jogo completo do fueiro da terceira composição. O mesmo veio a cair na estrada de terra."/>
    <x v="0"/>
    <x v="0"/>
    <s v="Logística Florestal"/>
    <s v="37007617 Vilson Roberto Pires"/>
    <s v="Motorista Transporte  Florestal"/>
    <m/>
    <m/>
    <m/>
    <s v="1. Avisado o Supervisor da área"/>
    <s v="Edison Francisco  Leite"/>
    <s v="JOSE LEONARDO RIGHETO"/>
    <s v="MODERADO"/>
    <s v="BAIXA"/>
    <s v="SIM"/>
    <d v="2024-04-08T00:00:00"/>
    <s v="CONCLUÍDO"/>
    <s v=""/>
    <s v="OK"/>
    <m/>
    <s v="SIM"/>
    <m/>
  </r>
  <r>
    <n v="370"/>
    <x v="0"/>
    <d v="2024-04-02T00:00:00"/>
    <x v="3"/>
    <d v="1899-12-30T17:00:00"/>
    <s v="Rodovia Marechal Rondon -Km 304(Rotatória saída do distrito acesso a marechal)"/>
    <x v="0"/>
    <x v="3"/>
    <x v="0"/>
    <x v="0"/>
    <s v="O colaborador estava conduzindo o caminhão, e ao acessar a rotatória da Lwart, um veículo modelo Gol ultrapassou pela direita, não dando visão para o motorista, onde o mesmo veio a colidir na traseira do veículo terceiro. Não houve vítimas, somente danos materiais."/>
    <x v="0"/>
    <x v="0"/>
    <s v="Logística Florestal"/>
    <s v="000199/ José Severino da Silva"/>
    <s v="Motorista Bitrem/Tritrem"/>
    <m/>
    <m/>
    <m/>
    <s v="_x000a_1. Iniciou  sua jornada às 16:10 na base._x000a_2. O motorista estava conduzido o veículo da empresa para a fazenda Novo Horizonte._x000a_3. Feito  avaliação de etilometro no colaborador e constatado que não houve ingestão de bebida alcólica."/>
    <s v="Luiz Felipe de Almeida"/>
    <s v="JOSE LEONARDO RIGHETO"/>
    <s v="LEVE"/>
    <s v="BAIXA"/>
    <s v="NÃO"/>
    <s v=""/>
    <b v="0"/>
    <s v=""/>
    <m/>
    <m/>
    <m/>
    <m/>
  </r>
  <r>
    <n v="371"/>
    <x v="0"/>
    <d v="2024-04-02T00:00:00"/>
    <x v="3"/>
    <d v="1899-12-30T14:45:00"/>
    <s v="SP 300 km (Bauru - SP)"/>
    <x v="0"/>
    <x v="2"/>
    <x v="0"/>
    <x v="0"/>
    <s v="Durante deslocamento pela rodovia, sentido Lençóis Paulista, estava seguindo pela faixa da esquerda de ultrapassagem, quando o veículo Gol G3 cortou a frente do colaborador e colidiu na parte dianteira do veículo."/>
    <x v="0"/>
    <x v="6"/>
    <s v="Manutenção Automotiva"/>
    <s v="Elisson Stevanato Vilhalva"/>
    <s v="Eletricista II"/>
    <m/>
    <m/>
    <m/>
    <s v="1. Troca de pneu dianteiro direito, deslocando até a passe da policia rodoviaria,                                                                      2. Rigistro do B.O"/>
    <s v="Elisson Stevanato"/>
    <s v="RODOLFO DE SOUZA RODRIGUES"/>
    <s v="LEVE"/>
    <s v="BAIXA"/>
    <s v="NÃO"/>
    <s v=""/>
    <b v="0"/>
    <s v=""/>
    <m/>
    <m/>
    <m/>
    <m/>
  </r>
  <r>
    <n v="372"/>
    <x v="0"/>
    <d v="2024-04-02T00:00:00"/>
    <x v="3"/>
    <d v="1899-12-30T11:30:00"/>
    <s v="Fazenda  Quilombo II talhão 03"/>
    <x v="4"/>
    <x v="1"/>
    <x v="0"/>
    <x v="0"/>
    <s v="Colaborador realizava atividade de aplicação de herbicida mecanizada, quando a roda do trator passou por cima de resíduos de madeira, este levantou e causou a quebra do vidro."/>
    <x v="0"/>
    <x v="4"/>
    <s v="Silvicultura"/>
    <s v="Elias Constantino Cazassolla 38015"/>
    <s v="Operador agrícola"/>
    <m/>
    <m/>
    <m/>
    <s v="1. Máquina Paralisada"/>
    <s v="Diego Santos"/>
    <s v="ALEXANDRE OLIVEIRA"/>
    <s v="LEVE"/>
    <s v="BAIXA"/>
    <s v="NÃO"/>
    <s v=""/>
    <b v="0"/>
    <s v=""/>
    <m/>
    <m/>
    <m/>
    <m/>
  </r>
  <r>
    <n v="373"/>
    <x v="0"/>
    <d v="2024-04-01T00:00:00"/>
    <x v="3"/>
    <d v="1899-12-30T04:00:00"/>
    <s v="Fazenda São Manoel - MÓD 9"/>
    <x v="3"/>
    <x v="1"/>
    <x v="0"/>
    <x v="0"/>
    <s v="O operador ao caminhar pela estrada interna da fazenda, para acessar o ônibus, escorregou. Com o escorregão houve estiramento do pé esquerdo. Não houve queda do trabalhador."/>
    <x v="0"/>
    <x v="3"/>
    <s v="Módulo 09"/>
    <s v="37011482/ Robson de Campos de Oliveira Marques"/>
    <s v="Operador de Máquina florestal"/>
    <m/>
    <m/>
    <m/>
    <s v="1. Colaborador foi encaminhado para o hospital de Garça, onde foi constatado ausência de fratura._x000a_2. No dia 01/04/2024 as 16:30 o operador passou por avaliação da médica do trabalho na Bracell, Dra. Raquel."/>
    <s v="Fernando Aparecido"/>
    <s v="ALESSANDRO BERNARDINO BORGES"/>
    <s v="LEVE"/>
    <s v="BAIXA"/>
    <s v="NÃO"/>
    <s v=""/>
    <b v="0"/>
    <s v=""/>
    <m/>
    <m/>
    <m/>
    <m/>
  </r>
  <r>
    <n v="374"/>
    <x v="0"/>
    <d v="2024-04-03T00:00:00"/>
    <x v="3"/>
    <d v="1899-12-30T07:40:00"/>
    <s v="Pátio de madeiras - Linha 1"/>
    <x v="2"/>
    <x v="1"/>
    <x v="0"/>
    <x v="0"/>
    <s v="Colaborador estava atuando na operação de transferência de madeira da Linha 1 para a Linha 2. Quando desceu do caminhão para que o mesmo fosse carregado,  foi atacado por um enxame de abelhas e tomou aproximadamente 20 picadas de abelha. A ocorrência aconteceu no pátio alternativo 3. O colaborador foi atendido de imediato e não teve nenhuma reação negativa às picadas."/>
    <x v="0"/>
    <x v="0"/>
    <s v="Logística Florestal"/>
    <s v="37014998 / Fernando Bregadioli"/>
    <s v="Motorista Transporte Madeiras"/>
    <m/>
    <m/>
    <m/>
    <s v="1. Comunicação ao time do pátio e atendimento no ambulatorio da empresa."/>
    <s v=" Uedslei Cunha"/>
    <s v="ALESSANDRA MARTINS RIBEIRO"/>
    <s v="LEVE"/>
    <s v="BAIXA"/>
    <s v="NÃO"/>
    <s v=""/>
    <b v="0"/>
    <s v=""/>
    <m/>
    <m/>
    <m/>
    <s v="SIM"/>
  </r>
  <r>
    <n v="375"/>
    <x v="1"/>
    <d v="2024-04-02T00:00:00"/>
    <x v="3"/>
    <d v="1899-12-30T07:35:00"/>
    <s v="Fazenda Furnas"/>
    <x v="4"/>
    <x v="1"/>
    <x v="0"/>
    <x v="0"/>
    <s v="O colaborador (operador) relatou que ao fechar a porta da máquina, o vidro lateral veio a estourar. "/>
    <x v="33"/>
    <x v="4"/>
    <s v="Replantio"/>
    <s v="Jean Carlos"/>
    <s v="Operador de Máquinas"/>
    <m/>
    <m/>
    <m/>
    <s v="1. Comunicação aos gestores e área de segurança da MS Florestal e EPS Emflors. "/>
    <s v=" Joandir L. Ifran"/>
    <s v="AMANDA CRISTINA PATRICIO DE LIMA"/>
    <s v="LEVE"/>
    <s v="BAIXA"/>
    <s v="NÃO"/>
    <s v=""/>
    <b v="0"/>
    <s v=""/>
    <m/>
    <m/>
    <m/>
    <s v="SIM"/>
  </r>
  <r>
    <n v="376"/>
    <x v="0"/>
    <d v="2024-04-03T00:00:00"/>
    <x v="3"/>
    <d v="1899-12-30T15:40:00"/>
    <s v="Fazenda Madre Cléia"/>
    <x v="0"/>
    <x v="0"/>
    <x v="0"/>
    <x v="1"/>
    <s v="Motorista estava basculando o caminhão caçamba em terreno acidentado, ao perceber que o caminhão saiu fora da estrada, onde estava sendo depositada a argila, com a caçamba meia abaixada, deu ré, onde pegou no monte que o mesmo depositou, perdendo a estabilidade do caminhão,  vindo a tombar. Não houve vítimas, apenas danos materiais."/>
    <x v="13"/>
    <x v="7"/>
    <s v="Frente 4"/>
    <s v="Valdemir Gonçalves"/>
    <s v="Motorista Truck Caçamba"/>
    <m/>
    <m/>
    <m/>
    <s v="1. Comunicado supervisor bracell e técnico;                                      2. Comunicado Tst e supervisor Agroroque;                                       3. Caminhão destombado;"/>
    <s v=" Gustavo Bighetti"/>
    <s v="MARCELO JOSE DE SOUZA"/>
    <s v="LEVE"/>
    <s v="MÉDIA"/>
    <s v="SIM"/>
    <d v="2024-04-10T00:00:00"/>
    <s v="CONCLUÍDO"/>
    <s v=""/>
    <s v="OK"/>
    <m/>
    <m/>
    <m/>
  </r>
  <r>
    <n v="377"/>
    <x v="0"/>
    <d v="2024-04-03T00:00:00"/>
    <x v="3"/>
    <d v="1899-12-30T16:20:00"/>
    <s v="Fazenda Carretão I - Talhão 30"/>
    <x v="4"/>
    <x v="1"/>
    <x v="0"/>
    <x v="0"/>
    <s v="Colaborador estava realizando a atividade de desseca (área total) mecanizada, quando o pneu traseiro do lado esquerdo da máquina passou por cima de um resíduo de eucalipto, este levantou na altura da porta de acesso a cabine, ocasionando a quebra do vidro."/>
    <x v="31"/>
    <x v="4"/>
    <s v="Regional Noroeste"/>
    <s v="705 - João Paulo Eugênio Rodrigues"/>
    <s v=" Tratorista"/>
    <m/>
    <m/>
    <m/>
    <s v="1. Comunicado os responsáveis da bracell, setores segurança e operacional Silvicultura, e paralisado a máquina de imediato."/>
    <s v=" José Aparecido Volfe Junior"/>
    <s v="ALEXANDRE OLIVEIRA"/>
    <s v="LEVE"/>
    <s v="BAIXA"/>
    <s v="NÃO"/>
    <s v=""/>
    <b v="0"/>
    <s v=""/>
    <m/>
    <m/>
    <m/>
    <m/>
  </r>
  <r>
    <n v="378"/>
    <x v="0"/>
    <d v="2024-04-04T00:00:00"/>
    <x v="3"/>
    <d v="1899-12-30T07:40:00"/>
    <s v="Fazenda Buritis - MÓD 7"/>
    <x v="4"/>
    <x v="1"/>
    <x v="0"/>
    <x v="0"/>
    <s v="Ônibus parou próximo ao caminhão comboio para aguardar o desembarque de maquinas do prancha, comboista foi dar ré para retirar o caminhão e informou que não viu o ônibus no retrovisor, vindo a colidir com a traseira do ônibus."/>
    <x v="2"/>
    <x v="3"/>
    <s v="Módulo 7"/>
    <s v="1391 - Tiego Evandro Lopes Siqueira"/>
    <s v="Comboista"/>
    <m/>
    <m/>
    <m/>
    <s v="1, Colaborador foi orientado a sempre verificar mais de uma vez em todos os retrovisores antes de realizar qualquer manobra com o veículo."/>
    <s v="Matheus Henrique Cruz de Oliveira"/>
    <s v="HUMBERTO MARTINS"/>
    <s v="LEVE"/>
    <s v="BAIXA"/>
    <s v="NÃO"/>
    <s v=""/>
    <b v="0"/>
    <s v=""/>
    <m/>
    <m/>
    <m/>
    <m/>
  </r>
  <r>
    <n v="379"/>
    <x v="0"/>
    <d v="2024-04-04T00:00:00"/>
    <x v="3"/>
    <d v="1899-12-30T09:30:00"/>
    <s v="Fazenda Serrinha - Talhão 024"/>
    <x v="3"/>
    <x v="1"/>
    <x v="0"/>
    <x v="0"/>
    <s v="O colaborador realizava a atividade de irrigação manual, quando veio a torcer  o tornozelo."/>
    <x v="9"/>
    <x v="4"/>
    <s v=" Talhão 024"/>
    <s v="1240 / Misael Amansio"/>
    <s v="Trabalhador Florestal"/>
    <m/>
    <m/>
    <m/>
    <s v="1. O colaborador foi encaminhado ao pronto socorro de Borebi. Já foi atendido e amanhã passará pelo médico do trabalho."/>
    <s v=" Antônio Carlos"/>
    <s v="MAICON BRAGA RODRIGUES"/>
    <s v="LEVE"/>
    <s v="BAIXA"/>
    <s v="NÃO"/>
    <s v=""/>
    <b v="0"/>
    <s v=""/>
    <m/>
    <m/>
    <m/>
    <m/>
  </r>
  <r>
    <n v="380"/>
    <x v="0"/>
    <d v="2024-04-04T00:00:00"/>
    <x v="3"/>
    <d v="1899-12-30T12:30:00"/>
    <s v="Bauru SP - Avenida Duque de Caxias"/>
    <x v="0"/>
    <x v="2"/>
    <x v="0"/>
    <x v="0"/>
    <s v="O colaborador estava trabalhando, saindo da cidade de Bauru na avenida Duque de Caxias, quando estava parado no semáforo, um terceiro carro que estava atrás colidiu com o segundo carro que estava atrás do veículo e consequentemente foi empurrado, e este colidiu com o veículo da frente, o infrator do terceiro veículo estava em alta velocidade. Foram 5 veículos envolvidos. Obs. Danos materiais."/>
    <x v="0"/>
    <x v="6"/>
    <s v="Oficina Automotiva - Malha Viária"/>
    <s v="37010565/ Geneilson da Cruz Mesquita"/>
    <s v="Líder de Manutenção"/>
    <m/>
    <m/>
    <m/>
    <s v="1. Comunicação ao Gestor e segurança do trabalho"/>
    <s v="Junio"/>
    <s v="TÁSSIA PRADO"/>
    <s v="LEVE"/>
    <s v="BAIXA"/>
    <s v="NÃO"/>
    <s v=""/>
    <b v="0"/>
    <s v=""/>
    <m/>
    <m/>
    <m/>
    <m/>
  </r>
  <r>
    <n v="381"/>
    <x v="0"/>
    <d v="2024-04-05T00:00:00"/>
    <x v="3"/>
    <d v="1899-12-30T23:10:00"/>
    <s v="Fazenda 5009 - Santa Iza  Talhão 16 - MÓD 13"/>
    <x v="3"/>
    <x v="1"/>
    <x v="0"/>
    <x v="0"/>
    <s v="O colaborador se deslocava pelo talhão, quando prendeu o pé esquerdo em um galho, tendo um desconforto local."/>
    <x v="40"/>
    <x v="3"/>
    <s v="Módulo 13"/>
    <s v="Diogo Aparecido Paulino"/>
    <s v="Instrutor Operações Florestais"/>
    <m/>
    <m/>
    <m/>
    <s v="1. Informou ao técnico de campo e foi encaminhado para o Hospital Municipal de Veríssimo MG. Após avaliação médica onde não se constatou nenhuma lesão, o colaborador foi liberado para retornar as suas atividades."/>
    <s v="Givanildo Alves Azevedo"/>
    <s v="GUILHERME CHAMARELLI"/>
    <s v="LEVE"/>
    <s v="BAIXA"/>
    <s v="NÃO"/>
    <s v=""/>
    <b v="0"/>
    <s v=""/>
    <m/>
    <m/>
    <m/>
    <m/>
  </r>
  <r>
    <n v="382"/>
    <x v="0"/>
    <d v="2024-04-07T00:00:00"/>
    <x v="3"/>
    <d v="1899-12-30T11:37:00"/>
    <s v="Rodovia Marechal Rondon - Km 311"/>
    <x v="0"/>
    <x v="0"/>
    <x v="0"/>
    <x v="0"/>
    <s v="Trânsito com o caminhão carregado, ao parar no acostamento para realizar seu horário de Refeição, atingiu a cabine do caminhão com um galho de árvore. Não houve vítimas, somente danos materiais. Colaborador iniciou  a jornada às 04:40h na base."/>
    <x v="32"/>
    <x v="0"/>
    <s v="Logística Florestal"/>
    <s v="Claudinei Augusto Albuquerque"/>
    <s v="Motorista Bitrem/Tritrem"/>
    <m/>
    <m/>
    <m/>
    <s v="1. O Próprio motorista acionou 0800 da Rodovia, fizeram a retirada do Galho._x000a_2. Colaborador retornou para base, foi enviado outro motorista para assumir caminhão e fazer a descarga "/>
    <s v="Onesio Jorge Vizzotto"/>
    <s v="JOSE ANTONIO DOS SANTOS"/>
    <s v="LEVE"/>
    <s v="BAIXA"/>
    <s v="NÃO"/>
    <s v=""/>
    <b v="0"/>
    <s v=""/>
    <m/>
    <m/>
    <m/>
    <s v="SIM"/>
  </r>
  <r>
    <n v="383"/>
    <x v="0"/>
    <d v="2024-04-04T00:00:00"/>
    <x v="3"/>
    <d v="1899-12-30T09:30:00"/>
    <s v="Fazenda Canchin, talhão 05 - MÓD 12"/>
    <x v="2"/>
    <x v="1"/>
    <x v="0"/>
    <x v="0"/>
    <s v="Os técnicos em mecânica finalizavam a fixação do pino na esteira da máquina, quando foram atacados por abelhas, recebendo em torno de 13 ferroadas pelo corpo, até o deslocamento para o carro, onde se abrigaram."/>
    <x v="30"/>
    <x v="3"/>
    <s v="Módulo 12"/>
    <s v=" Raldiney Oliveira da Conceição_x000a_Herink da Silva Aguiar"/>
    <s v="Técnico de Manutenção"/>
    <m/>
    <m/>
    <m/>
    <s v="1. Os trabalhadores tiveram náuseas, vômito e foram encaminhados para atendimento medico;_x000a_2. Isolamento do local."/>
    <s v="Mônica Silva"/>
    <s v="ALESSANDRO BERNARDINO BORGES"/>
    <s v="LEVE"/>
    <s v="BAIXA"/>
    <s v="NÃO"/>
    <s v=""/>
    <b v="0"/>
    <s v=""/>
    <m/>
    <m/>
    <m/>
    <m/>
  </r>
  <r>
    <n v="384"/>
    <x v="0"/>
    <d v="2024-04-04T00:00:00"/>
    <x v="3"/>
    <d v="1899-12-30T12:00:00"/>
    <s v="Fazenda Santa Mariana II – Pompeia - SP"/>
    <x v="2"/>
    <x v="1"/>
    <x v="0"/>
    <x v="0"/>
    <s v="Durante horário do almoço 3 colaboradores foram atacados por um enxame de abelhas, no momento os mesmos adentraram no veículo e tomaram o antialérgico alérgico."/>
    <x v="41"/>
    <x v="9"/>
    <s v="Inventário Florestal"/>
    <s v="1 – Helton Emilio Scroeder dos Santos _x000a_2 – Lucas Ramos _x000a_3 – Paulo Magno Garcia Filho "/>
    <s v="1 -  Mensurador Florestal III                                                     2 - Ajudante Florestal I                                                           3 - Ajudante Florestal I"/>
    <m/>
    <m/>
    <m/>
    <s v="1. Colaboradores se abrigaram, tomaram o antialérgico conforme procedimento, e seguiram ao pronto socorro mais próximo. Após avaliação médica os mesmos foram liberados._x000a_2. Obs:  No dia 05/04/24 as 9h está agendado a consulta do médico do trabalho para os 3 colaboradores."/>
    <s v="Felipe Carvalho"/>
    <s v="KARINE ANTONIA MORAES RIBEIRO"/>
    <s v="LEVE"/>
    <s v="BAIXA"/>
    <s v="NÃO"/>
    <s v=""/>
    <b v="0"/>
    <s v=""/>
    <m/>
    <m/>
    <m/>
    <m/>
  </r>
  <r>
    <n v="385"/>
    <x v="0"/>
    <d v="2024-04-05T00:00:00"/>
    <x v="3"/>
    <d v="1899-12-30T16:40:00"/>
    <s v="Viveiro Avaí"/>
    <x v="3"/>
    <x v="1"/>
    <x v="0"/>
    <x v="0"/>
    <s v="Ao terminar de estaquear, a colaboradora foi retirar a bandeja de sua mesa para colocar no trilho ao lado, porém o piso estava molhado, e ela acabou escorregando. Após a queda, levantou-se e percebeu que havia cortado a base do polegar da mão direita."/>
    <x v="0"/>
    <x v="2"/>
    <s v="Barracão de estaqueamento"/>
    <s v="37014657 - Cleusa de Godoy Picolotto"/>
    <s v="Auxiliar de Serviços Gerais"/>
    <m/>
    <m/>
    <m/>
    <s v="1. A colaboradora foi encaminhada para o pronto-atendimento em Avaí. Foi feito um curativo e posteriormente a mesma foi liberada."/>
    <s v="Maria Avelar"/>
    <s v="KARINE ANTONIA MORAES RIBEIRO"/>
    <s v="LEVE"/>
    <s v="BAIXA"/>
    <s v="NÃO"/>
    <s v=""/>
    <b v="0"/>
    <s v=""/>
    <m/>
    <m/>
    <m/>
    <m/>
  </r>
  <r>
    <n v="386"/>
    <x v="0"/>
    <d v="2024-04-05T00:00:00"/>
    <x v="3"/>
    <d v="1899-12-30T16:15:00"/>
    <s v="Fazenda Santo Antônio - MG - MÓD 8"/>
    <x v="0"/>
    <x v="0"/>
    <x v="0"/>
    <x v="0"/>
    <s v="O motorista estava basculando o caminhão caçamba em terreno plano, quando percebeu que o caminhão pendeu para o lado e na tentativa de evitar o tombamento, começou a  baixar a caçamba. Quando percebeu que não teria êxito na tentativa, o motorista pulou do caminhão que em seguida tombou por completo, causando apenas danos materiais."/>
    <x v="42"/>
    <x v="7"/>
    <s v="Módulo 8 - MG"/>
    <s v="Cleyton Dacio Garcia "/>
    <s v="Motorista"/>
    <m/>
    <m/>
    <m/>
    <s v="1.  Comunicado Supervisor Bracell e ao TST Bracell"/>
    <s v="Gilliard Lepinsck"/>
    <s v="GUILHERME CHAMARELLI"/>
    <s v="LEVE"/>
    <s v="MÉDIA"/>
    <s v="SIM"/>
    <d v="2024-04-12T00:00:00"/>
    <s v="CONCLUÍDO"/>
    <s v=""/>
    <s v="OK"/>
    <d v="2024-04-12T00:00:00"/>
    <s v="SIM"/>
    <m/>
  </r>
  <r>
    <n v="387"/>
    <x v="0"/>
    <d v="2024-04-05T00:00:00"/>
    <x v="3"/>
    <d v="1899-12-30T20:00:00"/>
    <s v="Fazenda Canchim - talhão 12 - MÓD 12"/>
    <x v="4"/>
    <x v="0"/>
    <x v="0"/>
    <x v="1"/>
    <s v="O operador realizava a colheita de árvores com harvester, quando a máquina tombou lateralmente. No dia 06/04/2024 foi utilizado um harvester para elevar a lança e outro para puxar o HV tombado. A cinta que ligava o HV tombado ao HV que puxava se rompeu durante o processo, fazendo a máquina retornar ao solo, atingindo o cabeçote do HV que levantava a lança, sacando o mesmo."/>
    <x v="0"/>
    <x v="3"/>
    <s v="Módulo 12"/>
    <s v=" Aguinaldo Gomes"/>
    <s v="Operador de máquina II"/>
    <m/>
    <m/>
    <m/>
    <s v="1. Operador solocitou auxilio via rádio;_x000a_2. A saída de emergência do teto foi aberta para saída do operador;_x000a_3. O operador foi levado para atendimento médico na cidade de São Pedro, recebeu um calmante e atestado de 01 dia. Em seguida foi liberado."/>
    <s v="Antonio Gabriel Braga Ribeiro"/>
    <s v="ALESSANDRO BERNARDINO BORGES"/>
    <s v="GRAVE"/>
    <s v="MÉDIA"/>
    <s v="SIM"/>
    <d v="2024-04-12T00:00:00"/>
    <s v="CONCLUÍDO"/>
    <s v=""/>
    <s v="OK"/>
    <d v="2024-04-11T00:00:00"/>
    <s v="SIM"/>
    <m/>
  </r>
  <r>
    <n v="388"/>
    <x v="0"/>
    <d v="2024-04-07T00:00:00"/>
    <x v="3"/>
    <d v="1899-12-30T18:00:00"/>
    <s v=" Fazenda São Manoel - MÓD 9"/>
    <x v="2"/>
    <x v="1"/>
    <x v="0"/>
    <x v="0"/>
    <s v="O operador aguardava equipe de manutenção. Estava com a máquina fora de operação, porta aberta, sentado no assento localizado no interior da cabine do harvester, quando foi picado por um escorpião marrom."/>
    <x v="0"/>
    <x v="3"/>
    <s v="Módulo 9"/>
    <s v="37011482/ Heliton Ribeiro da silva"/>
    <s v="Operador de Máquina florestal"/>
    <m/>
    <m/>
    <m/>
    <s v="1. Colaborador foi encaminhado ao atendimento médico na cidade de pirajui, onde recebeu soro antiescorpiônico e foi liberado."/>
    <s v="Fernando Aparecido"/>
    <s v="ALESSANDRO BERNARDINO BORGES"/>
    <s v="LEVE"/>
    <s v="BAIXA"/>
    <s v="NÃO"/>
    <s v=""/>
    <b v="0"/>
    <s v=""/>
    <m/>
    <m/>
    <m/>
    <m/>
  </r>
  <r>
    <n v="389"/>
    <x v="1"/>
    <d v="2024-04-05T00:00:00"/>
    <x v="3"/>
    <d v="1899-12-30T11:00:00"/>
    <s v="Douradinha l"/>
    <x v="4"/>
    <x v="1"/>
    <x v="0"/>
    <x v="0"/>
    <s v="O operador relatou que ao sair de dentro do talhão olhou para trás para manobrar e reparou uma fumaça subindo do implemento. Foi então que ele tirou a máquina de dentro do talhão e parou no carreador para verificar. Posteriormente, identificou chama na parte traseira do implemento próximo da válvula elétrica do bloco hidráulico. O operador utilizou o extintor interno da máquina e conseguiu obter êxito no combate ao princípio de incêndio."/>
    <x v="1"/>
    <x v="4"/>
    <s v="Adubação/ Herbicida Mecanizado"/>
    <s v="37016966/Flavio Justino da Silva"/>
    <s v="Operador de Máquinas e Equipamentos II"/>
    <m/>
    <m/>
    <m/>
    <s v="1. Comunicação aos gestores e área de segurança da MS Florestal."/>
    <s v="Willian Sanches Cunha"/>
    <s v="AMANDA CRISTINA PATRICIO DE LIMA"/>
    <s v="LEVE"/>
    <s v="BAIXA"/>
    <s v="NÃO"/>
    <s v=""/>
    <b v="0"/>
    <s v=""/>
    <m/>
    <m/>
    <m/>
    <s v="SIM"/>
  </r>
  <r>
    <n v="390"/>
    <x v="1"/>
    <d v="2024-04-03T00:00:00"/>
    <x v="3"/>
    <d v="1899-12-30T19:30:00"/>
    <s v=" Nova Alvorada do Sul"/>
    <x v="3"/>
    <x v="1"/>
    <x v="0"/>
    <x v="0"/>
    <s v="Colaboradora relatou que ao descer do ônibus em frente a sua residência, acabou escorregando na escada e consequentemente acabou pisando em falso com o pé esquerdo, causando um desconforto. A colaboradora passou por atendimento médico e realizou exame de raio-x, onde não foi constatada lesão, sendo liberada sem restrições."/>
    <x v="25"/>
    <x v="4"/>
    <s v="Plantio"/>
    <s v="Silvana Viveiro Alves"/>
    <s v="Motorista"/>
    <m/>
    <m/>
    <m/>
    <s v="1. Comunicação aos gestores e área de segurança MS Florestal e Inovesa."/>
    <s v=" Joseana A. Veiga"/>
    <s v="MARCEL PRADO DE LUCENA"/>
    <s v="LEVE"/>
    <s v="BAIXA"/>
    <s v="NÃO"/>
    <s v=""/>
    <b v="0"/>
    <s v=""/>
    <m/>
    <m/>
    <m/>
    <s v="SIM"/>
  </r>
  <r>
    <n v="391"/>
    <x v="1"/>
    <d v="2024-04-05T00:00:00"/>
    <x v="3"/>
    <d v="1899-12-30T13:05:00"/>
    <s v="Estrada de Acesso ao refeitório"/>
    <x v="0"/>
    <x v="2"/>
    <x v="0"/>
    <x v="0"/>
    <s v="O colaborador relatou que ao transitar com o veículo  leve na rustificação II, sentido para refeitório, ele foi impedido de acessar, pois havia um caminhão Baú da Empresa Gaúchinho parado no mesmo sentido. O motorista do caminhão estava  conversando com um outro técnico operacional que estava no sentido contrário no Veículo Argo,  impedindo a passagem.  Foi então que o colaborador que estava seguindo para o refeitório  parou o veículo e ficou  aguardando o fluxo ficar livre para prosseguir. De repente, o motorista do caminhão Baú acionou a marcha ré, vindo a colidir com o veículo que estava parado aguardando o fluxo ser liberado. O técnico operacional tentou advertir o motorista acionando a Buzina, porém não obteve sucesso."/>
    <x v="1"/>
    <x v="2"/>
    <s v="Viveiro de Mudas"/>
    <s v="37009114/Gustavo de Souza Tolardo"/>
    <s v="Tecnico de Viveiro II"/>
    <m/>
    <m/>
    <m/>
    <s v="1. Comunicação aos gestores e área de segurança da MS Florestal. "/>
    <s v=" Gustavo de Souza Tolardo"/>
    <s v="Dayane Rafaela Rossignolo"/>
    <s v="LEVE"/>
    <s v="BAIXA"/>
    <s v="NÃO"/>
    <s v=""/>
    <b v="0"/>
    <s v=""/>
    <m/>
    <m/>
    <m/>
    <s v="SIM"/>
  </r>
  <r>
    <n v="392"/>
    <x v="1"/>
    <d v="2024-04-05T00:00:00"/>
    <x v="3"/>
    <d v="1899-12-30T11:00:00"/>
    <s v="Fazenda São Manoel Gleba C"/>
    <x v="4"/>
    <x v="1"/>
    <x v="0"/>
    <x v="0"/>
    <s v="O colaborador (operador) relatou que após o abastecimento da máquina (EH 02), se deslocou internamente no talhão 02 para retornar as suas atividades . Ao passar por cima de uma árvore de eucalipto (área realizada operação de link), o mesmo veio a dar rebote, atingindo e quebrando o vidro lateral direito."/>
    <x v="1"/>
    <x v="4"/>
    <s v="Estradas MV05"/>
    <s v="37013429 / Luiz Carlos Gabriel Gil"/>
    <s v="Operador de Maquinas e Equipamentos II"/>
    <m/>
    <m/>
    <m/>
    <s v="1. Comunicação aos gestores e área de segurança da MS Florestal. "/>
    <s v="Tiago Rocha"/>
    <s v="MARCEL PRADO DE LUCENA"/>
    <s v="LEVE"/>
    <s v="BAIXA"/>
    <s v="NÃO"/>
    <s v=""/>
    <b v="0"/>
    <s v=""/>
    <m/>
    <m/>
    <m/>
    <s v="SIM"/>
  </r>
  <r>
    <n v="393"/>
    <x v="1"/>
    <d v="2024-04-06T00:00:00"/>
    <x v="3"/>
    <d v="1899-12-30T10:00:00"/>
    <s v="Lavador de Tubetes."/>
    <x v="3"/>
    <x v="1"/>
    <x v="0"/>
    <x v="0"/>
    <s v="O colaborador  estava descarregando caixas com resíduos que estavam no caminhão e ao pegar uma das caixas sentiu um desconforto na coluna. O colaborador foi encaminhado ao hospital em Água Clara-MS,  onde foi atendido e liberado posteriormente sem restrições. "/>
    <x v="1"/>
    <x v="2"/>
    <s v="Viveiro de Mudas"/>
    <s v="Jefferson Mendes"/>
    <s v="Auxiliar de Serviços Gerais"/>
    <m/>
    <m/>
    <m/>
    <s v="1.  Comunicação aos gestores e área de segurança da MS Florestal. "/>
    <s v="Cristiano Minetto"/>
    <s v="Dayane Rafaela Rossignolo"/>
    <s v="LEVE"/>
    <s v="BAIXA"/>
    <s v="NÃO"/>
    <s v=""/>
    <b v="0"/>
    <s v=""/>
    <m/>
    <m/>
    <m/>
    <s v="SIM"/>
  </r>
  <r>
    <n v="394"/>
    <x v="1"/>
    <d v="2024-04-03T00:00:00"/>
    <x v="3"/>
    <d v="1899-12-30T08:40:00"/>
    <s v="Fazenda Dois Corações"/>
    <x v="1"/>
    <x v="1"/>
    <x v="2"/>
    <x v="1"/>
    <s v="O colaborador relatou que ao desacoplar o implemento  (carretinha) do trator, o engate acabou escorregando para o lado esquerdo, vindo a cair sobre seu pé (esquerdo), causando uma lesão."/>
    <x v="4"/>
    <x v="4"/>
    <s v="Adubação Manual"/>
    <s v=" Pedro Henrique Almeida Pulcena"/>
    <s v="Operador Trator Agrícola"/>
    <m/>
    <m/>
    <m/>
    <s v="1 - Paralisação da atividade e encaminhamento do colaborador ao hospital de Santa Rita do Pardo - MS;_x000a_2 - Comunicação aos Gestores e  área de segurança da MS Florestal e EPS Emflora II."/>
    <s v=" Kely Coura"/>
    <s v="ANISON CLAUDIO DA SILVA MARIMOTO"/>
    <s v="MODERADO"/>
    <s v="MÉDIA"/>
    <s v="SIM"/>
    <d v="2024-04-10T00:00:00"/>
    <s v="ATRASADO"/>
    <n v="148"/>
    <m/>
    <m/>
    <m/>
    <s v="SIM"/>
  </r>
  <r>
    <n v="395"/>
    <x v="1"/>
    <d v="2024-04-05T00:00:00"/>
    <x v="3"/>
    <d v="1899-12-30T12:25:00"/>
    <s v=" Fazenda Primavera II - Talhão 12"/>
    <x v="4"/>
    <x v="0"/>
    <x v="0"/>
    <x v="0"/>
    <s v="Segundo relato do colaborador, ele estava realizando a sua atividade de supressão com a  máquina, onde uma das mangueiras do hidráulico veio a se soltar. Foi então, que o operador chamou a equipe de manutenção e encostou no carreador fazendo o desligamento da máquina para iniciar a manutenção. Em determinado momento, o operador avistou uma chama saindo debaixo da máquina, próximo da turbina do motor. O operador comunicou ao mecânico que estava no lado oposto, onde eles tentaram realizar o combate ao princípio de incêndio com o extintor, porém sem sucesso. Eles então se afastaram da máquina, realizando o isolamento por completo de toda área."/>
    <x v="21"/>
    <x v="4"/>
    <s v="Supressão SI"/>
    <s v="5988/ Eldo Da Conceição dos Santos"/>
    <s v="Operador de Máquinas"/>
    <m/>
    <m/>
    <m/>
    <s v="1. Comunicação aos gestores e área de segurança da MS Florestal e EPS Planaterra. "/>
    <s v=" Alexsandro Santos"/>
    <s v="MARCEL PRADO DE LUCENA"/>
    <s v="CRÍTICO"/>
    <s v="MÉDIA"/>
    <s v="SIM"/>
    <d v="2024-04-12T00:00:00"/>
    <s v="ATRASADO"/>
    <n v="146"/>
    <m/>
    <m/>
    <m/>
    <s v="SIM"/>
  </r>
  <r>
    <n v="396"/>
    <x v="0"/>
    <d v="2024-04-08T00:00:00"/>
    <x v="3"/>
    <d v="1899-12-30T06:00:00"/>
    <s v="Rodovia Marechal Rondon Km 291"/>
    <x v="0"/>
    <x v="0"/>
    <x v="0"/>
    <x v="0"/>
    <s v="O motorista que dirigia CM e Composições (vazio), sentido Lençóis Paulista-SP, relata que próximo ao Km 291 da Rodovia Marechal Rondon a direção puxou para a esquerda, não conseguindo segurar o equipamento que invadiu o canteiro central da Rodovia._x000a_Causa raiz ainda não identificada."/>
    <x v="29"/>
    <x v="0"/>
    <m/>
    <s v=" João Francisco Alves de Souza"/>
    <s v="Motorista tritrem"/>
    <m/>
    <m/>
    <m/>
    <s v="1. Motorista acionou o monitoramento da Transpes;_x000a_2. Monitoramento acionou a gestão e SSMA da Transpes;_x000a_3. Tecnico de Segurança,  Supervisor Operacional e Instrutor da Transpes foi até o local fazer análise do ocorrido."/>
    <s v="Danyllo Oliveira Barbosa"/>
    <s v="JOSE ANTONIO DOS SANTOS"/>
    <s v="MODERADO"/>
    <s v="MÉDIA"/>
    <s v="SIM"/>
    <d v="2024-04-15T00:00:00"/>
    <s v="CONCLUÍDO"/>
    <s v=""/>
    <s v="OK"/>
    <d v="2024-04-09T00:00:00"/>
    <s v="SIM"/>
    <s v="SIM"/>
  </r>
  <r>
    <n v="397"/>
    <x v="1"/>
    <d v="2024-04-05T00:00:00"/>
    <x v="3"/>
    <d v="1899-12-30T13:30:00"/>
    <s v="Fazenda Betel"/>
    <x v="3"/>
    <x v="1"/>
    <x v="0"/>
    <x v="0"/>
    <s v="O colaborador relatou que estava realizando a atividade de irrigação e ao caminhar pelo talhão, veio a pisar em resíduos florestais (operações anteriores), o que lhe causou um leve desconforto na altura do tornozelo direito."/>
    <x v="35"/>
    <x v="4"/>
    <s v="Irrigação"/>
    <s v="Victor Kauan Ribeiro"/>
    <s v="Trabalhador Florestal"/>
    <m/>
    <m/>
    <m/>
    <s v="1. Comunicação aos gestores e área de segurança da MS Florestal e EPS JSF. "/>
    <s v=" José Alex"/>
    <s v="EMERSON MOURA TEIXEIRA"/>
    <s v="LEVE"/>
    <s v="BAIXA"/>
    <s v="NÃO"/>
    <s v=""/>
    <b v="0"/>
    <s v=""/>
    <m/>
    <m/>
    <m/>
    <s v="SIM"/>
  </r>
  <r>
    <n v="398"/>
    <x v="0"/>
    <d v="2024-04-08T00:00:00"/>
    <x v="3"/>
    <d v="1899-12-30T09:00:00"/>
    <s v="Fazenda Olinda, talhão 01"/>
    <x v="4"/>
    <x v="0"/>
    <x v="0"/>
    <x v="0"/>
    <s v="O tratorista efetuava atividade de barra protegida, quando o pneu dianteiro do trator passou por um resíduo de madeira que projetou em direção do vidro vigia lado esquerdo, causando a quebra (estilhaço). O vidro possuía película."/>
    <x v="22"/>
    <x v="4"/>
    <s v="Capão Bonito/SP."/>
    <s v="Edson de Lima / 205118"/>
    <s v=" Tratorista"/>
    <m/>
    <m/>
    <m/>
    <s v="1. Foi paralisado o trator para a troca do vidro."/>
    <s v="Edson de Lima (tratorista)"/>
    <s v="MARCO ANTONIO DINIZ"/>
    <s v="LEVE"/>
    <s v="BAIXA"/>
    <s v="NÃO"/>
    <s v=""/>
    <b v="0"/>
    <s v=""/>
    <m/>
    <m/>
    <m/>
    <m/>
  </r>
  <r>
    <n v="399"/>
    <x v="0"/>
    <d v="2024-04-06T00:00:00"/>
    <x v="3"/>
    <d v="1899-12-30T22:05:00"/>
    <s v="Próximo ao skid da automotiva "/>
    <x v="5"/>
    <x v="1"/>
    <x v="0"/>
    <x v="0"/>
    <s v="O colaborador ao sair da automotiva em direção a sua residência com sua moto (saindo do estacionamento), veio a escorregar nas britas que estavam dispersas da pilha e caiu. Obs: Fratura na clavícula esquerda."/>
    <x v="0"/>
    <x v="6"/>
    <s v="Borracharia"/>
    <s v="Jose Roberto Alves Dos Santos"/>
    <s v="Op. de manutenção II"/>
    <m/>
    <m/>
    <m/>
    <s v="1. Acionado a emergência para o primeiro atendimento bracell, encaminhado para UPA de Lençóis Paulista._x000a_Comunicação aos gestores e segurança do trabalho _x000a_Passou pelo ambulatório Bracell hoje pela manhã para avaliação e encaminhado para o ortopedista "/>
    <s v="Ronivaldo Ramos Rodrigues"/>
    <s v="TÁSSIA PRADO"/>
    <s v="LEVE"/>
    <s v="MUITO BAIXA"/>
    <s v="NÃO"/>
    <s v=""/>
    <b v="0"/>
    <s v=""/>
    <m/>
    <m/>
    <m/>
    <m/>
  </r>
  <r>
    <n v="400"/>
    <x v="0"/>
    <d v="2024-04-08T00:00:00"/>
    <x v="3"/>
    <d v="1899-12-30T17:50:00"/>
    <s v="Fazenda Macedonia - MÓD 3"/>
    <x v="0"/>
    <x v="2"/>
    <x v="0"/>
    <x v="0"/>
    <s v="Colaborador se deslocava com o veiculo, momento que perdeu o controle do veículo e colidiu em uma árvore, vindo a causar danos materiais."/>
    <x v="7"/>
    <x v="1"/>
    <s v="MÓDULO 3"/>
    <s v="Luiz Braian Modesto"/>
    <s v="Mecânico III"/>
    <m/>
    <m/>
    <m/>
    <s v="1. Comunicado Supervisor e área de segurança Ponsse e Bracell;_x000a_2. Avaliação das condições físicas do colaborador, (não sofreu lesão);_x000a_3. Avaliação das condições do veículo;_x000a_Solicitado informações do sistema de telemetria."/>
    <s v="Carlos Locay"/>
    <s v="LYNIKER HENRIQUE NOGUEIRA DE OLIVEIRA"/>
    <s v="LEVE"/>
    <s v="BAIXA"/>
    <s v="NÃO"/>
    <s v=""/>
    <b v="0"/>
    <s v=""/>
    <m/>
    <m/>
    <m/>
    <m/>
  </r>
  <r>
    <n v="401"/>
    <x v="1"/>
    <d v="2024-04-09T00:00:00"/>
    <x v="3"/>
    <d v="1899-12-30T09:00:00"/>
    <s v="Fazenda Betel"/>
    <x v="2"/>
    <x v="1"/>
    <x v="0"/>
    <x v="0"/>
    <s v=" O colaborador relatou que estava na área de vivência e em determinado momento foi surpreendido por uma abelha na altura da face. O colaborador tomou dois comprimidos de prednisolona e por medidas preventivas foi encaminhado para o hospital municipal em Água Clara-MS, onde foi atendido e liberado sem restrições. "/>
    <x v="33"/>
    <x v="4"/>
    <s v=" Plantio"/>
    <s v="20307  / Anderson Santos Barbosa de Andrade"/>
    <s v=" Trabalhador Florestal"/>
    <m/>
    <m/>
    <m/>
    <s v="1. Comunicação aos gestores e área de segurança da MS Florestal e EPS JSF."/>
    <s v="Charles Costa"/>
    <s v="EMERSON MOURA TEIXEIRA"/>
    <s v="LEVE"/>
    <s v="BAIXA"/>
    <s v="NÃO"/>
    <s v=""/>
    <b v="0"/>
    <s v=""/>
    <m/>
    <m/>
    <m/>
    <s v="SIM"/>
  </r>
  <r>
    <n v="402"/>
    <x v="1"/>
    <d v="2024-04-09T00:00:00"/>
    <x v="3"/>
    <d v="1899-12-30T14:40:00"/>
    <s v=" Rustificação I"/>
    <x v="3"/>
    <x v="1"/>
    <x v="0"/>
    <x v="0"/>
    <s v="A colaboradora estava realizando a atividade de expedição de mudas na área de rustificação I e por um descuido acabou pisando em um buraco, causando um leve incômodo no seu pé direito."/>
    <x v="1"/>
    <x v="2"/>
    <s v="Viveiro de Mudas"/>
    <s v="37016963/ Joyce Paula Duchine de Oliveira"/>
    <s v="Auxiliar de Serviços Gerais"/>
    <m/>
    <m/>
    <m/>
    <s v="1.  A colaboradora foi encaminhada ao ambulatório, e em seguida a labormed para realização do exame de raio-x,  onde não foi constatada nenhuma lesão.  Sendo assim, a colaboradora foi liberada sem restrições. "/>
    <s v=" Rodrigo Fonseca"/>
    <s v="Dayane Rafaela Rossignolo"/>
    <s v="LEVE"/>
    <s v="BAIXA"/>
    <s v="NÃO"/>
    <s v=""/>
    <b v="0"/>
    <s v=""/>
    <m/>
    <m/>
    <m/>
    <s v="SIM"/>
  </r>
  <r>
    <n v="403"/>
    <x v="0"/>
    <d v="2024-04-09T00:00:00"/>
    <x v="3"/>
    <d v="1899-12-30T07:30:00"/>
    <s v="Avaí"/>
    <x v="1"/>
    <x v="1"/>
    <x v="1"/>
    <x v="0"/>
    <s v="Colaborador foi dar apoio na entubetadora para permitir um melhor fluxo de tubetes e bateu a cabeça em uma quina da máquina (parte superior), ocasionando corte."/>
    <x v="0"/>
    <x v="2"/>
    <s v="Barracão de estaqueamento"/>
    <s v="37015219/Jair Antônio da Silva"/>
    <s v="Auxiliar de Serviços Gerais"/>
    <m/>
    <m/>
    <m/>
    <s v="1. Colaborador foi encaminhado para o pronto-atendimento em Avaí, para avaliação médica._x000a_2. No pronto-atendimento de Avaí realizado apenas curativo, encaminhado o colaborador para hospital de Pirajuí para efetuar os pontos, foram realizados 4 pontos na cabeça. Em seguida o colaborador foi direcionado para a Medicina linha 01, sendo avaliado e liberado para retorno às atividades."/>
    <s v="Maria Avelar"/>
    <s v="KARINE ANTONIA MORAES RIBEIRO"/>
    <s v="LEVE"/>
    <s v="BAIXA"/>
    <s v="SIM"/>
    <d v="2024-04-16T00:00:00"/>
    <s v="CONCLUÍDO"/>
    <s v=""/>
    <s v="OK"/>
    <m/>
    <s v="SIM"/>
    <m/>
  </r>
  <r>
    <n v="404"/>
    <x v="0"/>
    <d v="2024-04-09T00:00:00"/>
    <x v="3"/>
    <d v="1899-12-30T15:00:00"/>
    <s v="Fazenda São Pedro - Talhão 13 - MÓD 11"/>
    <x v="4"/>
    <x v="0"/>
    <x v="0"/>
    <x v="0"/>
    <s v="Colaborador trabalhava com o equipamento Feller dentro do talhão com distância de segurança da rede, porém ao finalizar o talhão não observou que estava mais próximo da rede, quando derrubou uma árvore e atingiu com a copa na rede de energia! Não ocorreu nenhum princípio de incêndio e nem faíscamento, acreditando ter sido desligada no ato do rompimento do fio. Apenas danos materiais (Rompimento de fios)."/>
    <x v="0"/>
    <x v="3"/>
    <s v="MÓDULO 11"/>
    <s v="Edicleudo Pedroso de Araujo"/>
    <s v="Operador ll"/>
    <m/>
    <m/>
    <m/>
    <s v="1. Foi afastado equipamento, isolado area e acionado a concessionária de energia elétrica CPFL."/>
    <s v="Wesllen Dutra Malaquias"/>
    <s v="HUMBERTO MARTINS"/>
    <s v="LEVE"/>
    <s v="BAIXA"/>
    <s v="NÃO"/>
    <s v=""/>
    <b v="0"/>
    <s v=""/>
    <m/>
    <m/>
    <m/>
    <m/>
  </r>
  <r>
    <n v="405"/>
    <x v="0"/>
    <d v="2024-04-09T00:00:00"/>
    <x v="3"/>
    <d v="1899-12-30T16:45:00"/>
    <s v="Estrada interna da  Fazenda São João da Lapa - MÓD 12"/>
    <x v="0"/>
    <x v="4"/>
    <x v="0"/>
    <x v="0"/>
    <s v="O motorista trafegava com o ônibus prefixo 5177 no interior da fazenda, quando em uma determinada curva havia um lamaçal (lama gerada devido a precipitação de chuva que ocorreu no mesmo dia),  onde o ônibus deslizou a 14km/h e bateu em uma árvore de eucalipto na bordadura do talhão, a 18km/h._x000a_Nenhum dos ocupantes do ônibes se feriu. Houve danos materiais resultando em uma trinca no parachoque e parabrisa."/>
    <x v="2"/>
    <x v="3"/>
    <s v="MÓDULO 12"/>
    <s v="Adriel De Souza Laranjeira"/>
    <s v="Motorista de ônibus"/>
    <m/>
    <m/>
    <m/>
    <s v="1. Troca de veículo, e apoio ao motorista."/>
    <s v=" Adriel De Souza Laranjeira"/>
    <s v="ALESSANDRO BERNARDINO BORGES"/>
    <s v="LEVE"/>
    <s v="BAIXA"/>
    <s v="NÃO"/>
    <s v=""/>
    <b v="0"/>
    <s v=""/>
    <m/>
    <m/>
    <m/>
    <m/>
  </r>
  <r>
    <n v="406"/>
    <x v="0"/>
    <d v="2024-04-09T00:00:00"/>
    <x v="3"/>
    <d v="1899-12-30T14:30:00"/>
    <s v=" Mesa 2"/>
    <x v="0"/>
    <x v="3"/>
    <x v="0"/>
    <x v="0"/>
    <s v="Durante o descarregamento do veículo Trans Olsen no pátio de madeira linha 2, um pedaço de madeira soltou- se, vindo a cair  sobre a cabine, não houve vitimas somente danos materiais."/>
    <x v="0"/>
    <x v="11"/>
    <s v=" Linha II"/>
    <s v=" 37004391 Mateus Henrique Gomes"/>
    <s v="Operador de grua Florestal"/>
    <m/>
    <m/>
    <m/>
    <s v="1. Motorista acionou a supervisora de Pátio e registrou a ocorrência, logo em seguida o mesmo acionou sua empresa._x000a_2. Comunicado a segurança e coordenação de Pátio que de imediato solicitou imagens para verificar se houve erro operacional."/>
    <s v="Camila leite"/>
    <s v="ALESSANDRA MARTINS RIBEIRO"/>
    <s v="LEVE"/>
    <s v="BAIXA"/>
    <s v="NÃO"/>
    <s v=""/>
    <b v="0"/>
    <s v=""/>
    <m/>
    <m/>
    <m/>
    <s v="SIM"/>
  </r>
  <r>
    <n v="407"/>
    <x v="0"/>
    <d v="2024-04-08T00:00:00"/>
    <x v="3"/>
    <d v="1899-12-30T09:37:00"/>
    <s v="Avenida Prestes Maia - Sa-SP"/>
    <x v="0"/>
    <x v="2"/>
    <x v="0"/>
    <x v="0"/>
    <s v="Mecânico de Helicóptero estava em direção a HBR (Oficina Homologada de Manutenção) para acompanhamento técnico, quando foi fechado pela motocicleta,  desviou e veio a colidir com o automóvel a frente. Acidente de trânsito sem vítimas somente danos materiais"/>
    <x v="0"/>
    <x v="4"/>
    <s v="Aviação"/>
    <s v="Giovani Simoni"/>
    <s v="Mecanico de Helicóptero"/>
    <m/>
    <m/>
    <m/>
    <s v="1. Contactei a movida para saber o procedimento, fomos orientados fazer o boletim de ocorrência e após isso levar o veículo para fazer o reparo e assim foi efetuado"/>
    <s v="Giovani Simoni"/>
    <s v="MARCELO JOSE DE SOUZA"/>
    <s v="LEVE"/>
    <s v="BAIXA"/>
    <s v="NÃO"/>
    <s v=""/>
    <b v="0"/>
    <s v=""/>
    <m/>
    <m/>
    <m/>
    <m/>
  </r>
  <r>
    <n v="408"/>
    <x v="0"/>
    <d v="2024-04-10T00:00:00"/>
    <x v="3"/>
    <d v="1899-12-30T13:10:00"/>
    <s v="Pátio de Madeira L 2"/>
    <x v="8"/>
    <x v="3"/>
    <x v="0"/>
    <x v="0"/>
    <s v="Colaborador no momento em que desamarrava a carga para o descarregamento, uma tora de madeira caiu e atingiu o mesmo na cabeça."/>
    <x v="12"/>
    <x v="0"/>
    <s v="Linha II"/>
    <s v="0830834 - Cristiano Rodrigo da Silva"/>
    <s v="Motorista"/>
    <m/>
    <m/>
    <m/>
    <s v="1. Comunicado a brigada de emergência e bombeiros Bracell_x000a_2. Comunicado ao time de segurança"/>
    <s v=" Francisco  Sousa"/>
    <s v="JOSE ANTONIO DOS SANTOS"/>
    <s v="MODERADO"/>
    <s v="BAIXA"/>
    <s v="SIM"/>
    <d v="2024-04-17T00:00:00"/>
    <s v="CONCLUÍDO"/>
    <s v=""/>
    <s v="OK"/>
    <d v="2024-04-15T00:00:00"/>
    <s v="SIM"/>
    <s v="SIM"/>
  </r>
  <r>
    <n v="409"/>
    <x v="1"/>
    <d v="2024-04-10T00:00:00"/>
    <x v="3"/>
    <d v="1899-12-30T07:23:00"/>
    <s v="Bataguassu/MS"/>
    <x v="0"/>
    <x v="2"/>
    <x v="0"/>
    <x v="0"/>
    <s v="O colaborador relatou que conduzia o veículo pela  rodovia BR395, entre Bataguassu x Brasilândia próximo do km 73. Foi então que ele foi surpreendido por animal silvestre (uma ave seriema) que atravessou a rodovia e colidiu com o veículo, atingindo o farol esquerdo, causando avarias no mesmo. No momento do ocorrido estava com neblina. Não houve nenhuma lesão ao condutor do veículo e nem à terceiros.  Houve apenas danos materiais."/>
    <x v="1"/>
    <x v="4"/>
    <s v="Logística Florestal"/>
    <s v="37016715/ Jaques Tornisielo"/>
    <s v="Técnico de Logística Florestal"/>
    <m/>
    <m/>
    <m/>
    <s v="1. Comunicação aos gestores e área de segurança da MS Florestal. "/>
    <s v="Jaques Tornisielo"/>
    <s v="ANISON CLAUDIO DA SILVA MARIMOTO"/>
    <s v="LEVE"/>
    <s v="BAIXA"/>
    <s v="NÃO"/>
    <s v=""/>
    <b v="0"/>
    <s v=""/>
    <m/>
    <m/>
    <m/>
    <s v="SIM"/>
  </r>
  <r>
    <n v="410"/>
    <x v="0"/>
    <d v="2024-04-10T00:00:00"/>
    <x v="3"/>
    <d v="1899-12-30T17:00:00"/>
    <s v="Fazenda Queixada"/>
    <x v="0"/>
    <x v="4"/>
    <x v="0"/>
    <x v="0"/>
    <s v="Segundo relato do colaborador, o veículo (Ônibus) estava atolado aguardando socorro na estrada acesso a Fazenda Quixada - Goiás. Foi quando um trator reboque que trafegava no mesmo sentido passou pelo veículo (ônibus), e acabou escorregando e consequentemente esbarrando o pneu contra a porta do ônibus, causando a quebra do vidro. Não houve nenhuma lesão e sim danos materiais. "/>
    <x v="2"/>
    <x v="3"/>
    <s v="Transporte de Pessoas"/>
    <s v="Esdre Macena da Silva"/>
    <s v="Motorista"/>
    <m/>
    <m/>
    <m/>
    <s v="1. Comunicado aos gestores e área de segurança do MS Florestal e EPS Piracicabana"/>
    <s v="Hamilton "/>
    <s v="ANISON CLAUDIO DA SILVA MARIMOTO"/>
    <s v="LEVE"/>
    <s v="BAIXA"/>
    <s v="NÃO"/>
    <s v=""/>
    <b v="0"/>
    <s v=""/>
    <m/>
    <m/>
    <m/>
    <m/>
  </r>
  <r>
    <n v="411"/>
    <x v="1"/>
    <d v="2024-04-11T00:00:00"/>
    <x v="3"/>
    <d v="1899-12-30T08:45:00"/>
    <s v="Primeira Seleção"/>
    <x v="3"/>
    <x v="1"/>
    <x v="0"/>
    <x v="0"/>
    <s v="O colaborador estava entre dois carrinhos de transporte de mudas e em certo momento veio a prensar a sua perna entre os carrinhos, causando um desconforto na sua perna direita. "/>
    <x v="1"/>
    <x v="2"/>
    <s v="Viveiro de Mudas"/>
    <s v="37012647/ Mykayo Gabriel Carlos Lins Almeida dos Santos"/>
    <s v="Auxiliar de Serviços Gerais"/>
    <m/>
    <m/>
    <m/>
    <s v="1. Comunicação aos gestores, saúde e área de segurança da MS Florestal. "/>
    <s v="Loana Proença"/>
    <s v="Dayane Rafaela Rossignolo"/>
    <s v="LEVE"/>
    <s v="BAIXA"/>
    <s v="NÃO"/>
    <s v=""/>
    <b v="0"/>
    <s v=""/>
    <m/>
    <m/>
    <m/>
    <s v="SIM"/>
  </r>
  <r>
    <n v="412"/>
    <x v="0"/>
    <d v="2024-04-11T00:00:00"/>
    <x v="3"/>
    <d v="1899-12-30T20:30:00"/>
    <s v="Fazenda Novo Horizonte  - São Miguel Arcanjo -SP"/>
    <x v="0"/>
    <x v="3"/>
    <x v="0"/>
    <x v="0"/>
    <s v="O motorista dirigia caminhão tritrem (Carregado), após sair do carregamento notou fumaça na lateral do equipamento, ao parar o caminhão identificou que tinha pego fogo no pneu da última composição (lado do passageiro) e estava iniciando princípio de incêndio na última composição. Motorista relata que houve travamento da roda."/>
    <x v="29"/>
    <x v="0"/>
    <s v="Logística Florestal"/>
    <s v="José Antônio Santos Silva"/>
    <s v="Motorista tritrem"/>
    <m/>
    <m/>
    <m/>
    <s v="1. Motorista acionou o monitoramento da Transpes;_x000a_2. Motorista acionou o Pipa que estava na fazenda que chegou logo em seguida controlando o princípio de incêndio._x000a_3.Monitoramento acionou agestão SSMA e gerente da Transpes._x000a_4. Comunicado gestão Bracell."/>
    <s v="Danyllo Oliveira Barbosa"/>
    <s v="JOSE ANTONIO DOS SANTOS"/>
    <s v="MODERADO"/>
    <s v="BAIXA"/>
    <s v="SIM"/>
    <d v="2024-04-18T00:00:00"/>
    <s v="CONCLUÍDO"/>
    <s v=""/>
    <s v="OK"/>
    <d v="2024-04-18T00:00:00"/>
    <s v="SIM"/>
    <s v="SIM"/>
  </r>
  <r>
    <n v="413"/>
    <x v="0"/>
    <d v="2024-04-11T00:00:00"/>
    <x v="3"/>
    <d v="1899-12-30T08:40:00"/>
    <s v="Fazenda Santa Iza - Veríssimo - MG - MÓD 13"/>
    <x v="3"/>
    <x v="2"/>
    <x v="0"/>
    <x v="0"/>
    <s v="Após realizado a manutenção no cabeçote do HV 10125, o colaborador foi acessar a cabine da máquina para iniciar suas atividades e ao fechar a porta prensou sua mão entre a porta e cabine."/>
    <x v="0"/>
    <x v="3"/>
    <s v="Módulo 13"/>
    <s v="37015235 / Vilane Humberto dos Reis Noronha"/>
    <s v="Operador"/>
    <m/>
    <m/>
    <m/>
    <s v="1. O colaborador foi encaminhado ao hospital onde passou por exame de RX e não foi contatado nenhuma lesão. Após analise o colaborador foi liberado para retornar suas atividades readaptado"/>
    <s v="Eduardo Ribeiro da Cunha"/>
    <s v="GUILHERME CHAMARELLI"/>
    <s v="LEVE"/>
    <s v="BAIXA"/>
    <s v="NÃO"/>
    <s v=""/>
    <b v="0"/>
    <s v=""/>
    <m/>
    <m/>
    <m/>
    <m/>
  </r>
  <r>
    <n v="414"/>
    <x v="1"/>
    <d v="2024-04-10T00:00:00"/>
    <x v="3"/>
    <d v="1899-12-30T09:15:00"/>
    <s v=" Fazenda Dois Corações"/>
    <x v="0"/>
    <x v="2"/>
    <x v="0"/>
    <x v="0"/>
    <s v="O colaborador relatou que ao se deslocar com o veículo (Fiat Uno) para ir de encontro com o caminhão prancha que havia apresentado falhas no motor, sentiu cheiro de queimado e fumaça saindo do capô do veículo. Ao parar o veículo, ele identificou o princípio de incêndio proveniente do motor. O colaborador  fez uso do extintor, porém não obteve êxito no combate ao incêndio. Sendo assim,  o veículo queimou por completo. Não houve nenhuma lesão ao motorista e sim danos materiais.  "/>
    <x v="4"/>
    <x v="4"/>
    <m/>
    <s v="7497 /Walter Espedito Barbosa da Silva"/>
    <s v="Mecânico Mantenedor"/>
    <m/>
    <m/>
    <m/>
    <s v="1. Comunicação aos gestores e área de segurança da MS Florestal e EPS Emflora II.  "/>
    <s v="Kely Coura"/>
    <s v="ANISON CLAUDIO DA SILVA MARIMOTO"/>
    <s v="CRÍTICO"/>
    <s v="MÉDIA"/>
    <s v="SIM"/>
    <d v="2024-04-17T00:00:00"/>
    <s v="ATRASADO"/>
    <n v="141"/>
    <m/>
    <m/>
    <m/>
    <s v="SIM"/>
  </r>
  <r>
    <n v="415"/>
    <x v="1"/>
    <d v="2024-04-11T00:00:00"/>
    <x v="3"/>
    <d v="1899-12-30T09:30:00"/>
    <s v="Fazenda Barro Branco"/>
    <x v="3"/>
    <x v="1"/>
    <x v="0"/>
    <x v="0"/>
    <s v=" O colaborador estava realizando a atividade de irrigação e em determinado momento pisou em um buraco de tatu e sentiu uma leve torção no seu joelho do lado direito. O colaborador foi encaminhado para o hospital em Santa Rita do Pardo-MS,  onde foi atendido, realizado exame de raio-x,  onde não foi constatada nenhuma lesão.  Após atendimento, ele foi liberado sem restrições. "/>
    <x v="39"/>
    <x v="4"/>
    <s v=" Irrigação"/>
    <s v="2291/ Jefersom Penalio Martins"/>
    <s v=" Trabalhador Florestal"/>
    <m/>
    <m/>
    <m/>
    <s v="1. Comunicação aos gestores, saúde e área de segurança da MS Florestal."/>
    <s v="Lilian"/>
    <s v="AMANDA CRISTINA PATRICIO DE LIMA"/>
    <s v="LEVE"/>
    <s v="BAIXA"/>
    <s v="NÃO"/>
    <s v=""/>
    <b v="0"/>
    <s v=""/>
    <m/>
    <m/>
    <m/>
    <s v="SIM"/>
  </r>
  <r>
    <n v="416"/>
    <x v="0"/>
    <d v="2024-04-12T00:00:00"/>
    <x v="3"/>
    <d v="1899-12-30T11:00:00"/>
    <s v="Fazenda Novo Horizonte  - São Miguel Arcanjo -SP"/>
    <x v="0"/>
    <x v="3"/>
    <x v="0"/>
    <x v="0"/>
    <s v="Caminhão ao chegar no carregamento próximo a grua, soltou o conjunto de roda da 1° composição (eixo 24h). "/>
    <x v="29"/>
    <x v="0"/>
    <s v="Logística Florestal"/>
    <s v=" Roberto Reis Luzia"/>
    <s v="Motorista tritrem"/>
    <m/>
    <m/>
    <m/>
    <s v="1. Motorista acionou o monitoramento da Transpes;- Monitoramento acionou a gestão SSMA e gerente da Transpes._x000a_2. Comunicado gestão Bracell._x000a_3. Emcaminhado socorro mecânico ao local."/>
    <s v=" Danyllo Oliveira Barbosa"/>
    <s v="JOSE ANTONIO DOS SANTOS"/>
    <s v="MODERADO"/>
    <s v="BAIXA"/>
    <s v="SIM"/>
    <d v="2024-04-19T00:00:00"/>
    <s v="CONCLUÍDO"/>
    <s v=""/>
    <s v="OK"/>
    <d v="2024-04-19T00:00:00"/>
    <s v="SIM"/>
    <s v="SIM"/>
  </r>
  <r>
    <n v="417"/>
    <x v="0"/>
    <d v="2024-04-11T00:00:00"/>
    <x v="3"/>
    <d v="1899-12-30T12:45:00"/>
    <s v="Rodovia Marechal Rondon"/>
    <x v="0"/>
    <x v="3"/>
    <x v="0"/>
    <x v="0"/>
    <s v="Um caminhão baú ao fazer a ultrapassagem veio a colidir lateralmente contra a cabine do veículo do lado esquerdo da frota 44014,  vindo a quebrar o espelho retrovisor e o para lama (lado esquerdo)."/>
    <x v="0"/>
    <x v="0"/>
    <s v="Logística Florestal"/>
    <s v="37006246 / Sergio Carvalho de Souza"/>
    <s v="Motorista"/>
    <m/>
    <m/>
    <m/>
    <s v="1. Lavrado ocorrência na polícia rodoviária estadual de Botucatu"/>
    <s v="Sergio Carvalho de Souza"/>
    <s v="JOSE ANTONIO DOS SANTOS"/>
    <s v="LEVE"/>
    <s v="BAIXA"/>
    <s v="NÃO"/>
    <s v=""/>
    <b v="0"/>
    <s v=""/>
    <m/>
    <m/>
    <m/>
    <s v="SIM"/>
  </r>
  <r>
    <n v="418"/>
    <x v="0"/>
    <d v="2024-04-12T00:00:00"/>
    <x v="3"/>
    <d v="1899-12-30T16:20:00"/>
    <s v="Fazenda Palmeiras | São Miguel Arcanjo SP \ Módulo 02"/>
    <x v="3"/>
    <x v="1"/>
    <x v="0"/>
    <x v="0"/>
    <s v="O colaborador estava realizando manutenção no conjunto de corte do cabeçote no HV 19059, ao utilizar a espátula para ajuste do componente, a ferramenta escapou e atingiu a região de seu lábio, causando um ferimento."/>
    <x v="7"/>
    <x v="3"/>
    <s v="Módulo 02"/>
    <s v="Jairo Calixto de Souza/9000649"/>
    <s v="Mecânico"/>
    <m/>
    <m/>
    <m/>
    <s v="1. Direcionado o colaborador até o Pronto Atendimento na cidade e Itapeva para avaliação Médica."/>
    <s v="Fabricio Alves de Souza"/>
    <s v="MARCO ANTONIO DINIZ"/>
    <s v="LEVE"/>
    <s v="BAIXA"/>
    <s v="NÃO"/>
    <s v=""/>
    <b v="0"/>
    <s v=""/>
    <m/>
    <m/>
    <m/>
    <m/>
  </r>
  <r>
    <n v="419"/>
    <x v="0"/>
    <d v="2024-04-14T00:00:00"/>
    <x v="3"/>
    <d v="1899-12-30T07:00:00"/>
    <s v="Módulo 07"/>
    <x v="3"/>
    <x v="1"/>
    <x v="0"/>
    <x v="0"/>
    <s v="O colaborador,  estava fora da máquina procurando seu material de corte sabre e corrente, quando pisou em um buraco onde veio a cair e torceu o tornozelo."/>
    <x v="0"/>
    <x v="3"/>
    <s v="Módulo 07"/>
    <s v="Leonardo Castro Gomes Cardoso."/>
    <s v="Operador de Máquinas Harvester"/>
    <m/>
    <m/>
    <m/>
    <s v="1. Levar a operadora para o hospital mais próximo."/>
    <s v="Edgar da Silva Gois"/>
    <s v="HUMBERTO MARTINS"/>
    <s v="LEVE"/>
    <s v="BAIXA"/>
    <s v="NÃO"/>
    <s v=""/>
    <b v="0"/>
    <s v=""/>
    <m/>
    <m/>
    <m/>
    <m/>
  </r>
  <r>
    <n v="420"/>
    <x v="0"/>
    <d v="2024-04-14T00:00:00"/>
    <x v="3"/>
    <d v="1899-12-30T07:00:00"/>
    <s v="Módulo 07"/>
    <x v="8"/>
    <x v="1"/>
    <x v="0"/>
    <x v="0"/>
    <s v="A colaboradora ao subir na máquina para adentrar a cabine, escorregou e bateu com o joelho na esteira da máquina, onde veio a machucar."/>
    <x v="0"/>
    <x v="3"/>
    <s v="Módulo 07"/>
    <s v="Isabelle Mariano Fernandes"/>
    <s v="Operadora de Máquinas Harvester"/>
    <m/>
    <m/>
    <m/>
    <s v="1. Levar a operadora para o hospital mais próximo."/>
    <s v="Edgar da Silva Gois"/>
    <s v="HUMBERTO MARTINS"/>
    <s v="MODERADO"/>
    <s v="BAIXA"/>
    <s v="SIM"/>
    <d v="2024-04-21T00:00:00"/>
    <s v="CONCLUÍDO"/>
    <s v=""/>
    <s v="OK"/>
    <d v="2024-04-17T00:00:00"/>
    <s v="SIM"/>
    <s v="SIM"/>
  </r>
  <r>
    <n v="421"/>
    <x v="0"/>
    <d v="2024-04-15T00:00:00"/>
    <x v="3"/>
    <d v="1899-12-30T09:33:00"/>
    <s v="Linha 1"/>
    <x v="3"/>
    <x v="1"/>
    <x v="0"/>
    <x v="0"/>
    <s v="Colaborador estava no banheiro da linha 1, quando escorregou e acabou torcendo o joelho, o mesmo conseguiu levantar com apoio de outro colaborador."/>
    <x v="0"/>
    <x v="4"/>
    <s v="Manutenção Silvicultuta"/>
    <s v="José Micaellyson Marques de Medeiros/ 37016952"/>
    <s v="Auxiliar Mecânico"/>
    <m/>
    <m/>
    <m/>
    <s v="1. Foi encaminhado para o Ambulatório onde foi constatado a luxação._x000a_2. O mesmo foi encaminhado e levado para uma consulta com especialista."/>
    <s v="Leonardo Ribeiro"/>
    <s v="RODOLFO DE SOUZA RODRIGUES"/>
    <s v="LEVE"/>
    <s v="BAIXA"/>
    <s v="NÃO"/>
    <s v=""/>
    <b v="0"/>
    <s v=""/>
    <m/>
    <m/>
    <m/>
    <m/>
  </r>
  <r>
    <n v="422"/>
    <x v="0"/>
    <d v="2024-04-15T00:00:00"/>
    <x v="3"/>
    <d v="1899-12-30T11:40:00"/>
    <s v="Fazenda Turvinho II - Módulo 01"/>
    <x v="4"/>
    <x v="1"/>
    <x v="0"/>
    <x v="0"/>
    <s v="Durante operação de colheita o operador observou fumaça e labaredas de fogo saindo próximo do Lexan lateral LD da HV 10046, desligou a máquina e acionou o sistema Dafo manualmente. Utilizou os extintores (interno e externo) para combater o princípio de incêndio. Os operadores que estavam operando no mesmo talhão, informaram a gestão e a manutenção Ponsse. *Danos ocasionados:* Chicotes elétricos."/>
    <x v="0"/>
    <x v="3"/>
    <s v="MÓDULO 01"/>
    <s v="Bruno Malagi Campanholi / Mat. 37005291"/>
    <s v="Operador máquinas florestais II"/>
    <m/>
    <m/>
    <m/>
    <s v="1. Combate ao principio de incêndio._x000a_2. Máquina paralizada para a avaliação e consequentemente a manunteção corretiva."/>
    <s v="Márcio Pires "/>
    <s v="MARCO ANTONIO DINIZ"/>
    <s v="LEVE"/>
    <s v="BAIXA"/>
    <s v="SIM"/>
    <d v="2024-04-22T00:00:00"/>
    <s v="CONCLUÍDO"/>
    <s v=""/>
    <s v="OK"/>
    <d v="2024-04-16T00:00:00"/>
    <s v="SIM"/>
    <m/>
  </r>
  <r>
    <n v="423"/>
    <x v="0"/>
    <d v="2024-04-15T00:00:00"/>
    <x v="3"/>
    <d v="1899-12-30T10:15:00"/>
    <s v="Fazenda Promissão "/>
    <x v="4"/>
    <x v="1"/>
    <x v="0"/>
    <x v="0"/>
    <s v="Trator  realizava a atividade de irrigação e ao descer beirando uma caixa seca,  o pneu do tanque de irrigação veio a escorregar, tombando o tanque de irrigação."/>
    <x v="0"/>
    <x v="4"/>
    <s v="Duartina"/>
    <s v="Paulo Sérgio da Silva"/>
    <s v="Tratorista "/>
    <m/>
    <m/>
    <m/>
    <s v="1. Comunicado aos superiores imediato. Trator paralisado das atividades."/>
    <s v="Josielson"/>
    <s v="ALEXANDRE OLIVEIRA"/>
    <s v="LEVE"/>
    <s v="BAIXA"/>
    <s v="NÃO"/>
    <s v=""/>
    <b v="0"/>
    <s v=""/>
    <m/>
    <m/>
    <m/>
    <m/>
  </r>
  <r>
    <n v="424"/>
    <x v="0"/>
    <d v="2024-04-15T00:00:00"/>
    <x v="3"/>
    <d v="1899-12-30T20:00:00"/>
    <s v="Pátio Linha 1"/>
    <x v="0"/>
    <x v="3"/>
    <x v="0"/>
    <x v="1"/>
    <s v="Operador da grua 31002 estava carregando transferência no alternativo 2, quando o caminhão Bracell frota 44153 veio ao seu encontro carregado, porém ele estava carregando outro caminhão e alega que não viu o 44153 chegando perto e não copiou ele no rádio. No momento a garra da máquina acabou acertando a parte de cima da cabine do caminhão, causando dano material._x000a_Motorista do caminhão tinha carregado nesta mesma máquina e alega que retornou na máquina para que o operador tirasse uma madeira que ficou pra fora da carga, por isso foi pra frente da máquina._x000a_"/>
    <x v="0"/>
    <x v="0"/>
    <s v="Pátio de Madeira"/>
    <s v="Luis Antonio Avelino - 37000093"/>
    <s v="Operador Grua Patio"/>
    <m/>
    <m/>
    <m/>
    <s v="1. Acionado Supervisor do Pátio, imediatamente. Também estiverem presentes in loco minutos apos a ocorrência o supervisor e tecnico do motorista Marcelo de Sousa Cardoso"/>
    <s v="Matthews Vergilio Gomes de Medeiros"/>
    <s v="ALESSANDRA MARTINS RIBEIRO"/>
    <s v="LEVE"/>
    <s v="MÉDIA"/>
    <s v="SIM"/>
    <d v="2024-04-22T00:00:00"/>
    <s v="CONCLUÍDO"/>
    <s v=""/>
    <s v="OK"/>
    <m/>
    <s v="SIM"/>
    <s v="SIM"/>
  </r>
  <r>
    <n v="425"/>
    <x v="1"/>
    <d v="2024-04-12T00:00:00"/>
    <x v="3"/>
    <d v="1899-12-30T09:00:00"/>
    <s v="Fazenda Betel"/>
    <x v="3"/>
    <x v="1"/>
    <x v="0"/>
    <x v="0"/>
    <s v="Segundo relato do colaborador, ele estava executando a atividade de irrigação e em certo momento, veio a pisar em falso em um desnível no talhão, o que lhe causou um pequeno desconforto no pé direito. O colaborador foi encaminhado para o hospital municipal em Água Clara-MS, onde foi atendido, realizado exame de raio-x,  não sendo constatada nenhuma lesão. Dessa forma , ele foi liberado sem restrições. "/>
    <x v="35"/>
    <x v="4"/>
    <s v="Irrigação"/>
    <s v="Geanderson Pereira Siqueira"/>
    <s v="Encarregado de Operações Florestais"/>
    <m/>
    <m/>
    <m/>
    <s v="1. Comunicação aos gestores, saúde e área de segurança da MS Florestal e EPS JSF."/>
    <s v=" José Alex"/>
    <s v="EMERSON MOURA TEIXEIRA"/>
    <s v="LEVE"/>
    <s v="BAIXA"/>
    <s v="NÃO"/>
    <s v=""/>
    <b v="0"/>
    <s v=""/>
    <m/>
    <m/>
    <m/>
    <s v="SIM"/>
  </r>
  <r>
    <n v="426"/>
    <x v="1"/>
    <d v="2024-04-12T00:00:00"/>
    <x v="3"/>
    <d v="1899-12-30T19:30:00"/>
    <s v="Faz. Douradinha"/>
    <x v="0"/>
    <x v="0"/>
    <x v="0"/>
    <x v="0"/>
    <s v="O colaborador relatou que ao realizar manobra com a máquina (TP16) acoplada no implemento (25029), este veio a bater na parte frontal do caminhão munck, causando pequenas avarias na grade frontal."/>
    <x v="1"/>
    <x v="4"/>
    <s v=" Adubação/Conceição"/>
    <s v="37013293/Murilo Antunes Belchor"/>
    <s v="Mecânico II"/>
    <m/>
    <m/>
    <m/>
    <s v="1. Comunicação aos gestores e área de Segurança da MS Florestal."/>
    <s v=" Adriel de Oliveira Pereira"/>
    <s v="ANISON CLAUDIO DA SILVA MARIMOTO"/>
    <s v="LEVE"/>
    <s v="BAIXA"/>
    <s v="NÃO"/>
    <s v=""/>
    <b v="0"/>
    <s v=""/>
    <m/>
    <m/>
    <m/>
    <s v="SIM"/>
  </r>
  <r>
    <n v="427"/>
    <x v="0"/>
    <d v="2024-04-14T00:00:00"/>
    <x v="3"/>
    <d v="1899-12-30T15:58:00"/>
    <s v="Fazenda Queixada"/>
    <x v="0"/>
    <x v="4"/>
    <x v="0"/>
    <x v="0"/>
    <s v="O colaborador relatou que seguia para Fazenda Queixada com o veículo (ônibus prefixo) e ao passar por um determinado trecho da estrada, o pneu traseiro veio a deslizar na lama, encostando a traseira contra uma árvore, causando assim a quebra de um vidro traseiro da janela. Não houve nenhuma lesão e sim danos materiais. "/>
    <x v="2"/>
    <x v="3"/>
    <s v=" Fazenda Queixada"/>
    <s v="Wallis de  oliveira de souza"/>
    <s v=" Motorista"/>
    <m/>
    <m/>
    <m/>
    <s v="1. Comunicação aos gestores e área de segurança da MS Florestal e EPS Piracicabana. "/>
    <s v=" Hamilton Altoe"/>
    <s v="ANISON CLAUDIO DA SILVA MARIMOTO"/>
    <s v="LEVE"/>
    <s v="BAIXA"/>
    <s v="NÃO"/>
    <s v=""/>
    <b v="0"/>
    <s v=""/>
    <m/>
    <m/>
    <m/>
    <m/>
  </r>
  <r>
    <n v="428"/>
    <x v="1"/>
    <d v="2024-04-13T00:00:00"/>
    <x v="3"/>
    <d v="1899-12-30T12:00:00"/>
    <s v=" Fazenda Queixada"/>
    <x v="3"/>
    <x v="1"/>
    <x v="0"/>
    <x v="0"/>
    <s v="O colaborador relatou que após realizar a operação de arraste do equipamento e tentativa de retirar a cinta da máquina (Pá Carregadeira), a mesma estava com um nó cego que dificultou a sua retirada. Foi então que o operador improvisou uma barra chata de ferro e um parafuso para rebater o pino da máquina. Em determinado momento, ao bater a barra de ferro no parafuso, veio a espirrar e atingiu o dedo mínimo da mão direita dele, causando uma lesão. "/>
    <x v="1"/>
    <x v="4"/>
    <s v="Estradas MV07"/>
    <s v="37016857/ Anderson Rodrígues Maia"/>
    <s v="Operador de Maquinas e Equipamentos II"/>
    <m/>
    <m/>
    <m/>
    <s v="1. O colaborador foi encaminhado ao pronto socorro da cidade de Serranópolis, onde foi atendido, realizado exame de raio-x e não foi constatada nenhuma fratura._x000a_2. Comunicação aos gestores, saúde e área de segurança da MS Florestal"/>
    <s v="Rogério Cabrini"/>
    <s v="MARCEL PRADO DE LUCENA"/>
    <s v="MODERADO"/>
    <s v="BAIXA"/>
    <s v="SIM"/>
    <d v="2024-04-20T00:00:00"/>
    <s v="ATRASADO"/>
    <n v="138"/>
    <m/>
    <m/>
    <m/>
    <s v="SIM"/>
  </r>
  <r>
    <n v="429"/>
    <x v="0"/>
    <d v="2024-04-15T00:00:00"/>
    <x v="3"/>
    <d v="1899-12-30T21:10:00"/>
    <s v="Próximo Usina, acesso Fazenda Duas Pontes"/>
    <x v="0"/>
    <x v="3"/>
    <x v="0"/>
    <x v="1"/>
    <s v="Segundo motorista do caminhão de madeira Plácido, disse  que havia uma tora de madeira fora da carga da primeira composição do caminhão de madeira Bracell, este veio a colidir no seu retrovisor (quebrado o mesmo) e também na parte inferior do parabrisa ao lado do motorista. O motorista da Bracell também relatou que não viu essa madeira para o lado de fora, sendo que o carregamento com a CF 15022 foi do lado do motorista. O motorista Bracell parou o CM na saída do projeto e via rádio chamou o assistente para seguir com os procedimentos."/>
    <x v="0"/>
    <x v="0"/>
    <s v="BTF 05"/>
    <s v="Sidnei Carmo Oliveira"/>
    <s v="Motorista Transporte Cargas"/>
    <m/>
    <m/>
    <m/>
    <s v="1. Paralisado a atividade no local._x000a_2. Informado lideranças_x000a_3. Solicitado retirada das filmagens dos CMs"/>
    <s v="Ary Lelis "/>
    <s v="JOSE LEONARDO RIGHETO"/>
    <s v="GRAVE"/>
    <s v="BAIXA"/>
    <s v="SIM"/>
    <d v="2024-04-22T00:00:00"/>
    <s v="CONCLUÍDO"/>
    <s v=""/>
    <s v="OK"/>
    <d v="2024-04-18T00:00:00"/>
    <s v="SIM"/>
    <s v="SIM"/>
  </r>
  <r>
    <n v="430"/>
    <x v="0"/>
    <d v="2024-04-15T00:00:00"/>
    <x v="3"/>
    <d v="1899-12-30T17:00:00"/>
    <s v="Fazenda Radiante do São Luiz - MÓD 14"/>
    <x v="4"/>
    <x v="1"/>
    <x v="0"/>
    <x v="0"/>
    <s v="Enquanto o mecânico se deslocava pela estrada interna da fazenda, com a caminhonete Hilux, o mesmo foi tentar desviar do caminhão comboio que estava estacionado,  os pneus da caminhonete escorregaram na lama, causando o toque  da caminhonete no para-choque do caminhão comboio de placa. Ocorreu apenas danos materiais no veículo (Hilux)."/>
    <x v="30"/>
    <x v="3"/>
    <s v="Módulo 14"/>
    <s v="Marcelo Santana"/>
    <s v="Técnico de Manutenção"/>
    <m/>
    <m/>
    <m/>
    <s v="1. Comunicação da ocorrência com o líder imediato. Inicio da investigação da ocorrência pela Komatsu."/>
    <s v="Mônica Silva"/>
    <s v="ALESSANDRO BERNARDINO BORGES"/>
    <s v="LEVE"/>
    <s v="BAIXA"/>
    <s v="NÃO"/>
    <s v=""/>
    <b v="0"/>
    <s v=""/>
    <m/>
    <m/>
    <m/>
    <m/>
  </r>
  <r>
    <n v="431"/>
    <x v="0"/>
    <d v="2024-04-15T00:00:00"/>
    <x v="3"/>
    <d v="1899-12-30T15:00:00"/>
    <s v="Fazenda Flecha Azul. Talhão 75"/>
    <x v="4"/>
    <x v="1"/>
    <x v="0"/>
    <x v="0"/>
    <s v="O tratorista efetuava a atividade de aplicação de calcário, quando o parafuso da barra de tração do cabeçalho da carreta quebrou, fazendo com que o implemento se deslocasse um pouco para frente e atingisse o vidro traseiro. Houve apenas danos materiais."/>
    <x v="31"/>
    <x v="4"/>
    <s v="Região centro"/>
    <s v="453/ José AP. Ribeiro"/>
    <s v="Tratorista"/>
    <m/>
    <m/>
    <m/>
    <s v="1. Foi paralisado o trator para a troca do vidro."/>
    <s v="José AP.  Ribeiro de Campos"/>
    <s v="MAICON BRAGA RODRIGUES"/>
    <s v="LEVE"/>
    <s v="BAIXA"/>
    <s v="NÃO"/>
    <s v=""/>
    <b v="0"/>
    <s v=""/>
    <m/>
    <m/>
    <m/>
    <m/>
  </r>
  <r>
    <n v="432"/>
    <x v="0"/>
    <d v="2024-04-16T00:00:00"/>
    <x v="3"/>
    <d v="1899-12-30T19:00:00"/>
    <s v="Fazenda Santa Iza em Veríssimo - MG - MÓD 13"/>
    <x v="3"/>
    <x v="1"/>
    <x v="0"/>
    <x v="0"/>
    <s v="Operador ao fazer o procedimento de medição de Toras, a trena veio a se soltar e fez um leve corte na ponta do seu dedo."/>
    <x v="0"/>
    <x v="3"/>
    <s v="Módulo 13"/>
    <s v="37015130 /  Valdir Gonçalves dos Reis"/>
    <s v="Operador Treine"/>
    <m/>
    <m/>
    <m/>
    <s v="1. Colaborador encaminhando ao Pronto Atendimento de Veríssimo e após atendimento médico foi liberado para voltar as suas atividades."/>
    <s v="Francisco da Conceição Sousa"/>
    <s v="GUILHERME CHAMARELLI"/>
    <s v="LEVE"/>
    <s v="BAIXA"/>
    <s v="NÃO"/>
    <s v=""/>
    <b v="0"/>
    <s v=""/>
    <m/>
    <m/>
    <m/>
    <m/>
  </r>
  <r>
    <n v="433"/>
    <x v="0"/>
    <d v="2024-04-16T00:00:00"/>
    <x v="3"/>
    <d v="1899-12-30T11:30:00"/>
    <s v="Fazenda Queixada - MÓD 16"/>
    <x v="3"/>
    <x v="0"/>
    <x v="0"/>
    <x v="0"/>
    <s v="O colaborador relatou que ao finalizar o atendimento de manutenção na máquina, o supervisor de manutenção (empresa Komatsu) se deslocou em marcha ré com a caminhonete e sem perceber que havia um colaborador no carreador, acabou colidindo levemente com o operador.  O colaborador foi encaminhado para o hospital em Serranópolis- GO, onde foi atendido, medicado e realizou exames. Após isso, não foi constatada nenhuma lesão. Sendo assim,  ele foi liberado sem restrições. "/>
    <x v="0"/>
    <x v="3"/>
    <s v=" Módulo 16"/>
    <s v="37014183/ Cleudivan Mesquita Sousa"/>
    <s v="Operador de Máquinas Florestais II"/>
    <m/>
    <m/>
    <m/>
    <s v="1. Comunicação aos gestores, saúde e área de segurança da Bracell. "/>
    <s v="Anderson Medrado"/>
    <s v="MARCEL PRADO DE LUCENA"/>
    <s v="LEVE"/>
    <s v="MÉDIA"/>
    <s v="SIM"/>
    <d v="2024-04-23T00:00:00"/>
    <s v="CONCLUÍDO"/>
    <d v="2024-04-22T00:00:00"/>
    <s v="OK"/>
    <m/>
    <m/>
    <m/>
  </r>
  <r>
    <n v="434"/>
    <x v="1"/>
    <d v="2024-04-15T00:00:00"/>
    <x v="3"/>
    <d v="1899-12-30T14:00:00"/>
    <s v=" Fazenda Havai"/>
    <x v="0"/>
    <x v="0"/>
    <x v="0"/>
    <x v="0"/>
    <s v="O colaborador (motorista) relatou que conduzia o caminhão prancha. Em certo momento, ele percebeu um princípio de incêndio na roda do lado direito da frota. Foi então que eles desembarcaram a máquina prancha e utilizaram os extintores de incêndio. Dessa forma, eles conseguiram conter o princípio de incêndio. "/>
    <x v="43"/>
    <x v="4"/>
    <s v="Manutenção Automotiva"/>
    <s v="Claudinei Alvino da Silva"/>
    <s v="Motorista Caminhão Prancha"/>
    <m/>
    <m/>
    <m/>
    <s v="1. Comunicação aos gestores, área de segurança da MS Florestal e EPS Líder Transportes. "/>
    <s v="Wagner Luiz"/>
    <s v="ANISON CLAUDIO DA SILVA MARIMOTO"/>
    <s v="LEVE"/>
    <s v="BAIXA"/>
    <s v="NÃO"/>
    <s v=""/>
    <b v="0"/>
    <s v=""/>
    <m/>
    <m/>
    <m/>
    <s v="SIM"/>
  </r>
  <r>
    <n v="435"/>
    <x v="1"/>
    <d v="2024-04-16T00:00:00"/>
    <x v="3"/>
    <d v="1899-12-30T16:30:00"/>
    <s v="Fazenda Furnas"/>
    <x v="0"/>
    <x v="2"/>
    <x v="0"/>
    <x v="0"/>
    <s v="O colaborador relatou que estava saindo da fazenda e em determinado momento, o veículo acabou escorregando devido a chuva e solo arenoso. Dessa forma, acabou resvalando na cerca, causando avarias. "/>
    <x v="4"/>
    <x v="4"/>
    <s v="Equipe Multi Tarefa"/>
    <s v="Sandro  Costa"/>
    <s v="Encarregado"/>
    <m/>
    <m/>
    <m/>
    <s v="1. Comunicação imediata a gerência, segurança da MS Florestal e a gestão e segurança da EPS Emflors. "/>
    <s v="Jonathan Henrique"/>
    <s v="AMANDA CRISTINA PATRICIO DE LIMA"/>
    <s v="LEVE"/>
    <s v="BAIXA"/>
    <s v="NÃO"/>
    <s v=""/>
    <b v="0"/>
    <s v=""/>
    <m/>
    <m/>
    <m/>
    <s v="SIM"/>
  </r>
  <r>
    <n v="436"/>
    <x v="1"/>
    <d v="2024-04-16T00:00:00"/>
    <x v="3"/>
    <d v="1899-12-30T10:00:00"/>
    <s v="Faz. Betel - Água Clara/MS"/>
    <x v="2"/>
    <x v="1"/>
    <x v="0"/>
    <x v="0"/>
    <s v="Segundo relato do colaborador, ele estava realizando o check list da máquina e ao realizar o desembarque foi surpreendido por uma abelha na altura da sua mão esquerda. O colaborador tomou dois comprimidos de prednisolona e por medidas preventivas foi encaminhado para o hospital municipal em Água Clara-MS, onde foi atendido e liberado sem restrições. "/>
    <x v="1"/>
    <x v="4"/>
    <s v="Preparo de solo"/>
    <s v="37009173/ Lucas Aparecido da Silva Moraz"/>
    <s v="Operador Máquinas e Equipamentos I"/>
    <m/>
    <m/>
    <m/>
    <s v="1. Comunicação aos gestores,  saúde e área de segurança da MS Florestal e EPS JSF."/>
    <s v="Valdir de Jesus Gonçalves Júnior"/>
    <s v="EMERSON MOURA TEIXEIRA"/>
    <s v="LEVE"/>
    <s v="BAIXA"/>
    <s v="NÃO"/>
    <s v=""/>
    <b v="0"/>
    <s v=""/>
    <m/>
    <m/>
    <m/>
    <s v="SIM"/>
  </r>
  <r>
    <n v="437"/>
    <x v="0"/>
    <d v="2024-04-17T00:00:00"/>
    <x v="3"/>
    <d v="1899-12-30T06:30:00"/>
    <s v=" Rodovia SP300"/>
    <x v="0"/>
    <x v="3"/>
    <x v="0"/>
    <x v="0"/>
    <s v="Durante condução do caminhão, ao realizar a rotatória embaixo do viaduto SP300, percebeu  que havia algo errado no primeiro compartimento, então  parou o caminhão e foi conferir, ao fazer a verificação percebeu que faltava alguns parafusos da roda e a mesma estava prestes a soltar os últimos dois que estavam prendendo."/>
    <x v="32"/>
    <x v="0"/>
    <s v="Logística Florestal"/>
    <s v=" Sidnei Cesário"/>
    <s v="Motorista Rodotrem"/>
    <m/>
    <m/>
    <m/>
    <s v="1. Parado o veículo e solicitado apoio para empresa Olsen._x000a_2. Feito o reparo na roda do veículo antes de seguir viagem."/>
    <s v="Raniele Raulino dos Santos"/>
    <s v="JOSE ANTONIO DOS SANTOS"/>
    <s v="LEVE"/>
    <s v="BAIXA"/>
    <s v="NÃO"/>
    <s v=""/>
    <b v="0"/>
    <s v=""/>
    <m/>
    <m/>
    <m/>
    <s v="SIM"/>
  </r>
  <r>
    <n v="438"/>
    <x v="1"/>
    <d v="2024-04-15T00:00:00"/>
    <x v="3"/>
    <d v="1899-12-30T02:52:00"/>
    <s v="Faz. Santa Luzia - Sta Rita do Pardo-MS"/>
    <x v="3"/>
    <x v="1"/>
    <x v="0"/>
    <x v="0"/>
    <s v="O colaborador relatou que estava realizando a manutenção no pino da esteira e ao bater com a marreta para recolocar o pino este veio a quebrar a ponta, projetando um estilhaço na sua perna direita, causando um ferimento. Foi realizado o procedimento de primeiros socorros na frente de trabalho e em seguida, o colaborador foi encaminhado para o hospital municipal em Santa Rita do Pardo-MS,  onde foi atendido, medicado e liberado posteriormente sem restrições."/>
    <x v="44"/>
    <x v="4"/>
    <s v="Supressão"/>
    <s v="Danilo Fernandes Soares de Lima"/>
    <s v="Mecânico"/>
    <m/>
    <m/>
    <m/>
    <s v="1. Comunicação aos gestores, saúde e área de segurança da MS Florestal e EPS RDS._x000a_2. A comunicação não foi realizada de forma imediata. "/>
    <s v="Wagner Dias"/>
    <s v="AMANDA CRISTINA PATRICIO DE LIMA"/>
    <s v="LEVE"/>
    <s v="MÉDIA"/>
    <s v="SIM"/>
    <d v="2024-04-22T00:00:00"/>
    <s v="ATRASADO"/>
    <n v="136"/>
    <m/>
    <m/>
    <m/>
    <s v="SIM"/>
  </r>
  <r>
    <n v="439"/>
    <x v="1"/>
    <d v="2024-04-17T00:00:00"/>
    <x v="3"/>
    <d v="1899-12-30T14:05:00"/>
    <s v="Barracão de Estaqueamento"/>
    <x v="3"/>
    <x v="1"/>
    <x v="0"/>
    <x v="0"/>
    <s v="O colaborador estava realizando a atividade de preenchimento de substrato na máquina e ao puxar a bandeja ele veio a prensar o terceiro dedo da mão direita, causando um pequeno ferimento. O colaborador foi encaminhado ao ambulatório médico local onde foi atendido,  realizada a assepsia/curativo e liberado posteriormente."/>
    <x v="1"/>
    <x v="2"/>
    <s v="Viveiro de Mudas"/>
    <s v=" 37014248/José Jamerson da Silva Batista"/>
    <s v="Auxiliar de Viveiro"/>
    <m/>
    <m/>
    <m/>
    <s v="1. Comunicação aos gestores,  saúde e área de segurança da MS Florestal. "/>
    <s v="Lidiana Ralph"/>
    <s v="Dayane Rafaela Rossignolo"/>
    <s v="LEVE"/>
    <s v="BAIXA"/>
    <s v="NÃO"/>
    <s v=""/>
    <b v="0"/>
    <s v=""/>
    <m/>
    <m/>
    <m/>
    <s v="SIM"/>
  </r>
  <r>
    <n v="440"/>
    <x v="0"/>
    <d v="2024-04-17T00:00:00"/>
    <x v="3"/>
    <d v="1899-12-30T16:00:00"/>
    <s v="Fazenda Querência IV"/>
    <x v="0"/>
    <x v="2"/>
    <x v="0"/>
    <x v="0"/>
    <s v="O condutor do veículo parou na borda  do talhão para avaliar a qualidade da subsolagem, as máquinas 24069 e 24000 estavam paradas a cerca de aproximadamente 10 metros do veículo leve, quando o operador realizou manobra em marcha ré com a máquina 24000 para retornar a operação, não visualizou o veículo em função do implemento estar suspenso, vindo a colidir no veículo, causando danos no para brisa e capo._x000a_"/>
    <x v="0"/>
    <x v="4"/>
    <s v="Preparo de solo - Savannah"/>
    <s v="Guilherme Aparecido Barbosa-37011429/Jefferson lima campos-37014798"/>
    <s v="Operador Maq. II_x000a_Técn. Op Flo I"/>
    <m/>
    <m/>
    <m/>
    <s v="1. Informado supervisor_x000a_2. Avaliação dos danos."/>
    <s v="Guilherme Barbosa"/>
    <s v="RODOLFO DE SOUZA RODRIGUES"/>
    <s v="LEVE"/>
    <s v="BAIXA"/>
    <s v="NÃO"/>
    <s v=""/>
    <b v="0"/>
    <s v=""/>
    <m/>
    <m/>
    <m/>
    <m/>
  </r>
  <r>
    <n v="441"/>
    <x v="0"/>
    <d v="2024-04-17T00:00:00"/>
    <x v="3"/>
    <d v="1899-12-30T20:00:00"/>
    <s v="Filial Expresso "/>
    <x v="0"/>
    <x v="3"/>
    <x v="0"/>
    <x v="0"/>
    <s v="Colaborador ao realizar o retorno da rodovia Juliano Lorenzetti com a frota CUA2B53, no momento em que ia entrar no portão da filial Expresso, não fez o movimento de abertura necessária para entrada e acabou colidindo com a 3⁰ composição no poste localizado na entrada da empresa, causando degradação de parte do poste._x000a_"/>
    <x v="12"/>
    <x v="0"/>
    <m/>
    <s v="Mauro Santana Lira "/>
    <s v="Motorista"/>
    <m/>
    <m/>
    <m/>
    <s v="1. Comunicado com a liderança imediata _x000a_2.Comunicado ao time de segurança _x000a_3. Sinalização da rodovia _x000a_4. Solicitação de reparo junto a CPFL "/>
    <s v="Francisco  Sousa"/>
    <s v="JOSE ANTONIO DOS SANTOS"/>
    <s v="LEVE"/>
    <s v="BAIXA"/>
    <s v="SIM"/>
    <d v="2024-04-24T00:00:00"/>
    <s v="CONCLUÍDO"/>
    <s v=""/>
    <s v="OK"/>
    <d v="2024-04-22T00:00:00"/>
    <s v="SIM"/>
    <s v="SIM"/>
  </r>
  <r>
    <n v="442"/>
    <x v="0"/>
    <d v="2024-04-18T00:00:00"/>
    <x v="3"/>
    <d v="1899-12-30T03:55:00"/>
    <s v="Marechal Rondon."/>
    <x v="1"/>
    <x v="3"/>
    <x v="2"/>
    <x v="0"/>
    <s v="O motorista conduzia o caminhão frota  44107 na Marechal Rondon, quando escutou um barulho na carreta, parou para verificar e identificou que o pino da sapata estava caindo, ao tentar repor o pino, prensou o dedo minimo da mão direita."/>
    <x v="0"/>
    <x v="0"/>
    <s v="BTF 03"/>
    <s v=" 37013463 - Cristiano José da Silva"/>
    <s v="Motorista carreteiro"/>
    <m/>
    <m/>
    <m/>
    <s v="1. Avisado o supervisor, foi levado e encaminho para o Ambulatório Médico da Bracell."/>
    <s v="Marcos Aurélio Montesso"/>
    <s v="JOSE LEONARDO RIGHETO"/>
    <s v="MODERADO"/>
    <s v="BAIXA"/>
    <s v="SIM"/>
    <d v="2024-04-25T00:00:00"/>
    <s v="CONCLUÍDO"/>
    <s v=""/>
    <s v="OK"/>
    <d v="2024-04-23T00:00:00"/>
    <s v="SIM"/>
    <s v="SIM"/>
  </r>
  <r>
    <n v="443"/>
    <x v="0"/>
    <d v="2024-04-19T00:00:00"/>
    <x v="3"/>
    <d v="1899-12-30T11:18:00"/>
    <s v="Fazenda carretão I"/>
    <x v="0"/>
    <x v="2"/>
    <x v="0"/>
    <x v="0"/>
    <s v="No deslocamento com o veículo pela Fazenda Carretão I, a empresa FAIDIGA trabalhava com corte  de árvores, quando um galho caiu no veículo da Bracell, que passava pelo local. Somente danos materiais."/>
    <x v="0"/>
    <x v="4"/>
    <s v="Região Noroeste"/>
    <s v="37014869 / Francisco Duarte"/>
    <s v="Supervisor de Silvicultura"/>
    <m/>
    <m/>
    <m/>
    <s v="1. Avaliação das pessoas presentes no veículo e após avaliação do veículo Bracell"/>
    <s v=" Francisco Duarte"/>
    <s v="MAICON BRAGA RODRIGUES"/>
    <s v="LEVE"/>
    <s v="BAIXA"/>
    <s v="NÃO"/>
    <s v=""/>
    <b v="0"/>
    <s v=""/>
    <m/>
    <m/>
    <m/>
    <s v="SIM"/>
  </r>
  <r>
    <n v="444"/>
    <x v="0"/>
    <d v="2024-04-19T00:00:00"/>
    <x v="3"/>
    <d v="1899-12-30T08:40:00"/>
    <s v="LPIII"/>
    <x v="3"/>
    <x v="1"/>
    <x v="0"/>
    <x v="0"/>
    <s v="Colaboradora foi retirar bandeja na carretinha e tropeçou no braço de acoplamento da carretinha ao bug. Ela caiu e ao apoiar as mãos no chão, ocasionou arranhões no pulso da mão direita."/>
    <x v="0"/>
    <x v="2"/>
    <s v="Viveiro de mudas"/>
    <s v="Ana Lucia Machado de Abreu"/>
    <s v="Auxiliar de serviços gerais"/>
    <m/>
    <m/>
    <m/>
    <s v="1. Colaboradora levada na linha 1 para receber atendimento. A equipe foi parada e orientada sobre a forma correta de descarregamento._x000a_2. Após avaliação da médica do trabalho, a colaboradora foi liberada para retorno às atividades."/>
    <s v="Nathane Imperatori"/>
    <s v="KARINE ANTONIA MORAES RIBEIRO"/>
    <s v="LEVE"/>
    <s v="BAIXA"/>
    <s v="NÃO"/>
    <s v=""/>
    <b v="0"/>
    <s v=""/>
    <m/>
    <m/>
    <m/>
    <s v="SIM"/>
  </r>
  <r>
    <n v="445"/>
    <x v="0"/>
    <d v="2024-04-14T00:00:00"/>
    <x v="3"/>
    <d v="1899-12-30T19:29:00"/>
    <s v="Talhão 11 Fazenda  Palmeiras 0694 - MÓD 02"/>
    <x v="4"/>
    <x v="0"/>
    <x v="0"/>
    <x v="0"/>
    <s v="Durante o deslocamento entre talhão 005 para o talhão 012 com o  HV Drota 11502, operador veio a colidir com uma casa abondonada a beira da estrada."/>
    <x v="0"/>
    <x v="3"/>
    <s v="Módulo 02"/>
    <s v="Samuel Duarte Guimarães"/>
    <s v="Operador de Máquinas."/>
    <m/>
    <m/>
    <m/>
    <s v="1. Comunicado Gestor e Sinalizado o local."/>
    <s v="José Rodrigues  de Almeida"/>
    <s v="MARCO ANTONIO DINIZ"/>
    <s v="LEVE"/>
    <s v="BAIXA"/>
    <s v="NÃO"/>
    <s v=""/>
    <b v="0"/>
    <s v=""/>
    <m/>
    <m/>
    <m/>
    <s v="SIM"/>
  </r>
  <r>
    <n v="446"/>
    <x v="0"/>
    <d v="2024-04-19T00:00:00"/>
    <x v="3"/>
    <d v="1899-12-30T18:50:00"/>
    <s v="Capão Bonito - MÓD 02"/>
    <x v="0"/>
    <x v="2"/>
    <x v="0"/>
    <x v="0"/>
    <s v="Colaborador se deslocava com o veículo Logan na cidade de Capão Bonito, momento que foi fechado por um veículo terceiro, colidindo a lateral direita."/>
    <x v="0"/>
    <x v="1"/>
    <s v="Módulo 02"/>
    <s v="37009320/ Laércio dos Santos Camargo"/>
    <s v="Técnico de operações florestais"/>
    <m/>
    <m/>
    <m/>
    <s v="1. Comunicado a Gestão imediata;_x000a_2. Comunicado a Segurança do Trabalho;_x000a_3. Solicitado abertura do boletim de ocorrência."/>
    <s v="Laércio dos Santos Camargo"/>
    <s v="LYNIKER HENRIQUE NOGUEIRA DE OLIVEIRA"/>
    <s v="LEVE"/>
    <s v="BAIXA"/>
    <s v="NÃO"/>
    <s v=""/>
    <b v="0"/>
    <s v=""/>
    <m/>
    <m/>
    <m/>
    <s v="SIM"/>
  </r>
  <r>
    <n v="447"/>
    <x v="0"/>
    <d v="2024-04-20T00:00:00"/>
    <x v="3"/>
    <d v="1899-12-30T08:30:00"/>
    <s v="Rodovia CMD João Ribeiro de Barros - MÓD 09"/>
    <x v="0"/>
    <x v="0"/>
    <x v="0"/>
    <x v="0"/>
    <s v="Colaborador conduzia o caminhão comboio para abastecer o módulo em Avaí, quando ao deslocar para o acostamento, um caminhão baú colidiu com a traseira do mesmo._x000a_Obs: Danos materiais"/>
    <x v="0"/>
    <x v="6"/>
    <s v="Módulo 09"/>
    <s v="Joel de Oliveira Augusto / 37015378"/>
    <s v="Motorista comboio"/>
    <m/>
    <m/>
    <m/>
    <s v="1. Comunicado a Gestão imediata;_x000a_2. Comunicado a Segurança do Trabalho;_x000a_3. Solicitado abertura do boletim de ocorrência."/>
    <s v=" Weslen Teixeira"/>
    <s v="TÁSSIA PRADO"/>
    <s v="LEVE"/>
    <s v="BAIXA"/>
    <s v="NÃO"/>
    <s v=""/>
    <b v="0"/>
    <s v=""/>
    <m/>
    <m/>
    <m/>
    <s v="SIM"/>
  </r>
  <r>
    <n v="448"/>
    <x v="0"/>
    <d v="2024-04-17T00:00:00"/>
    <x v="3"/>
    <d v="1899-12-30T10:15:00"/>
    <s v="Faz. Santo Antônio"/>
    <x v="2"/>
    <x v="1"/>
    <x v="0"/>
    <x v="0"/>
    <s v="Durante atividade da aplicação de herbicida, logo no período da manhã o colaborador ao adentrar no início do talhão, veio a pisar sobre galhos com sujidade, em seguida subiu várias abelhas, onde 2 das mesmas veio a picar o colaborador. Colaborador é alérgico."/>
    <x v="20"/>
    <x v="8"/>
    <s v="Pesquisa"/>
    <s v="Flávio dos Santos"/>
    <s v="Auxiliar de pesquisa"/>
    <m/>
    <m/>
    <m/>
    <s v="1. O colaborador saindo do talhão, foi orientado pelo encarregado a tomar o antialérgico e em seguida encaminhado ao hospital."/>
    <s v="César José da Cruz"/>
    <s v="KARINE ANTONIA MORAES RIBEIRO"/>
    <s v="LEVE"/>
    <s v="MÉDIA"/>
    <s v="NÃO"/>
    <s v=""/>
    <b v="0"/>
    <s v=""/>
    <m/>
    <m/>
    <m/>
    <s v="SIM"/>
  </r>
  <r>
    <n v="449"/>
    <x v="0"/>
    <d v="2024-04-20T00:00:00"/>
    <x v="3"/>
    <d v="1899-12-30T13:00:00"/>
    <s v="Fazenda Santa Iza em Veríssimo - MG - MÓD 13"/>
    <x v="2"/>
    <x v="1"/>
    <x v="0"/>
    <x v="0"/>
    <s v="Ao descer da máquina para ir almoçar foi picada por uma abelha, logo foi socorrida e ministrado o anti alérgico e levada ao pronto atendimento mais próximo."/>
    <x v="0"/>
    <x v="3"/>
    <s v="Módulo 13"/>
    <s v="37015093  /  Enila Pereira da Cruz Lima"/>
    <s v="Operador Trainne"/>
    <m/>
    <m/>
    <m/>
    <s v="1.  Comunicado a Gestão._x000a_2. Colaboradoradora encaminhanda ao pronto atendimento de Veríssimo e após atendimento médico foi liberada para voltar as suas atividades."/>
    <s v="Francisco da Conceição Sousa"/>
    <s v="GUILHERME CHAMARELLI"/>
    <s v="LEVE"/>
    <s v="BAIXA"/>
    <s v="NÃO"/>
    <s v=""/>
    <b v="0"/>
    <s v=""/>
    <m/>
    <m/>
    <m/>
    <s v="SIM"/>
  </r>
  <r>
    <n v="450"/>
    <x v="0"/>
    <d v="2024-04-20T00:00:00"/>
    <x v="3"/>
    <d v="1899-12-30T13:45:00"/>
    <s v="Fazenda Santa Iza em Veríssimo - MG - MÓD 13"/>
    <x v="2"/>
    <x v="1"/>
    <x v="0"/>
    <x v="0"/>
    <s v="Técnico de campo ao buscar os pertences da operadora no equipamento, foi atacado por abelhas, sendo picado por uma no seu rosto."/>
    <x v="0"/>
    <x v="3"/>
    <s v="Módulo 13"/>
    <s v="37006086 / Francisco da Conceição Sousa"/>
    <s v="Técnico Operacional"/>
    <m/>
    <m/>
    <m/>
    <s v="1. Comunicado a Gestão._x000a_2. Técnico de Campo encaminhando ao pronto atendimento de Veríssimo e após atendimento médico foi liberado para voltar as suas atividades."/>
    <s v="Eduardo Ribeiro da Cunha"/>
    <s v="GUILHERME CHAMARELLI"/>
    <s v="LEVE"/>
    <s v="BAIXA"/>
    <s v="NÃO"/>
    <s v=""/>
    <b v="0"/>
    <s v=""/>
    <m/>
    <m/>
    <m/>
    <s v="SIM"/>
  </r>
  <r>
    <n v="451"/>
    <x v="1"/>
    <d v="2024-04-17T00:00:00"/>
    <x v="3"/>
    <d v="1899-12-30T15:20:00"/>
    <s v="Fazenda São Pedro da Mata "/>
    <x v="0"/>
    <x v="0"/>
    <x v="0"/>
    <x v="0"/>
    <s v="Segundo relato do colaborador (motorista), ele já estava de saída da fazenda com o veículo (ônibus 4365). Em certo momento, ele veio a  deslizar perdendo a estabilidade e colidindo em um galho de árvore próximo a estrada, causando a quebra do vidro lateral do lado direito. "/>
    <x v="45"/>
    <x v="4"/>
    <m/>
    <s v="10048126/Carlos Emanuel Batista da Silva"/>
    <s v="Motorista "/>
    <m/>
    <m/>
    <m/>
    <s v="Comunicação aos gestores e área de segurança da MS Florestal e EPS Piracicabana.  "/>
    <s v="Amilton Tomé "/>
    <s v="MARCEL PRADO DE LUCENA"/>
    <s v="BAIXA"/>
    <s v="LEVE"/>
    <s v="NÃO"/>
    <s v=""/>
    <b v="0"/>
    <s v=""/>
    <m/>
    <m/>
    <m/>
    <s v="SIM"/>
  </r>
  <r>
    <n v="452"/>
    <x v="1"/>
    <d v="2024-04-18T00:00:00"/>
    <x v="3"/>
    <d v="1899-12-30T14:40:00"/>
    <s v="Fazenda Três  Corações - Talhão 04"/>
    <x v="4"/>
    <x v="1"/>
    <x v="0"/>
    <x v="0"/>
    <s v="O colaborador relatou que estava realizando a sua atividade de limpeza de área com a máquina (trator/link), e no decorrer percebeu uma fumaça saindo debaixo da máquina.  Foi então que rapidamente ele parou a máquina e desceu com o extintor para conter o princípio de incêndio, mas não obteve êxito. O colaborador (tratorista) solicitou apoio da MS Florestal para realização do aceiro próximo da máquina, distanciamento e isolamento da área."/>
    <x v="46"/>
    <x v="4"/>
    <m/>
    <s v="Rodrigo Barbosa de Almeida"/>
    <s v="Tratorista"/>
    <m/>
    <m/>
    <m/>
    <s v="Comunicação aos gestores e área de segurança da MS Florestal e EPS Amadeo.  "/>
    <s v="Amadeo Neto"/>
    <s v="AMANDA CRISTINA PATRICIO DE LIMA"/>
    <s v="MÉDIO"/>
    <s v="CRÍTICO"/>
    <s v="SIM"/>
    <d v="2024-04-25T00:00:00"/>
    <s v="ATRASADO"/>
    <n v="133"/>
    <m/>
    <m/>
    <m/>
    <s v="SIM"/>
  </r>
  <r>
    <n v="453"/>
    <x v="1"/>
    <d v="2024-04-18T00:00:00"/>
    <x v="3"/>
    <d v="1899-12-30T14:40:00"/>
    <s v="Primeira Seleção "/>
    <x v="3"/>
    <x v="1"/>
    <x v="0"/>
    <x v="0"/>
    <s v="O colaborador estava realizando suas atividades de rotina na primeira seleção, onde está sendo realizada na área do pleno sol. Em certo momento, ele prendeu o dedo polegar da mão direita entre a mesa e a bandeja de mudas. O colaborador foi encaminhado ao ambulatório médico local onde foi atendido, realizada assepsia, curativo e liberado sem restrições. "/>
    <x v="1"/>
    <x v="2"/>
    <s v="Viveiro de Mudas"/>
    <s v="37916683/ Nicolas Santos "/>
    <s v="Auxiliar de Serviços Gerais Viveiro"/>
    <m/>
    <m/>
    <m/>
    <s v="Comunicação aos gestores,  saúde e área de segurança da MS Florestal.  "/>
    <s v="Loana Proença "/>
    <s v="Dayane Rafaela Rossignolo"/>
    <s v="BAIXA"/>
    <s v="LEVE"/>
    <s v="NÃO"/>
    <s v=""/>
    <m/>
    <s v=""/>
    <m/>
    <m/>
    <m/>
    <s v="SIM"/>
  </r>
  <r>
    <n v="454"/>
    <x v="1"/>
    <d v="2024-04-17T00:00:00"/>
    <x v="3"/>
    <d v="1899-12-30T17:50:00"/>
    <s v="Rotatória Entrada de Bataguassu-MS "/>
    <x v="0"/>
    <x v="2"/>
    <x v="0"/>
    <x v="0"/>
    <s v="O colaborador relatou que ao chegar na rotatória da MS-040, próximo da entrada para Bataguassu MS, ele constatou que o veículo no qual estava conduzindo apresentou mudança na estabilidade. Foi então que o mesmo procurou um local seguro para estacionar e verificar o motivo e ao parar o veículo a roda traseira esquerda do mesmo acabou se soltando (após parada do veículo)."/>
    <x v="1"/>
    <x v="4"/>
    <m/>
    <s v="37014733 / Alexandre Rodrigues Dos Santos "/>
    <s v="Técnico de Pesquisa Florestal "/>
    <m/>
    <m/>
    <m/>
    <s v="O colaborador acionou o mecânico que possui um  estabelecimento na rotatória e este o auxiliou a instalar a roda novamente no local, realizou o aperto dos parafusos"/>
    <s v="Jean Rodrigues de Oliveira "/>
    <s v="AMANDA CRISTINA PATRICIO DE LIMA"/>
    <s v="BAIXA"/>
    <s v="LEVE"/>
    <s v="NÃO"/>
    <s v=""/>
    <m/>
    <s v=""/>
    <m/>
    <m/>
    <m/>
    <s v="SIM"/>
  </r>
  <r>
    <n v="455"/>
    <x v="1"/>
    <d v="2024-04-17T00:00:00"/>
    <x v="3"/>
    <d v="1899-12-30T17:30:00"/>
    <s v="Santa Cecilia "/>
    <x v="3"/>
    <x v="1"/>
    <x v="0"/>
    <x v="0"/>
    <s v="O  colaborador relatou que  estava realizando a lavagem dos bicos do autopropelido e em determinado momento, acabou prensando o seu dedo polegar direito, causando um pequeno ferimento. Foi realizado o procedimento de primeiros socorros (limpeza,  assepsia e curativo), retornando depois às atividades laborais.  "/>
    <x v="1"/>
    <x v="4"/>
    <m/>
    <s v="Alexandre da Silva "/>
    <s v="Ajudante Florestal  "/>
    <m/>
    <m/>
    <m/>
    <s v="Comunicação aos gestores, saúde e área de segurança da MS Florestal e EPS Ambient.  "/>
    <s v="Gustavo Henrique  "/>
    <s v="MARCEL PRADO DE LUCENA"/>
    <s v="BAIXA"/>
    <s v="LEVE"/>
    <s v="NÃO"/>
    <s v=""/>
    <m/>
    <s v=""/>
    <m/>
    <m/>
    <m/>
    <s v="SIM"/>
  </r>
  <r>
    <n v="456"/>
    <x v="0"/>
    <d v="2024-04-22T00:00:00"/>
    <x v="3"/>
    <d v="1899-12-30T14:05:00"/>
    <s v="Estrada Municipal sem nome, Paulistânia - SP, Boa Vista do Alambari II"/>
    <x v="0"/>
    <x v="2"/>
    <x v="0"/>
    <x v="0"/>
    <s v="Condutor do veículo pick-up strada estava em deslocamento sentido a fazenda lambari, ao realizar a curva em frente a fazenda aquarius (laranja), próximo a fazenda Boa Vista do Alambari II foi surpreendido por um veículo (modelo argo) no sentido contrário, onde os mesmos vieram a se tocar, devido a dificuldade da visibilidade da estrada para ambas as partes."/>
    <x v="26"/>
    <x v="4"/>
    <s v="Malha Viária Silvicultura e Silvicultura Noroeste"/>
    <s v="702 - Carlos Eduardo do Carmo Soares - Geração Florestal Ltda                   37009086 Lucas Zanetti - Bracell - SP"/>
    <s v="Tratorista - Geração Florestal Ltda                                 Técnico Operações Florestais I - Bracell - SP"/>
    <m/>
    <m/>
    <m/>
    <s v="1. Comunicado os responsáveis da Geração e Bracell - SP, setores de  Segurança e Operacional Silvicultura."/>
    <s v="Reinaldo Donizete M. De Campos"/>
    <s v="ALEXANDRE OLIVEIRA"/>
    <s v="LEVE"/>
    <s v="BAIXA"/>
    <s v="NÃO"/>
    <s v=""/>
    <m/>
    <s v=""/>
    <m/>
    <m/>
    <m/>
    <s v="SIM"/>
  </r>
  <r>
    <n v="457"/>
    <x v="0"/>
    <d v="2024-04-22T00:00:00"/>
    <x v="3"/>
    <d v="1899-12-30T10:15:00"/>
    <s v="Minijardim"/>
    <x v="3"/>
    <x v="1"/>
    <x v="0"/>
    <x v="0"/>
    <s v="Colaboradora torceu o pé esquerdo, ao pisar em um desnível (solo com brita)."/>
    <x v="0"/>
    <x v="2"/>
    <s v="Estaqueamento"/>
    <s v="37012616/Silzi Kiche"/>
    <s v="Auxiliar de serviços gerais"/>
    <m/>
    <m/>
    <m/>
    <s v="1. A mesma foi encaminhada para a Santa Casa de Pirajuí. O médico avaliou o pé da colaboradora, não estava inchado e não achou necessário fazer raio-x. Tomou uma injeção para dor e retornou às atividades no viveiro."/>
    <s v="Maria Avelar"/>
    <s v="KARINE ANTONIA MORAES RIBEIRO"/>
    <s v="LEVE"/>
    <s v="MÉDIA"/>
    <s v="NÃO"/>
    <m/>
    <m/>
    <s v=""/>
    <m/>
    <m/>
    <m/>
    <s v="SIM"/>
  </r>
  <r>
    <n v="458"/>
    <x v="0"/>
    <d v="2024-04-22T00:00:00"/>
    <x v="3"/>
    <d v="1899-12-30T13:55:00"/>
    <s v="Fzd Ilha -  Júlio Mesquita SP"/>
    <x v="3"/>
    <x v="1"/>
    <x v="0"/>
    <x v="0"/>
    <s v="Funcionário em atividade de combate a formiga manual veio a pisar em um buraco coberto pela vegetação rasteira, causando  torção no pé direito."/>
    <x v="0"/>
    <x v="4"/>
    <s v="Norte"/>
    <s v="Rubens Augustino Balbino"/>
    <s v="Trabalhador Agrícola"/>
    <m/>
    <m/>
    <m/>
    <s v="1. Conduzido colaborador ao pronto atendimento"/>
    <s v="Luciano Henrique Passaroni"/>
    <s v="ALEXANDRE OLIVEIRA"/>
    <s v="LEVE"/>
    <s v="BAIXA"/>
    <s v="NÃO"/>
    <m/>
    <m/>
    <s v=""/>
    <m/>
    <m/>
    <m/>
    <s v="SIM"/>
  </r>
  <r>
    <n v="459"/>
    <x v="0"/>
    <d v="2024-04-22T00:00:00"/>
    <x v="3"/>
    <d v="1899-12-30T08:30:00"/>
    <s v="Fazenda Limeira"/>
    <x v="0"/>
    <x v="2"/>
    <x v="0"/>
    <x v="0"/>
    <s v="Segundo relato do colaborador, antes de iniciar as operações, realizou uma manobra com a caminhonete e veio a colidir com um eucalipto,  causando amassamento no paralama do lado esquerdo. Não houve lesão ao colaborador."/>
    <x v="0"/>
    <x v="4"/>
    <s v="Modulo Drone"/>
    <s v="37009635/Bruno Martins Barbosa"/>
    <s v="Piloto de Drone"/>
    <m/>
    <m/>
    <m/>
    <s v="1. Comunicação aos gestores e área de segurança ."/>
    <s v=" Bruno Martins"/>
    <s v="RODOLFO DE SOUZA RODRIGUES"/>
    <s v="LEVE"/>
    <s v="BAIXA"/>
    <s v="NÃO"/>
    <m/>
    <m/>
    <s v=""/>
    <m/>
    <m/>
    <m/>
    <s v="SIM"/>
  </r>
  <r>
    <n v="460"/>
    <x v="0"/>
    <d v="2024-04-22T00:00:00"/>
    <x v="3"/>
    <d v="1899-12-30T07:40:00"/>
    <s v="Escritório Pesquisa"/>
    <x v="3"/>
    <x v="1"/>
    <x v="0"/>
    <x v="0"/>
    <s v="Colaborador do Inventário estava prestando apoio para o time da Pesquisa Florestal. Quando o colaborador foi movimentar-se para cumprimentar um colega e escorregou. O mesmo caiu e bateu o joelho direito no chão."/>
    <x v="0"/>
    <x v="8"/>
    <s v="Inventário Florestal"/>
    <s v="Jean Carlos Monzani"/>
    <s v="Assistente de Auditoria Florestal"/>
    <m/>
    <m/>
    <m/>
    <s v="1. Colaborador foi atendido pelo time da Pesquisa, mas disse que estava bem e não foi levado ao médico do trabalho. Após o colaborador informar a gestão (final do dia), ele foi levado no dia seguinte para passar com médico na Linha II._x000a_2. Recebeu atendimento e foi liberado."/>
    <s v=" Atny Saito"/>
    <s v="KARINE ANTONIA MORAES RIBEIRO"/>
    <s v="LEVE"/>
    <s v="BAIXA"/>
    <s v="NÃO"/>
    <m/>
    <m/>
    <s v=""/>
    <m/>
    <m/>
    <m/>
    <s v="SIM"/>
  </r>
  <r>
    <n v="461"/>
    <x v="0"/>
    <d v="2024-04-20T00:00:00"/>
    <x v="3"/>
    <d v="1899-12-30T14:20:00"/>
    <s v="Pátio Linha 1"/>
    <x v="0"/>
    <x v="3"/>
    <x v="0"/>
    <x v="0"/>
    <s v="O CM BTF-MS 8 44146 foi realizar manobra no pátio e o mesmo veio a colidir com o CM BTF-SP 7 que estava parado, provocando danos materiais no cavalo mecânico."/>
    <x v="0"/>
    <x v="0"/>
    <s v="Logística Florestal"/>
    <s v="Uarly Santos de Abreu"/>
    <s v="Motorista Madeira"/>
    <m/>
    <m/>
    <m/>
    <s v="1. Divilgação evento/acionamento segurança patrimonial Pátio Linha 1"/>
    <s v="Adilson Rodrigues basto"/>
    <s v="JOSE ANTONIO DOS SANTOS"/>
    <s v="LEVE"/>
    <s v="BAIXA"/>
    <s v="NÃO"/>
    <m/>
    <m/>
    <s v=""/>
    <m/>
    <m/>
    <m/>
    <s v="SIM"/>
  </r>
  <r>
    <n v="462"/>
    <x v="0"/>
    <d v="2024-04-23T00:00:00"/>
    <x v="3"/>
    <d v="1899-12-30T17:20:00"/>
    <s v="Garça/SP"/>
    <x v="0"/>
    <x v="2"/>
    <x v="0"/>
    <x v="0"/>
    <s v="Veículo de terceiro (fiat strada) colidiu com o carro S10 da Bracell que estava estacionado."/>
    <x v="0"/>
    <x v="4"/>
    <s v="Preparo de Solo G02"/>
    <s v="37015513/Robson da Silva Souza"/>
    <s v="Técnico De operações Florestais"/>
    <m/>
    <m/>
    <m/>
    <s v="1. Realizar abertura do Boletin de ocorrência."/>
    <s v="Robson da Silva Souza"/>
    <s v="RODOLFO DE SOUZA RODRIGUES"/>
    <s v="LEVE"/>
    <s v="BAIXA"/>
    <s v="NÃO"/>
    <m/>
    <m/>
    <s v=""/>
    <m/>
    <m/>
    <m/>
    <s v="SIM"/>
  </r>
  <r>
    <n v="463"/>
    <x v="0"/>
    <d v="2024-04-23T00:00:00"/>
    <x v="3"/>
    <d v="1899-12-30T12:30:00"/>
    <s v="Faz. Sto Antônio do Alambari, Gleba C, Talhão 10."/>
    <x v="4"/>
    <x v="1"/>
    <x v="0"/>
    <x v="0"/>
    <s v="Operador estava executando atividade barra aberta, quando a máquina deslizou, bateu a coluna do lado esquerdo no pé de eucalipto, forçando a chapa da proteção da estrutura da máquina, ocasionando a quebra do parabrisa dianteiro."/>
    <x v="26"/>
    <x v="4"/>
    <s v=" Noroeste"/>
    <s v="111 Edison Dias dos Santos"/>
    <s v="Tratorista"/>
    <m/>
    <m/>
    <m/>
    <s v="1. Comunicado os responsáveis da Bracell - SP, setores de  Segurança e Operacional Silvicultura."/>
    <s v="Célio José de Carvalho"/>
    <s v="ALEXANDRE OLIVEIRA"/>
    <s v="LEVE"/>
    <s v="BAIXA"/>
    <s v="NÃO"/>
    <m/>
    <m/>
    <s v=""/>
    <m/>
    <m/>
    <m/>
    <s v="SIM"/>
  </r>
  <r>
    <n v="464"/>
    <x v="0"/>
    <d v="2024-04-24T00:00:00"/>
    <x v="3"/>
    <d v="1899-12-30T08:45:00"/>
    <s v="Pátio Bracell L1"/>
    <x v="0"/>
    <x v="3"/>
    <x v="0"/>
    <x v="0"/>
    <s v="Ao realizar manobra com o caminhão tritrem 44115 BTF 03 para estacionar no Pátio da L1, veio o colidir a  segunda carreta lado direito contra estrutura da carreta que estava estacionada no pátio. Houve apenas danos materiais  (quebra do fueiro da carreta que estava estacionada). Motorista informou que  estava estacionando o veículo para aguardar a troca de turno."/>
    <x v="0"/>
    <x v="0"/>
    <s v=" BTF 03"/>
    <s v="7007283 / Roberto Pereira de Souza"/>
    <s v="Motorista Transporte de Cargas"/>
    <m/>
    <m/>
    <m/>
    <s v="1. Comunicação Gestor da Operação e Equipe de Apoio da Automotiva._x000a_2. Feito a divulgação para Segurança do Trabalho."/>
    <s v="Matheus Henrique Da Silva"/>
    <s v="JOSE ANTONIO DOS SANTOS"/>
    <s v="LEVE"/>
    <s v="BAIXA"/>
    <s v="NÃO"/>
    <m/>
    <m/>
    <s v=""/>
    <m/>
    <m/>
    <m/>
    <s v="SIM"/>
  </r>
  <r>
    <n v="465"/>
    <x v="0"/>
    <d v="2024-04-23T00:00:00"/>
    <x v="3"/>
    <d v="1899-12-30T18:30:00"/>
    <s v="Pátio L2"/>
    <x v="0"/>
    <x v="3"/>
    <x v="0"/>
    <x v="0"/>
    <s v="O CM BTF-MS 8 44170 após passar pela Balança da L2, entrou em fila em curva. O CM da JSL após passar pela Balança L2 entrou em fila em curva.  Dessa forma, os CM's ficaram parados aguardando movimentação da mesma. Quando a fila se movimentou, o CM Bracell seguiu primeiro, JSL movimentou e entrou no ponto cego do CM próprio, vindo a ocorrer a colisão do malhal traseiro do caminhão Bracell com o retrovisor lado direito do CM da JSL                                                                                                                                 (Colisão lateral).                                                                                       "/>
    <x v="0"/>
    <x v="0"/>
    <s v="BTF - MS 08"/>
    <s v="37014927 / Wellington Amaral de Jesus"/>
    <s v="Motorista Madeira"/>
    <m/>
    <m/>
    <m/>
    <s v="1. Divulgação evento/acionamento segurança patrimonial pátio L2"/>
    <s v="Adilson Rodrigues basto"/>
    <s v="JOSE ANTONIO DOS SANTOS"/>
    <s v="LEVE"/>
    <s v="BAIXA"/>
    <s v="NÃO"/>
    <m/>
    <m/>
    <s v=""/>
    <m/>
    <m/>
    <m/>
    <s v="SIM"/>
  </r>
  <r>
    <n v="466"/>
    <x v="0"/>
    <d v="2024-04-24T00:00:00"/>
    <x v="3"/>
    <d v="1899-12-30T20:55:00"/>
    <s v="Fazenda Santa Iza talhão em 107. Veríssimo - MG            MÓD 13"/>
    <x v="2"/>
    <x v="1"/>
    <x v="0"/>
    <x v="0"/>
    <s v="Operador ao descer do equipamento (estava fazendo a hora de janta), sentiu um incomodo na nuca, passou a mão no local e não encontrou nada, porém sentiu dor no local e percebeu que tinha sido picado por algo, informou o instrutor e ao técnico de campo, em seguida, foi medicado com um  anti-alérgico e levado ao pronto atendimento mais próximo."/>
    <x v="0"/>
    <x v="3"/>
    <s v="Módulo 13"/>
    <s v="37015132  /  Wemerson Silvano dos Santos"/>
    <s v="Operador Trainne"/>
    <m/>
    <m/>
    <m/>
    <s v="1. Comunicado a Gestão._x000a_2. Colaborador foi encaminhando ao pronto atendimento de Veríssimo. Após atendimento médico foi liberado para voltar as suas atividades."/>
    <s v="Francisco da Conceição Sousa"/>
    <s v="GUILHERME CHAMARELLI"/>
    <s v="LEVE"/>
    <s v="BAIXA"/>
    <s v="NÃO"/>
    <m/>
    <m/>
    <s v=""/>
    <m/>
    <m/>
    <m/>
    <s v="SIM"/>
  </r>
  <r>
    <n v="467"/>
    <x v="0"/>
    <d v="2024-04-25T00:00:00"/>
    <x v="3"/>
    <d v="1899-12-30T08:15:00"/>
    <s v="Fazenda coco doce"/>
    <x v="0"/>
    <x v="0"/>
    <x v="0"/>
    <x v="0"/>
    <s v="Durante a  atividade de Adubação mecanizada trator passou sobre  um galho de eucalipto que estava debaixo da vegetação, elevando o eucalipto e o mesmo colidiu na proteção, pegando no vidro causando a quebra do mesmo."/>
    <x v="22"/>
    <x v="4"/>
    <s v="Duartina"/>
    <s v="Flaviano"/>
    <s v="Tratorista"/>
    <m/>
    <m/>
    <m/>
    <s v="1. Comunicado aos superiores imediato. Trator paralisado das atividades."/>
    <s v="Dener"/>
    <s v="ALEXANDRE OLIVEIRA"/>
    <s v="LEVE"/>
    <s v="BAIXA"/>
    <s v="NÃO"/>
    <m/>
    <m/>
    <s v=""/>
    <m/>
    <m/>
    <m/>
    <s v="SIM"/>
  </r>
  <r>
    <n v="468"/>
    <x v="0"/>
    <d v="2024-04-25T00:00:00"/>
    <x v="3"/>
    <d v="1899-12-30T08:30:00"/>
    <s v=" Fazenda Cabreuva - MÓD 01"/>
    <x v="2"/>
    <x v="1"/>
    <x v="0"/>
    <x v="0"/>
    <s v="Operador ao descer da máquina para verificar o comprimento das toras, foi ferroado por abelhas (o mesmo não identificou as abelhas no momento da verificação)."/>
    <x v="0"/>
    <x v="3"/>
    <s v="Módulo 01"/>
    <s v=" 37005308/ Valnei Aparecido dos Santos"/>
    <s v="Operador de Máquinas II"/>
    <m/>
    <m/>
    <m/>
    <s v="1. Levado até o módulo (Área de vivência) tomou dois comprimidos de antialérgico e levado para a medicina Bracell."/>
    <s v="Marcio Pires"/>
    <s v="MARCO ANTONIO DINIZ"/>
    <s v="LEVE"/>
    <s v="BAIXA"/>
    <s v="NÃO"/>
    <m/>
    <m/>
    <s v=""/>
    <m/>
    <m/>
    <m/>
    <s v="SIM"/>
  </r>
  <r>
    <n v="469"/>
    <x v="0"/>
    <d v="2024-04-19T00:00:00"/>
    <x v="3"/>
    <d v="1899-12-30T06:00:00"/>
    <s v="Pátio L1"/>
    <x v="0"/>
    <x v="3"/>
    <x v="0"/>
    <x v="0"/>
    <s v="O motorista conduzia o caminhão carregado de madeira tritrem e ao acessar o pátio da linha 1 (portaria 9), bateu contra o alambrado localizado do lado direito, vindo a derrubá-lo, assim como o portão."/>
    <x v="0"/>
    <x v="0"/>
    <s v="BTF - MS 08"/>
    <s v="Felipe dos Santos Lima"/>
    <s v="Motorista Madeira"/>
    <m/>
    <m/>
    <m/>
    <s v="1. Acionamento segurança patrimonial Patio L1"/>
    <s v="Fabiana Oliveira"/>
    <s v="JOSE ANTONIO DOS SANTOS"/>
    <s v="LEVE"/>
    <s v="BAIXA"/>
    <s v="NÃO"/>
    <m/>
    <m/>
    <s v=""/>
    <m/>
    <m/>
    <m/>
    <s v="NÃO"/>
  </r>
  <r>
    <n v="470"/>
    <x v="0"/>
    <d v="2024-04-24T00:00:00"/>
    <x v="3"/>
    <d v="1899-12-30T13:35:00"/>
    <s v="Faz. Boa Esperança III"/>
    <x v="0"/>
    <x v="2"/>
    <x v="0"/>
    <x v="0"/>
    <s v="O colaborador estava se deslocando com o veículo leve, quando ao passar pelo talhão não observou que o  trator estava saindo do talhão, vindo a ser atingido no paralama do lado direito. Não houve lesão."/>
    <x v="22"/>
    <x v="4"/>
    <s v=" Itatinga"/>
    <s v="Juliano Tadeu"/>
    <s v="Supervisor de Manutenção"/>
    <m/>
    <m/>
    <m/>
    <s v="1. Veículo leve foi parado de imediato e enviado a manutenção."/>
    <m/>
    <s v="MAICON BRAGA RODRIGUES"/>
    <s v="LEVE"/>
    <s v="BAIXA"/>
    <s v="NÃO"/>
    <m/>
    <m/>
    <s v=""/>
    <m/>
    <m/>
    <m/>
    <s v="SIM"/>
  </r>
  <r>
    <n v="471"/>
    <x v="0"/>
    <d v="2024-04-25T00:00:00"/>
    <x v="3"/>
    <d v="1899-12-30T09:20:00"/>
    <s v="Viveiro Avaí"/>
    <x v="3"/>
    <x v="1"/>
    <x v="0"/>
    <x v="0"/>
    <s v="Colaborador prensou a mão esquerda no bandejão, durante a movimentação com o carrinho."/>
    <x v="0"/>
    <x v="2"/>
    <s v="2° seleção"/>
    <s v="37016121/Ademir Moreira Santos"/>
    <s v="Auxiliar de Serviços Gerais"/>
    <m/>
    <m/>
    <m/>
    <s v="1.Colaborador foi encaminhado de imediato para o hospital de Pirajuí._x000a_2. Realizado o raio-x, e após avaliação médica não foi identificado fratura"/>
    <s v="Izabela Carvalho/Beatriz"/>
    <s v="KARINE ANTONIA MORAES RIBEIRO"/>
    <s v="LEVE"/>
    <s v="MÉDIA"/>
    <s v="NÃO"/>
    <m/>
    <m/>
    <s v=""/>
    <m/>
    <m/>
    <m/>
    <m/>
  </r>
  <r>
    <n v="472"/>
    <x v="0"/>
    <d v="2024-04-25T00:00:00"/>
    <x v="3"/>
    <d v="1899-12-30T06:00:00"/>
    <s v="Fazenda Canchim - MÓD 03"/>
    <x v="1"/>
    <x v="1"/>
    <x v="2"/>
    <x v="0"/>
    <s v="Após finalizar a manutenção no motor da FW, foi verificar se havia deixado alguma ferramenta sobre o local e teve sua mão esquerda prensada pela cabine da máquina."/>
    <x v="7"/>
    <x v="3"/>
    <s v="Módulo 3"/>
    <s v="Diana Aparecida Queiroz"/>
    <s v="Mecânica."/>
    <m/>
    <m/>
    <m/>
    <s v="1. Encaminhado ao pronto atendimento Hospital São Lucas na cidade São Pedro, passou pelo médico de plantão, realizado exame se raio X e foi liberada."/>
    <s v="Marcos Damasceno"/>
    <s v="MARCO ANTONIO DINIZ"/>
    <s v="LEVE"/>
    <s v="BAIXA"/>
    <s v="SIM"/>
    <m/>
    <m/>
    <s v=""/>
    <m/>
    <m/>
    <m/>
    <m/>
  </r>
  <r>
    <n v="473"/>
    <x v="0"/>
    <d v="2024-04-26T00:00:00"/>
    <x v="3"/>
    <d v="1899-12-30T08:25:00"/>
    <s v="Talhão 001"/>
    <x v="2"/>
    <x v="1"/>
    <x v="0"/>
    <x v="0"/>
    <s v="O colaborador realizava a atividade de Roçada manual, quando foi picado por uma abelha."/>
    <x v="0"/>
    <x v="4"/>
    <s v="Fazenda Corvo Branco"/>
    <s v="1014 - Julio da Silva Dias"/>
    <s v="Trabalhor Florestal"/>
    <m/>
    <m/>
    <m/>
    <s v="1. O colaborador foi encaminho para o UPA de Lençóis."/>
    <s v=" Jose Roberto Porcino de Melo Junior"/>
    <s v="MAICON BRAGA RODRIGUES"/>
    <s v="LEVE"/>
    <s v="BAIXA"/>
    <s v="NÃO"/>
    <m/>
    <m/>
    <s v=""/>
    <m/>
    <m/>
    <m/>
    <m/>
  </r>
  <r>
    <n v="474"/>
    <x v="1"/>
    <d v="2024-04-24T00:00:00"/>
    <x v="3"/>
    <d v="1899-12-30T13:40:00"/>
    <s v="Agua Clara/ Patio de devolução de embalagens "/>
    <x v="0"/>
    <x v="0"/>
    <x v="0"/>
    <x v="0"/>
    <s v="Segundo relato do colaborador, ele estava saindo do pátio de entrega de embalagens da Bracell e na passagem do portão de acesso, ao tentar evitar o bloqueio da via, visando minimizar o impedimento do fluxo de trânsito no local, ele abriu a curva para sair a direita para seguir sua rota. Foi então que nesse momento a carroceria do caminhão pegou no portão, causando a quebra de parte do muro e da coluna de sustentação do portão."/>
    <x v="1"/>
    <x v="4"/>
    <s v="Agua Clara/ Patio de devolução de embalagens "/>
    <s v="Rogerio Aparecido da Silva"/>
    <s v="Motorista "/>
    <m/>
    <m/>
    <m/>
    <m/>
    <m/>
    <s v="MARCEL PRADO DE LUCENA"/>
    <s v="LEVE"/>
    <s v="BAIXA"/>
    <s v="NÃO"/>
    <m/>
    <m/>
    <s v=""/>
    <m/>
    <m/>
    <m/>
    <s v="SIM"/>
  </r>
  <r>
    <n v="475"/>
    <x v="1"/>
    <d v="2024-04-24T00:00:00"/>
    <x v="3"/>
    <d v="1899-12-30T16:00:00"/>
    <s v="Fazenda Furnas "/>
    <x v="0"/>
    <x v="2"/>
    <x v="0"/>
    <x v="0"/>
    <s v="O colaborador relatou que estava em deslocamento no corredor do talhão 12 (sentido Nova Casa Verde) já no final do expediente. Foi então que um galho pegou no vidro e acabou trincando o mesmo."/>
    <x v="1"/>
    <x v="4"/>
    <s v="Fazenda Furnas "/>
    <s v="Edvan  Santos"/>
    <s v="Motorista "/>
    <m/>
    <m/>
    <m/>
    <m/>
    <m/>
    <s v="AMANDA CRISTINA PATRICIO DE LIMA"/>
    <s v="LEVE"/>
    <s v="BAIXA"/>
    <s v="NÃO"/>
    <m/>
    <m/>
    <s v=""/>
    <m/>
    <m/>
    <m/>
    <s v="SIM"/>
  </r>
  <r>
    <n v="476"/>
    <x v="1"/>
    <d v="2024-04-24T00:00:00"/>
    <x v="3"/>
    <d v="1899-12-30T14:40:00"/>
    <s v="Faz. Aruanda "/>
    <x v="0"/>
    <x v="2"/>
    <x v="0"/>
    <x v="0"/>
    <s v="Os colaboradores relataram que estavam trafegando e em determinado momento numa curva de acesso entre as fazendas Aruanda e Santa Cecilia, houve uma baixa visibilidade, causando uma colisão entre a caminhonete D40 e o Trator John Deere, tendo como consequências avarias no veículo.  "/>
    <x v="1"/>
    <x v="4"/>
    <s v="Faz. Aruanda "/>
    <s v="Horacildo Alencar Maciel/ Fabio Teófilo da Silva / Wesley Cardoso de Campos"/>
    <s v="Tratorista / Mecânico / Auxiliar de mecânica "/>
    <m/>
    <m/>
    <m/>
    <m/>
    <m/>
    <s v="MARCEL PRADO DE LUCENA"/>
    <s v="MODERADO"/>
    <s v="MÉDIO"/>
    <s v="SIM"/>
    <m/>
    <m/>
    <s v=""/>
    <m/>
    <m/>
    <m/>
    <s v="SIM"/>
  </r>
  <r>
    <n v="477"/>
    <x v="1"/>
    <d v="2024-04-24T00:00:00"/>
    <x v="3"/>
    <d v="1899-12-30T16:10:00"/>
    <s v=" Fazenda Asas"/>
    <x v="4"/>
    <x v="1"/>
    <x v="0"/>
    <x v="0"/>
    <s v="O colaborador estava realizando a atividade de pré emergente e ao abrir a porta da máquina (Trator Massey Ferguson C - 107),  o pistão da porta quebrou. Sendo assim, a porta bateu contra o pneu da máquina, causando a quebra do vidro."/>
    <x v="1"/>
    <x v="4"/>
    <s v=" Fazenda Asas"/>
    <s v="Luis de Souza Brito "/>
    <s v="Tratorista "/>
    <m/>
    <m/>
    <m/>
    <m/>
    <m/>
    <s v="ANISON CLAUDIO DA SILVA MARIMOTO"/>
    <s v="LEVE"/>
    <s v="BAIXA"/>
    <s v="NÃO"/>
    <m/>
    <m/>
    <s v=""/>
    <m/>
    <m/>
    <m/>
    <s v="SIM"/>
  </r>
  <r>
    <n v="478"/>
    <x v="1"/>
    <d v="2024-04-25T00:00:00"/>
    <x v="3"/>
    <d v="1899-12-30T08:05:00"/>
    <s v="Fazenda Cana Brava - Água Clara/MS"/>
    <x v="4"/>
    <x v="1"/>
    <x v="0"/>
    <x v="0"/>
    <s v="O colaborador realizava a operação de adubação + aplicação de herbicida mecanizada. Ao sair no carreador, realizou a manobra de retorno em cima de uma lombada e não reduziu a velocidade da máquina. Mediante a isso, houve a lateralização do implemento."/>
    <x v="1"/>
    <x v="4"/>
    <s v="Fazenda Cana Brava - Água Clara/MS"/>
    <s v="Gabriel Braune da Silva"/>
    <s v="Operador de Máquinas Equipamentos II "/>
    <m/>
    <m/>
    <m/>
    <m/>
    <m/>
    <s v="AMANDA CRISTINA PATRICIO DE LIMA"/>
    <s v="LEVE"/>
    <s v="BAIXA"/>
    <s v="NÃO"/>
    <m/>
    <m/>
    <s v=""/>
    <m/>
    <m/>
    <m/>
    <s v="SIM"/>
  </r>
  <r>
    <n v="479"/>
    <x v="1"/>
    <d v="2024-04-26T00:00:00"/>
    <x v="3"/>
    <d v="1899-12-30T16:30:00"/>
    <s v="Fazenda Furnas "/>
    <x v="0"/>
    <x v="0"/>
    <x v="0"/>
    <x v="0"/>
    <s v="O colaborador (motorista) estava  realizando o deslocamento em estrada não pavimentada e ao tentar realizar uma ultrapassagem perigosa, ele veio a bater na traseira da calcalhadeira de outra empresa, causando danos materiais tanto no ônibus quanto no implemento. "/>
    <x v="1"/>
    <x v="4"/>
    <s v="Fazenda Furnas "/>
    <s v="Edvan Santos "/>
    <s v="Motorista "/>
    <m/>
    <m/>
    <m/>
    <m/>
    <m/>
    <s v="AMANDA CRISTINA PATRICIO DE LIMA"/>
    <s v="LEVE"/>
    <s v="BAIXA"/>
    <s v="SIM"/>
    <d v="2024-05-03T00:00:00"/>
    <m/>
    <s v=""/>
    <m/>
    <m/>
    <m/>
    <s v="SIM"/>
  </r>
  <r>
    <n v="480"/>
    <x v="0"/>
    <d v="2024-04-26T00:00:00"/>
    <x v="3"/>
    <d v="1899-12-30T06:00:00"/>
    <s v="Pátio L1"/>
    <x v="0"/>
    <x v="0"/>
    <x v="0"/>
    <x v="0"/>
    <s v="O colaborador ao assumir o caminhão vazio de placa SSR4L23, constatou que o retrovisor  do lado esquerdo estava com o  espelho quebrado."/>
    <x v="0"/>
    <x v="0"/>
    <s v="BTF 07"/>
    <s v="José Fernando Freitas "/>
    <s v="Motorista "/>
    <m/>
    <m/>
    <m/>
    <s v="1. Comunicado a Liderança"/>
    <s v="Fabiana Oliveira"/>
    <s v="JOSE ANTONIO DOS SANTOS"/>
    <s v="LEVE"/>
    <s v="BAIXA"/>
    <s v="NÃO"/>
    <s v=""/>
    <b v="0"/>
    <s v=""/>
    <m/>
    <m/>
    <m/>
    <s v="SIM"/>
  </r>
  <r>
    <n v="481"/>
    <x v="0"/>
    <d v="2024-04-25T00:00:00"/>
    <x v="3"/>
    <d v="1899-12-30T21:44:00"/>
    <s v="Varrição linha 02"/>
    <x v="0"/>
    <x v="0"/>
    <x v="0"/>
    <x v="0"/>
    <s v="O colaborador deixou o veículo vazio de placa SWZ8D90 estacionado na lateral do alambrado na área de varrição, ao retornar no veículo, constatou o retrovisor quebrado."/>
    <x v="0"/>
    <x v="0"/>
    <s v="BTF 07"/>
    <s v="RICARDO ALESSANDRO DA SILVA"/>
    <s v="Motorista "/>
    <m/>
    <m/>
    <m/>
    <s v="1. Comunicado a Liderança"/>
    <s v="Fabiana Oliveira"/>
    <s v="JOSE ANTONIO DOS SANTOS"/>
    <s v="LEVE"/>
    <s v="BAIXA"/>
    <s v="NÃO"/>
    <s v=""/>
    <b v="0"/>
    <s v=""/>
    <m/>
    <m/>
    <m/>
    <s v="SIM"/>
  </r>
  <r>
    <n v="482"/>
    <x v="0"/>
    <d v="2024-04-25T00:00:00"/>
    <x v="3"/>
    <d v="1899-12-30T16:10:00"/>
    <s v="Oficina Automotiva"/>
    <x v="1"/>
    <x v="1"/>
    <x v="1"/>
    <x v="0"/>
    <s v="O colaborador estava na oficina central tentando retirar gasolina de um tambor  para colocar num galão de 2 litros para abastecer a frota que parou por falta de combustível, quando ao sugar pela mangueira veio a ingerir pequena quantidade de gasolina."/>
    <x v="0"/>
    <x v="6"/>
    <s v="Oficina Automotiva "/>
    <s v="Mario Tellis Neto"/>
    <s v="Assistente Administrativo"/>
    <m/>
    <m/>
    <m/>
    <s v="1. Comunicação a Gestão imediata_x000a_2. Comunicação a segurança do trabalho_x000a_3. Colaborador foi encaminhado ao ambulatorio e passado pela medica, encaminhado ao posto de saúde."/>
    <s v="Ulysses Antonio da Silva Neto"/>
    <s v="TÁSSIA PRADO"/>
    <s v="LEVE"/>
    <s v="BAIXA"/>
    <s v="SIM"/>
    <d v="2024-05-02T00:00:00"/>
    <s v="CONCLUÍDO"/>
    <s v=""/>
    <s v="OK"/>
    <m/>
    <s v="SIM"/>
    <s v="SIM"/>
  </r>
  <r>
    <n v="483"/>
    <x v="0"/>
    <d v="2024-04-27T00:00:00"/>
    <x v="3"/>
    <d v="1899-12-30T11:45:00"/>
    <s v="Fazenda Cabreúva"/>
    <x v="0"/>
    <x v="2"/>
    <x v="0"/>
    <x v="0"/>
    <s v="O motorista da caminhonete parou para atender o rádio de comunicação e, ao retornar em marcha ré, não percebeu o veículo de lubrificação logo atrás, resultando em uma colisão causando danos no para-choque."/>
    <x v="7"/>
    <x v="3"/>
    <s v="Módulo 01"/>
    <s v="Bruno Servilhano"/>
    <s v="Auxiliar de Lubrificação "/>
    <m/>
    <m/>
    <m/>
    <s v="1. Informado a gestão e sinalizado o local                                         2. Veículo paralisado para a manutenção"/>
    <s v="Everton Moreno"/>
    <s v="MARCO ANTONIO DINIZ"/>
    <s v="LEVE"/>
    <s v="BAIXA"/>
    <s v="NÃO"/>
    <s v=""/>
    <b v="0"/>
    <s v=""/>
    <m/>
    <m/>
    <m/>
    <s v="SIM"/>
  </r>
  <r>
    <n v="484"/>
    <x v="0"/>
    <d v="2024-04-27T00:00:00"/>
    <x v="3"/>
    <d v="1899-12-30T17:12:00"/>
    <s v="Rua Anibal Haman, Pirajui"/>
    <x v="0"/>
    <x v="2"/>
    <x v="0"/>
    <x v="0"/>
    <s v="O veículo Strada estava estacionado, quando veículo terceiro colidiu em sua traseira."/>
    <x v="0"/>
    <x v="2"/>
    <s v="Viveiro Avaí"/>
    <m/>
    <s v="Supervisor"/>
    <m/>
    <m/>
    <m/>
    <s v="1. Colaborador acionou imediatamente a polícia, a locadora do veículo e gestores.                                                             2. Devido ao impacto a condutora do Veículo Prisma, sentiu dor no joelho e o esposo da mesma a levou para o hospital.                                                                                                   3. Colaborador Bracell registrou o B.O"/>
    <s v="Alexandre Pinto Mesquita"/>
    <s v="KARINE ANTONIA MORAES RIBEIRO"/>
    <s v="LEVE"/>
    <s v="BAIXA"/>
    <s v="NÃO"/>
    <s v=""/>
    <b v="0"/>
    <s v=""/>
    <m/>
    <m/>
    <m/>
    <s v="SIM"/>
  </r>
  <r>
    <n v="485"/>
    <x v="0"/>
    <d v="2024-04-28T00:00:00"/>
    <x v="3"/>
    <d v="1899-12-30T11:55:00"/>
    <s v="Fazenda Santa Iza Talhão 043"/>
    <x v="2"/>
    <x v="1"/>
    <x v="0"/>
    <x v="0"/>
    <s v="Operador ao descer do equipamento e seguir para o veículo de apoio, foi surpreendido por enxame de Marimbo, vindo a ser picado. O colaborador foi encaminhado ao pronto atendimento de Veríssimo. Após atendimento médico, foi liberado para voltar as suas atividades."/>
    <x v="0"/>
    <x v="3"/>
    <s v="Módulo 13"/>
    <s v="Cleidimar da Fonseca  Silva"/>
    <s v="Operador Trainne"/>
    <m/>
    <m/>
    <m/>
    <s v="1. Comunicado a Gestão"/>
    <s v="Victor Hugo Ferreira Silva"/>
    <s v="GUILHERME CHAMARELLI"/>
    <s v="LEVE"/>
    <s v="BAIXA"/>
    <s v="NÃO"/>
    <s v=""/>
    <b v="0"/>
    <s v=""/>
    <m/>
    <m/>
    <m/>
    <s v="SIM"/>
  </r>
  <r>
    <n v="486"/>
    <x v="0"/>
    <d v="2024-04-25T00:00:00"/>
    <x v="3"/>
    <d v="1899-12-30T20:00:00"/>
    <s v="Fazenda Cabreúva II"/>
    <x v="4"/>
    <x v="1"/>
    <x v="0"/>
    <x v="0"/>
    <s v="Durante o deslocamento do HV10099 para mudar de talhão, operador  não conseguiu enxergar a carretinha da Komatsu que estava estacionada na borda do talhão, vindo a encostar com a esteira no engate, provando avarias."/>
    <x v="0"/>
    <x v="3"/>
    <s v="Módulo 09"/>
    <s v="Igor Teles"/>
    <s v="Operador de Máquina"/>
    <m/>
    <m/>
    <s v="         "/>
    <s v="1. Comunicado a gestão Bracell e Komatsu;                                       2. Providenciado sinalização do local da carretinha até a remoção para o módulo."/>
    <s v="Fagner Tirubio"/>
    <s v="ALESSANDRO BERNARDINO BORGES"/>
    <s v="LEVE"/>
    <s v="BAIXA"/>
    <s v="NÃO"/>
    <s v=""/>
    <b v="0"/>
    <s v=""/>
    <m/>
    <m/>
    <m/>
    <s v="SIM"/>
  </r>
  <r>
    <n v="487"/>
    <x v="0"/>
    <d v="2024-04-26T00:00:00"/>
    <x v="3"/>
    <d v="1899-12-30T12:25:00"/>
    <s v="Rodovia Municipal Tibiriça  SP"/>
    <x v="8"/>
    <x v="0"/>
    <x v="0"/>
    <x v="1"/>
    <s v="O colaborador estava conduzindo o caminhão comboio, indo em direção ao Módulo de Colheita e para evitar uma colisão frontal com um carro menor, deslocou a direção para a direita onde havia um desnível e veio a tombar."/>
    <x v="0"/>
    <x v="6"/>
    <s v="Célula de combustível"/>
    <s v="Natalino Da Silva"/>
    <s v="Motorista de Comboio"/>
    <m/>
    <m/>
    <m/>
    <s v="1. Comunicação a Gestão imediata_x000a_2. Comunicação a segurança do trabalho_x000a_3. Colaborador foi encaminhado ao hospital Beneficência Portuguesa Bauru SP_x000a_3. Colaborador irá passar pelo médico do trabalho na quinta dia 02/05/2024."/>
    <s v="Eduardo Vargas Carlos"/>
    <s v="TÁSSIA PRADO"/>
    <s v="GRAVE"/>
    <s v="BAIXA"/>
    <s v="SIM"/>
    <d v="2024-05-03T00:00:00"/>
    <s v="CONCLUÍDO"/>
    <s v=""/>
    <s v="OK"/>
    <m/>
    <s v="SIM"/>
    <s v="SIM"/>
  </r>
  <r>
    <n v="488"/>
    <x v="0"/>
    <d v="2024-04-30T00:00:00"/>
    <x v="3"/>
    <d v="1899-12-30T06:30:00"/>
    <s v="Trajeto Faz Turvinho V "/>
    <x v="0"/>
    <x v="3"/>
    <x v="0"/>
    <x v="0"/>
    <s v="O CM BTF-MS 8 44164  transitava carregado, quando as rodas da primeira composição da carreta travaram e houve um princípio de incêndio que logo foi controlado com auxílio do extintor de incêndio."/>
    <x v="0"/>
    <x v="0"/>
    <s v="Logística Florestal - BTF 08"/>
    <s v="José Roberto Ferreira Rocha"/>
    <s v="Motorista Madeira"/>
    <m/>
    <m/>
    <m/>
    <s v="1. Contido o princípio de incêndio com uso de 02 extintores._x000a_2. Solicitado apoio da equipe de Manutenção._x000a_3. Feito a divulgação do evento."/>
    <s v="Adilson Rodrigues basto"/>
    <s v="JOSE ANTONIO DOS SANTOS"/>
    <s v="MODERADO"/>
    <s v="BAIXA"/>
    <s v="SIM"/>
    <d v="2024-05-07T00:00:00"/>
    <s v="CONCLUÍDO"/>
    <s v=""/>
    <s v="OK"/>
    <d v="2024-05-02T00:00:00"/>
    <s v="SIM"/>
    <s v="SIM"/>
  </r>
  <r>
    <n v="489"/>
    <x v="0"/>
    <d v="2024-04-30T00:00:00"/>
    <x v="3"/>
    <d v="1899-12-30T11:05:00"/>
    <s v="Pátio de madeiras Linha 2"/>
    <x v="3"/>
    <x v="1"/>
    <x v="0"/>
    <x v="0"/>
    <s v="A  colaboradora estava trabalhando na operação de transferência de madeira da linha 1 para a linha 2. Após descarregar na mesa 1, parou no ponto de descarte de toretes para retirar uma tora que ficou em cima do caminhão. No momento em que foi retirar a madeira, bateu com o braço no parachoque do caminhão, causando uma lesão no braço esquerdo. A colaboradora seguiu até o ambulatorio da linha 1, onde fez um curativo e foi liberada para continuar trabalhando."/>
    <x v="0"/>
    <x v="11"/>
    <s v="Linha ll"/>
    <s v="37016120  Jéssica Maria Barbosa"/>
    <s v=" Motorista Transporte de madeira "/>
    <m/>
    <m/>
    <m/>
    <s v="1. Se deslocou até o ambulatorio médico da linha 1 onde foi atendida e liberada para continuar trabalhando."/>
    <s v="Uedslei Luiz da Cunha"/>
    <s v="ALESSANDRA MARTINS RIBEIRO"/>
    <s v="LEVE"/>
    <s v="BAIXA"/>
    <s v="NÃO"/>
    <s v=""/>
    <b v="0"/>
    <s v=""/>
    <m/>
    <m/>
    <m/>
    <m/>
  </r>
  <r>
    <n v="490"/>
    <x v="0"/>
    <d v="2024-04-30T00:00:00"/>
    <x v="3"/>
    <d v="1899-12-30T16:00:00"/>
    <s v="Bauru"/>
    <x v="0"/>
    <x v="3"/>
    <x v="0"/>
    <x v="0"/>
    <s v="O motorista estava retornando o caminhão carregado da fazenda São João do Rio do Peixe (conduzia o veículo próximo a Bauru), pegou errado a primeira entrada imaginando ser sentido Lençóis Paulista. A estrada foi afunilando e sem possibilidade de retorno, no posto Shell pediu ao frentista para fazer o contorno, porém na manobra a última carreta passou por cima da mureta, vindo a quebrá-la. Informou que não conseguiu parar, pois fecharia o trânsito."/>
    <x v="0"/>
    <x v="0"/>
    <s v="BTF 07"/>
    <s v="Diego Rodrigues da Silva"/>
    <s v="Motorista Madeira"/>
    <m/>
    <m/>
    <m/>
    <s v="1.  Comunicado a Liderança"/>
    <s v="Fabiana Oliveira"/>
    <s v="JOSE ANTONIO DOS SANTOS"/>
    <s v="MODERADO"/>
    <s v="BAIXA"/>
    <s v="SIM"/>
    <d v="2024-05-07T00:00:00"/>
    <s v="CONCLUÍDO"/>
    <s v=""/>
    <s v="OK"/>
    <d v="2024-05-02T00:00:00"/>
    <s v="SIM"/>
    <s v="SIM"/>
  </r>
  <r>
    <n v="491"/>
    <x v="0"/>
    <d v="2024-05-01T00:00:00"/>
    <x v="4"/>
    <d v="1899-12-30T18:25:00"/>
    <s v="Pátio de madeiras Linha 1"/>
    <x v="0"/>
    <x v="3"/>
    <x v="0"/>
    <x v="0"/>
    <s v="O motorista no 2º dia da escala 4x2, ao iniciar seu turno, foi sair com a Frota 44159 e colidiu a 3ª composição na 3ª composição da frota 44013, que era conduzida por outro motorista (4º dia da escala 4x2), danificando a lanterna traseira do lado esquerdo e parte do Malhal traseiro no mesmo lado. Não houve lesão com nenhum dos colaboradores, somente danos materiais."/>
    <x v="0"/>
    <x v="0"/>
    <s v="BTF 06"/>
    <s v="Wanderson Rafael Américo"/>
    <s v=" Motorista Transporte de madeiras"/>
    <m/>
    <m/>
    <m/>
    <s v="1. Comunicando a Supervisão"/>
    <s v="Eliseu Aparecido Da Silva"/>
    <s v="JOSE ANTONIO DOS SANTOS"/>
    <s v="LEVE"/>
    <s v="BAIXA"/>
    <s v="SIM"/>
    <d v="2024-05-08T00:00:00"/>
    <s v="CONCLUÍDO"/>
    <s v=""/>
    <s v="OK"/>
    <d v="2024-05-03T00:00:00"/>
    <s v="SIM"/>
    <s v="SIM"/>
  </r>
  <r>
    <n v="492"/>
    <x v="0"/>
    <d v="2024-04-26T00:00:00"/>
    <x v="3"/>
    <d v="1899-12-30T20:00:00"/>
    <s v="Rodovia Eng João Batista Cabral Km 369_x000a_Rodovia Bauru / Ipaussu"/>
    <x v="0"/>
    <x v="0"/>
    <x v="0"/>
    <x v="0"/>
    <s v="Durante o deslocamento com o caminhão Comboio (placa JAP5H84), houve um princípio de incêndio no diferencial."/>
    <x v="7"/>
    <x v="6"/>
    <s v="Manutenção Colheita"/>
    <s v="Flávio Duarte"/>
    <s v="Motorista I Comboio"/>
    <m/>
    <m/>
    <m/>
    <s v="1.Utilizando 1 extintor de incêndio para combater o fogo,_x000a_2. Isolado o veículo para análise das causas._x000a_3. Comunicado Supervisor e área de segurança Ponsse e Bracell"/>
    <s v="Gedeon Miranda"/>
    <s v="TÁSSIA PRADO"/>
    <s v="MODERADO"/>
    <s v="BAIXA"/>
    <s v="SIM"/>
    <d v="2024-05-03T00:00:00"/>
    <s v="CONCLUÍDO"/>
    <s v=""/>
    <s v="OK"/>
    <m/>
    <s v="SIM"/>
    <m/>
  </r>
  <r>
    <n v="493"/>
    <x v="0"/>
    <d v="2024-04-29T00:00:00"/>
    <x v="3"/>
    <d v="1899-12-30T10:30:00"/>
    <s v="Área de Vivência"/>
    <x v="3"/>
    <x v="1"/>
    <x v="0"/>
    <x v="0"/>
    <s v="A colaboradora estava realizando a montagem da área de vivência, quando torceu o pé em um desnível do solo."/>
    <x v="9"/>
    <x v="4"/>
    <s v="Silvicultura"/>
    <s v="1149 - Amanda de Cássia Fernandes"/>
    <s v="Trabalhor Florestal"/>
    <m/>
    <m/>
    <m/>
    <s v="1. Colaboradora recebeu os primeiros socorros e encaminhada para o pronto socorro de Lençóis Paulista"/>
    <s v="Antônio Carlos Evangelista"/>
    <s v="MAICON BRAGA RODRIGUES"/>
    <s v="LEVE"/>
    <s v="BAIXA"/>
    <s v="NÃO"/>
    <s v=""/>
    <b v="0"/>
    <s v=""/>
    <m/>
    <m/>
    <m/>
    <s v="SIM"/>
  </r>
  <r>
    <n v="494"/>
    <x v="0"/>
    <d v="2024-04-29T00:00:00"/>
    <x v="3"/>
    <d v="1899-12-30T10:35:00"/>
    <s v=" Minijardim"/>
    <x v="3"/>
    <x v="1"/>
    <x v="0"/>
    <x v="0"/>
    <s v="Colaboradora estava coletando em seu canalete, e ao deslocar lateralmente sentiu um mau jeito no joelho direito."/>
    <x v="0"/>
    <x v="2"/>
    <s v="Viveiro Avaí"/>
    <s v="37016470/Cristiane Cássia de Oliveira"/>
    <s v="Auxiliar de serviços gerais"/>
    <m/>
    <m/>
    <m/>
    <s v="1. A colaboradora foi encaminhada para a Santa Casa de Pirajuí, fez raio-x e conforme avaliação do Dr. não houve lesão. O médico deu uma injeção para a dor e receitou remédios para ela tomar em casa."/>
    <s v="Maria Avelar"/>
    <s v="KARINE ANTONIA MORAES RIBEIRO"/>
    <s v="LEVE"/>
    <s v="MÉDIA"/>
    <s v="NÃO"/>
    <s v=""/>
    <b v="0"/>
    <s v=""/>
    <m/>
    <m/>
    <m/>
    <s v="SIM"/>
  </r>
  <r>
    <n v="495"/>
    <x v="0"/>
    <d v="2024-04-29T00:00:00"/>
    <x v="3"/>
    <d v="1899-12-30T16:45:00"/>
    <s v="Fazenda Santa Mariana ll"/>
    <x v="4"/>
    <x v="1"/>
    <x v="0"/>
    <x v="0"/>
    <s v="Durante  atividade na capina química mecanizada, ao fazer a passagem com  máquina sobre uma árvore caída,  a mesma veio a quebrar (ocasionando o chicoteio), bateu na proteção, ocasionando a quebra do vidro dianteiro. "/>
    <x v="19"/>
    <x v="4"/>
    <s v="Regional Norte"/>
    <s v="Eduardo Alexandre Prisco"/>
    <s v="Oprador de Trator Agrícola"/>
    <m/>
    <m/>
    <m/>
    <s v="1. Comunicado ao setor de segurança da EPS,  maquina e paralisada imediatamente._x000a_Informado posteriormente a operação e segurança da Bracell."/>
    <s v="Alexandre da Silva "/>
    <s v="ALEXANDRE OLIVEIRA"/>
    <s v="LEVE"/>
    <s v="BAIXA"/>
    <s v="NÃO"/>
    <s v=""/>
    <b v="0"/>
    <s v=""/>
    <m/>
    <m/>
    <m/>
    <s v="SIM"/>
  </r>
  <r>
    <n v="496"/>
    <x v="0"/>
    <d v="2024-04-30T00:00:00"/>
    <x v="3"/>
    <d v="1899-12-30T10:20:00"/>
    <s v="Fazenda Nossa Senhora de Guadalupe"/>
    <x v="3"/>
    <x v="1"/>
    <x v="0"/>
    <x v="0"/>
    <s v="Colaborador ao descer da cabine do equipamento (Frota 5024) veio a pisar em um buraco próximo do equipamento, vindo a torcer o pé esquerdo, causando um desconforto no tornozelo esquerdo."/>
    <x v="0"/>
    <x v="4"/>
    <s v="Preparo de Solo - P01"/>
    <s v="Ronaldo Da Costa Fernandes/ 37012527"/>
    <s v="Mecânico lll"/>
    <m/>
    <m/>
    <m/>
    <s v="1. Colaborador foi encaminhado para uma unidade de saúde mais próximo em Lins."/>
    <s v="Ronaldo Da Costa Fernandes"/>
    <s v="RODOLFO DE SOUZA RODRIGUES"/>
    <s v="LEVE"/>
    <s v="BAIXA"/>
    <s v="NÃO"/>
    <s v=""/>
    <b v="0"/>
    <s v=""/>
    <m/>
    <m/>
    <m/>
    <s v="SIM"/>
  </r>
  <r>
    <n v="497"/>
    <x v="1"/>
    <d v="2024-04-26T00:00:00"/>
    <x v="3"/>
    <d v="1899-12-30T16:30:00"/>
    <s v="Inocência-MS "/>
    <x v="0"/>
    <x v="0"/>
    <x v="0"/>
    <x v="0"/>
    <s v="O colaborador relatou que ao transitar pela Fazenda Dois Irmãos, conduzindo o veículo Caminhão Oficina, acabou colidindo o para-choque do mesmo contra uma árvore de eucalipto, causando pequenas avarias no veículo.  "/>
    <x v="1"/>
    <x v="4"/>
    <s v="Estradas"/>
    <s v="Manoel Henrique Caetano Nis"/>
    <s v="Técnico em Operações Florestais I "/>
    <m/>
    <m/>
    <m/>
    <s v="1 - Comunicação aos gestores e área de segurança da MS Florestal no dia 29/04/24. _x000a__x000a_2 - Medidas administrativas serão tomadas mediante a atitude do colaborador.  "/>
    <s v="Samuel Nogueira Pereira "/>
    <s v="EMERSON MOURA TEIXEIRA"/>
    <s v="LEVE"/>
    <s v="BAIXA"/>
    <s v="NÃO"/>
    <s v=""/>
    <b v="0"/>
    <s v=""/>
    <m/>
    <m/>
    <m/>
    <s v="SIM"/>
  </r>
  <r>
    <n v="498"/>
    <x v="1"/>
    <d v="2024-04-29T00:00:00"/>
    <x v="3"/>
    <d v="1899-12-30T11:55:00"/>
    <s v="Faz. Santa Neuza"/>
    <x v="4"/>
    <x v="1"/>
    <x v="0"/>
    <x v="0"/>
    <s v="O colaborador relatou que estava realizando a atividade de pulverização em bicos (fim do talhão). Ao sair com o trator em ré, não observou a  sua volta e veio a colidir contra a porta do outro trator que havia acabado de realizar a manobra, causando a quebra do vidro da porta do trator do lado esquerdo."/>
    <x v="1"/>
    <x v="4"/>
    <s v="Aplicação de Herbicida Mecanizada "/>
    <s v="Klebson Reis Leite"/>
    <s v="Operador de trator "/>
    <m/>
    <m/>
    <m/>
    <s v="Comunicação aos gestores e área de segurança MS Florestal e Inovesa."/>
    <s v="Joseana Veiga"/>
    <s v="MARCEL PRADO DE LUCENA"/>
    <s v="LEVE"/>
    <s v="BAIXA"/>
    <s v="NÃO"/>
    <s v=""/>
    <b v="0"/>
    <s v=""/>
    <m/>
    <m/>
    <m/>
    <s v="SIM"/>
  </r>
  <r>
    <n v="499"/>
    <x v="1"/>
    <d v="2024-04-29T00:00:00"/>
    <x v="3"/>
    <d v="1899-12-30T08:00:00"/>
    <s v="Estrada Municipal para Fazenda Betel"/>
    <x v="0"/>
    <x v="2"/>
    <x v="0"/>
    <x v="0"/>
    <s v="Segundo relato da colaboradora, ela estava conduzindo o veículo leve a caminho da fazenda e ao passar por uma carreta que estava atolada, a caminhonete escorregou, bateu a lateral traseira e lanterna esquerda no para-choque dianteiro do caminhão, causando avarias na caçamba e lanterna da caminhonete.  "/>
    <x v="1"/>
    <x v="4"/>
    <s v="Silvicultura"/>
    <s v="Nathalia de Lima Costa."/>
    <s v="Técnica de Operações Florestais II"/>
    <m/>
    <m/>
    <m/>
    <s v="Comunicação aos gestores e área de segurança da MS Florestal. "/>
    <s v="João Henrique do Nascimento de Carvalho "/>
    <s v="EMERSON MOURA TEIXEIRA"/>
    <s v="LEVE"/>
    <s v="BAIXA"/>
    <s v="NÃO"/>
    <s v=""/>
    <b v="0"/>
    <s v=""/>
    <m/>
    <m/>
    <m/>
    <s v="SIM"/>
  </r>
  <r>
    <n v="500"/>
    <x v="0"/>
    <d v="2024-05-01T00:00:00"/>
    <x v="4"/>
    <d v="1899-12-30T23:13:00"/>
    <s v="Rua São Roque próximo ao número 226 , Itatinga/SP - MÓD 03"/>
    <x v="0"/>
    <x v="2"/>
    <x v="0"/>
    <x v="0"/>
    <s v="Colaborador se deslocava pela rua, e ao passar pelo cruzamento foi atingido por um veículo terceiro que não respeitou a sinalização de parada obrigatória. O condutor do veiculo terceiro apresentava sinais de embriaguez, e recusou-se ao teste do bafometro."/>
    <x v="0"/>
    <x v="1"/>
    <s v="Módulo 03"/>
    <s v=" Alisson Rezende/37010743"/>
    <s v="Operador de grua"/>
    <m/>
    <m/>
    <m/>
    <s v="1. Verificado as condições dos condutores do veículo;_x000a_2. Acionado a polícia militar;_x000a_3. Comunicado a gestão imediata e Segurança do trabalho"/>
    <s v="Guilherme Massagli"/>
    <s v="LYNIKER HENRIQUE NOGUEIRA DE OLIVEIRA"/>
    <s v="LEVE"/>
    <s v="BAIXA"/>
    <s v="NÃO"/>
    <s v=""/>
    <b v="0"/>
    <s v=""/>
    <m/>
    <m/>
    <m/>
    <s v="SIM"/>
  </r>
  <r>
    <n v="501"/>
    <x v="0"/>
    <d v="2024-05-02T00:00:00"/>
    <x v="4"/>
    <d v="1899-12-30T10:05:00"/>
    <s v="Lençóis Paulista"/>
    <x v="2"/>
    <x v="1"/>
    <x v="0"/>
    <x v="0"/>
    <s v="Durante atividade de poda em canalete, colaboradora  foi surpreendida por uma picada de abelha na nuca. No momento estava com o chapéu e não percebeu a abelha andando por dentro do mesmo."/>
    <x v="0"/>
    <x v="8"/>
    <s v="Minijardim"/>
    <s v=" 37004589/Albertina Camargo Rezende da Silva"/>
    <s v="Auxiliar de Pesquisa"/>
    <m/>
    <m/>
    <m/>
    <s v="1. A colaboradora comunicou a assistente da área, onde a mesma perguntou se a funcionária estava bem, se era alérgica e a mesma foi encaminhada ao ambulatório, para avaliação."/>
    <s v="Éder Vinicio Silva"/>
    <s v="KARINE ANTONIA MORAES RIBEIRO"/>
    <s v="LEVE"/>
    <s v="MÉDIA"/>
    <s v="NÃO"/>
    <s v=""/>
    <b v="0"/>
    <s v=""/>
    <m/>
    <m/>
    <m/>
    <s v="SIM"/>
  </r>
  <r>
    <n v="502"/>
    <x v="0"/>
    <d v="2024-05-02T00:00:00"/>
    <x v="4"/>
    <d v="1899-12-30T18:00:00"/>
    <s v="Ponto de amarração na fazenda Turvinho"/>
    <x v="0"/>
    <x v="3"/>
    <x v="0"/>
    <x v="0"/>
    <s v="O motorista do BTF2 no 1º dia da escala 4x2, estava na estrada da fazenda entrando no ponto de amarração de carga e ao sair de uma curva e seguir o trajeto, acabou colidindo a 3ª composição no cavalo do BTF6, que era conduzido por outro motorista vindo a danificar o compartimento de ferramentas do caminhão lado esquerdo, causando a quebra de parte do retrovisor e alguns riscados na porta, não houve danos físicos, somente materiais."/>
    <x v="0"/>
    <x v="0"/>
    <s v="BTF 02"/>
    <s v="Ronaldo Paulino dos Santos"/>
    <s v="Motorista Transporte de madeiras"/>
    <m/>
    <m/>
    <m/>
    <s v="1. Comunicado a coordenação de transporte."/>
    <s v="Arthur Magnino Santana"/>
    <s v="JOSE ANTONIO DOS SANTOS"/>
    <s v="LEVE"/>
    <s v="BAIXA"/>
    <s v="SIM"/>
    <d v="2024-05-09T00:00:00"/>
    <s v="CONCLUÍDO"/>
    <s v=""/>
    <s v="OK"/>
    <d v="2024-05-03T00:00:00"/>
    <s v="SIM"/>
    <s v="SIM"/>
  </r>
  <r>
    <n v="503"/>
    <x v="0"/>
    <d v="2024-05-02T00:00:00"/>
    <x v="4"/>
    <d v="1899-12-30T22:55:00"/>
    <s v="Fazenda Santa Iza talhão em 019_x000a_Veríssimo - MG - MÓD 13"/>
    <x v="2"/>
    <x v="1"/>
    <x v="0"/>
    <x v="0"/>
    <s v="Mecânico após efetuar a manutenção no Forwarder seguiu para sua caminhonete, em dado momento, sentiu um incomodo no pescoço, passou a mão no local não encontrou nada, posteriormente percebeu que tinha sido picado por algum inseto."/>
    <x v="30"/>
    <x v="3"/>
    <s v="Módulo 13"/>
    <s v=" Emanuel Teixeira Miranda"/>
    <s v="Mecânico"/>
    <m/>
    <m/>
    <m/>
    <s v="1. Comunicado a Gestão._x000a_2. Colaborador foi encaminhando ao pronto atendimento de Veríssimo. Após atendimento médico foi liberado para voltar as suas atividades."/>
    <s v="Francisco da Conceição Sousa"/>
    <s v="GUILHERME CHAMARELLI"/>
    <s v="LEVE"/>
    <s v="BAIXA"/>
    <s v="NÃO"/>
    <s v=""/>
    <b v="0"/>
    <s v=""/>
    <m/>
    <m/>
    <m/>
    <s v="SIM"/>
  </r>
  <r>
    <n v="504"/>
    <x v="1"/>
    <d v="2024-04-29T00:00:00"/>
    <x v="3"/>
    <d v="1899-12-30T07:00:00"/>
    <s v="Faz. Santa Maria "/>
    <x v="3"/>
    <x v="1"/>
    <x v="0"/>
    <x v="1"/>
    <s v="A colaboradora realizava o abastecimento de água no implemento pulverizador através de um caminhão pipa. Ao finalizar, ela se posicionou entre o caminhão pipa e a máquina (trator) para realizar o desengate do mangote e registro. Neste momento, a operadora engatou a marcha ré da máquina, não percebendo o posicionamento da colaboradora, vindo então a resvalar o pneu do trator com o toráx da colaboradora que estava entre o caminhão pipa e o trator. "/>
    <x v="4"/>
    <x v="4"/>
    <s v="Aplicação de Herbicida Mecanizada "/>
    <s v="37655/ Meirilaine Leite das Neves "/>
    <s v="Motorista I"/>
    <m/>
    <m/>
    <m/>
    <s v="1. O evento não foi comunicado pela liderança de campo;_x000a__x000a_2. A colaboradora relatou sentir fortes dores no local no período noturno;_x000a__x000a_3. Ela foi encaminhada ao hospital no dia seguinte, para avaliação médica,  onde foi atendida, realizado exame de raio-x e não foi constatada nenhuma lesão.  "/>
    <s v="Antonio de Sousa "/>
    <s v="EMERSON MOURA TEIXEIRA"/>
    <s v="LEVE"/>
    <s v="ALTA"/>
    <s v="SIM"/>
    <d v="2024-05-06T00:00:00"/>
    <s v="ATRASADO"/>
    <n v="122"/>
    <m/>
    <m/>
    <m/>
    <s v="SIM"/>
  </r>
  <r>
    <n v="505"/>
    <x v="1"/>
    <d v="2024-04-30T00:00:00"/>
    <x v="3"/>
    <d v="1899-12-30T12:10:00"/>
    <s v="Fazenda Peleja"/>
    <x v="0"/>
    <x v="0"/>
    <x v="0"/>
    <x v="0"/>
    <s v="O colaborador informou que estava indo para área de vivência e ao passar pela área principal um dos operadores da empresa JSF estava realizando suas atividades. O colaborador saiu de dentro do talhão com o trator e acabou colidindo na lateral do caminhão munck, causando avarias na estrutura frontal do trator. "/>
    <x v="33"/>
    <x v="4"/>
    <s v="Aplicação de Herbicida Mecanizada "/>
    <s v="17742 / Givaldo Cruz Dos Santos"/>
    <s v="Motorista"/>
    <m/>
    <m/>
    <m/>
    <s v="Comunicação aos gestores e área de segurança da MS Florestal e EPS Emflors I. "/>
    <s v="Emerson Moura"/>
    <s v="EMERSON MOURA TEIXEIRA"/>
    <s v="LEVE"/>
    <s v="BAIXA"/>
    <s v="NÃO"/>
    <s v=""/>
    <b v="0"/>
    <s v=""/>
    <m/>
    <m/>
    <m/>
    <s v="SIM"/>
  </r>
  <r>
    <n v="506"/>
    <x v="1"/>
    <d v="2024-04-30T00:00:00"/>
    <x v="3"/>
    <d v="1899-12-30T15:00:00"/>
    <s v="Fazenda Olimpio"/>
    <x v="4"/>
    <x v="1"/>
    <x v="0"/>
    <x v="1"/>
    <s v="O colaborador estava realizando a atividade de adubação de cobertura mecanizada no interior do talhão. Ao se aproximar do carreador, ele relatou que reduziu a velocidade para realizar a manobra na base da caixa seca. Neste momento, a base começou a ceder, fazendo com que o trator lateralizasse, causando apenas danos materiais. "/>
    <x v="5"/>
    <x v="4"/>
    <s v="Manutenção Florestal "/>
    <s v="Edmilson Oliveira"/>
    <s v="Tratorista"/>
    <m/>
    <m/>
    <m/>
    <s v="Comunicação aos gestores e área de segurança da MS Florestal e EPS Ambient I. "/>
    <s v="Tiago Santos"/>
    <s v="EMERSON MOURA TEIXEIRA"/>
    <s v="MODERADO"/>
    <s v="MÉDIA"/>
    <s v="SIM"/>
    <d v="2024-05-07T00:00:00"/>
    <s v="ATRASADO"/>
    <n v="121"/>
    <m/>
    <m/>
    <m/>
    <s v="SIM"/>
  </r>
  <r>
    <n v="507"/>
    <x v="1"/>
    <d v="2024-04-30T00:00:00"/>
    <x v="3"/>
    <d v="1899-12-30T17:50:00"/>
    <s v="Fazenda ID6368 Santa Helena II -  Talhão 004."/>
    <x v="4"/>
    <x v="1"/>
    <x v="0"/>
    <x v="0"/>
    <s v="O colaborador relatou que estava em deslocamento com a máquina (20027/ 27501) para o talhão 004, numa distância de 50 metros de uma outra máquina que estava à sua frente. Porém, estava com dificuldade da visão, devido a poeira e o horário (estava anoitecendo), o operador veio a passar na lateral de uma mini curva com a calcalhadeira, causando assim o tombamento da mesma."/>
    <x v="1"/>
    <x v="4"/>
    <s v="Preparo de Solo "/>
    <s v="   Matrícula 37015507_x000a_José Edson da Silva "/>
    <s v="Operador Maquinas e Equipamentos "/>
    <m/>
    <m/>
    <m/>
    <s v="Comunicação aos gestores e área de segurança da MS Florestal.  "/>
    <s v="José Carlos"/>
    <s v="AMANDA CRISTINA PATRICIO DE LIMA"/>
    <s v="LEVE"/>
    <s v="BAIXA"/>
    <s v="NÃO"/>
    <s v=""/>
    <b v="0"/>
    <s v=""/>
    <m/>
    <m/>
    <m/>
    <s v="SIM"/>
  </r>
  <r>
    <n v="508"/>
    <x v="1"/>
    <d v="2024-04-30T00:00:00"/>
    <x v="3"/>
    <d v="1899-12-30T13:46:00"/>
    <s v="Cidade: Rio Claro _x000a_Rodovia Washington Luiz_x000a_Km 374 "/>
    <x v="0"/>
    <x v="0"/>
    <x v="0"/>
    <x v="0"/>
    <s v="Os colaboradores (motoristas) estavam vindo da Cidade de Sumaré SP, sentido a cidade de Três Lagoas-MS,  com os caminhões engatados com os implementos pranchas. Nisso o Motorista 01 conduzindo o caminhão (SLZ 2D82) na rodovia, fez uma frenagem de emergência pra não colidir com o veículo da frente. Em seguida, o motorista 02 conduzindo o caminhão (placa SLZ 2D90), também fez a frenagem de emergência pra não colidir na prancha do motorista 01. Nessa mesma sequência, o motorista 03 conduzindo o caminhão (placa SLZ 2D74), realizou também uma frenagem de emergência e devido o mesmo não está numa  distância segura entre um veículo e outro, ele acabou colidindo na traseira da prancha do motorista 02 empurrando o caminhão na traseira da prancha do motorista 01. "/>
    <x v="1"/>
    <x v="4"/>
    <s v="Logística Florestal ( Insumos)"/>
    <s v="Motoristas: _x000a_            Marcos Andre Mariano,    _x000a_            Osmair Augusto Garcia _x000a_           Cláudio Cool"/>
    <s v="Motoristas"/>
    <m/>
    <m/>
    <m/>
    <s v="Comunicação aos gestores e área de segurança da MS Florestal.  "/>
    <s v="Gleison Rodrigues Martinez "/>
    <s v="EMERSON MOURA TEIXEIRA"/>
    <s v="MODERADO"/>
    <s v="ALTA"/>
    <s v="SIM"/>
    <d v="2024-05-07T00:00:00"/>
    <s v="ATRASADO"/>
    <n v="121"/>
    <m/>
    <m/>
    <m/>
    <s v="SIM"/>
  </r>
  <r>
    <n v="509"/>
    <x v="1"/>
    <d v="2024-04-30T00:00:00"/>
    <x v="3"/>
    <d v="1899-12-30T13:30:00"/>
    <s v="Santa Luzia "/>
    <x v="4"/>
    <x v="1"/>
    <x v="0"/>
    <x v="0"/>
    <s v="O colaborador (Operador), relatou que ao realizar a limpeza para construção de uma mini curva, havia uma árvore obstruindo o local de construção e ao realizar a limpeza de um dos galhos, acabou batendo no vidro frontal da máquina, causando a trinca do mesmo."/>
    <x v="1"/>
    <x v="4"/>
    <s v="estradas"/>
    <s v="37012161/Eduardo Andrade Monteiro Garcia "/>
    <s v="Operador Maquinas e Equipamentos "/>
    <m/>
    <m/>
    <m/>
    <s v="Comunicação aos gestores e área de segurança da MS Florestal.  "/>
    <s v="Danilo Pinheiro Souza "/>
    <s v="AMANDA CRISTINA PATRICIO DE LIMA"/>
    <s v="LEVE"/>
    <s v="BAIXA"/>
    <s v="NÃO"/>
    <s v=""/>
    <b v="0"/>
    <s v=""/>
    <m/>
    <m/>
    <m/>
    <s v="SIM"/>
  </r>
  <r>
    <n v="510"/>
    <x v="1"/>
    <d v="2024-05-02T00:00:00"/>
    <x v="4"/>
    <d v="1899-12-30T16:30:00"/>
    <s v="Fazenda Furnas "/>
    <x v="0"/>
    <x v="2"/>
    <x v="0"/>
    <x v="0"/>
    <s v="O colaborador relatou que estava realizando a atividade de multi tarefa com uma caixa d'água de 1000 litros em cima da caminhonete. Foi então que o condutor da caminhonete passou por um buraco e a água balançou, forçando a cinta, onde a mesma se soltou e com isso a caixa caiu em cima da tampa do veículo."/>
    <x v="33"/>
    <x v="4"/>
    <s v="Multi Tarefa"/>
    <s v="Sandro Costa "/>
    <s v="Encarregado Operacional "/>
    <m/>
    <m/>
    <m/>
    <s v="Comunicação aos gestores e área de segurança da MS Florestal e EPS Emflors.  "/>
    <s v="Jonathan Henrique "/>
    <s v="AMANDA CRISTINA PATRICIO DE LIMA"/>
    <s v="LEVE"/>
    <s v="BAIXA"/>
    <s v="NÃO"/>
    <s v=""/>
    <b v="0"/>
    <s v=""/>
    <m/>
    <m/>
    <m/>
    <s v="SIM"/>
  </r>
  <r>
    <n v="511"/>
    <x v="1"/>
    <d v="2024-05-02T00:00:00"/>
    <x v="4"/>
    <d v="1899-12-30T15:00:00"/>
    <s v="Fazenda Recanto do lontra "/>
    <x v="0"/>
    <x v="2"/>
    <x v="0"/>
    <x v="0"/>
    <s v="O colaborador (operador do munck) estava embarcando uma peça (haste) em cima da caminhonete. Ao fazer um movimento com a peça, a mesma veio a escorregar e pegar no vidro traseiro da caminhonete, causando a quebra do mesmo. "/>
    <x v="1"/>
    <x v="6"/>
    <s v="Transporte de Peças "/>
    <s v="37007351/ Vagner Lopes Fogaça Da Silva "/>
    <s v="Técnico de Manutenção Automotiva "/>
    <m/>
    <m/>
    <m/>
    <s v="Comunicação aos gestores e área de segurança da MS Florestal. "/>
    <s v="Vagner Lopes Fogaça Da Silva "/>
    <s v="EMERSON MOURA TEIXEIRA"/>
    <s v="LEVE"/>
    <s v="BAIXA"/>
    <s v="NÃO"/>
    <s v=""/>
    <b v="0"/>
    <s v=""/>
    <m/>
    <m/>
    <m/>
    <s v="SIM"/>
  </r>
  <r>
    <n v="512"/>
    <x v="1"/>
    <d v="2024-05-03T00:00:00"/>
    <x v="4"/>
    <d v="1899-12-30T17:00:00"/>
    <s v="Fazenda Recanto do Lontra"/>
    <x v="0"/>
    <x v="0"/>
    <x v="0"/>
    <x v="1"/>
    <s v="O colaborador (motorista) relatou que seguia pelo carreador e em determinado momento ao avistar a frente de serviço da MS-02 ele perdeu o controle da direção, vindo a tombar o caminhão comboio por completo em uma caixa seca. "/>
    <x v="1"/>
    <x v="6"/>
    <s v="Abastecimento de Máquinas "/>
    <s v="37017266/ Elizeo Alves de Lima"/>
    <s v="Motorista de Comboio"/>
    <m/>
    <m/>
    <m/>
    <s v="Comunicação aos gestores e área de segurança da MS Florestal.  "/>
    <s v="Admilson Coutinho "/>
    <s v="MARCEL PRADO DE LUCENA"/>
    <s v="MODERADO"/>
    <s v="MÉDIA"/>
    <s v="SIM"/>
    <d v="2024-05-10T00:00:00"/>
    <s v="ATRASADO"/>
    <n v="118"/>
    <m/>
    <m/>
    <m/>
    <s v="SIM"/>
  </r>
  <r>
    <n v="513"/>
    <x v="1"/>
    <d v="2024-05-03T00:00:00"/>
    <x v="4"/>
    <d v="1899-12-30T12:00:00"/>
    <s v="Faz Dois Irmãos "/>
    <x v="4"/>
    <x v="1"/>
    <x v="0"/>
    <x v="0"/>
    <s v="A colaboradora da máquina (Pá Carregadeira), estava  realizando a limpeza de material sedimentado em uma mini curva. Em determinado momento, ela foi realizar uma manobra em marcha ré para sair do carreador. Foi então que ela acabou encostando  (abarroando) no caminhão comboio que estava realizando o abastecimento das máquinas da frente MV-04."/>
    <x v="1"/>
    <x v="4"/>
    <s v="estradas"/>
    <s v="37012026 Patrícia Lourenço de Lima "/>
    <s v="Operadora de Máquinas e Equipamentos II"/>
    <m/>
    <m/>
    <m/>
    <s v="Comunicação aos gestores e área de segurança da MS Florestal. "/>
    <s v="Eliton Casemiro Alves "/>
    <s v="EMERSON MOURA TEIXEIRA"/>
    <s v="LEVE"/>
    <s v="BAIXA"/>
    <s v="NÃO"/>
    <s v=""/>
    <b v="0"/>
    <s v=""/>
    <m/>
    <m/>
    <m/>
    <s v="SIM"/>
  </r>
  <r>
    <n v="514"/>
    <x v="0"/>
    <d v="2024-05-02T00:00:00"/>
    <x v="4"/>
    <d v="1899-12-30T20:00:00"/>
    <s v="Fazenda Turvo"/>
    <x v="0"/>
    <x v="3"/>
    <x v="0"/>
    <x v="0"/>
    <s v="Colaborador seguia carregado no trajeto, quando parou pra avaliar a carga após alguns metros depois da amarração, quando se deparou com um fueiro quebrado do conjunto  (a carga estava sendo segurada pelas cintas). De imediato, acionou o técnico do transporte. Não houve danos físicos."/>
    <x v="0"/>
    <x v="0"/>
    <s v="Logística Florestal"/>
    <s v="Jonas Daniel Fernandes"/>
    <s v="Motorista Transporte de madeiras"/>
    <m/>
    <m/>
    <m/>
    <s v="1. Comunicado a coordenação de transporte e supervisão._x000a_2. Por segurança, esperamos o amanhecer pra iniciar a operação de descarga."/>
    <s v="Arthur Magnino Santana"/>
    <s v="JOSE ANTONIO DOS SANTOS"/>
    <s v="MODERADO"/>
    <s v="BAIXA"/>
    <s v="SIM"/>
    <d v="2024-05-09T00:00:00"/>
    <s v="CONCLUÍDO"/>
    <s v=""/>
    <s v="OK"/>
    <d v="2024-05-06T00:00:00"/>
    <s v="SIM"/>
    <s v="SIM"/>
  </r>
  <r>
    <n v="515"/>
    <x v="0"/>
    <d v="2024-05-03T00:00:00"/>
    <x v="4"/>
    <d v="1899-12-30T10:00:00"/>
    <s v="Talhão 049"/>
    <x v="3"/>
    <x v="1"/>
    <x v="0"/>
    <x v="0"/>
    <s v="A colaboradora realizava a atividade de irrigação, quando tropeçou caiu e bateu o joelho."/>
    <x v="9"/>
    <x v="4"/>
    <s v="Fazenda Querência 4"/>
    <s v="Letícia Cristina da Silva"/>
    <s v=" Trabalhador Florestal"/>
    <m/>
    <m/>
    <m/>
    <s v="1. A colaboradora foi encaminhada para o UPA de Lençóis Paulista."/>
    <s v="Willians Torres"/>
    <s v="MAICON BRAGA RODRIGUES"/>
    <s v="LEVE"/>
    <s v="BAIXA"/>
    <s v="NÃO"/>
    <s v=""/>
    <b v="0"/>
    <s v=""/>
    <m/>
    <m/>
    <m/>
    <s v="SIM"/>
  </r>
  <r>
    <n v="516"/>
    <x v="0"/>
    <d v="2024-05-03T00:00:00"/>
    <x v="4"/>
    <d v="1899-12-30T10:50:00"/>
    <s v="Talhão 002"/>
    <x v="4"/>
    <x v="1"/>
    <x v="0"/>
    <x v="0"/>
    <s v="Durante a atividade de barra protegida mecanizada, o trator passou por cima de uma árvore caída, onde um galho se levantou, acertando o vidro do lado esquerdo, vindo a quebrar."/>
    <x v="9"/>
    <x v="4"/>
    <s v="Fazenda São Francisco"/>
    <s v="Israel da Silva Morais"/>
    <s v="Operador de Trator Florestal"/>
    <m/>
    <m/>
    <m/>
    <s v="1. Foi parada a atividade imediatamente para fazer  a manutenção no trator."/>
    <s v="Willian Santos Ribeiro"/>
    <s v="MAICON BRAGA RODRIGUES"/>
    <s v="LEVE"/>
    <s v="BAIXA"/>
    <s v="NÃO"/>
    <s v=""/>
    <b v="0"/>
    <s v=""/>
    <m/>
    <m/>
    <m/>
    <s v="SIM"/>
  </r>
  <r>
    <n v="517"/>
    <x v="0"/>
    <d v="2024-05-03T00:00:00"/>
    <x v="4"/>
    <d v="1899-12-30T20:15:00"/>
    <s v="Entrada da balança linha 2"/>
    <x v="0"/>
    <x v="3"/>
    <x v="0"/>
    <x v="0"/>
    <s v="Ao assumir o turno, saiu com CM da Linha 2, ao iniciar conversão á esquerda veio colidir com a carreta na parte traseira que estava parada na fila da balança,  onde causou pequenas avarias."/>
    <x v="0"/>
    <x v="0"/>
    <s v="BTF 05"/>
    <s v="Carlos Alberto de Jesus Roque"/>
    <s v="Motorista Transporte de Cargas"/>
    <m/>
    <m/>
    <m/>
    <s v="1. Comunicado Supervisor"/>
    <s v="Francisco Antonio Franco"/>
    <s v="JOSE ANTONIO DOS SANTOS"/>
    <s v="LEVE"/>
    <s v="BAIXA"/>
    <s v="SIM"/>
    <d v="2024-05-10T00:00:00"/>
    <s v="CONCLUÍDO"/>
    <s v=""/>
    <s v="OK"/>
    <d v="2024-05-08T00:00:00"/>
    <s v="SIM"/>
    <s v="SIM"/>
  </r>
  <r>
    <n v="518"/>
    <x v="0"/>
    <d v="2024-05-04T00:00:00"/>
    <x v="4"/>
    <d v="1899-12-30T05:20:00"/>
    <s v="Fazenda Nossa Senhora de Fátima"/>
    <x v="3"/>
    <x v="1"/>
    <x v="0"/>
    <x v="0"/>
    <s v="Mecânico da frente SV1 estava se deslocando com o caminhão oficina acompanhando as máquinas para embarcar, pois haviam finalizado a fazenda, quando ao descer para abrir a porteira não viu um buraco no chão, vindo a torcer o seu pé direito. Na hora não sentiu nada,  porém ao chegar em sua residência começou a sentir desconforto devido a essa torção."/>
    <x v="0"/>
    <x v="4"/>
    <s v="Preparo de Solo - SV1"/>
    <s v="Diego Aparecido de Souza/ 37015000"/>
    <s v="Mecânico ll"/>
    <m/>
    <m/>
    <m/>
    <s v="1. Colaborador comunicou o supervisor e foi até a Unimed de Lençóis Paulista."/>
    <s v="Rafael Silva"/>
    <s v="RODOLFO DE SOUZA RODRIGUES"/>
    <m/>
    <m/>
    <m/>
    <s v=""/>
    <b v="0"/>
    <s v=""/>
    <m/>
    <m/>
    <m/>
    <s v="SIM"/>
  </r>
  <r>
    <n v="519"/>
    <x v="0"/>
    <d v="2024-05-03T00:00:00"/>
    <x v="4"/>
    <d v="1899-12-30T22:35:00"/>
    <s v="Fazenda Queixada - GO / Proximidades da usina"/>
    <x v="0"/>
    <x v="3"/>
    <x v="0"/>
    <x v="0"/>
    <s v="Relatou o condutor que durante o trajeto cruzou com um caminhão transbordo/canavieiro da usina que veio em sentido contrário, mas não ouviu barulho de impacto, ao chegar em Aporé-GO realizou parada para refeição verificou que três fueiros estavam tortos. Não houve nenhuma lesão e sim danos materiais ."/>
    <x v="34"/>
    <x v="0"/>
    <s v="Logística Florestal"/>
    <s v="Luciano do Prado Viudes"/>
    <s v=" Motorista de carretas"/>
    <m/>
    <m/>
    <m/>
    <s v="1 - O condutor comunicou o GR e o ponto de apoio._x000a_2 -Outro condutor em início de jornada asusmiu o caminhão em Aporé e retornou para o carregamento para descarga da composição e reparo dos fueiros._x000a_3 - O conjunto está no carregamento para descarga e aguarda manutenção para retornar com segurança na operção"/>
    <s v="Thiago Augusto Gonçalves da Silva"/>
    <s v="JOSE ANTONIO DOS SANTOS"/>
    <s v="LEVE"/>
    <s v="BAIXA"/>
    <s v="SIM"/>
    <d v="2024-05-10T00:00:00"/>
    <s v="CONCLUÍDO"/>
    <s v=""/>
    <s v="OK"/>
    <d v="2024-05-07T00:00:00"/>
    <s v="SIM"/>
    <s v="SIM"/>
  </r>
  <r>
    <n v="520"/>
    <x v="0"/>
    <d v="2024-05-04T00:00:00"/>
    <x v="4"/>
    <d v="1899-12-30T07:30:00"/>
    <s v="Fazenda Liberdade III - MÓD 04"/>
    <x v="3"/>
    <x v="1"/>
    <x v="0"/>
    <x v="1"/>
    <s v="Colaborador estava acertando o posicionamento da máquina na pilha para iniciar o carregamento do caminhão. Ao realizar o giro para verificar se estava bem posicionada, percebeu que a máquina gangorrou. Ao realizar o deslocamento em ré para nivelar o terreno, não visualizou a curva de nível, causando o tombamento da CF. Colaborador relatou dores no pescoço. Foi encaminhada ao P.S, realizado exame de raio-X, medicada e liberada. A mesma passará pela medicina do trabalho."/>
    <x v="0"/>
    <x v="1"/>
    <s v="Módulo 04"/>
    <s v="37013499/ Milandia Vicente Costa"/>
    <s v="Operador de grua"/>
    <m/>
    <m/>
    <m/>
    <s v="1. Comunicado a gestão imediata;_x000a_2. Comunicado a Segurança do Trabalho;_x000a_3. Encaminhado o colaborador para o P.S de Pirajuí."/>
    <s v=" Márcio Aparecido Cavalheiro"/>
    <s v="LYNIKER HENRIQUE NOGUEIRA DE OLIVEIRA"/>
    <s v="GRAVE"/>
    <s v="MÉDIA"/>
    <s v="SIM"/>
    <d v="2024-05-11T00:00:00"/>
    <s v="CONCLUÍDO"/>
    <s v=""/>
    <s v="OK"/>
    <m/>
    <m/>
    <s v="SIM"/>
  </r>
  <r>
    <n v="521"/>
    <x v="0"/>
    <d v="2024-05-03T00:00:00"/>
    <x v="4"/>
    <d v="1899-12-30T19:30:00"/>
    <s v=" Skid linha 02"/>
    <x v="3"/>
    <x v="1"/>
    <x v="0"/>
    <x v="0"/>
    <s v="O colaboradora tinha acabado de finalizar um abastecimento de Diesel no Skid da linha 02, e ao ir conferir o número na registradora, enrosco o pé na parte de trás da bomba de diesel e veio a cair."/>
    <x v="0"/>
    <x v="6"/>
    <s v="Célula de combustível"/>
    <s v=" Fernanda de Oliveira Souza/37008921"/>
    <s v="Frentista"/>
    <m/>
    <m/>
    <m/>
    <s v="1. Comunicação a Gestão imediata_x000a_2. Comunicação a segurança do trabalho_x000a_3. Colaboradora foi encaminhado ao CMU                                    4. Colaboradora foi liberada, mas irá passar na medicina Bracell dia 06/05/2024"/>
    <s v="Savio Rodrigues"/>
    <s v="TÁSSIA PRADO"/>
    <s v="LEVE"/>
    <s v="BAIXA"/>
    <s v="NÃO"/>
    <s v=""/>
    <b v="0"/>
    <s v=""/>
    <m/>
    <m/>
    <m/>
    <s v="SIM"/>
  </r>
  <r>
    <n v="522"/>
    <x v="0"/>
    <d v="2024-05-04T00:00:00"/>
    <x v="4"/>
    <d v="1899-12-30T18:30:00"/>
    <s v="Fazenda Santo Antônio dos Palmares"/>
    <x v="0"/>
    <x v="3"/>
    <x v="0"/>
    <x v="0"/>
    <s v="O motorista estava carregando quando finalizou a pilha de madeira, ao deslocar para continuar o carregamento em outra pilha de madeira, atingiu uma árvore, causando a quebra dos 04 fueiros da 2º composição."/>
    <x v="0"/>
    <x v="0"/>
    <s v="BTF 02"/>
    <s v="37009802 / Roberto Carlos Ribeiro"/>
    <s v="Motorista Transporte  Florestal"/>
    <m/>
    <m/>
    <m/>
    <s v="1. Avisado o Supervisor da área e logístico."/>
    <s v="Marcos Aurélio Montesso"/>
    <s v="JOSE ANTONIO DOS SANTOS"/>
    <s v="MODERADO"/>
    <s v="BAIXA"/>
    <s v="SIM"/>
    <d v="2024-05-11T00:00:00"/>
    <s v="CONCLUÍDO"/>
    <s v=""/>
    <s v="OK"/>
    <d v="2024-05-08T00:00:00"/>
    <s v="SIM"/>
    <s v="SIM"/>
  </r>
  <r>
    <n v="523"/>
    <x v="0"/>
    <d v="2024-05-05T00:00:00"/>
    <x v="4"/>
    <d v="1899-12-30T05:00:00"/>
    <s v="Rodovia Marechal Rondon -Km 317 (Próximo a Ambev agudos)"/>
    <x v="1"/>
    <x v="1"/>
    <x v="1"/>
    <x v="1"/>
    <s v="Durante deslocamento na rodovia veio a colidir na traseira de um caminhão. Iniciou sua jornada às 18:00h na base. O Motorista estava conduzindo o veículo da empresa vindo de um socorro em Bauru. Foi evidenciado que o carro estava na velocidade  94km/h na hora da ocorrência."/>
    <x v="47"/>
    <x v="0"/>
    <m/>
    <s v="Carlos Alberto Ferreira dos Santos"/>
    <s v="Motorista Bitrem/Tritrem"/>
    <m/>
    <m/>
    <m/>
    <s v="1. O colaborador foi direcionado para UPA de Agudos, foi avaliado e realizado exame e houve um fratura na costela , o mesmo passará por tomografia e ficará em observação."/>
    <s v="Luiz Felipe de Almeida"/>
    <s v="JOSE ANTONIO DOS SANTOS"/>
    <s v="GRAVE"/>
    <s v="ALTA"/>
    <s v="SIM"/>
    <d v="2024-05-12T00:00:00"/>
    <s v="CONCLUÍDO"/>
    <s v=""/>
    <s v="OK"/>
    <d v="2024-05-07T00:00:00"/>
    <s v="SIM"/>
    <s v="SIM"/>
  </r>
  <r>
    <n v="524"/>
    <x v="0"/>
    <d v="2024-05-05T00:00:00"/>
    <x v="4"/>
    <d v="1899-12-30T17:10:00"/>
    <s v="Pátio das carretas linha 01"/>
    <x v="0"/>
    <x v="3"/>
    <x v="0"/>
    <x v="0"/>
    <s v="O colaborador foi estacionar no Pátio das carretas da linha 1 e ao fazer a manobra, teve sua visibilidade tampada pelo sol, colidindo com a 1⁰ carreta que estava estacionada."/>
    <x v="0"/>
    <x v="0"/>
    <s v="BTF 02"/>
    <s v="Jose Vicente Cardoso"/>
    <s v="Motorista Transporte de madeiras"/>
    <m/>
    <m/>
    <m/>
    <s v="1. Comunicado a coordenação de transporte e supervisão."/>
    <s v=" Marcos Domingues "/>
    <s v="JOSE ANTONIO DOS SANTOS"/>
    <s v="LEVE"/>
    <s v="BAIXA"/>
    <s v="SIM"/>
    <d v="2024-05-12T00:00:00"/>
    <s v="CONCLUÍDO"/>
    <s v=""/>
    <s v="OK"/>
    <d v="2024-05-08T00:00:00"/>
    <s v="SIM"/>
    <s v="SIM"/>
  </r>
  <r>
    <n v="525"/>
    <x v="0"/>
    <d v="2024-05-05T00:00:00"/>
    <x v="4"/>
    <d v="1899-12-30T21:55:00"/>
    <s v="Estacionamento 45 graus linha 2"/>
    <x v="0"/>
    <x v="3"/>
    <x v="0"/>
    <x v="0"/>
    <s v="Durante a troca de turno o colaborador relata que seu caminhão desceu e colidiu com outro caminhão que estava atrás na fila de chegada na Fábrica. Houve apenas danos materiais (placa do caminhão que estava parado atrás danificou)."/>
    <x v="0"/>
    <x v="0"/>
    <s v="Logística Florestal"/>
    <s v="Marcelo Gobbi Marciano"/>
    <s v="Motorista Transporte de madeiras"/>
    <m/>
    <m/>
    <m/>
    <s v="1. Comunicando imediato à liderança."/>
    <s v="Uedslei Cunha"/>
    <s v="JOSE ANTONIO DOS SANTOS"/>
    <s v="LEVE"/>
    <s v="BAIXA"/>
    <s v="SIM"/>
    <d v="2024-05-12T00:00:00"/>
    <s v="CONCLUÍDO"/>
    <s v=""/>
    <s v="OK"/>
    <d v="2024-05-07T00:00:00"/>
    <s v="SIM"/>
    <s v="SIM"/>
  </r>
  <r>
    <n v="526"/>
    <x v="0"/>
    <d v="2024-05-05T00:00:00"/>
    <x v="4"/>
    <d v="1899-12-30T14:15:00"/>
    <s v="Fazenda Santo Antonio - Joao Pinheiro MG - MÓD 08"/>
    <x v="0"/>
    <x v="2"/>
    <x v="0"/>
    <x v="0"/>
    <s v=" Ao realizar a troca de turno,  o colaborador estacionou o veículo aproximadamente a 40 metros da Motoniveladora. Sem perceber o veículo estacionado, o operador deu ré na máquina e veio a colidir com o mesmo, causando avarias no capô do veículo."/>
    <x v="13"/>
    <x v="1"/>
    <s v="Módulo 08"/>
    <s v="Sergio Carlos de Mendonça"/>
    <s v="Operador de Maquinas"/>
    <m/>
    <m/>
    <m/>
    <s v="1. Comunicado ao setor de segurança, prestador de serviços e supervisão."/>
    <s v="Denilson Amaral"/>
    <s v="GUILHERME CHAMARELLI"/>
    <s v="LEVE"/>
    <s v="BAIXA"/>
    <s v="NÃO"/>
    <s v=""/>
    <b v="0"/>
    <s v=""/>
    <m/>
    <m/>
    <m/>
    <s v="SIM"/>
  </r>
  <r>
    <n v="527"/>
    <x v="0"/>
    <d v="2024-05-04T00:00:00"/>
    <x v="4"/>
    <d v="1899-12-30T09:50:00"/>
    <s v="Faz. Ganachi,  talhão 019"/>
    <x v="4"/>
    <x v="0"/>
    <x v="0"/>
    <x v="1"/>
    <s v="O colaborador estava realizando atividade de adubação mecanizada,  quando ao chegar no final do talhão não viu a caixa d'água, devido a vegetação alta o trator tombou para o lado direito. Somente danos materias. O plantio foi realizado em cima da borda da caixa d'água. O operador foi encaminhado ao PS de Itatinga para avaliação e foi liberado para suas atividades normais."/>
    <x v="22"/>
    <x v="4"/>
    <s v="Itatinga"/>
    <s v="Vitor Ricardo Alves Pereira "/>
    <s v="Tratorista"/>
    <m/>
    <m/>
    <m/>
    <s v="1. Trator foi destombado e encaminhado a Oficina Mecanica."/>
    <s v="Alessandro Barros"/>
    <s v="MAICON BRAGA RODRIGUES"/>
    <s v="MODERADO"/>
    <s v="BAIXA"/>
    <s v="SIM"/>
    <d v="2024-05-11T00:00:00"/>
    <s v="CONCLUÍDO"/>
    <s v=""/>
    <s v="OK"/>
    <d v="2024-05-15T00:00:00"/>
    <s v="SIM"/>
    <s v="SIM"/>
  </r>
  <r>
    <n v="528"/>
    <x v="0"/>
    <d v="2024-05-03T00:00:00"/>
    <x v="4"/>
    <d v="1899-12-30T13:00:00"/>
    <s v="Rodovia Marechal Rondon"/>
    <x v="0"/>
    <x v="2"/>
    <x v="0"/>
    <x v="0"/>
    <s v="O colaborador estava indo sentido Presidente Alves e Pirajuí, para fazenda Santo Antônio V, quando um veículo terceiro fechou o colaborador bracell, vindo a colidir com o guardireio e ocasionando avaria no veículo bracell."/>
    <x v="0"/>
    <x v="4"/>
    <s v="Pirajuí"/>
    <s v=" 37006929/ Patrick Cristian Camargo"/>
    <s v="Técnico de silvicultura"/>
    <m/>
    <m/>
    <m/>
    <s v="1. Comunicação aos gestores e área de segurança  Florestal."/>
    <s v="Patrick Cristian Camargo"/>
    <s v="ALEXANDRE OLIVEIRA"/>
    <s v="LEVE"/>
    <s v="BAIXA"/>
    <s v="NÃO"/>
    <m/>
    <b v="0"/>
    <s v=""/>
    <m/>
    <m/>
    <m/>
    <s v="SIM"/>
  </r>
  <r>
    <n v="529"/>
    <x v="0"/>
    <d v="2024-05-08T00:00:00"/>
    <x v="4"/>
    <d v="1899-12-30T10:00:00"/>
    <s v="Fazenda Buritis  / Cabrália Paulista SP - MÓD 05"/>
    <x v="3"/>
    <x v="1"/>
    <x v="0"/>
    <x v="0"/>
    <s v="O colaborador ao deslocar no interior do talhão para fazer atendimento mecânico no FW 14007, sofreu um queda de mesmo nível, atingindo seu punho da mão direito no solo, causando um leve desconforto."/>
    <x v="7"/>
    <x v="3"/>
    <s v="Módulo 05"/>
    <s v="Genival Lopes Cavalcante"/>
    <s v="Mecânico"/>
    <m/>
    <m/>
    <m/>
    <s v="1. Dierecionado o colaborador até o Pronto Atendimento na cidade de Bauru para avaliação médica. Após avaliação, não foi identificada nenhuma lesão, foi medicado e liberado.                                                                               2. Será avaliado pelo Médico do Trabalho no dia 08/05/2024."/>
    <s v="Cristovão Coelho Lopes"/>
    <s v="HUMBERTO MARTINS"/>
    <s v="LEVE"/>
    <s v="BAIXA"/>
    <s v="NÃO"/>
    <s v=""/>
    <b v="0"/>
    <s v=""/>
    <m/>
    <m/>
    <m/>
    <s v="SIM"/>
  </r>
  <r>
    <n v="530"/>
    <x v="0"/>
    <d v="2024-05-07T00:00:00"/>
    <x v="4"/>
    <d v="1899-12-30T10:15:00"/>
    <s v="Fazenda Santa Elena "/>
    <x v="3"/>
    <x v="1"/>
    <x v="0"/>
    <x v="0"/>
    <s v="Colaborador realizava atividade de aplicação de herbicida manual, quando veio a cair em um buraco coberto pela vegetação alta, causando  desconforto no joelho."/>
    <x v="4"/>
    <x v="4"/>
    <s v="Região Norte "/>
    <s v="Gabriel Rodrigues de Araújo Dias, Mat.37898"/>
    <s v="Ajudante Rural "/>
    <m/>
    <m/>
    <m/>
    <s v="1. Após ocorrência o colaborador foi encaminhado para o pronto socorro de Pirajuí "/>
    <s v="Diego Santos "/>
    <s v="ALEXANDRE OLIVEIRA"/>
    <s v="LEVE"/>
    <s v="BAIXA"/>
    <s v="NÃO"/>
    <s v=""/>
    <b v="0"/>
    <s v=""/>
    <m/>
    <m/>
    <m/>
    <s v="SIM"/>
  </r>
  <r>
    <n v="531"/>
    <x v="1"/>
    <d v="2024-05-07T00:00:00"/>
    <x v="4"/>
    <d v="1899-12-30T14:05:00"/>
    <s v="Fazenda São Pedro da Mata - Ribas do Rio Pardo - MS"/>
    <x v="4"/>
    <x v="1"/>
    <x v="0"/>
    <x v="0"/>
    <s v="O colaborador relatou que realizou o estacionamento da máquina/implemento para realização do abastecimento com auxílio do caminhão pipa. Foi então que o operador abriu a porta da máquina e passou informações para o motorista e em seguida fechou a porta. Nesse momento, o vidro da máquina do lado esquedo veio a estourar espontâneamente."/>
    <x v="10"/>
    <x v="4"/>
    <s v="Irrigação"/>
    <s v="Alex Santos Campos"/>
    <s v="Operador de Trator Pneu"/>
    <m/>
    <m/>
    <m/>
    <s v="1. Comunicado aos gestores e áras de segurança da MS Florestal e EPS ASJ"/>
    <s v="Cleber Gois"/>
    <s v="MARCEL PRADO DE LUCENA"/>
    <s v="LEVE"/>
    <s v="BAIXA"/>
    <s v="NÃO"/>
    <s v=""/>
    <b v="0"/>
    <s v=""/>
    <m/>
    <m/>
    <m/>
    <s v="SIM"/>
  </r>
  <r>
    <n v="532"/>
    <x v="0"/>
    <d v="2024-05-08T00:00:00"/>
    <x v="4"/>
    <d v="1899-12-30T09:30:00"/>
    <s v="Talhão: 001 "/>
    <x v="4"/>
    <x v="1"/>
    <x v="0"/>
    <x v="0"/>
    <s v="O colaborador estava realizando a atividade de desseca em Barra protegida, ao passar por uma área com resíduo de eucalipto, o galho subiu na roda da máquina e veio a acertar o vidro. "/>
    <x v="9"/>
    <x v="4"/>
    <s v="Fazenda Santa Cruz IV "/>
    <s v="1106/ Maurício de Sibia Tovar "/>
    <s v="Operador de Trator Florestal "/>
    <m/>
    <m/>
    <m/>
    <s v="1. O operador foi orientado a parar a máquina imediatamente e a manutenção foi acionada para realizar a substituição. "/>
    <s v="Gilberto Jacinto de Souza "/>
    <s v="MAICON BRAGA RODRIGUES"/>
    <s v="LEVE"/>
    <s v="BAIXA"/>
    <s v="NÃO"/>
    <s v=""/>
    <b v="0"/>
    <s v=""/>
    <m/>
    <m/>
    <m/>
    <s v="SIM"/>
  </r>
  <r>
    <n v="533"/>
    <x v="0"/>
    <d v="2024-05-08T00:00:00"/>
    <x v="4"/>
    <d v="1899-12-30T12:45:00"/>
    <s v="Bauru-SP "/>
    <x v="0"/>
    <x v="2"/>
    <x v="0"/>
    <x v="0"/>
    <s v="Estava trafegando pela AV. Duque de Caxias em Bauru, quando um motociclista atingiu o guidão da moto na porta traseira do passageiro do lado direito. "/>
    <x v="0"/>
    <x v="0"/>
    <s v="Logística Florestal"/>
    <s v="Felipe Ulian "/>
    <s v="Motorista veículo leve "/>
    <m/>
    <m/>
    <m/>
    <s v="1. Colaborador acionou o socorro "/>
    <s v="Wesley Maruchi "/>
    <s v="JOSE LEONARDO RIGHETO"/>
    <s v="LEVE"/>
    <s v="BAIXA"/>
    <s v="NÃO"/>
    <m/>
    <b v="0"/>
    <s v=""/>
    <m/>
    <m/>
    <m/>
    <s v="SIM"/>
  </r>
  <r>
    <n v="534"/>
    <x v="0"/>
    <d v="2024-05-08T00:00:00"/>
    <x v="4"/>
    <d v="1899-12-30T12:35:00"/>
    <s v="Fazenda Nossa Senhora de Fátima V "/>
    <x v="0"/>
    <x v="2"/>
    <x v="0"/>
    <x v="0"/>
    <s v="O carro parou no carreador ao lado do ônibus que faz o transporte dos colaboradores. O motorista do ônibus ao dar ré bateu no carro, vindo a quebrar o retrovisor e amassar a porta. "/>
    <x v="22"/>
    <x v="4"/>
    <s v="Duartina "/>
    <s v="Marcel Vanin Lellis e Almir Rogério Pereira da costa "/>
    <s v=" Encarregado e motorista da VDA "/>
    <m/>
    <m/>
    <m/>
    <s v="1. Comunicado aos superiores imediato. O carro foi paralisado. "/>
    <s v="Marcel vanin lellis "/>
    <s v="ALEXANDRE OLIVEIRA"/>
    <s v="LEVE"/>
    <s v="BAIXA"/>
    <s v="NÃO"/>
    <s v=""/>
    <b v="0"/>
    <s v=""/>
    <m/>
    <m/>
    <m/>
    <s v="SIM"/>
  </r>
  <r>
    <n v="535"/>
    <x v="1"/>
    <d v="2024-05-08T00:00:00"/>
    <x v="4"/>
    <d v="1899-12-30T15:00:00"/>
    <s v="Fazenda Havaí "/>
    <x v="2"/>
    <x v="1"/>
    <x v="0"/>
    <x v="0"/>
    <s v="O colaborador relatou que ao descer da máquina para acompanhar a afiação das facas, foi surpreendido por uma picada de um maribondo na região do rosto. "/>
    <x v="1"/>
    <x v="4"/>
    <s v="Árvores Esparsas "/>
    <s v="37013771/Luciano do Santos Soares "/>
    <s v="Operador de Máquina Florestal "/>
    <m/>
    <m/>
    <m/>
    <s v="1. Comunicação aos gestores, saúde e área de segurança da MS Florestal. "/>
    <s v="Marco Aurélio "/>
    <s v="AMANDA CRISTINA PATRICIO DE LIMA"/>
    <s v="LEVE"/>
    <s v="BAIXA"/>
    <s v="NÃO"/>
    <s v=""/>
    <b v="0"/>
    <s v=""/>
    <m/>
    <m/>
    <m/>
    <s v="SIM"/>
  </r>
  <r>
    <n v="536"/>
    <x v="1"/>
    <d v="2024-05-08T00:00:00"/>
    <x v="4"/>
    <d v="1899-12-30T15:10:00"/>
    <s v="Fazenda União "/>
    <x v="4"/>
    <x v="1"/>
    <x v="0"/>
    <x v="0"/>
    <s v="O colaborador estava na atividade de capina química entre linha. Ao realizar um movimento involuntário com o braço, veio a bater contra a alavanca de comando do trator, fazendo o implemento pulverizador levantar, batendo contra a janela traseira da máquina, causando avarias na proteção e quebrando o vidro. "/>
    <x v="33"/>
    <x v="4"/>
    <s v="Aplicação de Herbicida Mecanizada "/>
    <s v="17486 / Willian Silva Santos "/>
    <s v="Op. De Trator de Pneus "/>
    <m/>
    <m/>
    <m/>
    <s v="1. Comunicação aos gestores e área de segurança da MS Florestal e EPS Emflors I. _x000a_2. Remoção da máquina do local para manutenção. "/>
    <s v="Rodrigo Santos "/>
    <s v="EMERSON MOURA TEIXEIRA"/>
    <s v="LEVE"/>
    <s v="BAIXA"/>
    <s v="NÃO"/>
    <s v=""/>
    <b v="0"/>
    <s v=""/>
    <m/>
    <m/>
    <m/>
    <s v="SIM"/>
  </r>
  <r>
    <n v="537"/>
    <x v="0"/>
    <d v="2024-05-09T00:00:00"/>
    <x v="4"/>
    <d v="1899-12-30T09:20:00"/>
    <s v="Rua Ásia, S/ Nº, Bairro Distrito Industrial II Luiz Trecenti, Lençóis Paulista SP"/>
    <x v="0"/>
    <x v="3"/>
    <x v="0"/>
    <x v="0"/>
    <s v="Durante manobra de engate de carretaca no pátio PA Olsen, o motorista não se atentou a trava do gavião da Quinta roda e ao deslocar com o veículo, a carreta desengatou vindo a cair no chão. "/>
    <x v="32"/>
    <x v="0"/>
    <s v="Logística Florestal"/>
    <s v="Wellington Camargo Ignacio "/>
    <s v="Motorista Rodotrem "/>
    <m/>
    <m/>
    <m/>
    <s v="1. Informado os gestores da operação, Olsen e Bracell. _x000a_"/>
    <s v="Raniele Raulino dos Santos"/>
    <s v="JOSE ANTONIO DOS SANTOS"/>
    <s v="MODERADO"/>
    <s v="BAIXA"/>
    <s v="SIM"/>
    <d v="2024-05-16T00:00:00"/>
    <s v="CONCLUÍDO"/>
    <s v=""/>
    <s v="OK"/>
    <d v="2024-05-13T00:00:00"/>
    <s v="SIM"/>
    <s v="SIM"/>
  </r>
  <r>
    <n v="538"/>
    <x v="1"/>
    <d v="2024-05-08T00:00:00"/>
    <x v="4"/>
    <d v="1899-12-30T15:30:00"/>
    <s v="Fazenda Betel "/>
    <x v="4"/>
    <x v="1"/>
    <x v="0"/>
    <x v="0"/>
    <s v="O colaborador estava realizando a higienização da cabine da máquina e ao fechar a janela traseira, essa veio a bater com força despropocional, causando a trinca do vidro. "/>
    <x v="35"/>
    <x v="4"/>
    <m/>
    <s v="Francisco Edinaldo Carvalho Souza "/>
    <s v="Operador Trator de Pneu "/>
    <m/>
    <m/>
    <m/>
    <s v="1. Comunicação aos gestores e área de segurança da MS Florestal e EPS JSF. _x000a_2. Máquina encaminhada para manutenção. "/>
    <s v="José Alex Secundino dos Santos "/>
    <s v="EMERSON MOURA TEIXEIRA"/>
    <s v="LEVE"/>
    <s v="BAIXA"/>
    <s v="NÃO"/>
    <s v=""/>
    <b v="0"/>
    <s v=""/>
    <m/>
    <m/>
    <m/>
    <s v="SIM"/>
  </r>
  <r>
    <n v="539"/>
    <x v="1"/>
    <d v="2024-05-08T00:00:00"/>
    <x v="4"/>
    <d v="1899-12-30T10:00:00"/>
    <s v="Faz. Ganesi, talhão 012 "/>
    <x v="3"/>
    <x v="1"/>
    <x v="0"/>
    <x v="0"/>
    <s v="O Colaborar estava realizando a atividade de Capina Química Manual, quando caiu em um buraco de Tatu. O buraco estava encoberto pela vegetação. "/>
    <x v="22"/>
    <x v="4"/>
    <s v=" Itatinga "/>
    <s v="Manoel da Silva Feitosa "/>
    <s v="Servente Rural"/>
    <m/>
    <m/>
    <m/>
    <s v="1. Encaminhado de imediato ao PS de Itatinga-SP. "/>
    <m/>
    <s v="MAICON BRAGA RODRIGUES"/>
    <s v="LEVE"/>
    <s v="BAIXA"/>
    <s v="NÃO"/>
    <s v=""/>
    <b v="0"/>
    <s v=""/>
    <m/>
    <m/>
    <m/>
    <s v="SIM"/>
  </r>
  <r>
    <n v="540"/>
    <x v="0"/>
    <d v="2024-05-09T00:00:00"/>
    <x v="4"/>
    <d v="1899-12-30T16:11:00"/>
    <s v="Faz. Dimep II, talhão 001 "/>
    <x v="0"/>
    <x v="2"/>
    <x v="0"/>
    <x v="0"/>
    <s v="O encarregado, ao realizar manobra de ré com o veículo leve Fiat Strada, acabou colidindo com o implemento (Bujet) em um ponto cego de visão. O implemento estava parado em um local seguro e afastado da operação. Havia placas de sinalização na área. "/>
    <x v="22"/>
    <x v="4"/>
    <s v=" Itatinga "/>
    <s v="Erick Jorge "/>
    <s v="Encarregado Florestal "/>
    <m/>
    <m/>
    <m/>
    <s v="1. Veículo encaminhado para manutenção. "/>
    <m/>
    <s v="MAICON BRAGA RODRIGUES"/>
    <s v="LEVE"/>
    <s v="BAIXA"/>
    <s v="NÃO"/>
    <s v=""/>
    <b v="0"/>
    <s v=""/>
    <m/>
    <m/>
    <m/>
    <s v="SIM"/>
  </r>
  <r>
    <n v="541"/>
    <x v="0"/>
    <d v="2024-05-09T00:00:00"/>
    <x v="4"/>
    <d v="1899-12-30T16:00:00"/>
    <s v="Faz. Itamaraty, talhão 005 "/>
    <x v="3"/>
    <x v="1"/>
    <x v="0"/>
    <x v="0"/>
    <s v="Veículo de terceiro (fiat strada) colidiu com o carro S10 da Bracell que estava estacionado."/>
    <x v="0"/>
    <x v="4"/>
    <s v="Paulistânia "/>
    <s v="Juliana Silva 37017293 "/>
    <s v="Auxiliar de serviços gerais "/>
    <m/>
    <m/>
    <m/>
    <s v="_x000a_1. Encaminhado de imediato ao PS de Paulistânia-SP. _x000a_2. encaminhada medicina Bracell (10/05). "/>
    <m/>
    <s v="RODOLFO DE SOUZA RODRIGUES"/>
    <s v="LEVE"/>
    <s v="BAIXA"/>
    <s v="NÃO"/>
    <s v=""/>
    <b v="0"/>
    <s v=""/>
    <m/>
    <m/>
    <m/>
    <s v="SIM"/>
  </r>
  <r>
    <n v="542"/>
    <x v="0"/>
    <d v="2024-05-09T00:00:00"/>
    <x v="4"/>
    <d v="1899-12-30T16:20:00"/>
    <s v="Oficina Automotiva "/>
    <x v="3"/>
    <x v="1"/>
    <x v="0"/>
    <x v="0"/>
    <s v="Colaborador da preventiva de 60k carretas, veio a resvalar com a marreta de 3kg em sua mão esquerda na atividade de abaixar o eixo para troca da bucha trifuncional. "/>
    <x v="0"/>
    <x v="6"/>
    <s v="Preventiva Carretas "/>
    <s v="Denis Carlos de Lima - 37014747 "/>
    <s v="Mecânico ll "/>
    <m/>
    <m/>
    <m/>
    <s v="1. Colaborador comunicou o líder e supervisor imediato, foi encaminhado ao ambulatório e depois encaminhado ao CMU e no dia 10/05/2024 voltou na medicina Bracell _x000a_2. Comunicação à segurança do trabalho "/>
    <s v="Dyogenes Santos Lima de Jesus "/>
    <s v="TÁSSIA PRADO"/>
    <s v="LEVE"/>
    <s v="BAIXA"/>
    <s v="NÃO"/>
    <s v=""/>
    <b v="0"/>
    <s v=""/>
    <m/>
    <m/>
    <m/>
    <m/>
  </r>
  <r>
    <n v="543"/>
    <x v="0"/>
    <d v="2024-05-09T00:00:00"/>
    <x v="4"/>
    <d v="1899-12-30T19:16:00"/>
    <s v="Alça de acesso Balança de recebimento de madeira - Portaria 01 "/>
    <x v="0"/>
    <x v="3"/>
    <x v="0"/>
    <x v="0"/>
    <s v="Caminhão frota 44160 que estava na operação de transferência de madeira entre a L1 e L2, estava com uma madeira para fora da caixa de carga. Ao adentrar na alça de acesso da balança de recebimento, bateu com a madeira no portão, causando avarias no mesmo. Houve apenas danos materiais (Portão da entrada da balança amassado). "/>
    <x v="0"/>
    <x v="0"/>
    <s v="BTF 06"/>
    <s v="Fernando Barbui "/>
    <s v="Motorista Transporte de madeiras "/>
    <m/>
    <m/>
    <m/>
    <s v="1. Comunicando imediato à liderança. "/>
    <s v="Uedslei Cunha "/>
    <s v="JOSE LEONARDO RIGHETO"/>
    <s v="MODERADO"/>
    <s v="MÉDIA"/>
    <s v="SIM"/>
    <d v="2024-05-16T00:00:00"/>
    <s v="CONCLUÍDO"/>
    <s v=""/>
    <s v="OK"/>
    <m/>
    <s v="SIM"/>
    <s v="SIM"/>
  </r>
  <r>
    <n v="544"/>
    <x v="1"/>
    <d v="2024-05-09T00:00:00"/>
    <x v="4"/>
    <d v="1899-12-30T14:00:00"/>
    <s v=" Fazenda Água Limpa "/>
    <x v="4"/>
    <x v="1"/>
    <x v="0"/>
    <x v="0"/>
    <s v="O colaborador estava realizando a atividade de roçada mecanizada e ao passar por cima de um pedaço de resíduo, o mesmo veio a atingir o vidro dianteiro do lado esquerdo da máquina. "/>
    <x v="39"/>
    <x v="4"/>
    <s v="Roçada Mecanizada "/>
    <s v="2292/ Alex Alves Rodrigues Martinez "/>
    <s v="Operador de Máquinas "/>
    <m/>
    <m/>
    <m/>
    <s v="1. Comunicação aos gestores e área de segurança da MS Florestal e EPS Larsil. _x000a_2. Máquina paralisada para manutenção. "/>
    <s v="Leonardo "/>
    <s v="AMANDA CRISTINA PATRICIO DE LIMA"/>
    <s v="LEVE"/>
    <s v="BAIXA"/>
    <s v="NÃO"/>
    <s v=""/>
    <b v="0"/>
    <s v=""/>
    <m/>
    <m/>
    <m/>
    <s v="SIM"/>
  </r>
  <r>
    <n v="545"/>
    <x v="0"/>
    <d v="2024-05-10T00:00:00"/>
    <x v="4"/>
    <d v="1899-12-30T00:30:00"/>
    <s v="Rodovia Marechal Rondon, km 286 - Próximo ao pedágio "/>
    <x v="0"/>
    <x v="3"/>
    <x v="0"/>
    <x v="0"/>
    <s v="Motorista estava conduzindo o CM RTE8A26 (Carregado), quando um Caminhão Baú, colidiu na traseira do tritrem. Houve apenas danos materiais. "/>
    <x v="29"/>
    <x v="0"/>
    <s v="Logística Florestal"/>
    <s v="Vanderlei Costa Ribeiro "/>
    <s v="Motorista tritrem "/>
    <m/>
    <m/>
    <m/>
    <s v="1. Motorista acionou o monitoramento da Transpes; _x000a_2. Monitoramento acionou a gestão SSMA e gerente da Transpes; _x000a_3. Comunicado gestão Bracell. _x000a_4. TST Transpes foi até o local fazer o acompanhamento; _x000a_5. Polícia Rodoviária foi acionada e abriu o boletim de ocorrência; _x000a_6. Foi realizada a troca do motorista para dar sequência no carregamento. "/>
    <s v="Danyllo Oliveira Barbosa "/>
    <s v="JOSE ANTONIO DOS SANTOS"/>
    <s v="LEVE"/>
    <s v="BAIXA"/>
    <s v="NÃO"/>
    <s v=""/>
    <b v="0"/>
    <s v=""/>
    <m/>
    <m/>
    <m/>
    <s v="SIM"/>
  </r>
  <r>
    <n v="546"/>
    <x v="0"/>
    <d v="2024-05-09T00:00:00"/>
    <x v="4"/>
    <d v="1899-12-30T22:30:00"/>
    <s v="Fazenda Santa Maria II "/>
    <x v="3"/>
    <x v="1"/>
    <x v="0"/>
    <x v="0"/>
    <s v="Colaborador ao descarregar uma roda guia em campo, danificou a tampa traseira da strada. Ao tentar fechar, sem a utilização da luva o mesmo sofreu um pequeno corte em sua mão esquerda. "/>
    <x v="0"/>
    <x v="6"/>
    <s v="Almoxarifado "/>
    <s v="37007422 Aislan Rafael Cavalari "/>
    <s v="Almoxarife "/>
    <m/>
    <m/>
    <m/>
    <s v="1. Comunicação ao gestor e a segurança do trabalho _x000a_2. Colaborador encaminhado no dia 10/05/2024 ao ambulatório Bracell "/>
    <s v="Gustavo Romeiro "/>
    <s v="TÁSSIA PRADO"/>
    <s v="INSIGNIFICANTE"/>
    <s v="MÉDIA"/>
    <s v="NÃO"/>
    <s v=""/>
    <b v="0"/>
    <s v=""/>
    <m/>
    <m/>
    <m/>
    <s v="SIM"/>
  </r>
  <r>
    <n v="547"/>
    <x v="0"/>
    <d v="2024-05-08T00:00:00"/>
    <x v="4"/>
    <d v="1899-12-30T15:40:00"/>
    <s v="Trilho de movimentação "/>
    <x v="3"/>
    <x v="1"/>
    <x v="0"/>
    <x v="0"/>
    <s v="Colaborador estava utilizando o carrinho de movimentação de bandejões, quando o braço do carrinho abriu, bateu no ferro do trilho e consequentemente atingiu o joelho direito colaborador. "/>
    <x v="0"/>
    <x v="2"/>
    <s v="Primeira Seleção "/>
    <s v="Jonatas Alves Andreosi [37012497] "/>
    <s v="Auxiliar de serviços gerais "/>
    <m/>
    <m/>
    <m/>
    <s v="1. Colaborador foi encaminhado na Medicina Bracell, após avaliação Médica o mesmo foi liberado para retorno às atividades. "/>
    <s v="Beatriz Aquino "/>
    <s v="KARINE ANTONIA MORAES RIBEIRO"/>
    <s v="LEVE"/>
    <s v="MÉDIA"/>
    <s v="NÃO"/>
    <s v=""/>
    <b v="0"/>
    <s v=""/>
    <m/>
    <m/>
    <m/>
    <s v="NÃO"/>
  </r>
  <r>
    <n v="548"/>
    <x v="0"/>
    <d v="2024-05-10T00:00:00"/>
    <x v="4"/>
    <d v="1899-12-30T10:00:00"/>
    <s v="Fazenda Santa Madalena / Piratininga - SP - MÓD 01"/>
    <x v="2"/>
    <x v="1"/>
    <x v="0"/>
    <x v="0"/>
    <s v="Operador ao caminhar da máquina até o cabeçote onde estava sendo realizado manutenção, sentiu uma ferroada no rosto próximo ao olho. "/>
    <x v="0"/>
    <x v="3"/>
    <s v="Módulo 1 "/>
    <s v="Everton Pires dallaqua "/>
    <s v="Operador máquina florestal II "/>
    <m/>
    <m/>
    <m/>
    <s v="1.  Colaborador encaminhado para o módulo tomou antialérgico. _x000a_2. Encaminhado ambulatório Bracell, atendido e liberado para a atividade. "/>
    <s v="Márcio Pires "/>
    <s v="MARCO ANTONIO DINIZ"/>
    <s v="LEVE"/>
    <s v="BAIXA"/>
    <s v="NÃO"/>
    <s v=""/>
    <b v="0"/>
    <s v=""/>
    <m/>
    <m/>
    <m/>
    <s v="SIM"/>
  </r>
  <r>
    <n v="549"/>
    <x v="0"/>
    <d v="2024-05-10T00:00:00"/>
    <x v="4"/>
    <d v="1899-12-30T13:40:00"/>
    <s v="Pátio de Madeira"/>
    <x v="3"/>
    <x v="1"/>
    <x v="0"/>
    <x v="0"/>
    <s v="O motorista estava parado no pátio de madeira e no momento em que ajudava outro motorista a retirar a ponta da madeira da composição, a mesma voltou e prensou seu antebraço no suporte do paralama, causando trauma superficial. O mesmo foi direcionado ao ambulatório e posteriormente para o hospital da Unimed. "/>
    <x v="0"/>
    <x v="0"/>
    <s v="BTF 07"/>
    <s v="Diego Rodrigues da Silva"/>
    <s v="Motorista Madeira"/>
    <m/>
    <m/>
    <m/>
    <s v="1. Comunicado a liderança e encaminhado ao ambulatório/ hospital"/>
    <s v="Fabiana Oliveira"/>
    <s v="JOSE LEONARDO RIGHETO"/>
    <s v="LEVE"/>
    <s v="BAIXA"/>
    <s v="NÃO"/>
    <s v=""/>
    <b v="0"/>
    <s v=""/>
    <m/>
    <m/>
    <m/>
    <s v="SIM"/>
  </r>
  <r>
    <n v="550"/>
    <x v="0"/>
    <d v="2024-05-12T00:00:00"/>
    <x v="4"/>
    <d v="1899-12-30T10:35:00"/>
    <s v="Rodovia Marechal Rondon, km 439 + 200m, Lins-SP. "/>
    <x v="0"/>
    <x v="3"/>
    <x v="0"/>
    <x v="0"/>
    <s v="O motorista conduzia o CM RDN4J44 (Carregado na fazenda Ômega em Getulina-SP) na Rodovia Marechal Rondon KM 439 +200 metros próximo ao posto de combustível (sentido Lins a Bauru) e relata que ouviu o estouro do pneu do cavalo mecânico (Pneu da primeira tração lado do motorista) e ao parar o equipamento começou o princípio de incêndio, tentou conter com o extintor do equipamento, porém sem sucesso. Um veículo com policiais militares passava no momento e acionou o corpo de bombeiros que chegou de imediato e interviu para evitar maiores danos. "/>
    <x v="29"/>
    <x v="0"/>
    <s v="Logística Florestal"/>
    <s v="José Claudinir Alves Carneiro "/>
    <s v="Motorista tritrem "/>
    <m/>
    <m/>
    <m/>
    <s v="1. Motorista acionou o monitoramento da Transpes; _x000a_2. Monitoramento acionou a gestão SSMA e gerente da Transpes; _x000a_3. Comunicado gestão Bracell; _x000a_4. Acionado o corpo de bombeiro até o local para conter princípio de incêndio; _x000a_5. Supervisor de manutenção Transpes foi até o local fazer o acompanhamento; _x000a_6. Polícia Rodoviária abriu o boletim de ocorrência; "/>
    <s v="Danyllo Oliveira Barbosa "/>
    <s v="JOSE ANTONIO DOS SANTOS"/>
    <s v="MODERADO"/>
    <s v="BAIXA"/>
    <s v="SIM"/>
    <d v="2024-05-19T00:00:00"/>
    <s v="CONCLUÍDO"/>
    <s v=""/>
    <s v="OK"/>
    <d v="2024-05-15T00:00:00"/>
    <s v="SIM"/>
    <s v="SIM"/>
  </r>
  <r>
    <n v="551"/>
    <x v="0"/>
    <d v="2024-05-11T00:00:00"/>
    <x v="4"/>
    <d v="1899-12-30T22:30:00"/>
    <s v="Pátio da linha 01 "/>
    <x v="0"/>
    <x v="3"/>
    <x v="0"/>
    <x v="0"/>
    <s v="Estava saindo com o caminhão, quando colidiu a carreta na cabine lado direito de outro caminhão que estava parado, causando pequena avaria. "/>
    <x v="0"/>
    <x v="0"/>
    <s v="Logística Florestal "/>
    <s v="37012441 Valdenil da Silva "/>
    <s v="Motorista Transporte Florestal "/>
    <m/>
    <m/>
    <m/>
    <s v="1. Avisado o Supervisor da área e logístico. "/>
    <s v="Marcos Aurélio Montesso "/>
    <s v="JOSE LEONARDO RIGHETO"/>
    <s v="LEVE"/>
    <s v="BAIXA"/>
    <s v="NÃO"/>
    <s v=""/>
    <b v="0"/>
    <s v=""/>
    <m/>
    <m/>
    <m/>
    <s v="SIM"/>
  </r>
  <r>
    <n v="552"/>
    <x v="1"/>
    <d v="2024-05-10T00:00:00"/>
    <x v="4"/>
    <d v="1899-12-30T15:45:00"/>
    <s v="Fazenda São Pedro da Mata - Ribas do Rio Pardo-MS "/>
    <x v="0"/>
    <x v="0"/>
    <x v="0"/>
    <x v="0"/>
    <s v="O motorista do caminhão pipa (frota CP-02) relatou que devido a um problema mecânico na embreagem, o veículo veio a ter atritos com os rolamentos, gerando faíscas de fogo e posteriormente um princípio de incêndio que foi controlado com a utilização do extintor de incêndio."/>
    <x v="10"/>
    <x v="4"/>
    <s v="Plantio/Irrigação "/>
    <s v="Edilson Cândido Bezerra "/>
    <s v=" Motorista "/>
    <m/>
    <m/>
    <m/>
    <s v="1. Comunicação aos gestores e área de segurança da MS Florestal e EPS ASJ. "/>
    <s v="Cleber Gois "/>
    <s v="MARCEL PRADO DE LUCENA"/>
    <s v="LEVE"/>
    <s v="BAIXA"/>
    <s v="NÃO"/>
    <s v=""/>
    <b v="0"/>
    <s v=""/>
    <m/>
    <m/>
    <m/>
    <s v="SIM"/>
  </r>
  <r>
    <n v="553"/>
    <x v="1"/>
    <d v="2024-05-11T00:00:00"/>
    <x v="4"/>
    <d v="1899-12-30T14:30:00"/>
    <s v="Fazenda Betel Gleba B "/>
    <x v="0"/>
    <x v="4"/>
    <x v="0"/>
    <x v="0"/>
    <s v="O colaborador informou que o veículo (ônibus da empresa Piracicabana) que presta serviço para EPS Emflors atolou. Foi então que o motorista do ônibus solicitou o apoio do operador para desatolar o ônibus com apoio da máquina e eles (motorista e operador) utilizaram uma corrente para realizar essa ação. No momento da realização do desatolamento, o pino de segurança se soltou, indo diretamente no para-brisa do ônibus, causando a trinca do vidro. "/>
    <x v="33"/>
    <x v="4"/>
    <s v="Plantio "/>
    <s v="17606 / Rodrigo Santos "/>
    <s v="Op. De Trator de Pneus "/>
    <m/>
    <m/>
    <m/>
    <s v="1. Comunicação aos gestores e área de segurança da MS Florestal e EPS Emflors I"/>
    <s v="Charles Costa dos Santos "/>
    <s v="EMERSON MOURA TEIXEIRA"/>
    <s v="MODERADO"/>
    <s v="MÉDIA"/>
    <s v="SIM"/>
    <d v="2024-05-18T00:00:00"/>
    <s v="ATRASADO"/>
    <n v="110"/>
    <m/>
    <m/>
    <m/>
    <s v="SIM"/>
  </r>
  <r>
    <n v="554"/>
    <x v="1"/>
    <d v="2024-05-16T00:00:00"/>
    <x v="4"/>
    <d v="1899-12-30T08:45:00"/>
    <s v="Viveiro - Água Clara "/>
    <x v="3"/>
    <x v="1"/>
    <x v="0"/>
    <x v="0"/>
    <s v="O colaborador relatou que estava realizando atividade no descarregamento de caixas no viveiro. Ao subir no caminhão, ele acabou batendo o joelho direito na lateral da carroceria, causando um pequeno corte em sua perna. "/>
    <x v="48"/>
    <x v="2"/>
    <s v="Viveiro"/>
    <s v="Laércio Santos Souza Filho "/>
    <s v="Ajudante Florestal "/>
    <m/>
    <m/>
    <m/>
    <s v="1. O colaborador foi atendido no local e realizado assepsia. Em seguida, ele foi encaminhado para ambulatório médico local, onde foi atendido e liberado sem restrições.  _x000a_2. Comunicação aos gestores e área de segurança da MS Florestal e EPS DN Florestal.  "/>
    <s v="Eduardo Diego Oliveira "/>
    <s v="Dayane Rafaela Rossignolo"/>
    <s v="LEVE"/>
    <s v="BAIXA"/>
    <s v="NÃO"/>
    <m/>
    <m/>
    <m/>
    <m/>
    <m/>
    <m/>
    <s v="SIM"/>
  </r>
  <r>
    <n v="555"/>
    <x v="0"/>
    <d v="2024-05-07T00:00:00"/>
    <x v="4"/>
    <d v="1899-12-30T09:05:00"/>
    <s v="Rotatória Viveiro sentido saída do distrito "/>
    <x v="0"/>
    <x v="2"/>
    <x v="0"/>
    <x v="0"/>
    <s v="O motorista estava em trânsito na rotatória do Viveiro Bracell e veio a colidir na traseira de outro veículo  Bracell. "/>
    <x v="0"/>
    <x v="0"/>
    <s v="Logística Transporte "/>
    <s v="Elder Paulo dos Santos / 37007400 "/>
    <s v="Motorista "/>
    <m/>
    <m/>
    <m/>
    <s v="1. Informado a coordenação e a Segurança "/>
    <s v="Elder Paulo dos Santos "/>
    <s v="JOSE LEONARDO RIGHETO"/>
    <s v="MODERADO"/>
    <s v="BAIXA"/>
    <s v="SIM"/>
    <d v="2024-05-14T00:00:00"/>
    <s v="CONCLUÍDO"/>
    <s v=""/>
    <s v="OK"/>
    <m/>
    <s v="SIM"/>
    <s v="SIM"/>
  </r>
  <r>
    <n v="556"/>
    <x v="0"/>
    <d v="2024-05-13T00:00:00"/>
    <x v="4"/>
    <d v="1899-12-30T17:00:00"/>
    <s v="Fazenda Pinheiro III / Botucatu- SP - MÓD 15"/>
    <x v="1"/>
    <x v="1"/>
    <x v="2"/>
    <x v="0"/>
    <s v="Operador ao fazer o check list do esquipamento no inicio do turno , pisou em um buraco que estava com galhada, vindo a sentir dor no tornozelo . "/>
    <x v="0"/>
    <x v="3"/>
    <s v="Módulo 15 "/>
    <s v="Lucas Almeida "/>
    <s v="Operador máquina florestal II "/>
    <m/>
    <m/>
    <m/>
    <s v="1. Colaborador encaminhado para a Unimed em Botucatu. _x000a_2. Na data de 13/05, será levado a medicina Bracell. "/>
    <s v="Ramon Camargo "/>
    <s v="MARCO ANTONIO DINIZ"/>
    <s v="LEVE"/>
    <s v="BAIXA"/>
    <s v="SIM"/>
    <d v="2024-05-20T00:00:00"/>
    <s v="CONCLUÍDO"/>
    <s v=""/>
    <s v="OK"/>
    <d v="2024-05-17T00:00:00"/>
    <s v="SIM"/>
    <s v="SIM"/>
  </r>
  <r>
    <n v="557"/>
    <x v="0"/>
    <d v="2024-05-13T00:00:00"/>
    <x v="4"/>
    <d v="1899-12-30T14:03:00"/>
    <s v="Itatinga "/>
    <x v="0"/>
    <x v="2"/>
    <x v="0"/>
    <x v="0"/>
    <s v="Durante trajeto na divisa da fazenda 0475 ipe III, colaborador estava com atenção voltada para o outro lado do talhão e não visualizou a madeira que estava virada para estrada, onde ao passar com o veículo, ocasionou a quebra vidro do passageiro e avaria na lateral da porta lado esquerdo. "/>
    <x v="0"/>
    <x v="9"/>
    <s v="Planejamento "/>
    <s v="Paulo Henrique Micadei 37002940 "/>
    <s v="Técnico de Planejamento e controle II "/>
    <m/>
    <m/>
    <m/>
    <s v="1. Relatado o ocorrido a supervisão "/>
    <s v="Paulo Henrique Micadei "/>
    <s v="KARINE ANTONIA MORAES RIBEIRO"/>
    <s v="LEVE"/>
    <s v="BAIXA"/>
    <s v="NÃO"/>
    <s v=""/>
    <b v="0"/>
    <s v=""/>
    <m/>
    <m/>
    <m/>
    <s v="SIM"/>
  </r>
  <r>
    <n v="558"/>
    <x v="0"/>
    <d v="2024-05-13T00:00:00"/>
    <x v="4"/>
    <d v="1899-12-30T15:40:00"/>
    <s v="Fazenda Nossa Senhora Aparecida IV. "/>
    <x v="0"/>
    <x v="2"/>
    <x v="0"/>
    <x v="0"/>
    <s v="Estava a caminho da Fazenda Nossa Senhora Aparecida IV pela estrada municipal da cidade de Vera Cruz com a pick-up estrada , chegando para adentrar a fazenda, houve colisão com uma Hilux da KOMATSU em uma curva fechada e de pouca visibilidade (devido a uma mata nativa). "/>
    <x v="0"/>
    <x v="12"/>
    <s v="BRC-04 "/>
    <s v="Rafael Ramos de Oliveira. "/>
    <s v="Técnico Operações Florestais II "/>
    <m/>
    <m/>
    <m/>
    <s v="1. Comunicado todos os responsáveis, verificação das condições dos condutores, acionamento do guincho e seguradora. "/>
    <s v="Rafael Ramos de Oliveira "/>
    <s v="GLAUCIA APARECIDA COVRE"/>
    <s v="LEVE"/>
    <s v="BAIXA"/>
    <s v="NÃO"/>
    <s v=""/>
    <b v="0"/>
    <s v=""/>
    <m/>
    <m/>
    <m/>
    <s v="SIM"/>
  </r>
  <r>
    <n v="559"/>
    <x v="0"/>
    <d v="2024-05-13T00:00:00"/>
    <x v="4"/>
    <d v="1899-12-30T16:00:00"/>
    <s v="Faz. Santa Maria talhão 004 "/>
    <x v="2"/>
    <x v="1"/>
    <x v="0"/>
    <x v="0"/>
    <s v="A Colaborador estava realizando a atividade de desentubetamento no talhão 004, quando colocou a mão na caixa de mudas e foi picado por uma abelha na mão. "/>
    <x v="0"/>
    <x v="4"/>
    <s v="Paulistânia "/>
    <s v="Marcelo Rodrigues "/>
    <s v="Auxiliar de serviços gerais "/>
    <m/>
    <m/>
    <m/>
    <s v="1. Encaminhado de imediato ao PS de Paulistânia-SP. "/>
    <s v="Antonio Bruno Filho "/>
    <s v="RODOLFO DE SOUZA RODRIGUES"/>
    <s v="LEVE"/>
    <s v="BAIXA"/>
    <s v="NÃO"/>
    <s v=""/>
    <b v="0"/>
    <s v=""/>
    <m/>
    <m/>
    <m/>
    <s v="SIM"/>
  </r>
  <r>
    <n v="560"/>
    <x v="0"/>
    <d v="2024-05-13T00:00:00"/>
    <x v="4"/>
    <d v="1899-12-30T12:00:00"/>
    <s v="Rua em frente o refeitorio "/>
    <x v="1"/>
    <x v="1"/>
    <x v="1"/>
    <x v="0"/>
    <s v="Colaboradora estava indo almoçar e torceu o pé esquerdo. "/>
    <x v="0"/>
    <x v="2"/>
    <s v="LP II"/>
    <s v="Valdineia Fernanda Barbosa - 37016472 "/>
    <s v="Auxiliar de serviços gerais "/>
    <m/>
    <m/>
    <m/>
    <s v="1. Colaboradora foi encaminhada na Medicina Bracell (linha 2), posteriormente direcionada para o CMU para realizar raio-x. _x000a_2. Em 14.05.24 retorna na medicina para avaliação e classificação da ocorrência. _x000a_Obs.: Colaboradora argumentou que o ocorrido foi as 12:00, porém só comunicou a liderança as 16:45. "/>
    <s v="Nathane "/>
    <s v="KARINE ANTONIA MORAES RIBEIRO"/>
    <s v="LEVE"/>
    <s v="BAIXA"/>
    <s v="SIM"/>
    <d v="2024-05-20T00:00:00"/>
    <s v="CONCLUÍDO"/>
    <s v=""/>
    <s v="OK"/>
    <d v="2024-05-20T00:00:00"/>
    <s v="SIM"/>
    <s v="SIM"/>
  </r>
  <r>
    <n v="561"/>
    <x v="0"/>
    <d v="2024-05-13T00:00:00"/>
    <x v="4"/>
    <d v="1899-12-30T12:30:00"/>
    <s v="Fazenda Santa Iza - Veríssimo - MG - MÓD 13"/>
    <x v="0"/>
    <x v="4"/>
    <x v="0"/>
    <x v="0"/>
    <s v="Motorista ao sair com o ônibus do módulo sentido a cidade, ainda na estrada principal próximo à fazenda, ao passar por uma caçamba lado a lado, por à estrada ser estreita, antes de terminar de passar, a ponta do pino na lateral da caçamba veio a pegar na janela lateral do ônibus, vindo a quebrar. "/>
    <x v="27"/>
    <x v="3"/>
    <s v="Módulo 13 "/>
    <s v="Daniel José Pedro "/>
    <s v="Motorista "/>
    <m/>
    <m/>
    <m/>
    <s v="1. Comunicado a Gestão "/>
    <s v="Francisco da Conceição Sousa "/>
    <s v="GUILHERME CHAMARELLI"/>
    <s v="LEVE"/>
    <s v="BAIXA"/>
    <s v="NÃO"/>
    <s v=""/>
    <b v="0"/>
    <s v=""/>
    <m/>
    <m/>
    <m/>
    <s v="SIM"/>
  </r>
  <r>
    <n v="562"/>
    <x v="0"/>
    <d v="2024-05-13T00:00:00"/>
    <x v="4"/>
    <d v="1899-12-30T20:00:00"/>
    <s v="Fazenda Água Fria, Talhão 012 - Getulina-SP - MÓD 06"/>
    <x v="3"/>
    <x v="1"/>
    <x v="0"/>
    <x v="0"/>
    <s v="O colaborador ao descer do equipamento, veio a prender o dedo entre o ponto de apoio com o suporte da cortina da porta do harvester. "/>
    <x v="0"/>
    <x v="3"/>
    <s v="Módulo 06 "/>
    <s v="37015289 Leonardo de Azevedo "/>
    <s v="Operador de máquina florestal "/>
    <m/>
    <m/>
    <m/>
    <s v="1. Comunicado a Gestão. _x000a_2. Colaborador foi encaminhando ao pronto socorro em Lins. "/>
    <s v="Fabiano Lee Van "/>
    <s v="HUMBERTO MARTINS"/>
    <s v="LEVE"/>
    <s v="BAIXA"/>
    <s v="NÃO"/>
    <s v=""/>
    <b v="0"/>
    <s v=""/>
    <m/>
    <m/>
    <m/>
    <s v="SIM"/>
  </r>
  <r>
    <n v="563"/>
    <x v="0"/>
    <d v="2024-05-13T00:00:00"/>
    <x v="4"/>
    <d v="1899-12-30T13:20:00"/>
    <s v="Fazenda Santa América (ID: 0162) "/>
    <x v="4"/>
    <x v="1"/>
    <x v="0"/>
    <x v="0"/>
    <s v="O trator Frota 465 estava realizando a atividade de limpeza de área dentro do talhão 026, quando o trator deslizou vindo a bater na árvore de eucalipto, causando a trinca do vidro do lado direito. "/>
    <x v="22"/>
    <x v="4"/>
    <s v=" Duartina "/>
    <s v="Danilo Basso Claro "/>
    <s v=" Operador de Máquinas agrícolas "/>
    <m/>
    <m/>
    <m/>
    <s v="1. Comunicado aos superior imediato. Referente a quebra do vidro e parando trato 465 "/>
    <s v="Dener "/>
    <s v="ALEXANDRE OLIVEIRA"/>
    <s v="LEVE"/>
    <s v="BAIXA"/>
    <s v="NÃO"/>
    <s v=""/>
    <b v="0"/>
    <s v=""/>
    <m/>
    <m/>
    <m/>
    <s v="SIM"/>
  </r>
  <r>
    <n v="564"/>
    <x v="0"/>
    <d v="2024-05-14T00:00:00"/>
    <x v="4"/>
    <d v="1899-12-30T10:47:00"/>
    <s v="Fazenda Sossego I "/>
    <x v="4"/>
    <x v="1"/>
    <x v="0"/>
    <x v="0"/>
    <s v="Ao realizar a limpeza de caixa d’agua, uma madeira no solo veio a subir na concha (chicoteando), atingindo o para brisa, causando a quebra do mesmo. "/>
    <x v="15"/>
    <x v="7"/>
    <s v="Regional Norte "/>
    <s v="Lineker dos Santos Magnago – Matricula - 1753 "/>
    <s v="Operador de Maquinas Pesadas II "/>
    <m/>
    <m/>
    <m/>
    <s v="1. Equipamento paralisado, comunicação imediata aos responsáveis. "/>
    <s v="Helen Beatriz "/>
    <s v="GLAUCIA APARECIDA COVRE"/>
    <s v="MODERADO"/>
    <s v="BAIXA"/>
    <s v="SIM"/>
    <d v="2024-05-21T00:00:00"/>
    <s v="CONCLUÍDO"/>
    <s v=""/>
    <s v="OK"/>
    <m/>
    <m/>
    <s v="SIM"/>
  </r>
  <r>
    <n v="565"/>
    <x v="0"/>
    <d v="2024-05-14T00:00:00"/>
    <x v="4"/>
    <d v="1899-12-30T12:40:00"/>
    <s v="Fazenda Santo Antônio do Palmares "/>
    <x v="0"/>
    <x v="2"/>
    <x v="0"/>
    <x v="0"/>
    <s v="Veículo Caminhonete S10 ao realizar manobra veio a colidir na porta lateral do lado esquerdo do veículo Mobi da empresa Suína. "/>
    <x v="0"/>
    <x v="4"/>
    <s v="Preparo de solo - LP01 "/>
    <s v="37000996 / Rogério Batista "/>
    <s v="Técnico Operações Florestais "/>
    <m/>
    <m/>
    <m/>
    <s v="1. Comunicado o gestor Bracell Richard Santos. _x000a_2. Comunicado ao time de segurança "/>
    <s v="Rogério Batista "/>
    <s v="RODOLFO DE SOUZA RODRIGUES"/>
    <s v="LEVE"/>
    <s v="BAIXA"/>
    <s v="NÃO"/>
    <s v=""/>
    <b v="0"/>
    <s v=""/>
    <m/>
    <m/>
    <m/>
    <s v="SIM"/>
  </r>
  <r>
    <n v="566"/>
    <x v="0"/>
    <d v="2024-05-11T00:00:00"/>
    <x v="4"/>
    <d v="1899-12-30T04:50:00"/>
    <s v="Pirajui "/>
    <x v="5"/>
    <x v="1"/>
    <x v="0"/>
    <x v="0"/>
    <s v="O colaborador relatou que no trajeto ao ponto para esperar o transporte veio a pisar na tampa de fossa e a mesma veio a quebrar afundando seu pé no buraco e lhe causando uma lesão no pé esquerdo. "/>
    <x v="0"/>
    <x v="6"/>
    <s v="BRC 05 "/>
    <s v="37016916 Roger Gustavo Moreno Rosalino "/>
    <s v="Mecanico "/>
    <m/>
    <m/>
    <m/>
    <s v="1. Comunicação aos gestores e segurança do trabalho _x000a_2. Colaborador foi encaminhado ao pronto atendimento da Cidade de Pirajui _x000a_3. Colaborador passou no ambulatório dia 13 e 14/05/2024 para classificação "/>
    <s v="Junio Fernando Oliveira Souza "/>
    <s v="TÁSSIA PRADO"/>
    <s v="LEVE"/>
    <s v="MUITO BAIXA"/>
    <s v="NÃO"/>
    <s v=""/>
    <b v="0"/>
    <s v=""/>
    <m/>
    <m/>
    <m/>
    <s v="SIM"/>
  </r>
  <r>
    <n v="567"/>
    <x v="0"/>
    <d v="2024-05-14T00:00:00"/>
    <x v="4"/>
    <d v="1899-12-30T11:10:00"/>
    <s v="Oficina central "/>
    <x v="3"/>
    <x v="1"/>
    <x v="0"/>
    <x v="0"/>
    <s v="O colaborador relatou que ao descer do caminhão onde realizava lubrificação, veio a escorregar e sofrer uma queda. No momento em que apoiou a mão no chão sentiu dor no dedo minimo esquerdo. "/>
    <x v="0"/>
    <x v="6"/>
    <s v="Oficina Central "/>
    <s v="37900733 Mateus Felipe S. Dos Santos "/>
    <s v="Aprendiz "/>
    <m/>
    <m/>
    <m/>
    <s v="1. Colaborador foi encaminhado ao Ambulatório da L2 onde recebu o primeiro atendimento e em seguida encaminhado pra Unimed pra tirar Raio -x _x000a_2. Comunicação ao gestor e segurança do trabalho "/>
    <s v=" Marcio Julio "/>
    <s v="TÁSSIA PRADO"/>
    <s v="LEVE"/>
    <s v="BAIXA"/>
    <s v="NÃO"/>
    <s v=""/>
    <b v="0"/>
    <s v=""/>
    <m/>
    <m/>
    <m/>
    <s v="SIM"/>
  </r>
  <r>
    <n v="568"/>
    <x v="0"/>
    <d v="2024-05-15T00:00:00"/>
    <x v="4"/>
    <d v="1899-12-30T10:31:00"/>
    <s v="Talhão: 002 "/>
    <x v="4"/>
    <x v="1"/>
    <x v="0"/>
    <x v="0"/>
    <s v="O colaborador realizava a atividade de Adubação e ao passar por uma área com resíduo de eucalipto, o galho subiu, pegando no vidro do trator que veio a trincar. "/>
    <x v="9"/>
    <x v="4"/>
    <s v="Fazenda São Marcelo II "/>
    <s v="336/ Antônio Carlos Campos "/>
    <s v="Operador de Trator Florestal "/>
    <m/>
    <m/>
    <m/>
    <s v="1. máquina paralisada imediatamente para reparos "/>
    <s v="Willian Santos Ribeiro "/>
    <s v="MAICON BRAGA RODRIGUES"/>
    <s v="LEVE"/>
    <s v="BAIXA"/>
    <s v="NÃO"/>
    <s v=""/>
    <b v="0"/>
    <s v=""/>
    <m/>
    <m/>
    <m/>
    <s v="SIM"/>
  </r>
  <r>
    <n v="569"/>
    <x v="0"/>
    <d v="2024-05-15T00:00:00"/>
    <x v="4"/>
    <d v="1899-12-30T18:30:00"/>
    <s v="Fazenda Pedra Preta "/>
    <x v="0"/>
    <x v="3"/>
    <x v="0"/>
    <x v="0"/>
    <s v="Motorista conduzia o caminhão tri-trem na estrada de terra para a fazenda Pedra Preta, quando ao chegar no carregamento identificou que havia caído um fueiro da primeira composição. "/>
    <x v="0"/>
    <x v="0"/>
    <s v="Logística Florestal "/>
    <s v="37011396 Luiz Marcos de Lima "/>
    <s v="Motorista Transporte Florestal "/>
    <m/>
    <m/>
    <m/>
    <s v="1. Avisado o Supervisor da área e logístico. "/>
    <s v="Marcos Aurélio Montesso "/>
    <s v="JOSE LEONARDO RIGHETO"/>
    <s v="MODERADO"/>
    <s v="BAIXA"/>
    <s v="SIM"/>
    <d v="2024-05-22T00:00:00"/>
    <s v="CONCLUÍDO"/>
    <s v=""/>
    <s v="OK"/>
    <m/>
    <s v="SIM"/>
    <s v="SIM"/>
  </r>
  <r>
    <n v="570"/>
    <x v="1"/>
    <d v="2024-05-13T00:00:00"/>
    <x v="4"/>
    <d v="1899-12-30T10:15:00"/>
    <s v="Mini jardim Clonal 1 "/>
    <x v="3"/>
    <x v="1"/>
    <x v="0"/>
    <x v="0"/>
    <s v="A colaboradora estava realizando atividade de coleta de broto e em determinado momento, veio a cortar o dedo médio da mão direita. Foi realizada assepsia, curativo no local e liberada sem restrições. "/>
    <x v="1"/>
    <x v="2"/>
    <m/>
    <s v="37016501/Danielly Valéria de Oliveira "/>
    <s v="Auxiliar de Serviços Gerais Viveiro "/>
    <m/>
    <m/>
    <m/>
    <s v="1. Comunicação aos gestores, saúde e área de segurança da MS Florestal. "/>
    <s v="Lidiana Ralph "/>
    <s v="Dayane Rafaela Rossignolo"/>
    <s v="LEVE"/>
    <s v="BAIXA"/>
    <s v="NÃO"/>
    <s v=""/>
    <b v="0"/>
    <s v=""/>
    <m/>
    <m/>
    <m/>
    <s v="SIM"/>
  </r>
  <r>
    <n v="571"/>
    <x v="1"/>
    <d v="2024-05-14T00:00:00"/>
    <x v="4"/>
    <d v="1899-12-30T09:40:00"/>
    <s v="Fazenda Conquista - Talhão 08 "/>
    <x v="4"/>
    <x v="1"/>
    <x v="0"/>
    <x v="0"/>
    <s v="O colaborador relatou que estava realizando soldagem do braço do retrovisor do trator/link 06. Após uns 10 minutos do término da manutenção, ele escutou um estalo e quando foi até a máquina, constatou que o vidro havia trincado. "/>
    <x v="49"/>
    <x v="4"/>
    <s v="Limpeza de Área com Link "/>
    <s v="Aparecido Souza dos Santos "/>
    <s v="Mecânico "/>
    <m/>
    <m/>
    <m/>
    <s v="1. Comunicação aos gestores e área de segurança da MS Florestal e EPS Amadeo. "/>
    <s v="Amadeo Neto "/>
    <s v="AMANDA CRISTINA PATRICIO DE LIMA"/>
    <s v="LEVE"/>
    <s v="BAIXA"/>
    <s v="NÃO"/>
    <s v=""/>
    <b v="0"/>
    <s v=""/>
    <m/>
    <m/>
    <m/>
    <s v="SIM"/>
  </r>
  <r>
    <n v="572"/>
    <x v="1"/>
    <d v="2024-05-15T00:00:00"/>
    <x v="4"/>
    <d v="1899-12-30T10:00:00"/>
    <s v="Fazenda Recanto do Lontra "/>
    <x v="4"/>
    <x v="1"/>
    <x v="0"/>
    <x v="0"/>
    <s v="O colaborador (operador) relatou que durante o deslocamento com o trator (TTP-48) com rolo faca entre as fazendas (São Francisco x Recanto do Lontra), mesmo estando com boa visibilidade, o operador se distraiu e acabou atingindo um poste de rede de energia elétrica (doméstica) que se encontrava do lado esquerdo da máquina. "/>
    <x v="6"/>
    <x v="4"/>
    <s v="Limpeza de área (rolo faca) "/>
    <s v="Rian Augusto Garcia Ximenes "/>
    <s v="Tratorista "/>
    <m/>
    <m/>
    <m/>
    <s v="1- Comunicação aos gestores Operacionais e área de segurança da MS Florestal e EPS Teca. _x000a_2 - Isolamento da área e acionamento da empresa Energisa para manutenção da rede. "/>
    <s v="Carolina Martins "/>
    <s v="MARCEL PRADO DE LUCENA"/>
    <s v="LEVE"/>
    <s v="BAIXA"/>
    <s v="SIM"/>
    <d v="2024-05-22T00:00:00"/>
    <s v="ATRASADO"/>
    <n v="106"/>
    <m/>
    <m/>
    <m/>
    <s v="SIM"/>
  </r>
  <r>
    <n v="573"/>
    <x v="0"/>
    <d v="2024-05-14T00:00:00"/>
    <x v="4"/>
    <d v="1899-12-30T19:20:00"/>
    <s v="Fazenda Nossa Senhora Aparecida IV - MÓD 10"/>
    <x v="4"/>
    <x v="1"/>
    <x v="0"/>
    <x v="0"/>
    <s v="Conforme afirmação do operador, durante operação no HV 10094, o apoio de braço que não estava devidamente fixado, após regulagem se movimentou involuntáriamente, ocasionando o acionamento do joystick e assim toque do cabeçote contra o Lexan."/>
    <x v="0"/>
    <x v="3"/>
    <s v="Módulo 10 "/>
    <s v="37006854/ Fábio Silva Marques "/>
    <s v="Operador máquina florestal II "/>
    <m/>
    <m/>
    <m/>
    <s v="1.  Colaborador relatou antes do final do turno! Apenas danos materiais. _x000a_2. Orientação aos operadores sobre devido aperto nas regulagens de banco da máquina. "/>
    <s v="Éverton Gomes da Silva "/>
    <s v="ALESSANDRO BERNARDINO BORGES"/>
    <s v="LEVE"/>
    <s v="BAIXA"/>
    <s v="NÃO"/>
    <s v=""/>
    <b v="0"/>
    <s v=""/>
    <m/>
    <m/>
    <m/>
    <s v="SIM"/>
  </r>
  <r>
    <n v="574"/>
    <x v="0"/>
    <d v="2024-05-15T00:00:00"/>
    <x v="4"/>
    <d v="1899-12-30T16:30:00"/>
    <s v="Faz. DIMEP 2, talhão 007 "/>
    <x v="4"/>
    <x v="1"/>
    <x v="0"/>
    <x v="0"/>
    <s v="Durante a operação de aplicação química mecanizada com o implemento Budget, o braço hidráulico do implemento veio a se quebrar, dando um solavanco no trator, o qual bateu em um galho de árvore, vindo a quebrar o vidro. "/>
    <x v="22"/>
    <x v="4"/>
    <s v=" Itatinga "/>
    <s v="Paulo Sergio "/>
    <s v="Tratorista. "/>
    <m/>
    <m/>
    <m/>
    <s v="1. Trator parado para manutenção "/>
    <s v="Alessandro Dias Domingues "/>
    <s v="MAICON BRAGA RODRIGUES"/>
    <s v="LEVE"/>
    <s v="BAIXA"/>
    <s v="NÃO"/>
    <s v=""/>
    <b v="0"/>
    <s v=""/>
    <m/>
    <m/>
    <m/>
    <s v="SIM"/>
  </r>
  <r>
    <n v="575"/>
    <x v="0"/>
    <d v="2024-05-16T00:00:00"/>
    <x v="4"/>
    <d v="1899-12-30T14:30:00"/>
    <s v="Fazenda Água Fria - MÓD 06"/>
    <x v="2"/>
    <x v="1"/>
    <x v="0"/>
    <x v="0"/>
    <s v="O colaborador estava com o equipamento em manutenção, quando ao subir na máquina foi ferruado por uma abelha na região do rosto, causando inchaço. Colaborador foi medicado com antialérgico e direcionado para área médica. "/>
    <x v="0"/>
    <x v="3"/>
    <s v="Módulo 06 "/>
    <s v="Valdiney dos Reis "/>
    <s v="Operador "/>
    <m/>
    <m/>
    <m/>
    <s v="1. • Comunicado a Gestão "/>
    <s v="Ariosmar Damaceno "/>
    <s v="ALESSANDRO BERNARDINO BORGES"/>
    <s v="LEVE"/>
    <s v="BAIXA"/>
    <s v="NÃO"/>
    <s v=""/>
    <b v="0"/>
    <s v=""/>
    <m/>
    <m/>
    <m/>
    <s v="SIM"/>
  </r>
  <r>
    <n v="576"/>
    <x v="0"/>
    <d v="2024-05-16T00:00:00"/>
    <x v="4"/>
    <d v="1899-12-30T17:05:00"/>
    <s v="Picador de biomassa "/>
    <x v="0"/>
    <x v="0"/>
    <x v="0"/>
    <x v="0"/>
    <s v="Houve um princípio de incêndio na máquina 658 que estava operando na mesa de Biomassa na Linha 1. Operador viu a fumaça e desceu da máquina com extintor, acionou o sistema de alarme de incêndio e de imediato se afastou da máquina. "/>
    <x v="0"/>
    <x v="11"/>
    <s v="Linha 1"/>
    <s v="Antônio Aparecido de Brito - 37007964 "/>
    <s v="Operador de Grua Florestal - Pátio de Madeira "/>
    <m/>
    <m/>
    <m/>
    <s v="1. Foi comunicado os bombeiros pelo Preparo de Cavacos da linha 1, acionado Supervisão de Fábrica da Linha 1 e do Pátio de Madeiras. "/>
    <s v="Matthews Vergílio Gomes de Medeiros "/>
    <s v="ALESSANDRA MARTINS RIBEIRO"/>
    <s v="MODERADO"/>
    <s v="BAIXA"/>
    <s v="SIM"/>
    <d v="2024-05-23T00:00:00"/>
    <s v="CONCLUÍDO"/>
    <s v=""/>
    <s v="OK"/>
    <m/>
    <s v="SIM"/>
    <s v="SIM"/>
  </r>
  <r>
    <n v="577"/>
    <x v="0"/>
    <d v="2024-05-16T00:00:00"/>
    <x v="4"/>
    <d v="1899-12-30T14:30:00"/>
    <s v="Fazenda DIMEP 2 -  Talhão 009"/>
    <x v="4"/>
    <x v="1"/>
    <x v="0"/>
    <x v="0"/>
    <s v="Durante a atividade de aplicação de calcário mecanizado, o trator passou por cima de um resíduo, o qual levantou e atingiu o vidro, vindo a quebrar."/>
    <x v="22"/>
    <x v="4"/>
    <s v="Itatinga"/>
    <s v="Jean Carlos"/>
    <s v="Tratorista"/>
    <m/>
    <m/>
    <m/>
    <s v="1. Trator parado para troca do vidro e instalação da proteção._x000a_2. Instalação de proteção em todos os Tratores TL 100."/>
    <s v="Alessandro Dias Domingues "/>
    <s v="MAICON BRAGA RODRIGUES"/>
    <s v="LEVE"/>
    <s v="BAIXA"/>
    <s v="NÃO"/>
    <s v=""/>
    <b v="0"/>
    <s v=""/>
    <m/>
    <m/>
    <m/>
    <s v="SIM"/>
  </r>
  <r>
    <n v="578"/>
    <x v="0"/>
    <d v="2024-05-17T00:00:00"/>
    <x v="4"/>
    <d v="1899-12-30T14:45:00"/>
    <s v="Acesso a Fazenda Turvinho "/>
    <x v="0"/>
    <x v="2"/>
    <x v="0"/>
    <x v="0"/>
    <s v="Durante o deslocamento com S10 estando entre 30 a 40 metros de distância do veÍculo Fiat strada que ia a sua frente,  quando o veículo Fiat strada veio a parar por causa de um veículo de terceiro que estava  vindo sentindo contrário em sua direção e o trecho da estrada rural estava apertado.O motorista da S10 veio a freiar, porém havia muita areia solta, não conseguiu parar o veículo, vindo a colidir na traseira da Fiat strada."/>
    <x v="0"/>
    <x v="4"/>
    <s v="Operação com drone"/>
    <s v="37009854/Henrique Ortigosa Rodrigues Garcia "/>
    <s v="Piloto de Drone "/>
    <m/>
    <m/>
    <m/>
    <s v="1. Avaliação dos danos (ambos veículos da área de operações com drone).2. informado gestor e segurança do trabalho. 3. Dia 20/05/24 será realizado levantamento de velocidades dos veículos com frotas."/>
    <s v="Denilson J. Fernandes"/>
    <s v="RODOLFO DE SOUZA RODRIGUES"/>
    <s v="LEVE"/>
    <s v="BAIXA"/>
    <s v="NÃO"/>
    <s v=""/>
    <b v="0"/>
    <s v=""/>
    <m/>
    <m/>
    <m/>
    <s v="SIM"/>
  </r>
  <r>
    <n v="579"/>
    <x v="0"/>
    <d v="2024-05-16T00:00:00"/>
    <x v="4"/>
    <d v="1899-12-30T13:00:00"/>
    <s v="Fazenda Dois Meninos"/>
    <x v="2"/>
    <x v="1"/>
    <x v="0"/>
    <x v="0"/>
    <s v="Ao colocar a luva de vaqueta, o colaborador sentiu uma picada na mão direita. Pressionou por cima da luva para matar o inseto, guardou a luva novamente e seguiu para o módulo pensando se tratar de uma picada de abelha. As 14hrs, ao retornar para sua casa, verificou que havia um escorpiãoo esmagado dentro da luva. Obs: A luva estava guardada dentro da mochila do colaborador."/>
    <x v="0"/>
    <x v="1"/>
    <s v="MÓDULO 07"/>
    <s v="Lindemberg Hermogenes Santana"/>
    <s v="Assistente Operador de Grua"/>
    <m/>
    <m/>
    <m/>
    <s v="1. Colaborador parou a atividade;_x000a_2. Comunicado a gestãoo imediata;_x000a_3. Comunicado a segurança do trabalho;_x000a_4. Comunicado a área de saúde."/>
    <s v="Cassio Thomas"/>
    <s v="LYNIKER HENRIQUE NOGUEIRA DE OLIVEIRA"/>
    <s v="LEVE"/>
    <s v="BAIXA"/>
    <s v="NÃO"/>
    <s v=""/>
    <b v="0"/>
    <s v=""/>
    <m/>
    <m/>
    <m/>
    <s v="SIM"/>
  </r>
  <r>
    <n v="580"/>
    <x v="0"/>
    <d v="2024-05-17T00:00:00"/>
    <x v="4"/>
    <d v="1899-12-30T15:55:00"/>
    <s v="Fazenda Ideal"/>
    <x v="2"/>
    <x v="1"/>
    <x v="0"/>
    <x v="0"/>
    <s v="A colaboradora durante atividade de roçada manual, sentiu uma picada de abelha no rosto."/>
    <x v="50"/>
    <x v="4"/>
    <s v="Região Centro"/>
    <s v="Lucilene Cipriano Modesto"/>
    <s v="Trabalhadora  Agricola"/>
    <m/>
    <m/>
    <m/>
    <s v="1. Encaminhada para o hospital de Areiópolis  aonde passou pelo pronto atendimento e foi liberada sem restrição."/>
    <s v="Edson Ernesto Aleixo do Prado"/>
    <s v="MAICON BRAGA RODRIGUES"/>
    <s v="LEVE"/>
    <s v="BAIXA"/>
    <s v="NÃO"/>
    <s v=""/>
    <b v="0"/>
    <s v=""/>
    <m/>
    <m/>
    <m/>
    <s v="SIM"/>
  </r>
  <r>
    <n v="581"/>
    <x v="0"/>
    <d v="2024-05-18T00:00:00"/>
    <x v="4"/>
    <d v="1899-12-30T02:10:00"/>
    <s v="Pátio do posto de combustível Pirapatos - Luislândia MG"/>
    <x v="0"/>
    <x v="3"/>
    <x v="0"/>
    <x v="0"/>
    <s v="Motorista ao realizar a manobra para sair  do pátio do posto de combustível, veio a colidir a terceira composição em uma frota da empresa Garbuio que estava parada ao lado. Houve apenas danos materiais."/>
    <x v="12"/>
    <x v="0"/>
    <m/>
    <s v="Paulo De Castro Miranda - 0830976"/>
    <s v="Motorista Tritrem "/>
    <m/>
    <m/>
    <m/>
    <s v="1. Informado a liderança Expresso de imediato."/>
    <m/>
    <s v="JOSE ANTONIO DOS SANTOS"/>
    <s v="LEVE"/>
    <s v="BAIXA"/>
    <s v="NÃO"/>
    <s v=""/>
    <b v="0"/>
    <s v=""/>
    <m/>
    <m/>
    <m/>
    <s v="SIM"/>
  </r>
  <r>
    <n v="582"/>
    <x v="0"/>
    <d v="2024-05-17T00:00:00"/>
    <x v="4"/>
    <d v="1899-12-30T18:00:00"/>
    <s v="Fazenda Santa Iza - Veríssimo MG - MÓD 13"/>
    <x v="1"/>
    <x v="1"/>
    <x v="2"/>
    <x v="0"/>
    <s v="Durante o deslocamento no interior do talhão 064 para atendimento ao chamado da HV 31, o colaborador relatou ter pisado de forma irregular, sentindo seu tornozelo direito ficar dolorido horas mais tarde. "/>
    <x v="30"/>
    <x v="3"/>
    <s v="MÓDULO 13"/>
    <s v="Sandro Lopez Santos"/>
    <s v="Técnico em Manutenção "/>
    <m/>
    <m/>
    <m/>
    <s v="1. Comunicado a Gestão. 2. Colaborador foi encaminhando ao pronto atendimento de Veríssimo.  "/>
    <s v="José Augusto Couto"/>
    <s v="GUILHERME CHAMARELLI"/>
    <s v="LEVE"/>
    <s v="BAIXA"/>
    <s v="SIM"/>
    <d v="2024-05-24T00:00:00"/>
    <s v="CONCLUÍDO"/>
    <s v=""/>
    <s v="OK"/>
    <d v="2024-05-29T00:00:00"/>
    <s v="SIM"/>
    <s v="SIM"/>
  </r>
  <r>
    <n v="583"/>
    <x v="0"/>
    <d v="2024-05-18T00:00:00"/>
    <x v="4"/>
    <d v="1899-12-30T12:00:00"/>
    <s v="Fazenda Santa Iza - Talhão 065 Veríssimo MG - MÓD 13"/>
    <x v="2"/>
    <x v="1"/>
    <x v="0"/>
    <x v="0"/>
    <s v="Voltando do almoço para a operação, não pecebeu a presença de abelhas ao redor da máquina. Ao chegar mais próximo, veio ser atacado por duas abelhas, onde uma picou seu rosto e outra a mão direita. "/>
    <x v="0"/>
    <x v="3"/>
    <s v="MÓDULO 13"/>
    <s v="37014601 / Rogério dos Santos Barbosa"/>
    <s v="Operador de Máquinas "/>
    <m/>
    <m/>
    <m/>
    <s v="1. Comunicado a Gestão. 2.Colaborador foi encaminhando ao pronto atendimento de Veríssimo e, após passar por atendimento médico foi liberado para suas atividades."/>
    <s v="Eduardo Ribeiro Da Cunha"/>
    <s v="GUILHERME CHAMARELLI"/>
    <s v="LEVE"/>
    <s v="BAIXA"/>
    <s v="NÃO"/>
    <s v=""/>
    <b v="0"/>
    <s v=""/>
    <m/>
    <m/>
    <m/>
    <s v="SIM"/>
  </r>
  <r>
    <n v="584"/>
    <x v="0"/>
    <d v="2024-05-18T00:00:00"/>
    <x v="4"/>
    <d v="1899-12-30T15:15:00"/>
    <s v="Fazenda Santa Iza talhão 065 - Veríssimo - MG"/>
    <x v="2"/>
    <x v="1"/>
    <x v="0"/>
    <x v="0"/>
    <s v="Ao se deslocar para substituir a mangueira do cabeçote da HV 10132, ao terminar o serviço veio uma abelha e picou seu rosto."/>
    <x v="30"/>
    <x v="3"/>
    <s v="MÓDULO 13"/>
    <s v=" Antônio Mailson Ferreira de Santana Ramos"/>
    <s v="Técnico em manutenção "/>
    <m/>
    <m/>
    <m/>
    <s v="1. Comunicado a Gestão. 2. Colaborador foi encaminhando ao pronto atendimento de Veríssimo e, após passar por atendimento médico foi liberado para suas atividades."/>
    <s v="Eduardo Ribeiro Da Cunha"/>
    <s v="GUILHERME CHAMARELLI"/>
    <s v="LEVE"/>
    <s v="BAIXA"/>
    <s v="NÃO"/>
    <s v=""/>
    <b v="0"/>
    <s v=""/>
    <m/>
    <m/>
    <m/>
    <s v="SIM"/>
  </r>
  <r>
    <n v="585"/>
    <x v="0"/>
    <d v="2024-05-18T00:00:00"/>
    <x v="4"/>
    <d v="1899-12-30T14:30:00"/>
    <s v="Massapê"/>
    <x v="4"/>
    <x v="1"/>
    <x v="0"/>
    <x v="0"/>
    <s v="Durante atividade de calcário, o operador de trator agrícola passou por cima de um tronco, que levantou e bateu no trator,  causando a quebra do vidro inferior dianteiro. "/>
    <x v="19"/>
    <x v="4"/>
    <m/>
    <s v="Cícero Galdino de lima "/>
    <s v="Operador de Trator Agrícola "/>
    <m/>
    <m/>
    <m/>
    <s v="1. Comunicado ao setor de segurança da EPS. 2. máquina paralisada imediatamente. 3. Informado posteriormente a operação e segurança da Bracell. "/>
    <s v="Dalgiza Mira"/>
    <s v="ALEXANDRE OLIVEIRA"/>
    <s v="LEVE"/>
    <s v="BAIXA"/>
    <s v="NÃO"/>
    <s v=""/>
    <b v="0"/>
    <s v=""/>
    <m/>
    <m/>
    <m/>
    <s v="SIM"/>
  </r>
  <r>
    <n v="586"/>
    <x v="0"/>
    <d v="2024-05-18T00:00:00"/>
    <x v="4"/>
    <d v="1899-12-30T08:20:00"/>
    <s v="Oficina Automotiva "/>
    <x v="8"/>
    <x v="1"/>
    <x v="0"/>
    <x v="0"/>
    <s v="O colaborador estava fazendo a montagem do pneu single no chão com a alavanca, ao pisar na borda para ajudar a encaixar a roda escorregou o pé direito e teve uma torção no joelho ."/>
    <x v="0"/>
    <x v="6"/>
    <s v="Borracharia"/>
    <s v="Daniel Ricardo dos Santos /37015445"/>
    <s v="Auxiliar Mecânico"/>
    <m/>
    <m/>
    <m/>
    <s v="1. Colaborador comunicou o líder e supervisor imediato 2. Colaborador foi encaminhado ao ambulatório Bracell e depois ao CMU.3. Comunicação q segurança do trabalho OBS: Colaborador irá retornar 20/05/2024 ao ortopedista para avaliação "/>
    <s v="Reginaldo Batista dos Santos "/>
    <s v="TÁSSIA PRADO"/>
    <s v="MODERADO"/>
    <s v="BAIXA"/>
    <s v="SIM"/>
    <d v="2024-05-25T00:00:00"/>
    <s v="CONCLUÍDO"/>
    <s v=""/>
    <s v="OK"/>
    <m/>
    <s v="SIM"/>
    <s v="SIM"/>
  </r>
  <r>
    <n v="587"/>
    <x v="0"/>
    <d v="2024-05-19T00:00:00"/>
    <x v="4"/>
    <d v="1899-12-30T17:30:00"/>
    <s v="Rodovia Marechal Rondon, Araçatuba - SP"/>
    <x v="0"/>
    <x v="3"/>
    <x v="0"/>
    <x v="1"/>
    <s v="Motorista iniciou a jornada com o caminhão em Santa fé do Sul às 12:30, seguia carregado pela Rod. Marechal Rondon (próximo a cidade de Araçatuba), contudo perdeu o controle do conjunto e veio a tombar a 2ª e 3ª carreta, jogando a madeira para o lado do acostamento. O caminhão ficou parado no acostamento da rodovia, não houve interdição da via. Houve apenas danos materiais. Causas estão sendo investigadas."/>
    <x v="18"/>
    <x v="0"/>
    <m/>
    <s v="Rodolfo Valentim Feliciano"/>
    <s v="Motorista tritrem"/>
    <m/>
    <m/>
    <m/>
    <s v="1. Motorista acionou o monitoramento da VDALog; 2. Monitoramento acionou a gestão SSMA e gerente da VDALog. 3. Comunicado gestão Bracell. 4. Encaminhado apoio ao local."/>
    <s v="Edmar Bursi"/>
    <s v="JOSE ANTONIO DOS SANTOS"/>
    <s v="GRAVE"/>
    <s v="ALTA"/>
    <s v="SIM"/>
    <d v="2024-05-26T00:00:00"/>
    <s v="CONCLUÍDO"/>
    <s v=""/>
    <s v="OK"/>
    <d v="2024-05-22T00:00:00"/>
    <s v="SIM"/>
    <s v="SIM"/>
  </r>
  <r>
    <n v="588"/>
    <x v="0"/>
    <d v="2024-05-17T00:00:00"/>
    <x v="4"/>
    <d v="1899-12-30T15:20:00"/>
    <s v="Fazenda Sete Marias, Cidade de Vera Cruz - MÓD 10"/>
    <x v="0"/>
    <x v="2"/>
    <x v="0"/>
    <x v="0"/>
    <s v="Ao manobrar a caminhonete em marcha ré, para dar passagem na estrada a outra caminhonete, não viu árvore que estava no ponto &quot;cego&quot; do retrovisor, encostando a  traseira do veículo em um eucalipto. "/>
    <x v="0"/>
    <x v="3"/>
    <s v="MÓDULO 10"/>
    <s v="Elivaldo Rocha"/>
    <s v="Técnico de Operação Colheita"/>
    <m/>
    <m/>
    <m/>
    <s v="1. Avaliação dos riscos para operação."/>
    <m/>
    <s v="ALESSANDRO BERNARDINO BORGES"/>
    <s v="LEVE"/>
    <s v="BAIXA"/>
    <s v="NÃO"/>
    <s v=""/>
    <b v="0"/>
    <s v=""/>
    <m/>
    <m/>
    <m/>
    <s v="SIM"/>
  </r>
  <r>
    <n v="589"/>
    <x v="0"/>
    <d v="2024-05-17T00:00:00"/>
    <x v="4"/>
    <d v="1899-12-30T15:44:00"/>
    <s v="Rotatória próximo a Lwart"/>
    <x v="0"/>
    <x v="3"/>
    <x v="0"/>
    <x v="0"/>
    <s v="Motorista estava se deslocando sentido a fábrica, quando após fazer a rotatória da lwart um pneu veio a estourar e lascas do pneu acertaram um veículo leve que passava no momento. O condutor do carro não aguardou no local."/>
    <x v="0"/>
    <x v="0"/>
    <m/>
    <s v="Jose Augusto Correia"/>
    <s v="Motorista Transporte de Cargas"/>
    <m/>
    <m/>
    <m/>
    <s v="1. Comunicado Supervisor"/>
    <s v="Maximiliano Carvalho Silva"/>
    <s v="JOSE LEONARDO RIGHETO"/>
    <s v="LEVE"/>
    <s v="BAIXA"/>
    <s v="NÃO"/>
    <s v=""/>
    <b v="0"/>
    <s v=""/>
    <m/>
    <m/>
    <m/>
    <s v="SIM"/>
  </r>
  <r>
    <n v="590"/>
    <x v="1"/>
    <d v="2024-05-17T00:00:00"/>
    <x v="4"/>
    <d v="1899-12-30T09:20:00"/>
    <s v="Fazenda Betel Gleba B"/>
    <x v="3"/>
    <x v="1"/>
    <x v="0"/>
    <x v="0"/>
    <s v="O colaborador estava realizando a atividade de irrigação e em determinado momento, o pneu do tanque do  implemento de irrigação passou por cima de um resíduo, vindo a arremessar o resíduo na parte superior da sua coxa esquerda, causando escoriações. Por medidas preventivas, o colaborador foi encaminhado ao hospital em Água Clara-MS,  onde foi atendido e liberado sem restrições."/>
    <x v="33"/>
    <x v="4"/>
    <s v="Irrigação"/>
    <s v="Anderson Santos Barbosa de Andrade"/>
    <s v="Trabalhador Florestal"/>
    <m/>
    <m/>
    <m/>
    <s v="1. Comunicação aos gestores,  saúde e área de segurança da MS Florestal e EPS Emflors I."/>
    <s v="Charles Costa dos Santos"/>
    <s v="EMERSON MOURA TEIXEIRA"/>
    <s v="LEVE"/>
    <s v="BAIXA"/>
    <s v="NÃO"/>
    <s v=""/>
    <b v="0"/>
    <s v=""/>
    <m/>
    <m/>
    <m/>
    <s v="SIM"/>
  </r>
  <r>
    <n v="591"/>
    <x v="0"/>
    <d v="2024-05-18T00:00:00"/>
    <x v="4"/>
    <d v="1899-12-30T16:15:00"/>
    <s v="Acesso a Fazenda Santa Rita 3"/>
    <x v="0"/>
    <x v="0"/>
    <x v="0"/>
    <x v="0"/>
    <s v="Durante o deslocamento com o caminhão comboio em estrada rural próximo à Gália, após uma curva, no sentido contrário, o comboio encontrou um caminhão de terceiro, vindo a colidir lateralmente com este."/>
    <x v="0"/>
    <x v="6"/>
    <s v="Silvicultura"/>
    <s v="37004901/ Gabriel Fogo Vitor "/>
    <s v="Auxiliar de comboio"/>
    <m/>
    <m/>
    <m/>
    <s v="1. Avaliação dos danos.2. informado gestor e segurança do trabalho. 3. Caminhão foi guinchado para reparos."/>
    <s v="Paulo Henrique Santos"/>
    <s v="RODOLFO DE SOUZA RODRIGUES"/>
    <s v="MODERADO"/>
    <s v="BAIXA"/>
    <s v="SIM"/>
    <d v="2024-05-25T00:00:00"/>
    <s v="CONCLUÍDO"/>
    <s v=""/>
    <s v="OK"/>
    <d v="2024-05-23T00:00:00"/>
    <s v="SIM"/>
    <s v="SIM"/>
  </r>
  <r>
    <n v="592"/>
    <x v="1"/>
    <d v="2024-05-18T00:00:00"/>
    <x v="4"/>
    <d v="1899-12-30T09:00:00"/>
    <s v="Faz. Machado - Água Clara "/>
    <x v="4"/>
    <x v="1"/>
    <x v="0"/>
    <x v="0"/>
    <s v="O colaborador relatou que ao iniciar a atividade de adubação mecanizada, a colaboradora ligou o trator e levantou o implemento para sair em direção ao talhão. Neste momento, a janela traseira da máquina abriu sozinha devido a trepidação do terreno, batendo contra o implemento, causando a quebra do vidro. "/>
    <x v="4"/>
    <x v="4"/>
    <s v="Adubação Mecanizada "/>
    <s v="38271 - Gabriela de Souza Vieira "/>
    <s v="Operadora de Trator Agrícola I "/>
    <m/>
    <m/>
    <m/>
    <s v="1. Comunicação aos gestores e área de segurança da MS Florestal e EPS Emflora I. _x000a_2. Máquina paralisada para manutenção . "/>
    <s v="Antonio de Sousa "/>
    <s v="EMERSON MOURA TEIXEIRA"/>
    <s v="LEVE"/>
    <s v="BAIXA"/>
    <s v="NÃO"/>
    <s v=""/>
    <b v="0"/>
    <s v=""/>
    <m/>
    <m/>
    <m/>
    <s v="SIM"/>
  </r>
  <r>
    <n v="593"/>
    <x v="0"/>
    <d v="2024-05-20T00:00:00"/>
    <x v="4"/>
    <d v="1899-12-30T16:00:00"/>
    <s v="Faz. Santa Maria talhão 004 "/>
    <x v="3"/>
    <x v="1"/>
    <x v="0"/>
    <x v="0"/>
    <s v="A Colaboradora estava realizando a atividade de irrigação no talhão 004, quando tropeçou em um resíduo de madeira, vindo a pisar de mau jeito e torcer o tornozelo. "/>
    <x v="0"/>
    <x v="4"/>
    <s v="Primarização "/>
    <s v="Joice dos martires Martins "/>
    <s v="Auxiliar de serviços gerais "/>
    <m/>
    <m/>
    <m/>
    <s v="1. Encaminhado de imediato ao PS de Piratininga-SP. _x000a_2. encaminhada medicina Bracell. "/>
    <s v="Antônio Bruno Filho "/>
    <s v="RODOLFO DE SOUZA RODRIGUES"/>
    <s v="LEVE"/>
    <s v="BAIXA"/>
    <s v="NÃO"/>
    <s v=""/>
    <b v="0"/>
    <s v=""/>
    <m/>
    <m/>
    <m/>
    <s v="SIM"/>
  </r>
  <r>
    <n v="594"/>
    <x v="0"/>
    <d v="2024-05-20T00:00:00"/>
    <x v="4"/>
    <d v="1899-12-30T15:00:00"/>
    <s v="Faz. Santa Maria talhão 002 "/>
    <x v="2"/>
    <x v="1"/>
    <x v="0"/>
    <x v="0"/>
    <s v="O Colaborador estava realizando a atividade de irrigação no talhão 002, quando foi picado por abelha, assim que informou foi encaminhado ao atendimento médico. "/>
    <x v="0"/>
    <x v="4"/>
    <s v="Primarização "/>
    <s v="Marcus Vinicius Santos ratti "/>
    <s v="Auxiliar de serviços gerais "/>
    <m/>
    <m/>
    <m/>
    <s v="1. Encaminhado de imediato ao PS de Paulistânia-SP. "/>
    <s v="Antônio Bruno Filho "/>
    <s v="RODOLFO DE SOUZA RODRIGUES"/>
    <s v="LEVE"/>
    <s v="BAIXA"/>
    <s v="NÃO"/>
    <s v=""/>
    <b v="0"/>
    <s v=""/>
    <m/>
    <m/>
    <m/>
    <s v="SIM"/>
  </r>
  <r>
    <n v="595"/>
    <x v="0"/>
    <d v="2024-05-20T00:00:00"/>
    <x v="4"/>
    <d v="1899-12-30T10:45:00"/>
    <s v="Fazenda São João 5 "/>
    <x v="4"/>
    <x v="1"/>
    <x v="0"/>
    <x v="0"/>
    <s v="Segundo operador, após sair no carreador desceu do trator e fechou a porta. Quando já estava a uma certa distância do trator, o vidro veio a quebrar devido ao choque de temperatura."/>
    <x v="31"/>
    <x v="4"/>
    <s v="Regional Norte "/>
    <s v="Henrique Gonçalves Parmesane "/>
    <s v="Tratorista Agrícola "/>
    <m/>
    <m/>
    <m/>
    <s v="1. Paralisado Trator e informado a área de gestão. "/>
    <s v="Alan Ferreira "/>
    <s v="ALEXANDRE OLIVEIRA"/>
    <s v="LEVE"/>
    <s v="BAIXA"/>
    <s v="NÃO"/>
    <s v=""/>
    <b v="0"/>
    <s v=""/>
    <m/>
    <m/>
    <m/>
    <s v="SIM"/>
  </r>
  <r>
    <n v="596"/>
    <x v="0"/>
    <d v="2024-05-21T00:00:00"/>
    <x v="4"/>
    <d v="1899-12-30T17:25:00"/>
    <s v="Rotatoria Rodovia Juliano Lorenzeti "/>
    <x v="0"/>
    <x v="2"/>
    <x v="0"/>
    <x v="0"/>
    <s v="Ao efetuar a rotatória da Rod Juliano Lorenzeti na altura da Automotiva Bracell (seguia pelo lado esquerdo), quando ao lado direito em alta velocidade um veículo terceiro modelo GOl da empresa Koffre atingiu o retrovisor lado direito, ocasionando a quebra do espelho. "/>
    <x v="0"/>
    <x v="0"/>
    <s v="Logística Florestal "/>
    <s v="37006562 Matheus Henrique da Silva "/>
    <s v="Supervisor "/>
    <m/>
    <m/>
    <m/>
    <s v="1. Comunicação e registro junto a ST "/>
    <s v="Matheus"/>
    <s v="JOSE LEONARDO RIGHETO"/>
    <s v="LEVE"/>
    <s v="BAIXA"/>
    <s v="NÃO"/>
    <s v=""/>
    <b v="0"/>
    <s v=""/>
    <m/>
    <m/>
    <m/>
    <s v="SIM"/>
  </r>
  <r>
    <n v="597"/>
    <x v="0"/>
    <d v="2024-05-21T00:00:00"/>
    <x v="4"/>
    <d v="1899-12-30T08:00:00"/>
    <s v="Estrada municipal Cabrália Paulista - SP. "/>
    <x v="0"/>
    <x v="0"/>
    <x v="0"/>
    <x v="0"/>
    <s v="Durante o abastecimento do caminhão pipa na tomada d'água, veio colidir com a mureta estrutural da ponte durante a realização de manobra, causando pequeno amassado no para choque e chuveiro de irrigação frontal. "/>
    <x v="0"/>
    <x v="4"/>
    <s v="PLantio Primarizado. "/>
    <s v="Adilson Francisco/ 37017487 "/>
    <s v="Motorista "/>
    <m/>
    <m/>
    <m/>
    <s v="1. Informado gestor da área e segurança do trabalho. "/>
    <s v="Antônio Bruno Filho "/>
    <s v="RODOLFO DE SOUZA RODRIGUES"/>
    <s v="LEVE"/>
    <s v="BAIXA"/>
    <s v="NÃO"/>
    <s v=""/>
    <b v="0"/>
    <s v=""/>
    <m/>
    <m/>
    <m/>
    <s v="SIM"/>
  </r>
  <r>
    <n v="598"/>
    <x v="0"/>
    <d v="2024-05-20T00:00:00"/>
    <x v="4"/>
    <d v="1899-12-30T15:00:00"/>
    <s v="Fazenda Ponte Alta "/>
    <x v="4"/>
    <x v="1"/>
    <x v="0"/>
    <x v="0"/>
    <s v="Ao desembarcar o trator da prancha o mesmo veio a escorregar a roda dianteira esquerda pra fora do prancha. "/>
    <x v="0"/>
    <x v="4"/>
    <s v="Limpa trilho "/>
    <s v="37017091/ Esmael Sanches "/>
    <s v="Operador de máquinas e equipamentos "/>
    <m/>
    <m/>
    <m/>
    <s v="1. Comunicado o gestor Bracell Richard Santos. _x000a_2. Comunicado ao time de segurança. _x000a_3. Utilizado caminhão munck para posicionar (centralizar) a dianteira do equipamento. _x000a_4. realizar DIGAS com equipe sobre atencao no embarque e desembarque dos equipamentos. _x000a_5. solicitar apoio do instrutor de treinamento para reciclagem da equipe de limpa trilho (embarque e desembarque). "/>
    <s v="Arlindo Lucas "/>
    <s v="RODOLFO DE SOUZA RODRIGUES"/>
    <s v="LEVE"/>
    <s v="BAIXA"/>
    <s v="NÃO"/>
    <s v=""/>
    <b v="0"/>
    <s v=""/>
    <m/>
    <m/>
    <m/>
    <s v="SIM"/>
  </r>
  <r>
    <n v="599"/>
    <x v="0"/>
    <d v="2024-05-22T00:00:00"/>
    <x v="4"/>
    <d v="1899-12-30T02:10:00"/>
    <s v="Rotatória de acesso à linha 2 "/>
    <x v="0"/>
    <x v="3"/>
    <x v="0"/>
    <x v="0"/>
    <s v="O colaborador conduzia o caminhão carregado de madeira para acesso na portaria 01 da Linha II, teve um problema mecânico (estourou a turbina), houve presença de fumaça em excesso devido o óleo do motor em contato com partes quentes do escapamentos. De imediato o motorista solicitou apoio via rádio faixa 11, os bombeiros e SPSP foram acionados. Para previnir um possível foco de incêndio, devido ao excesso de fumaça, o motorista utilizou o extintor de incêndio . "/>
    <x v="47"/>
    <x v="0"/>
    <s v="Logística Florestal "/>
    <s v="Marcio José Antunes De Lara "/>
    <s v="Motorista Bitrem/Tritrem "/>
    <m/>
    <m/>
    <m/>
    <s v="_x000a_1. Uso do extintor de forma preventiva pelo motorista . _x000a_2. Acionado supervisão do Pátio. _x000a_3. Acionado bombeiros e SPSP. _x000a_4. Sinalização do local e controle de fluxo. "/>
    <s v="Luiz Felipe de Almeida "/>
    <s v="JOSE ANTONIO DOS SANTOS"/>
    <s v="LEVE"/>
    <s v="BAIXA"/>
    <s v="NÃO"/>
    <s v=""/>
    <b v="0"/>
    <s v=""/>
    <m/>
    <m/>
    <m/>
    <s v="SIM"/>
  </r>
  <r>
    <n v="600"/>
    <x v="1"/>
    <d v="2024-05-21T00:00:00"/>
    <x v="4"/>
    <d v="1899-12-30T11:30:00"/>
    <s v="MS Florestal "/>
    <x v="5"/>
    <x v="1"/>
    <x v="0"/>
    <x v="0"/>
    <s v="A colaboradora relatou que estava retornando do restaurante onde foi buscar uma marmita para almoçar e em determinado momento em seu trajeto ela acabou escorregando e nisso causou um pequeno corte em seu dedo do pé direito. A colaboradora foi atendida, realizou assepsia e foi liberada sem restrições. "/>
    <x v="1"/>
    <x v="4"/>
    <s v="Facilities"/>
    <s v="Lúcia Mara Martinez 37009214 "/>
    <s v="Auxiliar de Serviços Gerais "/>
    <m/>
    <m/>
    <m/>
    <s v="1. Comunicação aos gestores, saúde e área de segurança da MS Florestal. "/>
    <s v="Karinne Pereira Baron "/>
    <s v="MARCEL PRADO DE LUCENA"/>
    <s v="LEVE"/>
    <s v="BAIXA"/>
    <s v="NÃO"/>
    <s v=""/>
    <b v="0"/>
    <s v=""/>
    <m/>
    <m/>
    <m/>
    <s v="SIM"/>
  </r>
  <r>
    <n v="601"/>
    <x v="0"/>
    <d v="2024-05-21T00:00:00"/>
    <x v="4"/>
    <d v="1899-12-30T06:40:00"/>
    <s v="Oficina Automotiva "/>
    <x v="3"/>
    <x v="1"/>
    <x v="0"/>
    <x v="0"/>
    <s v="O colaborador estava no DDS e ao se apoiar no chassis da carreta que estava no box 32 sentiu uma picada na mão e não conseguiu identificar qual foi o animal peçonhento."/>
    <x v="0"/>
    <x v="6"/>
    <s v="Box 32 "/>
    <s v="Fábio Rogério Cardoso Mansão / 37013493 "/>
    <s v="Borracheiro "/>
    <m/>
    <m/>
    <m/>
    <s v="1. Colaborador comunicou o líder e supervisor imediato _x000a_2. Colaborador foi encaminhado ao ambulatório _x000a_3. Comunicação à segurança do trabalho _x000a_4. Colaborador tomou soro "/>
    <s v="Jefferson Nunes de Godoi "/>
    <s v="TÁSSIA PRADO"/>
    <s v="LEVE"/>
    <s v="BAIXA"/>
    <s v="NÃO"/>
    <s v=""/>
    <b v="0"/>
    <s v=""/>
    <m/>
    <m/>
    <m/>
    <s v="SIM"/>
  </r>
  <r>
    <n v="602"/>
    <x v="0"/>
    <d v="2024-05-21T00:00:00"/>
    <x v="4"/>
    <d v="1899-12-30T15:00:00"/>
    <s v="Talhão 029 "/>
    <x v="3"/>
    <x v="1"/>
    <x v="0"/>
    <x v="0"/>
    <s v="A colaboradora foi guardar a garrafa de água no dispenser, e a tampa veio cair na mão esquerda dela, pegando dois dedos da mão esquerda. "/>
    <x v="9"/>
    <x v="4"/>
    <s v="Fazenda Ipiranga lll "/>
    <s v="1062 - Estefani Caroline "/>
    <s v="Trabalhor Florestal "/>
    <m/>
    <m/>
    <m/>
    <s v="1. A  colaboradora foi encaminhada para Unidade de atendimento de Borebi "/>
    <s v="Geiciane da Silva "/>
    <s v="MAICON BRAGA RODRIGUES"/>
    <s v="LEVE"/>
    <s v="BAIXA"/>
    <s v="NÃO"/>
    <s v=""/>
    <b v="0"/>
    <s v=""/>
    <m/>
    <m/>
    <m/>
    <s v="SIM"/>
  </r>
  <r>
    <n v="603"/>
    <x v="0"/>
    <d v="2024-05-21T00:00:00"/>
    <x v="4"/>
    <d v="1899-12-30T15:10:00"/>
    <s v="Promissão "/>
    <x v="4"/>
    <x v="1"/>
    <x v="0"/>
    <x v="0"/>
    <s v="Ao realizar uma manobra próximo a caixa seca, a roda direita do implemento escorregou para dentro da caixa seca, vindo tombar o tanque de irrigação. "/>
    <x v="22"/>
    <x v="4"/>
    <s v="Duartina "/>
    <s v="Pedro Sérgio Domingos "/>
    <s v="Operador "/>
    <m/>
    <m/>
    <m/>
    <s v="1. Foi comunicado imediatamente o supervisor da frente e o trator foi paralisado. "/>
    <s v="Marcel vanin lellis "/>
    <s v="ALEXANDRE OLIVEIRA"/>
    <s v="LEVE"/>
    <s v="BAIXA"/>
    <s v="NÃO"/>
    <s v=""/>
    <b v="0"/>
    <s v=""/>
    <m/>
    <m/>
    <m/>
    <s v="SIM"/>
  </r>
  <r>
    <n v="604"/>
    <x v="0"/>
    <d v="2024-05-22T00:00:00"/>
    <x v="4"/>
    <d v="1899-12-30T06:05:00"/>
    <s v="Lençóis Paulista "/>
    <x v="5"/>
    <x v="1"/>
    <x v="0"/>
    <x v="0"/>
    <s v="Colaboradora ao se deslocar de sua residência até o ponto de ônibus, sofreu uma queda durante o percurso, ocasionando torção no pé esquerdo. "/>
    <x v="0"/>
    <x v="8"/>
    <s v="Plataforma "/>
    <s v="37000751/ Maria Cláudia de Oliveira "/>
    <s v="Auxiliar de Pesquisa "/>
    <m/>
    <m/>
    <m/>
    <s v="1. Assim que a colaboradora chegou ao Viveiro de pesquisa comunicou a assistente da área,(Clarice Charme) onde a mesma perguntou se a funcionária estava bem, ela comunicou que estava sentindo muita dor e inchaço, rapidamente foi encaminhada para o ambulatório da Linha 01 para os cuidados médicos. "/>
    <s v="Éder Vinicio Silva "/>
    <s v="KARINE ANTONIA MORAES RIBEIRO"/>
    <s v="MODERADO"/>
    <s v="MÉDIA"/>
    <s v="SIM"/>
    <e v="#N/A"/>
    <e v="#N/A"/>
    <e v="#N/A"/>
    <m/>
    <m/>
    <m/>
    <s v="SIM"/>
  </r>
  <r>
    <n v="605"/>
    <x v="0"/>
    <d v="2024-05-22T00:00:00"/>
    <x v="4"/>
    <d v="1899-12-30T15:00:00"/>
    <s v="Fazenda Massapê "/>
    <x v="3"/>
    <x v="1"/>
    <x v="0"/>
    <x v="0"/>
    <s v="Colaborador estava se deslocando dentro do talhão, e torceu o pé ao pisar em um buraco. "/>
    <x v="0"/>
    <x v="9"/>
    <s v="Topografia "/>
    <s v="Urubatan Amaral "/>
    <s v="Auxiliar de topografia "/>
    <m/>
    <m/>
    <m/>
    <s v="1. Encaminhamento ao hospital mais próximo. _x000a_2. Em 23/05/24 colaborador será encaminhado na Medicina Linha 01. O mesmo foi avaliado e liberado para as atividades (Não houve fratura). "/>
    <s v="Aline Vergani "/>
    <s v="KARINE ANTONIA MORAES RIBEIRO"/>
    <s v="LEVE"/>
    <s v="MÉDIA"/>
    <s v="NÃO"/>
    <s v=""/>
    <b v="0"/>
    <s v=""/>
    <m/>
    <m/>
    <m/>
    <s v="SIM"/>
  </r>
  <r>
    <n v="606"/>
    <x v="0"/>
    <d v="2024-05-22T00:00:00"/>
    <x v="4"/>
    <d v="1899-12-30T10:00:00"/>
    <s v="Fazenda Áurea - MÓD 14"/>
    <x v="8"/>
    <x v="1"/>
    <x v="0"/>
    <x v="0"/>
    <s v="Colaborador estava movimentando a peça planetária para guardar dentro do almoxarifado do módulo, quando a peça escapou da sua mão e acabou caindo sobre seu pé esquerdo. "/>
    <x v="30"/>
    <x v="3"/>
    <s v="Módulo 14 "/>
    <s v="Felipe Ângelo Guerreiro "/>
    <s v="Auxiliar de Almoxarife "/>
    <m/>
    <m/>
    <m/>
    <s v="1. Encaminhamento do colaborador para atendimento médico na UPA de Garça - SP e avaliação do médico do trabalho "/>
    <s v="Mônica Silva "/>
    <s v="ALESSANDRO BERNARDINO BORGES"/>
    <s v="MODERADO"/>
    <s v="MÉDIA"/>
    <s v="SIM"/>
    <d v="2024-05-29T00:00:00"/>
    <s v="CONCLUÍDO"/>
    <s v=""/>
    <s v="OK"/>
    <d v="2024-05-24T00:00:00"/>
    <s v="SIM"/>
    <s v="SIM"/>
  </r>
  <r>
    <n v="607"/>
    <x v="0"/>
    <d v="2024-05-22T00:00:00"/>
    <x v="4"/>
    <d v="1899-12-30T17:40:00"/>
    <s v="Fazenda Santa Iza/ Veríssimo - MG - MÓD 13"/>
    <x v="2"/>
    <x v="1"/>
    <x v="0"/>
    <x v="0"/>
    <s v="Operadora ao descer do carro de apoio na troca de turno, foi picada por um maribondo na região da panturrilha. "/>
    <x v="0"/>
    <x v="3"/>
    <s v="Módulo 13 "/>
    <s v="Layla Wine de Souza Silva "/>
    <s v="Operador máquina florestal Trainee "/>
    <m/>
    <m/>
    <m/>
    <s v="1. Comunicado a Gestão. _x000a_2. Colaboradora encaminhada para Pronto Socorro de Veríssimo- MG, passou pelo o médico e foi liberada. "/>
    <s v="Diego Nascimento "/>
    <s v="GUILHERME CHAMARELLI"/>
    <s v="LEVE"/>
    <s v="BAIXA"/>
    <s v="NÃO"/>
    <s v=""/>
    <b v="0"/>
    <s v=""/>
    <m/>
    <m/>
    <m/>
    <s v="SIM"/>
  </r>
  <r>
    <n v="608"/>
    <x v="0"/>
    <d v="2024-05-22T00:00:00"/>
    <x v="4"/>
    <d v="1899-12-30T16:00:00"/>
    <s v="Faz. Santa Mariana talhão 004 "/>
    <x v="2"/>
    <x v="1"/>
    <x v="0"/>
    <x v="0"/>
    <s v="A Colaboradora estava finalizando a operação no T004, quando iria iniciar o deslocamento para o T007, quando veio a levar 2 picadas de abelhas. "/>
    <x v="0"/>
    <x v="4"/>
    <s v="Plantio Primarizado "/>
    <s v="Esther Alves Silvestre. "/>
    <s v="Auxiliar de serviços gerais "/>
    <m/>
    <m/>
    <m/>
    <s v="1. Encaminhado de imediato ao PS de Paulistânia-SP. "/>
    <s v=" Lucas Zanetti "/>
    <s v="RODOLFO DE SOUZA RODRIGUES"/>
    <s v="LEVE"/>
    <s v="BAIXA"/>
    <s v="NÃO"/>
    <s v=""/>
    <b v="0"/>
    <s v=""/>
    <m/>
    <m/>
    <m/>
    <s v="SIM"/>
  </r>
  <r>
    <n v="609"/>
    <x v="0"/>
    <d v="2024-05-22T00:00:00"/>
    <x v="4"/>
    <d v="1899-12-30T14:30:00"/>
    <s v="Faz. Santa Mariana talhão 004 "/>
    <x v="3"/>
    <x v="1"/>
    <x v="0"/>
    <x v="0"/>
    <s v="A Colaboradora estava realizando a atividade de irrigação no talhão 004, quando tropeçou em um resíduo de madeira, vindo a pisar de mau jeito, torcendo o tornozelo. "/>
    <x v="0"/>
    <x v="4"/>
    <s v="Plantio Primarizado "/>
    <s v="Meri Neusa Barba "/>
    <s v="Auxiliar de serviços gerais "/>
    <m/>
    <m/>
    <m/>
    <s v="1. Encaminhado de imediato ao PS de Paulistânia-SP. _x000a_2. Passara hoje na medicina Bracell. "/>
    <s v="Lucas Zanetti "/>
    <s v="RODOLFO DE SOUZA RODRIGUES"/>
    <s v="LEVE"/>
    <s v="BAIXA"/>
    <s v="NÃO"/>
    <s v=""/>
    <b v="0"/>
    <s v=""/>
    <m/>
    <m/>
    <m/>
    <s v="SIM"/>
  </r>
  <r>
    <n v="610"/>
    <x v="0"/>
    <d v="2024-05-22T00:00:00"/>
    <x v="4"/>
    <d v="1899-12-30T13:10:00"/>
    <s v="Talhão 006 "/>
    <x v="3"/>
    <x v="1"/>
    <x v="0"/>
    <x v="0"/>
    <s v="A colaboradora realizava atividades de irrigação quando tropeçou no resíduo, vindo a bater o joelho direito no toco que estava no chão."/>
    <x v="9"/>
    <x v="4"/>
    <s v="Fazenda Turvo I "/>
    <s v="1228 - Gleiciane de Souza Santos "/>
    <s v="Trabalhor Florestal "/>
    <m/>
    <m/>
    <m/>
    <s v="1. A colaboradora foi encaminhada para a UPA de Lençóis Paulista. "/>
    <s v="Adriano dos Santos Blanco "/>
    <s v="MAICON BRAGA RODRIGUES"/>
    <s v="LEVE"/>
    <s v="BAIXA"/>
    <s v="NÃO"/>
    <s v=""/>
    <b v="0"/>
    <s v=""/>
    <m/>
    <m/>
    <m/>
    <s v="SIM"/>
  </r>
  <r>
    <n v="611"/>
    <x v="1"/>
    <d v="2024-05-22T00:00:00"/>
    <x v="4"/>
    <d v="1899-12-30T14:30:00"/>
    <s v="Fazenda Peleja"/>
    <x v="4"/>
    <x v="1"/>
    <x v="0"/>
    <x v="0"/>
    <s v="O  colaborador relatou que durante a atividade de adubação mecanizada, o pino de engate que sustentava o implemento veio a quebrar, projetando o implemento (adubadeira) contra a janela traseira do trator, causando assim avarias na proteção e quebra de vidro. "/>
    <x v="33"/>
    <x v="4"/>
    <s v="Fazenda Peleja"/>
    <s v="20088 / Erick de Jesus Santos"/>
    <s v="Op. De Trator de Pneus"/>
    <m/>
    <m/>
    <m/>
    <s v="1 - Comunicação aos gestores e área de segurança da MS Florestal e EPS Emflors I."/>
    <s v="Lucas Menezes dos Santos"/>
    <s v="EMERSON MOURA TEIXEIRA"/>
    <s v="LEVE"/>
    <s v="BAIXA"/>
    <s v="NÃO"/>
    <s v=""/>
    <b v="0"/>
    <s v=""/>
    <m/>
    <m/>
    <m/>
    <s v="SIM"/>
  </r>
  <r>
    <n v="612"/>
    <x v="1"/>
    <d v="2024-05-22T00:00:00"/>
    <x v="4"/>
    <d v="1899-12-30T13:15:00"/>
    <s v="Santa Cecilia  "/>
    <x v="0"/>
    <x v="0"/>
    <x v="0"/>
    <x v="0"/>
    <s v="Segundo relato do colaborador (motorista), ele seguia no carreador com o caminhão pipa de irrigação. Nesse percurso e em determinado momento no carreador, estava vindo um veículo  caminhonete da MS Florestal no sentido contrário. Foi então que o motorista do caminhão Pipa relatou ter parado e iniciado a manobra em marcha ré para liberar a passagem para a caminhonete. O motorista relatou que mesmo realizando a operação com cuidado, observando os retrovisores, as rodas traseiras deslizaram na caixa seca, causando uma diferença de nível entre o solo. "/>
    <x v="5"/>
    <x v="4"/>
    <s v="Santa Cecilia  "/>
    <s v="Leonor Meza Amarilla  "/>
    <s v="Motorista  "/>
    <m/>
    <m/>
    <m/>
    <s v="1 - Comunicação aos gestores e área de segurança da MS Florestal e EPS Ambient II.  _x000a_2 - Sinalização do local e retirada do caminhão pipa da caixa seca.  "/>
    <s v="Erivaldo Rodrigo  "/>
    <s v="MARCEL PRADO DE LUCENA"/>
    <s v="LEVE"/>
    <s v="MÉDIA"/>
    <s v="SIM"/>
    <d v="2024-05-29T00:00:00"/>
    <s v="ATRASADO"/>
    <n v="99"/>
    <m/>
    <m/>
    <m/>
    <s v="SIM"/>
  </r>
  <r>
    <n v="613"/>
    <x v="0"/>
    <d v="2024-05-20T00:00:00"/>
    <x v="4"/>
    <d v="1899-12-30T14:00:00"/>
    <s v="Modulo 16"/>
    <x v="3"/>
    <x v="1"/>
    <x v="0"/>
    <x v="0"/>
    <s v="O colaborador relatou que durante o deslocamento no interior do talhão 71 para atendimento ao chamado da máquina (FW 14080),  acabou pisando de forma irregular sobre duas madeiras de eucalipto, que rolou, forçando assim o seu tornozelo esquerdo que ficou um pouco dolorido horas depois do ocorrido.  _x000a_O colaborador tomou um anti-inflamatório e está se sentindo bem para executar suas atividades. Por medidas preventivas, o colaborador foi encaminhado para o hospital Nossa Senhora de Fátima em Serranopolis-GO, onde foi atendido, realizado exame de raio-x, mas não foi constatada nenhuma lesão. Sendo assim, o mesmo foi liberado sem restrições.  "/>
    <x v="30"/>
    <x v="3"/>
    <s v="Modulo 16"/>
    <s v="5451/ Neviton Matias de Oliveira"/>
    <s v="Tecnico em Manutenção "/>
    <m/>
    <m/>
    <m/>
    <s v="Comunicação aos gestores,  saúde e área de segurança da Bracell.  "/>
    <s v="Antonio Marcos Kill"/>
    <s v="MARCEL PRADO DE LUCENA"/>
    <s v="LEVE"/>
    <s v="BAIXA"/>
    <s v="NÃO"/>
    <s v=""/>
    <b v="0"/>
    <s v=""/>
    <m/>
    <m/>
    <m/>
    <s v="SIM"/>
  </r>
  <r>
    <n v="614"/>
    <x v="1"/>
    <d v="2024-05-22T00:00:00"/>
    <x v="4"/>
    <d v="1899-12-30T07:23:00"/>
    <s v="Estrada de de acesso à fazenda Santa Luzia, altura da fazenda Modelo ll "/>
    <x v="0"/>
    <x v="0"/>
    <x v="0"/>
    <x v="0"/>
    <s v="O colaborador seguia com o caminhão pipa sentido a fazenda Santa Luzia. Em determinado momento, devido ao ônibus (empresa de transporte moderno) que estava vindo no sentido contrário, ele deslocou o caminhão pipa o máximo que conseguiu para o lado direito e parou o veículo. Foi então que o motorista do ônibus decidiu passar e acabou colidindo na lateral do caminhão pipa, causando a quebra do vidro de duas janelas e pequenas avarias no tanque do caminhão pipa.  "/>
    <x v="1"/>
    <x v="4"/>
    <s v="Estrada de de acesso à fazenda Santa Luzia, altura da fazenda Modelo ll "/>
    <s v="7017130/Antônio Erasmo Pereira Junior"/>
    <s v="Operador de Manutenção Automotiva II"/>
    <m/>
    <m/>
    <m/>
    <s v="Comunicação aos gestores e área de segurança da MS Florestal.  "/>
    <s v="Roberto Araújo da Silva Filho "/>
    <s v="AMANDA CRISTINA PATRICIO DE LIMA"/>
    <s v="LEVE"/>
    <s v="BAIXA"/>
    <s v="NÃO"/>
    <s v=""/>
    <b v="0"/>
    <s v=""/>
    <m/>
    <m/>
    <m/>
    <s v="SIM"/>
  </r>
  <r>
    <n v="615"/>
    <x v="0"/>
    <d v="2024-05-22T00:00:00"/>
    <x v="4"/>
    <d v="1899-12-30T18:30:00"/>
    <s v="Entre Baurú e Agudos. "/>
    <x v="5"/>
    <x v="1"/>
    <x v="0"/>
    <x v="0"/>
    <s v="Colaboradores estavam deslocando-se de Avaí para Lençóis em veículo Argo, quando foram atingidos por veículo desgovernado de terceiro, provocando acidente com capotamento."/>
    <x v="0"/>
    <x v="2"/>
    <s v=" Estaqueamento "/>
    <s v="Bruno Pereira dos Santos- 37004744 _x000a_Agnaldo Benedito Romano- 37003940 "/>
    <s v="Motorista / Supervisor "/>
    <m/>
    <m/>
    <m/>
    <s v="1. Comunicação e acionamento da polícia militar, resgate e gestores. _x000a_2. Atendimento aos envolvidos, e encaminhamento a Unimed Bauu com acompanhamentos dos gestores. _x000a_3. Acionamento a locadora para recolhimento do carro. _x000a_4. Comunicação as área de segurança do trabalho e patrimonial. "/>
    <s v="Claudilene "/>
    <s v="KARINE ANTONIA MORAES RIBEIRO"/>
    <s v="LEVE"/>
    <s v="MÉDIA"/>
    <s v="NÃO"/>
    <s v=""/>
    <b v="0"/>
    <s v=""/>
    <m/>
    <m/>
    <m/>
    <s v="SIM"/>
  </r>
  <r>
    <n v="616"/>
    <x v="0"/>
    <d v="2024-05-23T00:00:00"/>
    <x v="4"/>
    <d v="1899-12-30T16:30:00"/>
    <s v="Casa de vegetação 8 "/>
    <x v="3"/>
    <x v="1"/>
    <x v="0"/>
    <x v="0"/>
    <s v="Colaborador estava manuseando o cloro (colocando cloro no balde para fazer diluição), quando uma gota atingiu o olho do colaborador. "/>
    <x v="0"/>
    <x v="2"/>
    <s v="Viveiro LP "/>
    <s v="Diego Leonardo Joaquim Tiozzo/ 37016525 "/>
    <s v="Auxiliar de serviços gerais "/>
    <m/>
    <m/>
    <m/>
    <s v="1. Encaminhado o colaborador para ambulatório na linha 1, recebeu atendimento com lavagem com soro fisiológico e colírio anestésico. Posteriormente o mesmo foi levado ao CMU. "/>
    <s v="Isabella Alves da Rocha "/>
    <s v="KARINE ANTONIA MORAES RIBEIRO"/>
    <m/>
    <m/>
    <m/>
    <s v=""/>
    <b v="0"/>
    <s v=""/>
    <m/>
    <m/>
    <m/>
    <s v="SIM"/>
  </r>
  <r>
    <n v="617"/>
    <x v="0"/>
    <d v="2024-05-23T00:00:00"/>
    <x v="4"/>
    <d v="1899-12-30T15:40:00"/>
    <s v="Talhão: 017 "/>
    <x v="4"/>
    <x v="1"/>
    <x v="0"/>
    <x v="0"/>
    <s v="O colaborador estava realizando a atividade de Roçada Química Mecanizada, quando passou por cima de um resíduo de eucalipto com o pneu, onde o resíduo levantou, passou pela proteção e quebrou o vidro. "/>
    <x v="0"/>
    <x v="4"/>
    <s v="Fazenda Forquilha I "/>
    <s v="1338-Brendon Rodrigues / STP-237 "/>
    <s v="Operador de Trator Florestal "/>
    <m/>
    <m/>
    <m/>
    <s v="1. A máquina foi parada e a manutenção foi acionada para realizar a substituição do vidro. "/>
    <s v=" José Ricardo "/>
    <s v="MAICON BRAGA RODRIGUES"/>
    <s v="LEVE"/>
    <s v="BAIXA"/>
    <s v="NÃO"/>
    <s v=""/>
    <b v="0"/>
    <s v=""/>
    <m/>
    <m/>
    <m/>
    <s v="SIM"/>
  </r>
  <r>
    <n v="618"/>
    <x v="0"/>
    <d v="2024-05-24T00:00:00"/>
    <x v="4"/>
    <d v="1899-12-30T09:30:00"/>
    <s v="Fazenda Ganesi"/>
    <x v="3"/>
    <x v="1"/>
    <x v="0"/>
    <x v="0"/>
    <s v="O colaborador estava realizando atividade de combate a formiga, quando pisou em um buraco e passou a sentir desconforto."/>
    <x v="22"/>
    <x v="4"/>
    <s v="Itatinga"/>
    <s v="Antônio Natalino"/>
    <s v="Servente Rural"/>
    <m/>
    <m/>
    <m/>
    <s v="1. Colaborador levado ao OS de Itatinga-SP"/>
    <s v="Alessandro Dias Domingues "/>
    <s v="MAICON BRAGA RODRIGUES"/>
    <s v="LEVE"/>
    <s v="BAIXA"/>
    <s v="NÃO"/>
    <s v=""/>
    <b v="0"/>
    <s v=""/>
    <m/>
    <m/>
    <m/>
    <s v="SIM"/>
  </r>
  <r>
    <n v="619"/>
    <x v="0"/>
    <d v="2024-05-25T00:00:00"/>
    <x v="4"/>
    <d v="1899-12-30T09:00:00"/>
    <s v="Talhão 005"/>
    <x v="4"/>
    <x v="1"/>
    <x v="0"/>
    <x v="0"/>
    <s v="O colaborador estava realizando atividade de aplicação de herbicida barra aberta, quando passou por cima de um resíduo de eucalipto com o pneu, onde o resíduo se levantou, passou pela proteção e quebrou o vidro. "/>
    <x v="9"/>
    <x v="4"/>
    <s v="Fazenda Serraria"/>
    <s v="970 - Maurício Ribeiro "/>
    <s v="Operador de trator florestal "/>
    <m/>
    <m/>
    <m/>
    <s v="1. A máquina foi parada e a manutenção foi acionada para realizar a substituição do vidro. "/>
    <s v="João Paulo Souto"/>
    <s v="MAICON BRAGA RODRIGUES"/>
    <s v="LEVE"/>
    <s v="BAIXA"/>
    <s v="NÃO"/>
    <s v=""/>
    <b v="0"/>
    <s v=""/>
    <m/>
    <m/>
    <m/>
    <s v="SIM"/>
  </r>
  <r>
    <n v="620"/>
    <x v="0"/>
    <d v="2024-05-24T00:00:00"/>
    <x v="4"/>
    <d v="1899-12-30T13:35:00"/>
    <s v="Fazenda Ômega - MÓD 06"/>
    <x v="0"/>
    <x v="2"/>
    <x v="0"/>
    <x v="0"/>
    <s v="Colaborador se deslocava em um declive com o caminhão Pipa, momento que o caminhão deslizou e colidiu na lateral de um veículo que aguardava sua passagem. O caminhão Pipa estava parado no ponto de módulo e o colaborador da empresa Inovesa solicitou a retirada do mesmo para acessar o monte de calcário que estava próximo. O colaborador da Inovesa encostou o veículo no lado direito do carreador para dar passagem ao caminhao pipa. Ao tentar passar pelo carreador o caminhão Pipa deslizou e colidiu na lateral do veículo. O terreno é argiloso e havia chovido no local. "/>
    <x v="0"/>
    <x v="1"/>
    <s v="Módulo 06 "/>
    <s v="Edson Martins "/>
    <s v="Motorista "/>
    <m/>
    <m/>
    <m/>
    <s v="1. Comunicado a gestão; _x000a_2. Comunicado a segurança do trabalho. "/>
    <s v="Cassio Thomas "/>
    <s v="LYNIKER HENRIQUE NOGUEIRA DE OLIVEIRA"/>
    <s v="LEVE"/>
    <s v="BAIXA"/>
    <s v="NÃO"/>
    <s v=""/>
    <b v="0"/>
    <s v=""/>
    <m/>
    <m/>
    <m/>
    <s v="SIM"/>
  </r>
  <r>
    <n v="621"/>
    <x v="1"/>
    <d v="2024-05-17T00:00:00"/>
    <x v="4"/>
    <d v="1899-12-30T14:30:00"/>
    <s v="Oficina de Manutenção Automotiva"/>
    <x v="0"/>
    <x v="2"/>
    <x v="0"/>
    <x v="0"/>
    <s v="O colaborador relatou que estava conduzindo o veículo e ao realizar uma manobra de marcha ré para retirar o veículo que estava no estacionamento da SOS Mangueira,  o retrovisor esquerdo acabou colidindo com a lanterna traseira direita do veículo de terceiros (MS Brasil), que estava estacionado paralelo a avenida Capitão Olinto Mancini."/>
    <x v="1"/>
    <x v="6"/>
    <s v="Oficina Automotiva "/>
    <s v="Alison William Lima Antunes "/>
    <s v="Mecânico"/>
    <m/>
    <m/>
    <m/>
    <s v="Comunicação aos gestores e área de segurança da MS Florestal."/>
    <s v="Roberto Lima de Almeida"/>
    <s v="ANISON CLAUDIO DA SILVA MARIMOTO"/>
    <s v="LEVE"/>
    <s v="BAIXA"/>
    <s v="NÃO"/>
    <m/>
    <m/>
    <m/>
    <m/>
    <m/>
    <m/>
    <s v="SIM"/>
  </r>
  <r>
    <n v="622"/>
    <x v="0"/>
    <d v="2024-05-26T00:00:00"/>
    <x v="4"/>
    <d v="1899-12-30T00:10:00"/>
    <s v="Box 33 "/>
    <x v="3"/>
    <x v="1"/>
    <x v="0"/>
    <x v="0"/>
    <s v="O colaborador estava soldando suporte do vigia da terceira carreta e o gatilho da tocha da máquina de solda travou e o arame entrou por debaixo da máscara de solda, atingindo seu rosto do lado esquerdo, queimando superficialmente "/>
    <x v="0"/>
    <x v="6"/>
    <s v="Oficina Automotiva "/>
    <s v="Gilvan José dos Reis / 37007708 "/>
    <s v=" Soldador "/>
    <m/>
    <m/>
    <m/>
    <s v="1. O funcionário foi encaminhado para o Ambulatório _x000a_2. Comunicado a gestão e segurança do trabalho _x000a_3. Colaborador liberado para o trabalho pelo ambulatório, mas dia 27/05/2024 irá passar pelo médico Bracell "/>
    <s v="Jefferson Nunes de Godoi "/>
    <s v="TÁSSIA PRADO"/>
    <s v="LEVE"/>
    <s v="BAIXA"/>
    <s v="SIM"/>
    <d v="2024-06-02T00:00:00"/>
    <s v="CONCLUÍDO"/>
    <s v=""/>
    <s v="OK"/>
    <m/>
    <s v="SIM"/>
    <s v="SIM"/>
  </r>
  <r>
    <n v="623"/>
    <x v="0"/>
    <d v="2024-05-25T00:00:00"/>
    <x v="4"/>
    <d v="1899-12-30T13:20:00"/>
    <s v="Fazenda Duas Pontes "/>
    <x v="0"/>
    <x v="3"/>
    <x v="0"/>
    <x v="0"/>
    <s v="Motorista seguia sentido ao carregamento na Fazenda, quando estava chegando próximo da placa de pare ouviu no rádio outro Motorista dizendo que tinha um fueiro caído na estrada. Parou para verificar sua carreta e viu que era o fueiro da sua carreta que havia caído. "/>
    <x v="0"/>
    <x v="0"/>
    <s v="BTF06 "/>
    <s v="37013718 - Sidney Munhoz "/>
    <s v="Motorista Transporte Florestal "/>
    <m/>
    <m/>
    <m/>
    <s v="1. Acionado o Socorro de manutenção avisado à liderança imediata. "/>
    <s v="Uedslei Luiz da Cunha "/>
    <s v="JOSE LEONARDO RIGHETO"/>
    <s v="MODERADO"/>
    <s v="BAIXA"/>
    <s v="SIM"/>
    <d v="2024-06-01T00:00:00"/>
    <s v="CONCLUÍDO"/>
    <s v=""/>
    <s v="OK"/>
    <m/>
    <s v="SIM"/>
    <s v="SIM"/>
  </r>
  <r>
    <n v="624"/>
    <x v="0"/>
    <d v="2024-05-26T00:00:00"/>
    <x v="4"/>
    <d v="1899-12-30T15:20:00"/>
    <s v="Pátio Linha 2 "/>
    <x v="0"/>
    <x v="3"/>
    <x v="0"/>
    <x v="0"/>
    <s v="Motorista do Caminhao 2667 estava na fila pra entrar na mesa 1 e 2 quando a motorista do caminhão 2668 quê também estava ao lado fez o movimento para adentrar à mesa, porém virou o mesmo um pouco antes do ideal, Esbarrando a traseira do 2668 (lado do malhau) no retrovisor do caminhão 2667. "/>
    <x v="0"/>
    <x v="11"/>
    <s v="Linha 2"/>
    <s v="Marcelo Romano da Silva - Matricula 37007023 _x000a_Mirian Paula Savioli - Matricula 37013986 "/>
    <s v="Motoristas Rechego Patio Madeira "/>
    <m/>
    <m/>
    <m/>
    <s v="1. Acionado Supervisor Patio, imediatamente. Conversado com a motorista sobre o ocorrido. Apenas danos materiais. "/>
    <s v="Matthews Vergilio Gomes de Medeiros "/>
    <s v="ALESSANDRA MARTINS RIBEIRO"/>
    <s v="LEVE"/>
    <s v="BAIXA"/>
    <s v="NÃO"/>
    <s v=""/>
    <b v="0"/>
    <s v=""/>
    <m/>
    <m/>
    <m/>
    <s v="SIM"/>
  </r>
  <r>
    <n v="625"/>
    <x v="0"/>
    <d v="2024-05-26T00:00:00"/>
    <x v="4"/>
    <d v="1899-12-30T04:00:00"/>
    <s v="Posto Lwart"/>
    <x v="0"/>
    <x v="3"/>
    <x v="0"/>
    <x v="0"/>
    <s v="O motorista conduzia o CM 44214 e ao manobrar para entrar na primeira baia do posto Lwart, não abriu o suficiente e a carreta encostou no guarda corpo do posto, do lado direito, vindo a amassá-lo. "/>
    <x v="0"/>
    <x v="0"/>
    <s v="BTF-SP 7 "/>
    <s v="Sergio Adicio Ramos de Moraes"/>
    <s v="Motorista Madeira"/>
    <m/>
    <m/>
    <m/>
    <s v="1. Comunicado a liderança e encaminhado ao ambulatório/ hospital"/>
    <s v="Fabiana Oliveira"/>
    <s v="JOSE LEONARDO RIGHETO"/>
    <s v="LEVE"/>
    <s v="BAIXA"/>
    <s v="NÃO"/>
    <s v=""/>
    <b v="0"/>
    <s v=""/>
    <m/>
    <m/>
    <m/>
    <s v="SIM"/>
  </r>
  <r>
    <n v="626"/>
    <x v="0"/>
    <d v="2024-05-27T00:00:00"/>
    <x v="4"/>
    <d v="1899-12-30T10:20:00"/>
    <s v="Faz. Nossa Senhora Aparecida XV "/>
    <x v="4"/>
    <x v="1"/>
    <x v="0"/>
    <x v="0"/>
    <s v="Operador estava abrindo um viradouro no talhão 08 para a atividade de Destoca, quando foi puxar o material para dentro da vala, como a máquina estava próxima da borda e como o solo estava escorregadio devido as chuvas, a máquina veio a deslizar para dentro da vala, causando a quebra do vidro lateral. "/>
    <x v="0"/>
    <x v="12"/>
    <s v="BRC 04 "/>
    <s v="Andre de Paula "/>
    <s v="Operador de máquina II "/>
    <m/>
    <m/>
    <m/>
    <s v="1. Comunicação imediata aos responsáveis. "/>
    <s v="Clóvis Felix "/>
    <s v="GLAUCIA APARECIDA COVRE"/>
    <s v="LEVE"/>
    <s v="MÉDIA"/>
    <s v="SIM"/>
    <d v="2024-06-03T00:00:00"/>
    <s v="CONCLUÍDO"/>
    <s v=""/>
    <s v="OK"/>
    <m/>
    <s v="SIM"/>
    <s v="SIM"/>
  </r>
  <r>
    <n v="627"/>
    <x v="1"/>
    <d v="2024-05-22T00:00:00"/>
    <x v="4"/>
    <d v="1899-12-30T14:30:00"/>
    <s v="Fazenda Peleja"/>
    <x v="4"/>
    <x v="1"/>
    <x v="0"/>
    <x v="0"/>
    <s v="O  colaborador relatou que durante a atividade de adubação mecanizada, o pino de engate que sustentava o implemento veio a quebrar, projetando o implemento (adubadeira) contra a janela traseira do trator, causando assim avarias na proteção e quebra de vidro. "/>
    <x v="33"/>
    <x v="4"/>
    <s v="Adubação Mecanizada "/>
    <s v="20088 / Erick de Jesus Santos"/>
    <s v="Op. De Trator de Pneus"/>
    <m/>
    <m/>
    <m/>
    <s v="1 - Comunicação aos gestores e área de segurança da MS Florestal e EPS Emflors I._x000a_ _x000a_2 - Paralisação da máquina e remoção para manutenção."/>
    <s v="Lucas Menezes dos Santos"/>
    <s v="EMERSON MOURA TEIXEIRA"/>
    <s v="LEVE"/>
    <s v="BAIXA"/>
    <s v="NÃO"/>
    <m/>
    <m/>
    <m/>
    <m/>
    <m/>
    <m/>
    <s v="SIM"/>
  </r>
  <r>
    <n v="628"/>
    <x v="1"/>
    <d v="2024-05-23T00:00:00"/>
    <x v="4"/>
    <d v="1899-12-30T22:30:00"/>
    <s v="Fazenda Hawai - Talhão 05"/>
    <x v="4"/>
    <x v="1"/>
    <x v="0"/>
    <x v="0"/>
    <s v="O colaborador relatou que quando estava realizando a derrubada de árvores no período noturno, não percebeu a distância da árvore que estava derrubando em relação a rede de energia. No momento da queda da árvore, a mesma veio a se chocar com a rede elétrica, vindo assim a gerar um princípio de incêndio no local. Foi então que o operador saiu com a máquina a uma distância segura do local e conseguiu controlar o princípio de incêndio. "/>
    <x v="1"/>
    <x v="4"/>
    <s v="Abertura de Frente - Supressão de Árvores Esparsas "/>
    <s v="37016365/Calebe Maico de Souza "/>
    <s v="Operador Maquinas e Equipamentos II "/>
    <m/>
    <m/>
    <m/>
    <s v="1 - Comunicação aos gestores e área de segurança da MS Florestal. _x000a__x000a_2 - Foi acionado o time da Brigada de incêndio para apoio no local.  "/>
    <s v="Edson Santana"/>
    <s v="AMANDA CRISTINA PATRICIO DE LIMA"/>
    <s v="LEVE"/>
    <s v="MÉDIA"/>
    <s v="SIM"/>
    <d v="2024-05-30T00:00:00"/>
    <s v="ATRASADO"/>
    <n v="98"/>
    <m/>
    <m/>
    <m/>
    <s v="SIM"/>
  </r>
  <r>
    <n v="629"/>
    <x v="0"/>
    <d v="2024-05-27T00:00:00"/>
    <x v="4"/>
    <d v="1899-12-30T09:00:00"/>
    <s v="Barracão 1ª seleção"/>
    <x v="3"/>
    <x v="1"/>
    <x v="0"/>
    <x v="0"/>
    <s v="Colaboradora foi empurrar o bandejão e ao colocar a mão abaixo da bandeja de mudas, encostou na roda do carrinho, ocasionando um corte no dedo médio da mão direita. "/>
    <x v="0"/>
    <x v="2"/>
    <s v="Viveiro LP2"/>
    <s v="37017601/Daiane Cristina"/>
    <s v="Auxiliar de serviços gerais "/>
    <m/>
    <m/>
    <m/>
    <s v="1. Comunicação imediata aos responsáveis. "/>
    <s v="Beatriz Aquino "/>
    <s v="KARINE ANTONIA MORAES RIBEIRO"/>
    <s v="LEVE"/>
    <s v="BAIXA"/>
    <s v="NÃO"/>
    <s v=""/>
    <b v="0"/>
    <s v=""/>
    <m/>
    <m/>
    <m/>
    <s v="SIM"/>
  </r>
  <r>
    <n v="630"/>
    <x v="0"/>
    <d v="2024-05-27T00:00:00"/>
    <x v="4"/>
    <d v="1899-12-30T12:55:00"/>
    <s v="Fazenda Santa Maria 2"/>
    <x v="3"/>
    <x v="1"/>
    <x v="0"/>
    <x v="0"/>
    <s v="A colaboradora ao descer do ônibus se desequilibrou e veio a torcer o pé."/>
    <x v="0"/>
    <x v="4"/>
    <s v="Região Centro"/>
    <s v="Adriano Batista da Silva"/>
    <s v="Trablhadora Agrícola"/>
    <m/>
    <m/>
    <m/>
    <s v="1. Encaminhada para o hospital de Areiópolis  aonde passou pelo pronto atendimento e foi liberada sem restrição."/>
    <s v="Ernesto Aleixo do Prado"/>
    <s v="MAICON BRAGA RODRIGUES"/>
    <s v="LEVE"/>
    <s v="BAIXA"/>
    <s v="NÃO"/>
    <s v=""/>
    <b v="0"/>
    <s v=""/>
    <m/>
    <m/>
    <m/>
    <s v="SIM"/>
  </r>
  <r>
    <n v="631"/>
    <x v="0"/>
    <d v="2024-05-28T00:00:00"/>
    <x v="4"/>
    <d v="1899-12-30T08:00:00"/>
    <s v="Fazenda boa vista III"/>
    <x v="0"/>
    <x v="0"/>
    <x v="0"/>
    <x v="0"/>
    <s v="Trator operando na atividade do conjugado (Adubação e Herbicidas) ao sair da rua havia um desnível entre o carriador de acesso/plantio, no momento da saída o mesmo veio a lateralizar. "/>
    <x v="0"/>
    <x v="4"/>
    <s v="Operação conjugado"/>
    <s v="37014812/Vagner Pereira da Silva "/>
    <s v="Operador de máquinas florestais"/>
    <m/>
    <m/>
    <m/>
    <s v="1. Informado de imediato o supervisor da área, tanto do cojuado quanto da mecânica o eventual acidente. "/>
    <s v="Adriano Primiano Franzin"/>
    <s v="ALEXANDRE OLIVEIRA"/>
    <s v="LEVE"/>
    <s v="BAIXA"/>
    <s v="NÃO"/>
    <s v=""/>
    <b v="0"/>
    <s v=""/>
    <m/>
    <m/>
    <m/>
    <s v="SIM"/>
  </r>
  <r>
    <n v="632"/>
    <x v="0"/>
    <d v="2024-05-28T00:00:00"/>
    <x v="4"/>
    <d v="1899-12-30T07:15:00"/>
    <s v="Fazenda Faxinal "/>
    <x v="3"/>
    <x v="1"/>
    <x v="0"/>
    <x v="0"/>
    <s v="Operador estava realizando o desengate da adubadeira, quando ao soltar o pino do terceiro ponto, teve um leve prensamento na ponta do dedo indicador da mão esquerda."/>
    <x v="22"/>
    <x v="4"/>
    <s v="Itatinga"/>
    <s v="Ademir Rosa"/>
    <s v="Tratorista"/>
    <m/>
    <m/>
    <m/>
    <s v="1. Colaborador enviado de imediato ao PS de Itatinga-SP"/>
    <s v="Alessandro Domingos Dias"/>
    <s v="MAICON BRAGA RODRIGUES"/>
    <s v="LEVE"/>
    <s v="BAIXA"/>
    <s v="NÃO"/>
    <s v=""/>
    <b v="0"/>
    <s v=""/>
    <m/>
    <m/>
    <m/>
    <s v="SIM"/>
  </r>
  <r>
    <n v="633"/>
    <x v="0"/>
    <d v="2024-05-28T00:00:00"/>
    <x v="4"/>
    <d v="1899-12-30T01:00:00"/>
    <s v="Trajeto da fazenda Europa / Ribas do Rio Pardo - MS "/>
    <x v="0"/>
    <x v="3"/>
    <x v="0"/>
    <x v="0"/>
    <s v="Durante trajeto com o caminhão carregado, o último eixo da terceira carreta soltou. "/>
    <x v="34"/>
    <x v="0"/>
    <s v="Logística Florestal "/>
    <s v="Luiz Carlos Silva"/>
    <s v="Motorista de carretas"/>
    <m/>
    <m/>
    <m/>
    <s v="1 - Caminhão parado e sinalizado na estrada do trajeto _x000a_2 - Responsáveis pelo carregamento se dirigirão até o local para descarga da terceira composição. _x000a_3 - A oficina credenciada e autorizada em Três Lagoas e está se deslocando para o local. "/>
    <s v="Thiago Augusto Gonçalves da Silva "/>
    <s v="JOSE ANTONIO DOS SANTOS"/>
    <s v="MODERADO"/>
    <s v="BAIXA"/>
    <s v="SIM"/>
    <d v="2024-06-04T00:00:00"/>
    <s v="CONCLUÍDO"/>
    <s v=""/>
    <s v="OK"/>
    <d v="2024-05-31T00:00:00"/>
    <s v="SIM"/>
    <s v="SIM"/>
  </r>
  <r>
    <n v="634"/>
    <x v="1"/>
    <d v="2024-05-27T00:00:00"/>
    <x v="4"/>
    <d v="1899-12-30T08:30:00"/>
    <s v="Rodovia MS 040 "/>
    <x v="0"/>
    <x v="2"/>
    <x v="0"/>
    <x v="0"/>
    <s v="A colaboradora relatou que conduzia o veículo (FIAT Mobi) pela rodovia MS040 próximo ao KM 30, sentido a fazenda São Pedro da Mata. Em determinado momento, ela foi surpreendida por um animal (porco do mato) que saiu da pista lateral, vindo a colidir com o veículo, causando avarias."/>
    <x v="1"/>
    <x v="4"/>
    <s v="Base Florestal "/>
    <s v="Karoline Candelaria Pulcherio Barbosa "/>
    <s v="Técnica Operações Florestais I "/>
    <m/>
    <m/>
    <m/>
    <s v="1- Comunicação aos gestores e área de segurança da MS Florestal. _x000a_2- Acionamento da locadora para manutenção do veículo. "/>
    <s v="Gustavo Mathias Lopes "/>
    <s v="MARCEL PRADO DE LUCENA"/>
    <s v="LEVE"/>
    <s v="BAIXA"/>
    <s v="NÃO"/>
    <s v=""/>
    <b v="0"/>
    <s v=""/>
    <m/>
    <m/>
    <m/>
    <s v="SIM"/>
  </r>
  <r>
    <n v="635"/>
    <x v="0"/>
    <d v="2024-05-28T00:00:00"/>
    <x v="4"/>
    <d v="1899-12-30T21:00:00"/>
    <s v="Trajeto da fazenda Europa / Ribas do Rio Pardo - MS "/>
    <x v="0"/>
    <x v="3"/>
    <x v="0"/>
    <x v="0"/>
    <s v="Durante trajeto (caminhão carregado), condutor ouviu estouro de pneu, parou o conjunto e constatou que o pneu interno 24 horas da primeira composição do lado direito estava em chamas. Após utilizar o extintor do cavalo sem sucesso, um caminhão pipa que passava pelo local prestou socorro e extinguiu o princípio de incêndio. Não houve madeira queimada e ninguém se feriu. "/>
    <x v="34"/>
    <x v="0"/>
    <s v="Logística Florestal "/>
    <s v="Danilo dos Santos Aranha"/>
    <s v="Motorista de carretas "/>
    <m/>
    <m/>
    <m/>
    <s v="1 - O condutor utilizou o extintor do cavalo _x000a_2 - Condutor do caminhão pipa extinguiu o princípio e resfriou o local para impedir retorno das chamas _x000a_2 - Caminhão encontra-se parado na fazenda aguardando reparo, trânsito liberado. "/>
    <s v="Thiago Augusto Gonçalves da Silva "/>
    <s v="JOSE ANTONIO DOS SANTOS"/>
    <s v="MODERADO"/>
    <s v="BAIXA"/>
    <s v="SIM"/>
    <d v="2024-06-04T00:00:00"/>
    <s v="CONCLUÍDO"/>
    <s v=""/>
    <s v="OK"/>
    <d v="2024-05-31T00:00:00"/>
    <s v="SIM"/>
    <s v="SIM"/>
  </r>
  <r>
    <n v="636"/>
    <x v="1"/>
    <d v="2024-05-29T00:00:00"/>
    <x v="4"/>
    <d v="1899-12-30T03:30:00"/>
    <s v="Ribas do Rio Pardo/MS "/>
    <x v="0"/>
    <x v="0"/>
    <x v="0"/>
    <x v="0"/>
    <s v="O colaborador relatou que conduzia o caminhão pipa e em determinado momento ele deu passagem para um caminhão carregado de madeira. Foi então, que o caminhão acabou colidindo o para-choque contra um toco na margem da estrada, causando pequenas avarias. "/>
    <x v="1"/>
    <x v="4"/>
    <s v="Estradas- Logística"/>
    <s v=" 37016726/ Rodrigo Oliveira Lima "/>
    <s v="Motorista "/>
    <m/>
    <m/>
    <m/>
    <s v="1. Comunicação aos gestores e área de segurança da MS Florestal. "/>
    <s v="Samuel Nogueira Pereira "/>
    <s v="EMERSON MOURA TEIXEIRA"/>
    <s v="LEVE"/>
    <s v="BAIXA"/>
    <s v="NÃO"/>
    <s v=""/>
    <b v="0"/>
    <s v=""/>
    <m/>
    <m/>
    <m/>
    <s v="SIM"/>
  </r>
  <r>
    <n v="637"/>
    <x v="0"/>
    <d v="2024-05-29T00:00:00"/>
    <x v="4"/>
    <d v="1899-12-30T18:05:00"/>
    <s v="Skid Oficina "/>
    <x v="8"/>
    <x v="1"/>
    <x v="0"/>
    <x v="1"/>
    <s v="O mecânico (1) ao verificar visualmente uma avaria debaixo da carreta, entrou embaixo do equipamento, em seguida o motorista recebeu sinal do mecânico (2) para tocar o caminhão, sem perceber o mecânico (1) debaixo do equipamento. O motorista andou cerca de 5 metros com o caminhão e acabou prensando o mecânico (1) no parachoque da 3° carreta. "/>
    <x v="0"/>
    <x v="6"/>
    <s v="Manutenção rápida - skid "/>
    <s v="Marcos de oliveira marquês/ 37015444 "/>
    <s v="Mecânico III"/>
    <m/>
    <m/>
    <m/>
    <s v="1. O colaborador encaminhado para o Ambulatório com urgência, depois ao CMU para raio X com luxações, segue bem e consciente, apenas com dores leves. _x000a_2. Comunicação à gestão e segurança do trabalho. "/>
    <s v="Andrey Cesar Paccola "/>
    <s v="TÁSSIA PRADO"/>
    <s v="MODERADO"/>
    <s v="ALTA"/>
    <s v="SIM"/>
    <d v="2024-06-05T00:00:00"/>
    <s v="CONCLUÍDO"/>
    <s v=""/>
    <s v="OK"/>
    <m/>
    <m/>
    <s v="SIM"/>
  </r>
  <r>
    <n v="638"/>
    <x v="0"/>
    <d v="2024-05-29T00:00:00"/>
    <x v="4"/>
    <d v="1899-12-30T15:35:00"/>
    <s v="Bracell Fabrica L II "/>
    <x v="1"/>
    <x v="3"/>
    <x v="1"/>
    <x v="1"/>
    <s v="Colaborador ao soltar cinta de amarração da carga de madeira da 2º composição, uma tora de 2 mtrs caiu da carga e atingiu a região da sua cabeça. O mesmo relata que estava de capacete e a madeira atingiu o mesmo, provocando dor na cabeça. "/>
    <x v="14"/>
    <x v="0"/>
    <s v="Logística Florestal "/>
    <s v="Rildo Tonholi "/>
    <s v="Motorista carreteiro "/>
    <m/>
    <m/>
    <m/>
    <s v="1. Encaminhado ao ambulatório Bracell. Comunicado aos gestores Pátio Bracell, Segurança do trabalho e Operação Bracell. _x000a_2. Conduzido ao Upa para exames. _x000a_3. Aguardando resultado do exame. "/>
    <s v="Adalberto Franco - TST "/>
    <s v="JOSE ANTONIO DOS SANTOS"/>
    <s v="GRAVE"/>
    <s v="MÉDIA"/>
    <s v="SIM"/>
    <d v="2024-06-05T00:00:00"/>
    <s v="CONCLUÍDO"/>
    <s v=""/>
    <s v="OK"/>
    <s v="01/06/204"/>
    <s v="SIM"/>
    <s v="SIM"/>
  </r>
  <r>
    <n v="639"/>
    <x v="0"/>
    <d v="2024-05-29T00:00:00"/>
    <x v="4"/>
    <d v="1899-12-30T04:57:00"/>
    <s v="Faz. Europa - Ribas do Rio Pardo, MS"/>
    <x v="0"/>
    <x v="3"/>
    <x v="0"/>
    <x v="0"/>
    <s v="Durante deslocamento para o carregamento na fazenda Europa, houve queda do fueiro da 2ª composição. "/>
    <x v="0"/>
    <x v="0"/>
    <s v="BTF - MS 08"/>
    <s v="37009352 Fabio Cândido da Silva "/>
    <s v="Motorista Madeira"/>
    <m/>
    <m/>
    <m/>
    <s v="1. Bloqueio da Frota, na fazenda Europa, SOS acionado. "/>
    <s v="Alexandry Borges Freitas "/>
    <s v="JOSE LEONARDO RIGHETO"/>
    <s v="MODERADO"/>
    <s v="BAIXA"/>
    <s v="SIM"/>
    <d v="2024-06-05T00:00:00"/>
    <s v="ATRASADO"/>
    <n v="92"/>
    <m/>
    <m/>
    <m/>
    <s v="SIM"/>
  </r>
  <r>
    <n v="640"/>
    <x v="1"/>
    <d v="2024-05-27T00:00:00"/>
    <x v="4"/>
    <d v="1899-12-30T22:20:00"/>
    <s v="Fazenda Aruanda "/>
    <x v="0"/>
    <x v="2"/>
    <x v="0"/>
    <x v="0"/>
    <s v="O colaborador relatou que durante o deslocamento para fazer manutenção preventiva em uma máquina, ele foi surpreendido por um animal silvestre (Anta), que saiu de forma inesperada e atravessou na frente da caminhonete, vindo a colidir na parte frontal, causando avarias no para-choque. Não houve nenhuma lesão e sim danos materiais na caminhonete. "/>
    <x v="1"/>
    <x v="6"/>
    <s v="Preventiva "/>
    <s v="37010629/ Cristofer da Silva "/>
    <s v="Mecânico de Manutenção "/>
    <m/>
    <m/>
    <m/>
    <s v="1. Comunicação aos gestores e área de segurança da MS Florestal. "/>
    <s v="José Rodolpho Turíbio de abreu "/>
    <s v="AMANDA CRISTINA PATRICIO DE LIMA"/>
    <s v="LEVE"/>
    <s v="BAIXA"/>
    <s v="NÃO"/>
    <s v=""/>
    <b v="0"/>
    <s v=""/>
    <m/>
    <m/>
    <m/>
    <s v="SIM"/>
  </r>
  <r>
    <n v="641"/>
    <x v="0"/>
    <d v="2024-06-01T00:00:00"/>
    <x v="5"/>
    <d v="1899-12-30T01:10:00"/>
    <s v="Faz. Europa - Ribas do Rio Pardo, MS"/>
    <x v="1"/>
    <x v="3"/>
    <x v="1"/>
    <x v="1"/>
    <s v="Conduzia o caminhão carregado em estrada de terra, quando ao fazer uma curva houve o tombamento do caminhão. "/>
    <x v="0"/>
    <x v="0"/>
    <s v="BTF - MS 08"/>
    <s v="37016714 Pedro Humberto Henrique Rebouças "/>
    <s v="Motorista transporte de madeiras "/>
    <m/>
    <m/>
    <m/>
    <s v="1. Motorista foi levado pela equipe de técnico do carregamento ao hospital de Ribas do Rio Pardo onde passou pelo medico e foi liberado. "/>
    <s v="Adilson Rodrigues Basto "/>
    <s v="JOSE LEONARDO RIGHETO"/>
    <s v="GRAVE"/>
    <s v="MÉDIA"/>
    <s v="SIM"/>
    <d v="2024-06-08T00:00:00"/>
    <s v="CONCLUÍDO"/>
    <s v=""/>
    <s v="OK"/>
    <m/>
    <s v="SIM"/>
    <s v="SIM"/>
  </r>
  <r>
    <n v="642"/>
    <x v="0"/>
    <d v="2024-06-01T00:00:00"/>
    <x v="5"/>
    <d v="1899-12-30T12:30:00"/>
    <s v="Fabrica linha 2 "/>
    <x v="3"/>
    <x v="1"/>
    <x v="0"/>
    <x v="0"/>
    <s v="Motorista ao fazer a limpeza da carreta, foi retirar uma madeira de aproximadamente 2,50m que ficou em cima da carreta após a descarga, a madeira veio a bater em sua perna direta. "/>
    <x v="0"/>
    <x v="0"/>
    <s v="BTF 03"/>
    <s v="37007623 José Jackson Mendes Brito "/>
    <s v="Motorista Transporte Florestal "/>
    <m/>
    <m/>
    <m/>
    <s v="1. Avisado o Supervisor da área e logístico. "/>
    <s v="Edison Francisco Leite "/>
    <s v="JOSE LEONARDO RIGHETO"/>
    <s v="LEVE"/>
    <s v="BAIXA"/>
    <s v="NÃO"/>
    <s v=""/>
    <b v="0"/>
    <s v=""/>
    <m/>
    <m/>
    <m/>
    <s v="SIM"/>
  </r>
  <r>
    <n v="643"/>
    <x v="0"/>
    <d v="2024-06-01T00:00:00"/>
    <x v="5"/>
    <d v="1899-12-30T08:20:00"/>
    <s v="Faz. Europa - Ribas do Rio Pardo, MS"/>
    <x v="0"/>
    <x v="2"/>
    <x v="0"/>
    <x v="0"/>
    <s v="Motorista conduzia o veículo leve pela estrada de terra atrás de um caminhão de transporte de madeira, quando o caminhão sinalizou a intenção de parar e no momento que foi efetuar a ultrapassagem do caminhão, o caminhão retornou para a estrada principal, e para evitar a colisão com o caminhão acabou colidindo em uma estaca de balizamento fixada na margem da estrada. "/>
    <x v="0"/>
    <x v="0"/>
    <s v="BTF - MS 08"/>
    <s v="37017534 Runi Dias "/>
    <s v="Motorista transporte de madeiras "/>
    <m/>
    <m/>
    <m/>
    <s v="1.  Foi comunicado à equipe dos técnicos e não houve lesões em nenhum dos ocupantes do veículo. "/>
    <s v="Alexandry Borges Freitas "/>
    <s v="JOSE LEONARDO RIGHETO"/>
    <s v="LEVE"/>
    <s v="BAIXA"/>
    <s v="NÃO"/>
    <s v=""/>
    <b v="0"/>
    <s v=""/>
    <m/>
    <m/>
    <m/>
    <s v="SIM"/>
  </r>
  <r>
    <n v="644"/>
    <x v="0"/>
    <d v="2024-05-31T00:00:00"/>
    <x v="4"/>
    <d v="1899-12-30T22:20:00"/>
    <s v="Lmg 410, Km41 - MÓD 13"/>
    <x v="0"/>
    <x v="2"/>
    <x v="0"/>
    <x v="0"/>
    <s v="Durante o deslocamento com veículo próximo a cidade Presidente Olegario, o colaborador dormiu brevemente durante a direção, perdendo o controle do veículo, causando somente danos materiais. "/>
    <x v="0"/>
    <x v="3"/>
    <s v="Módulo 13"/>
    <s v="Lucivaldo Goncalves Brito"/>
    <s v="Almoxarife"/>
    <m/>
    <m/>
    <m/>
    <s v="1. Comunicado a Gestão. "/>
    <s v="José Couto "/>
    <s v="GUILHERME CHAMARELLI"/>
    <s v="MODERADO"/>
    <s v="BAIXA"/>
    <s v="SIM"/>
    <d v="2024-06-07T00:00:00"/>
    <s v="CONCLUÍDO"/>
    <s v=""/>
    <s v="OK"/>
    <d v="2024-06-07T00:00:00"/>
    <s v="SIM"/>
    <s v="SIM"/>
  </r>
  <r>
    <n v="645"/>
    <x v="0"/>
    <d v="2024-06-02T00:00:00"/>
    <x v="5"/>
    <d v="1899-12-30T02:35:00"/>
    <s v="Fazenda Canchin"/>
    <x v="0"/>
    <x v="3"/>
    <x v="0"/>
    <x v="0"/>
    <s v="O Motorista conduzia o caminhão e ao sair da grua carregado errou o caminho e precisou de apoio da pá carregadeira. Ao ser puxado, o motorista não realizou a manobra corretamente vindo a fazer uma curva fechada. A composição passou por cima do talhão, vindo a ficar em um ângulo próximo de tombamento. "/>
    <x v="0"/>
    <x v="0"/>
    <s v="BTF-SP 7 "/>
    <s v="Marco Antonio dos Santos"/>
    <s v="Motorista Madeira"/>
    <m/>
    <m/>
    <m/>
    <s v="1. Técnico no local acionou o socorro e comunicado a liderança"/>
    <s v="Fabiana Oliveira"/>
    <s v="JOSE LEONARDO RIGHETO"/>
    <s v="LEVE"/>
    <s v="BAIXA"/>
    <s v="NÃO"/>
    <s v=""/>
    <b v="0"/>
    <s v=""/>
    <m/>
    <m/>
    <m/>
    <s v="SIM"/>
  </r>
  <r>
    <n v="646"/>
    <x v="1"/>
    <d v="2024-06-01T00:00:00"/>
    <x v="5"/>
    <d v="1899-12-30T10:40:00"/>
    <s v="Fazenda Caribe"/>
    <x v="4"/>
    <x v="1"/>
    <x v="0"/>
    <x v="0"/>
    <s v="O colaborador relatou que estava realizando a atividade de irrigação semi-mecanizada e ao realizar uma manobra para alinhar o trator com a linha de plantio, ele passou muito próximo de uma caixa seca que estava do seu lado esquerdo, onde o implemento acabou escorregando e veio a tombar (somente o implemento). Obs: No momento os colaboradores não estavam próximos do trator. Eles aguardavam o operador realizar a manobra."/>
    <x v="16"/>
    <x v="4"/>
    <s v="Irrigação Semi-mecanizada"/>
    <s v="1295/ Jonathan da Silva Alves"/>
    <s v="Operador de Máquinas"/>
    <m/>
    <m/>
    <m/>
    <s v="1. Comunicação aos gestores e área de segurança da MS Florestal e EPS Larsil ll."/>
    <s v="Rodrigo"/>
    <s v="MARCEL PRADO DE LUCENA"/>
    <s v="LEVE"/>
    <s v="BAIXA"/>
    <s v="NÃO"/>
    <s v=""/>
    <b v="0"/>
    <s v=""/>
    <m/>
    <m/>
    <m/>
    <s v="SIM"/>
  </r>
  <r>
    <n v="647"/>
    <x v="0"/>
    <d v="2024-05-28T00:00:00"/>
    <x v="4"/>
    <d v="1899-12-30T10:31:00"/>
    <s v="Fazenda Coqueiral"/>
    <x v="0"/>
    <x v="0"/>
    <x v="0"/>
    <x v="0"/>
    <s v="Caminhão comboio passou por um veículo argo que estava parado a margem do talhão, após passar com o caminhão pelo veículo, foi necessário manobrar para abastecer o trator, quando ao manobrar de marcha ré, veio a colidir o parachoque traseiro com a tampa do porta malas do argo. "/>
    <x v="0"/>
    <x v="4"/>
    <s v="Silvicultura"/>
    <s v="Luíz Antônio Silva Fagundes/37007427"/>
    <s v="Motorista de Comboio"/>
    <m/>
    <m/>
    <m/>
    <s v="1. Avaliação dos danos                                                                                     2. Informado gestor de segurança do trabalho"/>
    <s v="Paulo Henrique dos Santos"/>
    <s v="RODOLFO DE SOUZA RODRIGUES"/>
    <s v="LEVE"/>
    <s v="BAIXA"/>
    <s v="NÃO"/>
    <s v=""/>
    <b v="0"/>
    <s v=""/>
    <m/>
    <m/>
    <m/>
    <s v="SIM"/>
  </r>
  <r>
    <n v="648"/>
    <x v="0"/>
    <d v="2024-05-28T00:00:00"/>
    <x v="4"/>
    <d v="1899-12-30T11:45:00"/>
    <s v="Avaí - Expedição"/>
    <x v="3"/>
    <x v="1"/>
    <x v="0"/>
    <x v="0"/>
    <s v="Colaboradora prensou o dedo ao acondicionar os tubetes dentro da caixa de tubetes"/>
    <x v="0"/>
    <x v="2"/>
    <s v="Viveiro Avaí"/>
    <s v="Kettelyn Bispo - 370117685"/>
    <s v="Auxiliar de Serviços Gerais"/>
    <m/>
    <m/>
    <m/>
    <s v="1. A médica do trabalho estava no viveiro e fez o atendimento."/>
    <s v="Rosana Ferreira"/>
    <s v="KARINE ANTONIA MORAES RIBEIRO"/>
    <s v="LEVE"/>
    <s v="BAIXA"/>
    <s v="NÃO"/>
    <s v=""/>
    <b v="0"/>
    <s v=""/>
    <m/>
    <m/>
    <m/>
    <s v="SIM"/>
  </r>
  <r>
    <n v="649"/>
    <x v="0"/>
    <d v="2024-05-28T00:00:00"/>
    <x v="4"/>
    <d v="1899-12-30T19:50:00"/>
    <s v="Fazenda Santa Madalena II - Piratininga SP"/>
    <x v="4"/>
    <x v="1"/>
    <x v="0"/>
    <x v="0"/>
    <s v="Após a troca de mangueira de pressão da articulação foi movimentar o cabeçote para teste e atingiu a porta do veículo (caminhonete) - manutenção Ponsse. "/>
    <x v="0"/>
    <x v="3"/>
    <s v="Módulo 01"/>
    <s v="Felipe Augusto Guilherme/ 37014876"/>
    <s v="Operador de máquina florestal II"/>
    <m/>
    <m/>
    <m/>
    <s v="1. Comunicado de gestão                                                                              2. Veículo paralisado para manutenção na porta. "/>
    <s v="Márcio Pires "/>
    <s v="MARCO ANTONIO DINIZ"/>
    <s v="LEVE"/>
    <s v="BAIXA"/>
    <s v="NÃO"/>
    <s v=""/>
    <b v="0"/>
    <s v=""/>
    <m/>
    <m/>
    <m/>
    <s v="SIM"/>
  </r>
  <r>
    <n v="650"/>
    <x v="0"/>
    <d v="2024-05-29T00:00:00"/>
    <x v="4"/>
    <d v="1899-12-30T10:00:00"/>
    <s v="Fazenda Querencia 4"/>
    <x v="3"/>
    <x v="1"/>
    <x v="0"/>
    <x v="0"/>
    <s v="A colaboradora estava realizando a atividade de irrigação manual, quando enroscou o irrigador do trator nos resíduos do talhão, onde o irrigador veio a acertar a mão da colaboradora."/>
    <x v="0"/>
    <x v="4"/>
    <s v="Talhão 043"/>
    <s v="1372-Janaine de Jesus Carvalho de Marins"/>
    <s v="Trabalhador Florestal "/>
    <m/>
    <m/>
    <m/>
    <s v="1. A colaboradora foi socorrida e encaminhada ao hospital mais próximo em Cabralia Paulista"/>
    <s v="Elizeu Viana"/>
    <s v="MAICON BRAGA RODRIGUES"/>
    <s v="LEVE"/>
    <s v="BAIXA"/>
    <s v="NÃO"/>
    <s v=""/>
    <b v="0"/>
    <s v=""/>
    <m/>
    <m/>
    <m/>
    <s v="SIM"/>
  </r>
  <r>
    <n v="651"/>
    <x v="0"/>
    <d v="2024-05-29T00:00:00"/>
    <x v="4"/>
    <d v="1899-12-30T12:20:00"/>
    <s v="Turvinho V"/>
    <x v="3"/>
    <x v="1"/>
    <x v="0"/>
    <x v="0"/>
    <s v="O colaborador realizava atividade de plantio manual quando se desequilibrou, caindo do lado esquerdo e batendo o braço esquerdo no chão. "/>
    <x v="9"/>
    <x v="4"/>
    <s v="Talhão 003"/>
    <s v="1121 - Vitor Gabriel Rodrigues Leite"/>
    <s v="Trabalhador Florestal "/>
    <m/>
    <m/>
    <m/>
    <s v="1. O colaborador fo encaminhado a unidade de atendimento de Borebi. "/>
    <s v="Adriano dos Santos Blanco "/>
    <s v="MAICON BRAGA RODRIGUES"/>
    <s v="LEVE"/>
    <s v="BAIXA"/>
    <s v="NÃO"/>
    <s v=""/>
    <b v="0"/>
    <s v=""/>
    <m/>
    <m/>
    <m/>
    <s v="SIM"/>
  </r>
  <r>
    <n v="652"/>
    <x v="0"/>
    <d v="2024-05-30T00:00:00"/>
    <x v="4"/>
    <d v="1899-12-30T10:45:00"/>
    <s v="Agrupamento "/>
    <x v="3"/>
    <x v="1"/>
    <x v="0"/>
    <x v="0"/>
    <s v="Colaboradora pegou a caixa de mudas e ao levantar, bateu no joelho direito, travando a caixa entre o joelho e o bandejão."/>
    <x v="0"/>
    <x v="2"/>
    <s v="Agrupamento "/>
    <s v="37009852 - Maria do Socorro Carlos Nascimento "/>
    <s v="Auxiliar de Serviços Gerais "/>
    <m/>
    <m/>
    <m/>
    <s v="1. Foi levada ao ambulatório da linha 02, posteriormente encaminhada para o CMU para fazer um raio X"/>
    <s v="Jaqueline Pereira de Oliveira"/>
    <s v="KARINE ANTONIA MORAES RIBEIRO"/>
    <s v="LEVE"/>
    <s v="BAIXA"/>
    <s v="NÃO"/>
    <s v=""/>
    <b v="0"/>
    <s v=""/>
    <m/>
    <m/>
    <m/>
    <s v="SIM"/>
  </r>
  <r>
    <n v="653"/>
    <x v="0"/>
    <d v="2024-05-30T00:00:00"/>
    <x v="4"/>
    <d v="1899-12-30T13:30:00"/>
    <s v="Fazenda faxinal, talhão 016 "/>
    <x v="0"/>
    <x v="2"/>
    <x v="0"/>
    <x v="0"/>
    <s v="Ao dar partida no veículo, o motorista não reparou que a marcha estava engatada. Quando tirou o pé da embreagem, o carro deu um solavanco e acabou acertando o trator que estava estacionado no local. O trator estava estacionado sem estar em operação e não havia motorista no trator. "/>
    <x v="22"/>
    <x v="4"/>
    <s v="Itatinga"/>
    <s v="Ivanilton"/>
    <s v="Operador de máquinas"/>
    <m/>
    <m/>
    <m/>
    <s v="1. Véiculo foi parado e enviado para manutenção "/>
    <s v="Alessandro Dias"/>
    <s v="MAICON BRAGA RODRIGUES"/>
    <s v="LEVE"/>
    <s v="BAIXA"/>
    <s v="NÃO"/>
    <s v=""/>
    <b v="0"/>
    <s v=""/>
    <m/>
    <m/>
    <m/>
    <s v="SIM"/>
  </r>
  <r>
    <n v="654"/>
    <x v="0"/>
    <d v="2024-05-30T00:00:00"/>
    <x v="4"/>
    <d v="1899-12-30T10:00:00"/>
    <s v="Fazenda Santa Helena III"/>
    <x v="4"/>
    <x v="1"/>
    <x v="0"/>
    <x v="0"/>
    <s v="Ao fazer a manobra de ré para entrar no talhão, o pneu dianteiro esquerdo levantou a proteção da máquina, encostando no vidro do para-brisa, ocasionando a sua quebra. "/>
    <x v="0"/>
    <x v="4"/>
    <s v="Regional Norte"/>
    <s v="Sergio Rodrigues"/>
    <s v="Operador de trator agrícola"/>
    <m/>
    <m/>
    <m/>
    <s v="1. Comunicado ao setor de segurança da EPS, máquina paralisada imediatamente. "/>
    <s v="José Lucas"/>
    <s v="ALEXANDRE OLIVEIRA"/>
    <s v="LEVE"/>
    <s v="BAIXA"/>
    <s v="NÃO"/>
    <s v=""/>
    <b v="0"/>
    <s v=""/>
    <m/>
    <m/>
    <m/>
    <s v="SIM"/>
  </r>
  <r>
    <n v="655"/>
    <x v="0"/>
    <d v="2024-06-02T00:00:00"/>
    <x v="5"/>
    <d v="1899-12-30T07:15:00"/>
    <s v="Fazenda são Manoel - Região Pirajuí-SP - MÓD 14"/>
    <x v="0"/>
    <x v="0"/>
    <x v="0"/>
    <x v="0"/>
    <s v="Segundo informações da motorista do ônibus, ao chegar até o módulo 14 da fazenda São Manoel, a mesma parou o ônibus em frente ao módulo para descarregar o marmibox (refeições), e ao sair com o ônibus a motorista não observou que a tampa ficou aberta e ao lado do ônibus estava um veículo (uno) estacionado, aconteceu um impacto entre a tampa do bagageiro e o vidro traseiro do uno. "/>
    <x v="2"/>
    <x v="3"/>
    <s v="Módulo 14 - baldeio"/>
    <s v="Izabel Camargo Ricardo"/>
    <s v="Motorista do ônibus"/>
    <m/>
    <m/>
    <m/>
    <s v="1. A motorista parou o ônibus de imediato e prestou todas as informações ao condutor do veículo atingido e ambas as partes entraram em acordo em fazer boletim de ocorrência"/>
    <s v="Izabel Camargo Ricardo "/>
    <s v="ALESSANDRO BERNARDINO BORGES"/>
    <s v="LEVE"/>
    <s v="BAIXA"/>
    <s v="NÃO"/>
    <s v=""/>
    <b v="0"/>
    <s v=""/>
    <m/>
    <m/>
    <m/>
    <s v="SIM"/>
  </r>
  <r>
    <n v="656"/>
    <x v="0"/>
    <d v="2024-06-03T00:00:00"/>
    <x v="5"/>
    <d v="1899-12-30T17:50:00"/>
    <s v="Posto Vila - Pirapora/MG "/>
    <x v="0"/>
    <x v="3"/>
    <x v="0"/>
    <x v="0"/>
    <s v="Motorista ao realizar a manobra para sair do posto de combustível e acessar a rodovia BR-365, neste momento um veículo Corsa clássic em alta velocidade colidiu no paramoqueiro da 1⁰ composição da frota Expresso. Não houve feridos, apenas danos materiais. "/>
    <x v="12"/>
    <x v="0"/>
    <s v="Logística Florestal "/>
    <s v="0830819- Alex Aparecido P. Ferrarez "/>
    <s v="Motorista Tritrem "/>
    <m/>
    <m/>
    <m/>
    <s v="1. Comunicado com a liderança imediata _x000a_2. Comunicado ao time de segurança _x000a_3. Sinalização da rodovia _x000a_4. Abertura do boletim de ocorrência "/>
    <s v="TST Francisco Sousa"/>
    <s v="JOSE ANTONIO DOS SANTOS"/>
    <s v="MODERADO"/>
    <s v="BAIXA"/>
    <s v="SIM"/>
    <d v="2024-06-10T00:00:00"/>
    <s v="CONCLUÍDO"/>
    <s v=""/>
    <s v="OK"/>
    <d v="2024-05-07T00:00:00"/>
    <s v="SIM"/>
    <s v="SIM"/>
  </r>
  <r>
    <n v="657"/>
    <x v="0"/>
    <d v="2024-06-03T00:00:00"/>
    <x v="5"/>
    <d v="1899-12-30T09:15:00"/>
    <s v="Fazenda São Joaquim VII "/>
    <x v="3"/>
    <x v="1"/>
    <x v="0"/>
    <x v="1"/>
    <s v="Ao realizar transporte de argila com caminhão Basculante caminhão saiu da estrada e tombou na lateral da mesma. _x000a_"/>
    <x v="0"/>
    <x v="12"/>
    <s v="BRC-03 "/>
    <s v="37016659 - Emerson da Silva Carvalho "/>
    <s v="Motorista "/>
    <m/>
    <m/>
    <m/>
    <s v="1. O colaborador foi encaminhado ao hospital para atendimento médico e realização de exames na cidade do ocorrido, passará no ambulatório Bracell no dia seguinte após liberação. _x000a_2. Foi acionado a segurança do trabalho para comunicação do evento, para acompanhamento das informações Full time e abertura de investigação para identificar a causa raiz do acidente. _x000a_3. Foi feito um DDS com os dois turnos para orientação da equipe sobre o cuidado e atenção nas realizações das atividades. "/>
    <s v="Luciano Delmar dos Santos Almeida "/>
    <s v="GLAUCIA APARECIDA COVRE"/>
    <s v="MODERADO"/>
    <s v="MÉDIA"/>
    <s v="SIM"/>
    <d v="2024-06-10T00:00:00"/>
    <s v="CONCLUÍDO"/>
    <s v=""/>
    <s v="OK"/>
    <m/>
    <s v="SIM"/>
    <m/>
  </r>
  <r>
    <n v="658"/>
    <x v="0"/>
    <d v="2024-06-04T00:00:00"/>
    <x v="5"/>
    <d v="1899-12-30T08:30:00"/>
    <s v="Buritis"/>
    <x v="3"/>
    <x v="1"/>
    <x v="0"/>
    <x v="0"/>
    <s v="O colaborador estava realizando atividade de combate manual a formigas, quando tropeçou e bateu a lavanca de bombeamento no joelho direito. "/>
    <x v="9"/>
    <x v="4"/>
    <s v="Talhão 017"/>
    <s v="912 - Luis Henrique Pereira da Silva"/>
    <s v="Trabalhador Florestal "/>
    <m/>
    <m/>
    <m/>
    <s v="1. O colaborador foi levado a UPA de Agudos "/>
    <s v="Márcio Peres Rodrigues"/>
    <s v="MAICON BRAGA RODRIGUES"/>
    <s v="LEVE"/>
    <s v="BAIXA"/>
    <s v="NÃO"/>
    <s v=""/>
    <b v="0"/>
    <s v=""/>
    <m/>
    <m/>
    <m/>
    <s v="SIM"/>
  </r>
  <r>
    <n v="659"/>
    <x v="0"/>
    <d v="2024-06-04T00:00:00"/>
    <x v="5"/>
    <d v="1899-12-30T13:30:00"/>
    <s v="Paulistânia"/>
    <x v="3"/>
    <x v="1"/>
    <x v="0"/>
    <x v="0"/>
    <s v="A colaboradora estava realizando atividade de irrigação  no talhão 007, quando acabou enroscando a mangueira do tanque, vindo a esticar e causar incomodo no seu braço"/>
    <x v="0"/>
    <x v="4"/>
    <s v="Fazenda Coqueiral  - talhão 008"/>
    <s v="37017293 - Juliana Estevo da Silva"/>
    <s v="Auxiliar de Serviços Gerais "/>
    <m/>
    <m/>
    <m/>
    <s v="1. Encaminhada de emidiato ao PS de Paulistânia-SP                   2. Informada segurança do trabalho e supervisor "/>
    <s v="Lucas Zanetti "/>
    <s v="RODOLFO DE SOUZA RODRIGUES"/>
    <s v="LEVE"/>
    <s v="BAIXA"/>
    <s v="NÃO"/>
    <s v=""/>
    <b v="0"/>
    <s v=""/>
    <m/>
    <m/>
    <m/>
    <s v="SIM"/>
  </r>
  <r>
    <n v="659"/>
    <x v="0"/>
    <d v="2024-06-04T00:00:00"/>
    <x v="5"/>
    <d v="1899-12-30T13:20:00"/>
    <s v="Piratininga"/>
    <x v="3"/>
    <x v="1"/>
    <x v="0"/>
    <x v="0"/>
    <s v="A colaboradora estava realizando atividade de irrigação  no talhão 008, quando escorregou durante deslocamento, vindo a relatar dores na região do pé. "/>
    <x v="0"/>
    <x v="4"/>
    <s v="Fazenda Coqueiral "/>
    <s v="37017311 - Adriana Jeronymo"/>
    <s v="Auxiliar de Serviços Gerais "/>
    <m/>
    <m/>
    <m/>
    <s v="1. Encaminhada de emidiato ao PS de Piratininga-SP                   2. Informada segurança do trabalho e supervisor "/>
    <s v="Lucas Zanetti "/>
    <s v="RODOLFO DE SOUZA RODRIGUES"/>
    <s v="LEVE"/>
    <s v="BAIXA"/>
    <s v="NÃO"/>
    <s v=""/>
    <b v="0"/>
    <s v=""/>
    <m/>
    <m/>
    <m/>
    <s v="SIM"/>
  </r>
  <r>
    <n v="661"/>
    <x v="0"/>
    <d v="2024-06-04T00:00:00"/>
    <x v="5"/>
    <d v="1899-12-30T08:30:00"/>
    <s v="LP1"/>
    <x v="0"/>
    <x v="0"/>
    <x v="0"/>
    <x v="0"/>
    <s v="Durante manobra do trator, colaborador pisou no freio e o mesmo não funcionou, então acionou o câmbio de marcha para mudar direção ré, nesse momento o equipamento travou e parou em área de declive."/>
    <x v="51"/>
    <x v="2"/>
    <s v="Roçada do viveiro "/>
    <s v="José Alves"/>
    <s v="Tratorista"/>
    <m/>
    <m/>
    <m/>
    <s v="1. Acionada linderanças;                                                                                            2. Operação interditada até apuração da ocorrência"/>
    <s v="Claudilene "/>
    <s v="KARINE ANTONIA MORAES RIBEIRO"/>
    <s v="LEVE"/>
    <s v="BAIXA"/>
    <s v="SIM"/>
    <d v="2024-06-11T00:00:00"/>
    <s v="CONCLUÍDO"/>
    <s v=""/>
    <s v="OK"/>
    <d v="2024-06-10T00:00:00"/>
    <s v="SIM"/>
    <s v="SIM"/>
  </r>
  <r>
    <n v="662"/>
    <x v="0"/>
    <d v="2024-06-04T00:00:00"/>
    <x v="5"/>
    <d v="1899-12-30T15:40:00"/>
    <s v="Plantio Primarizado"/>
    <x v="2"/>
    <x v="1"/>
    <x v="0"/>
    <x v="0"/>
    <s v="O colaborador estava realizando atividade de plantio no talhão 008, quando foi atacado por 2 abelhas, o mesmo foi medicado e levado ao PS de Paulistânia-SP."/>
    <x v="0"/>
    <x v="4"/>
    <s v="Fazenda Coqueiral  - talhão 008"/>
    <s v="37017301 - Leandro Cavalcanti "/>
    <s v="Auxiliar de Serviços Gerais "/>
    <m/>
    <m/>
    <m/>
    <s v="1. Encaminhada de emidiato ao PS de Paulistânia-SP                   2. Informada segurança do trabalho e supervisor "/>
    <s v="Lucas Zanetti "/>
    <s v="RODOLFO DE SOUZA RODRIGUES"/>
    <s v="LEVE"/>
    <s v="BAIXA"/>
    <s v="NÃO"/>
    <s v=""/>
    <b v="0"/>
    <s v=""/>
    <m/>
    <m/>
    <m/>
    <s v="SIM"/>
  </r>
  <r>
    <n v="663"/>
    <x v="1"/>
    <d v="2024-06-04T00:00:00"/>
    <x v="5"/>
    <d v="1899-12-30T10:05:00"/>
    <s v="Fazenda Nossa Senhora Aparecida"/>
    <x v="4"/>
    <x v="1"/>
    <x v="0"/>
    <x v="0"/>
    <s v="O colaborador relatou que durante a realização da atividade de irrigação no talhão 09 com a frota C102, ele passou sobre uma curva de nível, onde houve o rompimento da boca de lobo devido o esforço no pino do engate. Após o rompimento, a boca de lobo caiu ao solo, paralisando a atividade."/>
    <x v="11"/>
    <x v="4"/>
    <s v="Irrigação "/>
    <s v="Claudio dos Santos Oliveira "/>
    <s v="Tratorista "/>
    <m/>
    <m/>
    <m/>
    <s v="1. Comunicação aos gestores e área de segurança da MS Florestal  e EPS Parcetec"/>
    <s v="Gerly Santos Fernandes"/>
    <s v="ANISON CLAUDIO DA SILVA MARIMOTO"/>
    <s v="LEVE"/>
    <s v="BAIXA"/>
    <s v="NÃO"/>
    <s v=""/>
    <b v="0"/>
    <s v=""/>
    <m/>
    <m/>
    <m/>
    <s v="SIM"/>
  </r>
  <r>
    <n v="664"/>
    <x v="1"/>
    <d v="2024-06-04T00:00:00"/>
    <x v="5"/>
    <d v="1899-12-30T17:20:00"/>
    <s v="Av. Nova Porto XV de novembro, centro, bataguassu-MG"/>
    <x v="0"/>
    <x v="0"/>
    <x v="0"/>
    <x v="0"/>
    <s v="O colaborador relatou que ao realizar uma manobra de ré para estacionar o ônibus próximo ao restaurante, ele veio a colidir contra um veículo leve, causando avarias em ambos os veículos."/>
    <x v="2"/>
    <x v="4"/>
    <s v="Plantio"/>
    <s v="10048949 - Junior Aparecido da Silva "/>
    <s v="Motorista"/>
    <m/>
    <m/>
    <m/>
    <s v="1. Comunicação aos gestores e área de segurança da MS Florestal e EPS Piracicabana "/>
    <s v="Emerson Moura"/>
    <s v="EMERSON MOURA TEIXEIRA"/>
    <s v="LEVE"/>
    <s v="BAIXA"/>
    <s v="NÃO"/>
    <s v=""/>
    <b v="0"/>
    <s v=""/>
    <m/>
    <m/>
    <m/>
    <s v="SIM"/>
  </r>
  <r>
    <n v="665"/>
    <x v="1"/>
    <d v="2024-06-04T00:00:00"/>
    <x v="5"/>
    <d v="1899-12-30T11:30:00"/>
    <s v="Rodovia BR 267 - KM55 - Bataguasse/MS"/>
    <x v="0"/>
    <x v="0"/>
    <x v="0"/>
    <x v="0"/>
    <s v="Durante percurso com o ônibus, um veículo leve foi realizar uma ultrapassagem. Foi então que o condutor do veículo leve avistou uma carreta vindo no sentido contrário e neste momento tentou retornar a faixa de rolamento correta, não sendo possível ter tempo de frenagem, ele acabou colidindo contra a traseira do ônibus, causando avarias em ambos os veículos. "/>
    <x v="2"/>
    <x v="4"/>
    <s v="Plantio"/>
    <s v="10048949 - Junior Aparecido da Silva "/>
    <s v="Motorista"/>
    <m/>
    <m/>
    <m/>
    <s v="1. Não houve nenhuma lesão e sim danos materiais                           2. Ônibus Piracicabana transitava em velocidade compatível com a via"/>
    <s v="Alex"/>
    <s v="EMERSON MOURA TEIXEIRA"/>
    <s v="LEVE"/>
    <s v="BAIXA"/>
    <s v="NÃO"/>
    <s v=""/>
    <b v="0"/>
    <s v=""/>
    <m/>
    <m/>
    <m/>
    <s v="SIM"/>
  </r>
  <r>
    <n v="666"/>
    <x v="0"/>
    <d v="2024-06-05T00:00:00"/>
    <x v="5"/>
    <d v="1899-12-30T08:10:00"/>
    <s v="Estoque LP2"/>
    <x v="3"/>
    <x v="1"/>
    <x v="0"/>
    <x v="0"/>
    <s v="Colaborador estava realizando movimentação de bandejão, quando desequilibrou e caiu, colidindo a costa na barra de ferro (trilho). "/>
    <x v="0"/>
    <x v="2"/>
    <s v="LP2"/>
    <s v="Gustavo Beza Rodrigues - 37017397"/>
    <s v="Auxiliar de Serviços Gerais "/>
    <m/>
    <m/>
    <m/>
    <s v="1. Acionado lideranças, colaborador foi levado ao ambulatório. Colaborador foi medicado e a médica recomendou atividades leves por 3 dias. "/>
    <s v="Misaeli Alves"/>
    <s v="KARINE ANTONIA MORAES RIBEIRO"/>
    <s v="LEVE"/>
    <s v="BAIXA"/>
    <s v="NÃO"/>
    <s v=""/>
    <b v="0"/>
    <s v=""/>
    <m/>
    <m/>
    <m/>
    <s v="SIM"/>
  </r>
  <r>
    <n v="667"/>
    <x v="1"/>
    <d v="2024-06-05T00:00:00"/>
    <x v="5"/>
    <d v="1899-12-30T12:50:00"/>
    <s v="Faz. Chimarrão "/>
    <x v="2"/>
    <x v="1"/>
    <x v="0"/>
    <x v="0"/>
    <s v="O colaborador relatou que estava ajudando a montar a área de vivência e em determinado momento, acabou sendo picado por um escorpião no dedão da mão esquerda. O colaborador foi encaminhado para o hospital municipal Francisca Ortega em Nova Alvorada do Sul, onde foi atendido, medicado e liberado posteriormente sem restrições. Segundo relato do colaborador, ele estava utilizando a luva de segurança na realização da atividade. "/>
    <x v="25"/>
    <x v="4"/>
    <s v="Aplicação de Herbicida Mecanizada "/>
    <s v="Luiz Fernando Rodrigues da Silva "/>
    <s v="Operador de Máquinas "/>
    <m/>
    <m/>
    <m/>
    <s v="1. Comunicação aos gestores, saúde e área de segurança da MS Florestal e EPS Inovesa. "/>
    <s v="Joseana A. Veiga "/>
    <s v="MARCEL PRADO DE LUCENA"/>
    <s v="LEVE"/>
    <s v="BAIXA"/>
    <s v="NÃO"/>
    <s v=""/>
    <b v="0"/>
    <s v=""/>
    <m/>
    <m/>
    <m/>
    <s v="SIM"/>
  </r>
  <r>
    <n v="668"/>
    <x v="1"/>
    <d v="2024-05-04T00:00:00"/>
    <x v="4"/>
    <d v="1899-12-30T17:00:00"/>
    <s v="Fazenda Betel - Água Clara "/>
    <x v="4"/>
    <x v="1"/>
    <x v="0"/>
    <x v="0"/>
    <s v="O colaborador relatou que durante a realização da atividade de aplicação de herbicida mecanizada, ele se deparou com um tronco de árvore na linha que realiza a aplicação. Na tentativa de desviar do tronco, o operador realizou uma manobra com a porta da máquina aberta, o que causou uma batida contra e automaticamente a quebra do vidro da porta. Não houve nenhuma lesão e sim danos materiais. "/>
    <x v="4"/>
    <x v="4"/>
    <s v="Aplicação de Herbicida Mecanizada "/>
    <s v="34027 - José Francisco da Silva "/>
    <s v="Operador de Trator "/>
    <m/>
    <m/>
    <m/>
    <s v="1. Comunicação aos gestores e área de segurança da MS Florestal e EPS Emflora I. "/>
    <s v="Antonio de Sousa "/>
    <s v="RAFAEL PINHEIRO RODRIGUES"/>
    <s v="LEVE"/>
    <s v="BAIXA"/>
    <s v="NÃO"/>
    <s v=""/>
    <b v="0"/>
    <s v=""/>
    <m/>
    <m/>
    <m/>
    <s v="SIM"/>
  </r>
  <r>
    <n v="669"/>
    <x v="1"/>
    <d v="2024-06-06T00:00:00"/>
    <x v="5"/>
    <d v="1899-12-30T09:30:00"/>
    <s v="Fazenda Canabrava "/>
    <x v="4"/>
    <x v="1"/>
    <x v="0"/>
    <x v="0"/>
    <s v="O colaborador relatou que estava gradeando próximo a rede de energia, onde havia alguns postes. E em determinado momento, por um descuido, ele girou da máquina um pouco mais, onde a grade foi diretamente em um dos postes, causando a quebra do mesmo. Não houve nenhuma lesão e sim danos materiais"/>
    <x v="33"/>
    <x v="4"/>
    <s v="Preparo Solo ( Grande) "/>
    <s v="20055 / Pablo Santos Gomes "/>
    <s v="Op. De Trator de Pneus "/>
    <m/>
    <m/>
    <m/>
    <s v="1. Paralisação da atividade e comunicação aos gestores e área de segurança da MS Florestal e EPS Emflors I. "/>
    <s v="Luis Carlos dos Santos "/>
    <s v="RAFAEL PINHEIRO RODRIGUES"/>
    <s v="LEVE"/>
    <s v="MÉDIA"/>
    <s v="SIM"/>
    <d v="2024-06-13T00:00:00"/>
    <s v="ATRASADO"/>
    <n v="84"/>
    <m/>
    <m/>
    <m/>
    <s v="SIM"/>
  </r>
  <r>
    <n v="670"/>
    <x v="1"/>
    <d v="2024-06-06T00:00:00"/>
    <x v="5"/>
    <d v="1899-12-30T08:55:00"/>
    <s v="Água Clara"/>
    <x v="3"/>
    <x v="1"/>
    <x v="0"/>
    <x v="0"/>
    <s v="O colaborador relatou que estava realizando a atividade no descarregamento de caixas no viveiro. Ao pegar a caixa, a mesma voltou e acabou batendo no rosto, vindo a fazer um corte acima da sobrancelha. O colaborador foi atendido e encaminhado para o hospital municipal Nossa Senhora Aparecida em Água Clara-MS, onde foi atendido, realizada a assepsia e liberado posteriormente."/>
    <x v="52"/>
    <x v="2"/>
    <s v="Descarregamento de caixas"/>
    <s v="Marcelo dos Santos Marques"/>
    <s v="Ajudante Florestal"/>
    <m/>
    <m/>
    <m/>
    <s v="1. Comunicação aos gestores e área de segurança MS Florestal e EPS DN Florestal."/>
    <s v="Eduardo Diego"/>
    <s v="Dayane Rafaela Rossignolo"/>
    <s v="LEVE"/>
    <s v="BAIXA"/>
    <s v="SIM"/>
    <d v="2024-06-13T00:00:00"/>
    <s v="ATRASADO"/>
    <n v="84"/>
    <m/>
    <m/>
    <m/>
    <s v="SIM"/>
  </r>
  <r>
    <n v="671"/>
    <x v="1"/>
    <d v="2024-06-06T00:00:00"/>
    <x v="5"/>
    <d v="1899-12-30T20:00:00"/>
    <s v="Ribas do Rio Pardo"/>
    <x v="0"/>
    <x v="0"/>
    <x v="0"/>
    <x v="0"/>
    <s v="O colaborador relatou que ao passar por uma rua com vários carros estaciondos em ambos os lados, ele acabou colidindo na lateral de um dos veículos leves que estava estacionado, causando avarias no veículo e no ônibus. "/>
    <x v="2"/>
    <x v="4"/>
    <s v="Estradas "/>
    <s v="10048991/Helton Martins Rodrigues"/>
    <s v="Motorista"/>
    <m/>
    <m/>
    <m/>
    <s v="1. Comunicação aos gestores e área de segurança MS Florestal e EPS Piracicabana."/>
    <s v="Amilton Tomé "/>
    <s v="MARCEL PRADO DE LUCENA"/>
    <s v="LEVE"/>
    <s v="BAIXA"/>
    <s v="NÃO"/>
    <s v=""/>
    <b v="0"/>
    <s v=""/>
    <m/>
    <m/>
    <m/>
    <s v="SIM"/>
  </r>
  <r>
    <n v="672"/>
    <x v="1"/>
    <d v="2024-06-06T00:00:00"/>
    <x v="5"/>
    <d v="1899-12-30T16:00:00"/>
    <s v="Fazenda Betel "/>
    <x v="4"/>
    <x v="1"/>
    <x v="0"/>
    <x v="0"/>
    <s v="O colaborador relatou que abriu a porta da saída de emergência para realizar uma higienização na máquina. Ao fechar a janela traseira, a porta veio a bater com força desproporcional, causando a trinca do vidro. "/>
    <x v="53"/>
    <x v="4"/>
    <s v="Capina Química Mecanizada "/>
    <s v="Elvis Costa "/>
    <s v="Operador de trator de pneu "/>
    <m/>
    <m/>
    <m/>
    <s v="1. Comunicação aos gestores e área de segurança MS Florestal e EPS JSF. "/>
    <s v="José Alex Secundino dos Santos "/>
    <s v="RAFAEL PINHEIRO RODRIGUES"/>
    <s v="LEVE"/>
    <s v="BAIXA"/>
    <s v="NÃO"/>
    <s v=""/>
    <b v="0"/>
    <s v=""/>
    <m/>
    <m/>
    <m/>
    <s v="SIM"/>
  </r>
  <r>
    <n v="673"/>
    <x v="0"/>
    <d v="2024-06-06T00:00:00"/>
    <x v="5"/>
    <d v="1899-12-30T21:00:00"/>
    <s v="Fila da Linha II "/>
    <x v="0"/>
    <x v="3"/>
    <x v="0"/>
    <x v="0"/>
    <s v="Motorista no primeiro dia de escala estava com o caminhão e no momento da descarga na linha 2, quando foi realizar a manobra de ré veio a colidir com o veiculo frota Bracell. Não havendo danos materiais graves. "/>
    <x v="32"/>
    <x v="0"/>
    <s v="Logística Florestal "/>
    <s v=" José Carlos Gomes "/>
    <s v="Motorista Rodotrem "/>
    <m/>
    <m/>
    <m/>
    <s v="1. Informado os gestores da operação, Olsen e Bracell. "/>
    <s v="Raniele Raulino dos Santos "/>
    <s v="JOSE ANTONIO DOS SANTOS"/>
    <s v="LEVE"/>
    <s v="BAIXA"/>
    <s v="NÃO"/>
    <s v=""/>
    <b v="0"/>
    <s v=""/>
    <m/>
    <m/>
    <m/>
    <s v="SIM"/>
  </r>
  <r>
    <n v="674"/>
    <x v="0"/>
    <d v="2024-06-07T00:00:00"/>
    <x v="5"/>
    <d v="1899-12-30T07:30:00"/>
    <s v="Viveiro P&amp;D "/>
    <x v="0"/>
    <x v="2"/>
    <x v="0"/>
    <x v="0"/>
    <s v="Ao manobrar veículo L200 Triton próximo ao barracão do picador, colaborador não observou veículo Strada que estava estacionado ao lado do barracão, ocasionando a colisão traseira lado esquerdo do veículo L200 no retrovisor direito do veículo Strada."/>
    <x v="24"/>
    <x v="8"/>
    <s v="Melhoramento Genético e Manejo "/>
    <s v="37017058 Bruno Baptistela Guigem (Bracell) e _x000a_Valdenilson Neves da Silva (Terra Fértil) "/>
    <s v="Auxiliar de Pesquisa e Líder de campo "/>
    <m/>
    <m/>
    <m/>
    <s v="1. Foi comunicado os Técnicos Murilo César Cordeiro e César Augusto Cardoso responsáveis pelas duas equipe envolvidas, e o Técnico Murilo realizou comunicado via WhatsApp com a TST Karine Moraes. "/>
    <s v="Murilo César Cordeiro "/>
    <s v="KARINE ANTONIA MORAES RIBEIRO"/>
    <s v="LEVE"/>
    <s v="BAIXA"/>
    <s v="NÃO"/>
    <s v=""/>
    <b v="0"/>
    <s v=""/>
    <m/>
    <m/>
    <m/>
    <s v="SIM"/>
  </r>
  <r>
    <n v="675"/>
    <x v="0"/>
    <d v="2024-06-07T00:00:00"/>
    <x v="5"/>
    <d v="1899-12-30T10:40:00"/>
    <s v="Lençóis Paulista "/>
    <x v="3"/>
    <x v="1"/>
    <x v="0"/>
    <x v="0"/>
    <s v="Colaborador estava realizando movimentação de bandejão, em dado momento o bandejão saiu do trilho e bateu na mão direita do mesmo. "/>
    <x v="0"/>
    <x v="2"/>
    <s v="Rustificação LP2 "/>
    <s v="_x000a_Luiz Felipe Severiano / 3701014"/>
    <s v="Auxiliar de serviços gerais "/>
    <m/>
    <m/>
    <m/>
    <s v="1. Acionado lideranças. _x000a_2. Colaborador foi levado ao ambulatório linha 01, após atendimento o mesmo foi liberado para retorno às atividades. "/>
    <s v="Ana Flávia Leoncio "/>
    <s v="KARINE ANTONIA MORAES RIBEIRO"/>
    <s v="LEVE"/>
    <s v="BAIXA"/>
    <s v="NÃO"/>
    <s v=""/>
    <b v="0"/>
    <s v=""/>
    <m/>
    <m/>
    <m/>
    <s v="SIM"/>
  </r>
  <r>
    <n v="676"/>
    <x v="0"/>
    <d v="2024-06-07T00:00:00"/>
    <x v="5"/>
    <d v="1899-12-30T11:00:00"/>
    <s v="Lençóis Paulista "/>
    <x v="1"/>
    <x v="1"/>
    <x v="1"/>
    <x v="0"/>
    <s v="Colaborador estava fechando caixa fluvial com tampa de concreto, e ao pisar na tampa fixa para posicionar a outra para vedar a caixa, essa veio a ceder com o colaborador, vindo ter uma queda de 1,50m. "/>
    <x v="0"/>
    <x v="2"/>
    <s v="Calçada próximo CV-LP2 "/>
    <s v="Carlos Henrique de Oliveira Alves / 37015450"/>
    <s v="Auxiliar de Serviços Gerais "/>
    <m/>
    <m/>
    <m/>
    <s v="1. Acionado lideranças e TST. _x000a_2. Acionado a medicina para encaminhar o colaborador ao CMU. "/>
    <s v="Ewerton Sanches "/>
    <s v="KARINE ANTONIA MORAES RIBEIRO"/>
    <s v="LEVE"/>
    <s v="BAIXA"/>
    <s v="SIM"/>
    <d v="2024-06-14T00:00:00"/>
    <s v="CONCLUÍDO"/>
    <s v=""/>
    <s v="OK"/>
    <d v="2024-06-10T00:00:00"/>
    <s v="SIM"/>
    <s v="SIM"/>
  </r>
  <r>
    <n v="677"/>
    <x v="0"/>
    <d v="2024-06-06T00:00:00"/>
    <x v="5"/>
    <d v="1899-12-30T02:10:00"/>
    <s v="Trajeto Fazenda Rio Claro "/>
    <x v="0"/>
    <x v="3"/>
    <x v="0"/>
    <x v="0"/>
    <s v="Colaborador após realizar o carregamento do caminhão e amarração de carga, identificou que o último fueiro da 3ª composição havia caído. O mesmo alegou que por se tratar de uma carreta com 4 fueiros, nao conseguiu identificar anteriormente. "/>
    <x v="0"/>
    <x v="0"/>
    <s v="BTF - 03 "/>
    <s v="37007397 Rodrigo Aparecido Pereira de Godoi "/>
    <s v="Motorista Transporte Florestal "/>
    <m/>
    <m/>
    <m/>
    <s v="1.  Avisado o Supervisor da área, Matheus. "/>
    <s v="Edison Francisco Leite "/>
    <s v="JOSE LEONARDO RIGHETO"/>
    <s v="MODERADO"/>
    <s v="BAIXA"/>
    <s v="SIM"/>
    <d v="2024-06-13T00:00:00"/>
    <s v="CONCLUÍDO"/>
    <s v=""/>
    <s v="OK"/>
    <d v="2024-06-11T00:00:00"/>
    <s v="SIM"/>
    <s v="SIM"/>
  </r>
  <r>
    <n v="678"/>
    <x v="0"/>
    <d v="2024-06-06T00:00:00"/>
    <x v="5"/>
    <d v="1899-12-30T23:05:00"/>
    <s v="Trajeto Da Fazenda Dois Meninos "/>
    <x v="0"/>
    <x v="3"/>
    <x v="0"/>
    <x v="0"/>
    <s v="Motorista seguia com o caminhão carregado na estrada de terra, quando houve a quebra na base do último fueiro da 2ª composição. "/>
    <x v="0"/>
    <x v="0"/>
    <s v="BTF - 06 "/>
    <s v=" Fernando Barbuí "/>
    <s v="Motorista Transporte Florestal "/>
    <m/>
    <m/>
    <m/>
    <s v="1. Avisado o Supervisor da área e logístico. "/>
    <s v="Eliseu Aparecido Da Silva "/>
    <s v="JOSE LEONARDO RIGHETO"/>
    <s v="MODERADO"/>
    <s v="BAIXA"/>
    <s v="SIM"/>
    <d v="2024-06-13T00:00:00"/>
    <s v="CONCLUÍDO"/>
    <s v=""/>
    <s v="OK"/>
    <m/>
    <s v="SIM"/>
    <s v="SIM"/>
  </r>
  <r>
    <n v="679"/>
    <x v="0"/>
    <d v="2024-06-07T00:00:00"/>
    <x v="5"/>
    <d v="1899-12-30T15:50:00"/>
    <s v="Fazenda Canchin"/>
    <x v="3"/>
    <x v="1"/>
    <x v="0"/>
    <x v="0"/>
    <s v="Durante amarração da carga, uma tora caiu e resvalou na perna esquerda do motorista. "/>
    <x v="0"/>
    <x v="0"/>
    <s v="BTF - 07 "/>
    <s v="Carlos Renato Cavalheiro"/>
    <s v="Motorista Madeira"/>
    <m/>
    <m/>
    <m/>
    <s v="1. Técnico apoiou no direcionamento para o ambulatório e posterior hospital. _x000a_2. Comunicado a liderança."/>
    <s v="Fabiana Oliveira"/>
    <s v="JOSE LEONARDO RIGHETO"/>
    <s v="LEVE"/>
    <s v="BAIXA"/>
    <s v="NÃO"/>
    <s v=""/>
    <b v="0"/>
    <s v=""/>
    <m/>
    <m/>
    <m/>
    <s v="SIM"/>
  </r>
  <r>
    <n v="680"/>
    <x v="0"/>
    <d v="2024-06-07T00:00:00"/>
    <x v="5"/>
    <d v="1899-12-30T07:54:00"/>
    <s v="Fazenda Canchin "/>
    <x v="0"/>
    <x v="3"/>
    <x v="0"/>
    <x v="0"/>
    <s v="Motorista estava com o caminhão vazio na entrada da Fazenda e ao manobrar em marcha ré para ceder espaço a um outro caminhão, colidiu com a caminhonete da Plácidos que estava parada atrás do seu caminhão em um ponto cego. "/>
    <x v="0"/>
    <x v="0"/>
    <s v="BTF - 06 "/>
    <s v=" 37015752 / Maicon Fayan "/>
    <s v="Motorista Transporte Florestal "/>
    <m/>
    <m/>
    <m/>
    <s v="1. Avisado o Supervisor da operação. "/>
    <s v="Uedslei Cunha "/>
    <s v="JOSE LEONARDO RIGHETO"/>
    <s v="LEVE"/>
    <s v="BAIXA"/>
    <s v="NÃO"/>
    <s v=""/>
    <b v="0"/>
    <s v=""/>
    <m/>
    <m/>
    <m/>
    <s v="SIM"/>
  </r>
  <r>
    <n v="681"/>
    <x v="0"/>
    <d v="2024-06-06T00:00:00"/>
    <x v="5"/>
    <d v="1899-12-30T16:10:00"/>
    <s v="Faz. Europa - Ribas do Rio Pardo, MS"/>
    <x v="0"/>
    <x v="3"/>
    <x v="0"/>
    <x v="0"/>
    <s v="Durante deslocamento para o carregamento na fazenda, houve queda do fueiro da 2ª composição. "/>
    <x v="0"/>
    <x v="0"/>
    <s v="BTF - 08 "/>
    <s v="37017681, Kihorky Mariano dos Santos "/>
    <s v="Motorista Transporte Madeira "/>
    <m/>
    <m/>
    <m/>
    <s v="1. Bloqueio da Frota, na fazenda Europa, SOS acionado. "/>
    <s v="Alexandry Borges Freitas "/>
    <s v="JOSE LEONARDO RIGHETO"/>
    <s v="MODERADO"/>
    <s v="BAIXA"/>
    <s v="NÃO"/>
    <s v=""/>
    <b v="0"/>
    <s v=""/>
    <m/>
    <m/>
    <s v="SIM"/>
    <s v="SIM"/>
  </r>
  <r>
    <n v="682"/>
    <x v="0"/>
    <d v="2024-06-08T00:00:00"/>
    <x v="5"/>
    <d v="1899-12-30T08:30:00"/>
    <s v="Fazenda Santos Antônio V "/>
    <x v="4"/>
    <x v="1"/>
    <x v="0"/>
    <x v="1"/>
    <s v="Ao entrar na linha de operação a qual era dentro de uma caixa de contenção de água, operador percebeu que iria atolar o trator e decidiu realizar uma manobra para mudar de rua. Ao realizar tal ação passando ao lado da caixa de contenção de água, uma das rodas traseiras escorregou causando o tombamento da máquina dentro da caixa de contenção de água. "/>
    <x v="4"/>
    <x v="4"/>
    <s v="Região Norte "/>
    <s v="Lucas Farias Balbinos -31228 "/>
    <s v="Operador de Trator Agrícola "/>
    <m/>
    <m/>
    <m/>
    <s v="1. Atividade paralisada e posteriormente o colaborador foi encaminhado para atendimento médico para avaliação. "/>
    <s v="Diego Santos "/>
    <s v="ALEXANDRE OLIVEIRA"/>
    <s v="MODERADO"/>
    <s v="BAIXA"/>
    <s v="SIM"/>
    <d v="2024-06-15T00:00:00"/>
    <s v="CONCLUÍDO"/>
    <d v="2024-06-17T00:00:00"/>
    <s v="OK"/>
    <m/>
    <m/>
    <s v="SIM"/>
  </r>
  <r>
    <n v="683"/>
    <x v="0"/>
    <d v="2024-06-08T00:00:00"/>
    <x v="5"/>
    <d v="1899-12-30T15:10:00"/>
    <s v="Fazenda São Sebastião III "/>
    <x v="4"/>
    <x v="1"/>
    <x v="0"/>
    <x v="0"/>
    <s v="Ao deslocar para outro talhão passando ao lado de uma caixa de contenção  o tanque de irrigação,escorregou vindo a tombar lateralmente. "/>
    <x v="54"/>
    <x v="4"/>
    <s v="Região Norte "/>
    <s v="Ricardo Aparecido de Melo "/>
    <s v="Operador de Trator "/>
    <m/>
    <m/>
    <m/>
    <s v="1. Comunicado ao superior imediato. Trator paralisado na atividade. "/>
    <s v="Jackson Santos "/>
    <s v="ALEXANDRE OLIVEIRA"/>
    <s v="LEVE"/>
    <s v="BAIXA"/>
    <s v="NÃO"/>
    <s v=""/>
    <b v="0"/>
    <s v=""/>
    <m/>
    <m/>
    <m/>
    <s v="SIM"/>
  </r>
  <r>
    <n v="684"/>
    <x v="1"/>
    <d v="2024-06-07T00:00:00"/>
    <x v="5"/>
    <d v="1899-12-30T07:00:00"/>
    <s v="Fazenda Betel "/>
    <x v="4"/>
    <x v="1"/>
    <x v="0"/>
    <x v="0"/>
    <s v="O colaborador relatou que durante a atividade de aplicação de calcário, uma pedra acabou sendo projetada no para brisa frontal da máquina, causando a quebra do vidro dianteiro. "/>
    <x v="1"/>
    <x v="4"/>
    <s v="Aplicação de Calcário "/>
    <s v="Julio Cesar "/>
    <s v="Operador Máquinas e Equipamentos II "/>
    <m/>
    <m/>
    <m/>
    <s v="1. Comunicação aos gestores e área de segurança da MS Florestal. "/>
    <s v="Paulo Victor de Sá "/>
    <s v="RAFAEL PINHEIRO RODRIGUES"/>
    <s v="LEVE"/>
    <s v="BAIXA"/>
    <s v="NÃO"/>
    <s v=""/>
    <b v="0"/>
    <s v=""/>
    <m/>
    <m/>
    <m/>
    <s v="SIM"/>
  </r>
  <r>
    <n v="685"/>
    <x v="0"/>
    <d v="2024-06-09T00:00:00"/>
    <x v="5"/>
    <d v="1899-12-30T14:25:00"/>
    <s v="Rod Marechal Rondon, entrada do posto Garbrás em frente à Ambev "/>
    <x v="0"/>
    <x v="3"/>
    <x v="0"/>
    <x v="0"/>
    <s v="Condutor estava conduzindo tritrem vazio sentido MS, ao se aproximar do posto Garbras (em frente à Ambev) no município de Agudos, um automóvel saiu do posto pela contramão, colidindo na lateral direita da carreta e lançado para a valeta do acostamento. Haviam dois ocupantes no veículo (Ford Eco Esport) motorista e passageiros sofreram lesões leves e foram levados pelo resgate ao pronto socorro. "/>
    <x v="34"/>
    <x v="0"/>
    <s v="Logística Florestal "/>
    <s v="Aparecido Jose Oliveira"/>
    <s v="Motorista de carretas "/>
    <m/>
    <m/>
    <m/>
    <s v="1 - O condutor comunicou o ocorrido ao analista, ao TST e gerenciamento de risco _x000a_2 - Socorro acionado Corpo de Bombeiros "/>
    <s v="Thiago Augusto Gonçalves da Silva "/>
    <s v="JOSE ANTONIO DOS SANTOS"/>
    <s v="LEVE"/>
    <s v="BAIXA"/>
    <s v="NÃO"/>
    <s v=""/>
    <b v="0"/>
    <s v=""/>
    <m/>
    <m/>
    <m/>
    <s v="SIM"/>
  </r>
  <r>
    <n v="686"/>
    <x v="1"/>
    <d v="2024-06-08T00:00:00"/>
    <x v="5"/>
    <d v="1899-12-30T20:00:00"/>
    <s v="São Francisco II -  do Rio Pardo-MS "/>
    <x v="3"/>
    <x v="1"/>
    <x v="0"/>
    <x v="0"/>
    <s v="Os colaboradores relataram que após o combate na fazenda, foi realizar a hidratação. Foi então que um dos colegas lhe passou uma garrafa térmica pelos colaboradores da empresa SWG, prestadores de serviço da Suzano. Após o contato do líquido na boca, ele percebeu um sabor estranho e nesse momento o colaborador da SWG gritou: &quot;Meu Deus! você deu a garrafa errada, essa é veneno de formiga (Tuit Florestal)!&quot; Os três colaboradores da equipe de combate foram encaminhados ao hospital em Ribas do Rio Pardo MS, onde passaram por avaliação médica e foram liberados sem restrições. "/>
    <x v="1"/>
    <x v="15"/>
    <s v="Prevenção e Combate a Incêndio "/>
    <s v="Valter Melo (Supervisor), Dyllan Souza (Líder), Walter Soares (Líder)"/>
    <s v="Supervisor de Segurança Patrimonial/ Líder de Segurança Patrimonial "/>
    <m/>
    <m/>
    <m/>
    <s v="1. Comunicação aos gestores, saúde e área de segurança da MS Florestal. "/>
    <s v="Valter Melo Carneiro JR "/>
    <s v="MARCEL PRADO DE LUCENA"/>
    <s v="LEVE"/>
    <s v="MÉDIA"/>
    <s v="SIM"/>
    <d v="2024-06-15T00:00:00"/>
    <s v="ATRASADO"/>
    <n v="82"/>
    <m/>
    <m/>
    <m/>
    <s v="SIM"/>
  </r>
  <r>
    <n v="687"/>
    <x v="0"/>
    <d v="2024-06-09T00:00:00"/>
    <x v="5"/>
    <d v="1899-12-30T06:40:00"/>
    <s v="Estradão Borebi / acesso Fazenda Turvinho"/>
    <x v="0"/>
    <x v="3"/>
    <x v="0"/>
    <x v="0"/>
    <s v="Motorista seguia sentido Fazenda, quando logo após iniciar o trajeto na estrada de terra houve o desengate da carreta."/>
    <x v="0"/>
    <x v="0"/>
    <s v="BTF - 05"/>
    <s v="Carlos André Pereira da Silva"/>
    <s v="Motorista Transporte de Cargas"/>
    <m/>
    <m/>
    <m/>
    <s v="1. Avisado o Supervisor da área e logístico. _x000a_2. Solicitado socorro mecânico."/>
    <s v="Maximiliano Carvalho Silva"/>
    <s v="JOSE LEONARDO RIGHETO"/>
    <s v="MODERADO"/>
    <s v="BAIXA"/>
    <s v="SIM"/>
    <d v="2024-06-16T00:00:00"/>
    <s v="CONCLUÍDO"/>
    <s v=""/>
    <s v="OK"/>
    <d v="2024-06-15T00:00:00"/>
    <s v="SIM"/>
    <s v="SIM"/>
  </r>
  <r>
    <n v="688"/>
    <x v="0"/>
    <d v="2024-06-09T00:00:00"/>
    <x v="5"/>
    <d v="1899-12-30T21:00:00"/>
    <s v="Fazenda Turvinho I"/>
    <x v="0"/>
    <x v="3"/>
    <x v="0"/>
    <x v="0"/>
    <s v="O Motorista ao realizar uma curva colidiu no toldo da área de vivência. "/>
    <x v="0"/>
    <x v="0"/>
    <s v="BTF - 02"/>
    <s v="Gerson Cordeiro"/>
    <s v="Motorista de Transporte Florestal"/>
    <m/>
    <m/>
    <m/>
    <s v="1. Informado aos supervisores de transporte e carregamento."/>
    <s v="Anderson Antônio"/>
    <s v="JOSE LEONARDO RIGHETO"/>
    <s v="LEVE"/>
    <s v="BAIXA"/>
    <s v="NÃO"/>
    <s v=""/>
    <b v="0"/>
    <s v=""/>
    <m/>
    <m/>
    <m/>
    <s v="SIM"/>
  </r>
  <r>
    <n v="689"/>
    <x v="0"/>
    <d v="2024-06-10T00:00:00"/>
    <x v="5"/>
    <d v="1899-12-30T00:05:00"/>
    <s v="SKID automotiva "/>
    <x v="0"/>
    <x v="3"/>
    <x v="0"/>
    <x v="0"/>
    <s v="Motorista ao manobrar o caminhao, veio a colidir com a carreta no retrovisor de outro caminhão que estava parado."/>
    <x v="0"/>
    <x v="0"/>
    <s v="BTF - 02"/>
    <s v="Daniel Pinheiro"/>
    <s v="Motorista de Transporte de Cargas"/>
    <m/>
    <m/>
    <m/>
    <s v="1. Acionado supervisor e manutenção"/>
    <s v="Marcos Domingues - Técnico Transporte BTF-2"/>
    <s v="JOSE LEONARDO RIGHETO"/>
    <s v="LEVE"/>
    <s v="BAIXA"/>
    <s v="NÃO"/>
    <s v=""/>
    <b v="0"/>
    <s v=""/>
    <m/>
    <m/>
    <m/>
    <s v="SIM"/>
  </r>
  <r>
    <n v="690"/>
    <x v="0"/>
    <d v="2024-06-09T00:00:00"/>
    <x v="5"/>
    <d v="1899-12-30T21:50:00"/>
    <s v="Oficina Automotiva "/>
    <x v="0"/>
    <x v="3"/>
    <x v="0"/>
    <x v="0"/>
    <s v="Motorista ao passar ao lado do lavador na Oficina Automotiva,  colidiu com o 1° pneu  lado esquerdo da prancha no parachoque de uma segunda carreta que estava parada._x000a_"/>
    <x v="0"/>
    <x v="0"/>
    <s v="BTF - 07 "/>
    <s v="Alexsandro Rodrigues da Silva / 37016355"/>
    <s v="Motorista"/>
    <m/>
    <m/>
    <m/>
    <s v="1.  Foi enviado mensagem para o líder comunicando o ocorrido."/>
    <s v="Ronivaldo Ramos Rodrigues"/>
    <s v="JOSE LEONARDO RIGHETO"/>
    <s v="LEVE"/>
    <s v="BAIXA"/>
    <s v="NÃO"/>
    <s v=""/>
    <b v="0"/>
    <s v=""/>
    <m/>
    <m/>
    <m/>
    <s v="SIM"/>
  </r>
  <r>
    <n v="691"/>
    <x v="0"/>
    <d v="2024-06-10T00:00:00"/>
    <x v="5"/>
    <d v="1899-12-30T12:00:00"/>
    <s v="Fazenda União "/>
    <x v="2"/>
    <x v="1"/>
    <x v="0"/>
    <x v="0"/>
    <s v="Colaboradora estava em atividade de controle de formiga, quando foi ferroada por 5 abelhas. "/>
    <x v="20"/>
    <x v="8"/>
    <s v="Pesquisa"/>
    <s v="Camila de Oliveira"/>
    <s v="Auxiliar de Pesquisa"/>
    <m/>
    <m/>
    <m/>
    <s v="1.Colaboradora tomou os dois comprimidos antialérgico;              2.Avisaram o supervisor e o técnico da área;_x000a_3. Encaminhada a colaboradora para o pronto socorro."/>
    <s v="Marcelo Soares "/>
    <s v="KARINE ANTONIA MORAES RIBEIRO"/>
    <s v="LEVE"/>
    <s v="BAIXA"/>
    <s v="NÃO"/>
    <s v=""/>
    <b v="0"/>
    <s v=""/>
    <m/>
    <m/>
    <m/>
    <s v="SIM"/>
  </r>
  <r>
    <n v="692"/>
    <x v="0"/>
    <d v="2024-06-10T00:00:00"/>
    <x v="5"/>
    <d v="1899-12-30T14:55:00"/>
    <s v="Fazenda Boa Vista 1"/>
    <x v="4"/>
    <x v="1"/>
    <x v="0"/>
    <x v="1"/>
    <s v="Durante a operação de aplicação mecanizada, ao chegar no final do talhão, o operador não se atentou ao risco de tombamento ao ver a caixa de contenção de chuva, o que resultou na manobra que ocasionou o tombamento do trator."/>
    <x v="50"/>
    <x v="4"/>
    <s v="Região Centro"/>
    <s v="Lucas Rafael de Oliveira Vieira"/>
    <s v="Tratorista"/>
    <m/>
    <m/>
    <m/>
    <s v="1. Encaminhada para hospital de Areiópolis onde passou pelo pronto atendimento e foi liberada sem restrição. "/>
    <s v="Edson Ernesto Aleixo do Prado"/>
    <s v="MAICON BRAGA RODRIGUES"/>
    <s v="MODERADO"/>
    <s v="BAIXA"/>
    <s v="SIM"/>
    <d v="2024-06-17T00:00:00"/>
    <s v="CONCLUÍDO"/>
    <s v=""/>
    <s v="OK"/>
    <d v="2024-06-21T00:00:00"/>
    <s v="SIM"/>
    <s v="SIM"/>
  </r>
  <r>
    <n v="693"/>
    <x v="0"/>
    <d v="2024-06-10T00:00:00"/>
    <x v="5"/>
    <d v="1899-12-30T11:10:00"/>
    <s v="Santa Izabel - Piratininga"/>
    <x v="2"/>
    <x v="1"/>
    <x v="0"/>
    <x v="0"/>
    <s v="Durante monitoramento ambiental, colaborador levou 1 ferroada de abelha na mão direita."/>
    <x v="0"/>
    <x v="16"/>
    <s v="Meio Ambiente"/>
    <s v="37009574 - Davi Martins"/>
    <s v="Analista"/>
    <m/>
    <m/>
    <m/>
    <s v="1. Tomar os comprimidos antialérgicos e passar no médico do trabalho."/>
    <s v="Davi Martins"/>
    <s v="KARINE ANTONIA MORAES RIBEIRO"/>
    <s v="LEVE"/>
    <s v="BAIXA"/>
    <s v="NÃO"/>
    <s v=""/>
    <b v="0"/>
    <s v=""/>
    <m/>
    <m/>
    <m/>
    <s v="SIM"/>
  </r>
  <r>
    <n v="694"/>
    <x v="0"/>
    <d v="2024-06-07T00:00:00"/>
    <x v="5"/>
    <d v="1899-12-30T19:40:00"/>
    <s v="Fabrica, portaria 09 "/>
    <x v="0"/>
    <x v="3"/>
    <x v="0"/>
    <x v="0"/>
    <s v="Motorista ao sair pela portaria 09 colidiu com a cancela. "/>
    <x v="0"/>
    <x v="0"/>
    <s v="BTF-MS 08"/>
    <s v="Luiz Gustavo Boato, matrícula 37014758 "/>
    <s v="Motorista Transporte Madeira "/>
    <m/>
    <m/>
    <m/>
    <s v="1. Foi comunicado a Patrimonial que registrou a ocorrência. "/>
    <s v="Alexandry Borges Freitas "/>
    <s v="JOSE LEONARDO RIGHETO"/>
    <s v="LEVE"/>
    <s v="BAIXA"/>
    <s v="NÃO"/>
    <s v=""/>
    <b v="0"/>
    <s v=""/>
    <m/>
    <m/>
    <m/>
    <s v="SIM"/>
  </r>
  <r>
    <n v="695"/>
    <x v="0"/>
    <d v="2024-06-11T00:00:00"/>
    <x v="5"/>
    <d v="1899-12-30T10:00:00"/>
    <s v="Talhão 07"/>
    <x v="4"/>
    <x v="1"/>
    <x v="0"/>
    <x v="0"/>
    <s v="Durante atividade de irrigação na saída do talhão, havia um desnível. Ao passar com o trator, o tanque de irrigação passou por cima do toco, onde ocorreu o tambamento somente do tanque. Não havia colaboradores perto na hora do tombamento. "/>
    <x v="0"/>
    <x v="4"/>
    <s v="Fazenda Tuvinho V"/>
    <s v="1318 - Lucas Gabriel Alvarenga Fiel "/>
    <s v="Operador de trator florestal "/>
    <m/>
    <m/>
    <m/>
    <s v="1. Verificação se nenhum colaborador foi atingido e todos estavam bem e fazer a remoção do tanque "/>
    <s v="Antônio Carlos Evangelista"/>
    <s v="MAICON BRAGA RODRIGUES"/>
    <s v="LEVE"/>
    <s v="BAIXA"/>
    <s v="NÃO"/>
    <s v=""/>
    <b v="0"/>
    <s v=""/>
    <m/>
    <m/>
    <m/>
    <s v="SIM"/>
  </r>
  <r>
    <n v="696"/>
    <x v="1"/>
    <d v="2024-06-11T00:00:00"/>
    <x v="5"/>
    <d v="1899-12-30T09:00:00"/>
    <s v="Primeira Seleção "/>
    <x v="3"/>
    <x v="1"/>
    <x v="0"/>
    <x v="0"/>
    <s v="O colaborador relatou que ao ir buscar o bandejão para realizar a primeira seleção, ele não se atentou ao desnível do chão e acabou pisando em falso, causando um leve desconforto em seu joelho direito. O colaborador foi encaminhado para atendimento especializado, onde foram realizados exames médicos e não foi constatada nenhuma fratura. "/>
    <x v="1"/>
    <x v="4"/>
    <s v="Viveiro de Mudas "/>
    <s v="37016713/Adriano Rodrigues de Souza "/>
    <s v="Auxiliar de Serviços Gerais Viveiro "/>
    <m/>
    <m/>
    <m/>
    <s v="1. Comunicação aos gestores,  saúde e área de segurança da MS Florestal.  "/>
    <s v="Loana Cristina de Proença "/>
    <s v="Dayane Rafaela Rossignolo"/>
    <s v="LEVE"/>
    <s v="BAIXA"/>
    <s v="SIM"/>
    <d v="2024-06-18T00:00:00"/>
    <s v="ATRASADO"/>
    <n v="79"/>
    <m/>
    <m/>
    <m/>
    <s v="SIM"/>
  </r>
  <r>
    <n v="697"/>
    <x v="1"/>
    <d v="2024-06-12T00:00:00"/>
    <x v="5"/>
    <d v="1899-12-30T09:20:00"/>
    <s v="Douradinha TL.70"/>
    <x v="3"/>
    <x v="1"/>
    <x v="0"/>
    <x v="0"/>
    <s v="Segundo relato do colaborador, ele estava realizando a atividade de irrigação próximo de finalizar a beca. Em determinado momento, ele acabou pisando em um buraco de tatu que estava camuflado com vegetação, causando um desconforto em sua perna esquerda. O colaborador foi encaminhado ao hospital em Santa Rita do Pardo-MS,  onde passou por avaliação médica e foi liberado sem restrições.  "/>
    <x v="55"/>
    <x v="4"/>
    <s v="Irrigação"/>
    <s v="3631/ Cleiton "/>
    <s v="Trabalhador Flotestal"/>
    <m/>
    <m/>
    <m/>
    <s v="1. Comunicação imediata aos gestores,  saúde e área de segurança da MS Florestal e a gestão e segurança da EPS JEMA."/>
    <s v="Alexander dos S. Lins"/>
    <s v="ANISON CLAUDIO DA SILVA MARIMOTO"/>
    <s v="LEVE"/>
    <s v="BAIXA"/>
    <s v="NÃO"/>
    <s v=""/>
    <b v="0"/>
    <s v=""/>
    <m/>
    <m/>
    <m/>
    <s v="SIM"/>
  </r>
  <r>
    <n v="698"/>
    <x v="1"/>
    <d v="2024-06-11T00:00:00"/>
    <x v="5"/>
    <d v="1899-12-30T17:00:00"/>
    <s v="Fazenda Santa Maria/Três Lagoas -MS"/>
    <x v="0"/>
    <x v="2"/>
    <x v="0"/>
    <x v="0"/>
    <s v="O colaborador relatou que teve a proatividade de prestar apoio ao motorista do caminhão PIPA na captação d'água. Porém, esse apoio não foi solicitado por nenhuma liderança e/ou colaborador da frente de trabalho e sim uma decisão única do colaborador. Foi então que o mesmo pegou a chave da caminhonete que estava estacionada na frente de trabalho (área de vivência) e se deslocou até o local, onde estava o caminhão PIPA. Realizou o apoio na captação d'água e no deslocamento de volta para a área de vivência ele passou por uma bifurcação e não observou que uma outra caminhonete da mesma empresa (Emflora) aproximava-se do local, vindo então a colidir frontalmente os dois veículos. Não houve nenhuma lesão aos ocupantes dos veículos e sim danos materiais em ambos.  "/>
    <x v="4"/>
    <x v="4"/>
    <m/>
    <s v="36635-Arielson Francisco Santos Amancio / Arnóbio Bispo dos Santos "/>
    <s v=" Operador de Trator Agrícola/Mecânico Mantenedor "/>
    <m/>
    <m/>
    <m/>
    <s v="1. Comunicação aos gestores e área de segurança da MS Florestal e EPS Emflora AC. "/>
    <s v="Antonio de Sousa "/>
    <s v="RAFAEL PINHEIRO RODRIGUES"/>
    <s v="MODERADO"/>
    <s v="MÉDIA"/>
    <s v="SIM"/>
    <d v="2024-06-18T00:00:00"/>
    <s v="ATRASADO"/>
    <n v="79"/>
    <m/>
    <m/>
    <m/>
    <s v="SIM"/>
  </r>
  <r>
    <n v="699"/>
    <x v="1"/>
    <d v="2024-06-11T00:00:00"/>
    <x v="5"/>
    <d v="1899-12-30T03:00:00"/>
    <s v="Fazenda Juca de Castro - Talhão 005"/>
    <x v="4"/>
    <x v="1"/>
    <x v="0"/>
    <x v="0"/>
    <s v="O colaborador relatou que a máquina (ESC 49) estava parada em manutenção durante o dia sem condições de deslocamento. Durante a operação do turno da noite, o operador realizou a supressão de uma  árvore próximo a máquina parada (ESC 49). Foi então que um resíduo (cavaco) foi projetado e acabou atingindo o vidro da porta da máquina, causando a quebra do mesmo.  "/>
    <x v="44"/>
    <x v="4"/>
    <s v="Supressão de Árvores Esparsas "/>
    <s v="Joelson Jesus dos Santos "/>
    <s v="Operador Máquinas "/>
    <m/>
    <m/>
    <m/>
    <s v="1. Comunicação aos gestores e área de segurança da MS Florestal e EPS Rio do Sul.  "/>
    <s v="Wagner Dias Mendes"/>
    <s v="AMANDA CRISTINA PATRICIO DE LIMA"/>
    <s v="LEVE"/>
    <s v="BAIXA"/>
    <s v="NÃO"/>
    <s v=""/>
    <b v="0"/>
    <s v=""/>
    <m/>
    <m/>
    <m/>
    <s v="SIM"/>
  </r>
  <r>
    <n v="700"/>
    <x v="1"/>
    <d v="2024-06-11T00:00:00"/>
    <x v="5"/>
    <d v="1899-12-30T19:20:00"/>
    <s v="Fazenda: São João ll"/>
    <x v="3"/>
    <x v="1"/>
    <x v="0"/>
    <x v="0"/>
    <s v="O colaborador relatou que estava realizando a atividade de manutenção no cabeçote da máquina (ES03), utilizando uma marreta para fazer o encaixe da ponta do eixo no rolo do cabeçote. Foi então que a marreta resvalou na mão do colaborador, causando um pequeno ferimento.  O colaborador estava utilizando todos os EPI'S necessários para a atividade. "/>
    <x v="1"/>
    <x v="4"/>
    <s v="Supressão de Árvores Esparsas "/>
    <s v=" 37015129 Bruno Rodrigues Gomes"/>
    <s v="Mecânico Manutenção de Máquinas "/>
    <m/>
    <m/>
    <m/>
    <s v="1. Comunicação aos gestores e área de segurança da MS Florestal.  "/>
    <s v="Wellison Silva"/>
    <s v="AMANDA CRISTINA PATRICIO DE LIMA"/>
    <s v="LEVE"/>
    <s v="BAIXA"/>
    <s v="NÃO"/>
    <s v=""/>
    <b v="0"/>
    <s v=""/>
    <m/>
    <m/>
    <m/>
    <s v="SIM"/>
  </r>
  <r>
    <n v="701"/>
    <x v="0"/>
    <d v="2024-06-12T00:00:00"/>
    <x v="5"/>
    <d v="1899-12-30T16:20:00"/>
    <s v="Mesa 2 / L2 - Patio de Madeiras"/>
    <x v="0"/>
    <x v="3"/>
    <x v="0"/>
    <x v="0"/>
    <s v="Operador de grua ao descarregar a primeira composição do caminhão da transportadora Garbuio, um pedaço de madeira escorregou da garra, vindo sobre a cabine do veículo. Somente danos materiais (trincou teto solar)."/>
    <x v="34"/>
    <x v="11"/>
    <s v="L2"/>
    <s v="Marcelo de Souza (37006330) / Motorista: Henrique Ferreira Ambrosio. "/>
    <s v="Operador de Grua I"/>
    <m/>
    <m/>
    <m/>
    <s v="1. Registro com fotos do caminhão;_x000a_2. Colhido relato do motorista e operador;_x000a_3. Solicitado imagens da operação "/>
    <s v="Luiz Felipe Bispo"/>
    <s v="ALESSANDRA MARTINS RIBEIRO"/>
    <s v="LEVE"/>
    <s v="BAIXA"/>
    <s v="NÃO"/>
    <s v=""/>
    <b v="0"/>
    <s v=""/>
    <m/>
    <m/>
    <m/>
    <s v="SIM"/>
  </r>
  <r>
    <n v="702"/>
    <x v="0"/>
    <d v="2024-06-13T00:00:00"/>
    <x v="5"/>
    <d v="1899-12-30T13:40:00"/>
    <s v="Rod Marechal Rondon, KM 387 - Valparaíso / SP"/>
    <x v="0"/>
    <x v="3"/>
    <x v="0"/>
    <x v="0"/>
    <s v="O colaborador conduzia o veículo  Tritrem vazio sentido MS e ao parar no acostamento para verificações gerais, notou um princípio de incêndio logo abaixo  da gabine (ninguém se feriu). "/>
    <x v="3"/>
    <x v="0"/>
    <s v="Logística Florestal "/>
    <s v="Cesar Augusto Beltramin"/>
    <s v="motorista de carreta"/>
    <m/>
    <m/>
    <m/>
    <s v="1 - O colaborador fez o combate inicial do princípio de incêndio _x000a_2 - O condutor comunicou o ocorrido a gestão e SSMA_x000a_3 - O condutor acionou VIA Rondon "/>
    <s v="Carina Rodrigues Candido "/>
    <s v="JOSE ANTONIO DOS SANTOS"/>
    <s v="MODERADO"/>
    <s v="BAIXA"/>
    <s v="SIM"/>
    <d v="2024-06-20T00:00:00"/>
    <s v="CONCLUÍDO"/>
    <s v=""/>
    <s v="OK"/>
    <d v="2024-07-05T00:00:00"/>
    <s v="SIM"/>
    <s v="SIM"/>
  </r>
  <r>
    <n v="703"/>
    <x v="1"/>
    <d v="2024-06-12T00:00:00"/>
    <x v="5"/>
    <d v="1899-12-30T14:00:00"/>
    <s v="Guarujá I"/>
    <x v="3"/>
    <x v="1"/>
    <x v="0"/>
    <x v="0"/>
    <s v="A colaboradora estava realizando acompanhamento do plantio dentro do talhão, onde a área possui muitos terraços e está com vegetações dessecadas.  Após descer um dos terraços, ela se desequilibrou, vindo a torcer o pé esquerdo. A colaboradora foi encaminhada para o Hospital em Campo Grande-MS, onde foi atendida e liberada posteriormente sem restrições.  "/>
    <x v="1"/>
    <x v="4"/>
    <s v="Plantio/Irrigação "/>
    <s v="37009073/Gabriele Queiroz "/>
    <s v="Técnica de Operações Florestais "/>
    <m/>
    <m/>
    <m/>
    <s v="1. Comunicação imediata aos gestores e área de segurança da MS Florestal."/>
    <s v="João Pequeno"/>
    <s v="MARCEL PRADO DE LUCENA"/>
    <s v="LEVE"/>
    <s v="BAIXA"/>
    <s v="NÃO"/>
    <s v=""/>
    <b v="0"/>
    <s v=""/>
    <m/>
    <m/>
    <m/>
    <s v="SIM"/>
  </r>
  <r>
    <n v="704"/>
    <x v="0"/>
    <d v="2024-06-11T00:00:00"/>
    <x v="5"/>
    <d v="1899-12-30T15:45:00"/>
    <s v="Rua Arnaldo Rodrigues Menezes - Bauru SP"/>
    <x v="0"/>
    <x v="4"/>
    <x v="0"/>
    <x v="0"/>
    <s v="O motorista estava conduzindo o micro ônibus sentido rodovia com destino ao módulo 12, entrada para o Jaraguá, quando um outro condutor não respeitou a placa de PARE e colidiu com a lateral esquerda do micro ônibus Viação Piracicabana. "/>
    <x v="2"/>
    <x v="3"/>
    <s v="Módulo 12"/>
    <s v="Henrique Voltolin"/>
    <s v="Motorista"/>
    <m/>
    <m/>
    <m/>
    <s v="1. Encaminhado outro ônibus"/>
    <s v="Jobson Xavier"/>
    <s v="ALESSANDRO BERNARDINO BORGES"/>
    <s v="LEVE"/>
    <s v="BAIXA"/>
    <s v="NÃO"/>
    <s v=""/>
    <b v="0"/>
    <s v=""/>
    <m/>
    <m/>
    <m/>
    <s v="SIM"/>
  </r>
  <r>
    <n v="705"/>
    <x v="0"/>
    <d v="2024-06-12T00:00:00"/>
    <x v="5"/>
    <d v="1899-12-30T10:30:00"/>
    <s v="SOF"/>
    <x v="4"/>
    <x v="1"/>
    <x v="0"/>
    <x v="0"/>
    <s v="Durante a atividade de desseca mecanizada o operador ao realizar uma manobra próximo a um eucalipto quebrado para se desviar da galha, veio a colidir com a mesma na lateral oposta do trator, ocasionando a quebra do vidro lateral traseiro."/>
    <x v="22"/>
    <x v="4"/>
    <s v="JFI Duartina "/>
    <s v="Dejair David Miranda "/>
    <s v="Operador de trator "/>
    <m/>
    <m/>
    <m/>
    <s v="1. Foi comunicado imediatamente o supervisor da frente e o trator foi paralisado. "/>
    <s v="Alessandro Bezerra "/>
    <s v="ALEXANDRE OLIVEIRA"/>
    <s v="LEVE"/>
    <s v="BAIXA"/>
    <s v="NÃO"/>
    <s v=""/>
    <b v="0"/>
    <s v=""/>
    <m/>
    <m/>
    <m/>
    <s v="SIM"/>
  </r>
  <r>
    <n v="706"/>
    <x v="0"/>
    <d v="2024-06-12T00:00:00"/>
    <x v="5"/>
    <d v="1899-12-30T10:00:00"/>
    <s v="Fazenda Santa Inácio"/>
    <x v="2"/>
    <x v="1"/>
    <x v="0"/>
    <x v="0"/>
    <s v="Colaboradores estavam fazendo parcelas de IFQ 6, quando foram atacados por abalhas no talhão. "/>
    <x v="0"/>
    <x v="14"/>
    <s v="Planejamento "/>
    <s v="Ronaldo Cesar dos Santos e Lucas Olivas Bacas"/>
    <m/>
    <m/>
    <m/>
    <m/>
    <s v="1. Colaboradores tomaram remédio e buscaram atendimento médico no hospital em Duartina. "/>
    <s v="Atny Saito "/>
    <s v="KARINE ANTONIA MORAES RIBEIRO"/>
    <s v="LEVE"/>
    <s v="BAIXA"/>
    <s v="NÃO"/>
    <s v=""/>
    <b v="0"/>
    <s v=""/>
    <m/>
    <m/>
    <m/>
    <s v="SIM"/>
  </r>
  <r>
    <n v="707"/>
    <x v="0"/>
    <d v="2024-06-13T00:00:00"/>
    <x v="5"/>
    <d v="1899-12-30T10:00:00"/>
    <s v="Fazenda Santa Tereza do Limoeira talhão 004"/>
    <x v="2"/>
    <x v="1"/>
    <x v="0"/>
    <x v="0"/>
    <s v="A colaboradora estava realizando atividade de irrigação no talhão e acabou sendo picada por uma abelha. "/>
    <x v="0"/>
    <x v="4"/>
    <s v="Plantio Primarizado"/>
    <s v="Joice dos martires Martins "/>
    <s v="Auxiliar de Serviços Gerais "/>
    <m/>
    <m/>
    <m/>
    <s v="1. Encaminhado de imediato ao PS de Paulistânia - SP"/>
    <s v="Lucas Zanetti "/>
    <s v="RODOLFO DE SOUZA RODRIGUES"/>
    <s v="LEVE"/>
    <s v="BAIXA"/>
    <s v="NÃO"/>
    <s v=""/>
    <b v="0"/>
    <s v=""/>
    <m/>
    <m/>
    <m/>
    <s v="SIM"/>
  </r>
  <r>
    <n v="708"/>
    <x v="0"/>
    <d v="2024-06-13T00:00:00"/>
    <x v="5"/>
    <d v="1899-12-30T12:15:00"/>
    <s v="Santa Rita ii - Talhão 012"/>
    <x v="3"/>
    <x v="1"/>
    <x v="0"/>
    <x v="0"/>
    <s v="Durante a atividade de roçada manual, o colaborador não se atentou ao buraco pequeno que estava a sua frente, onde ele veio a cair e sentir um desconforto nas costas."/>
    <x v="0"/>
    <x v="4"/>
    <s v="Roçada manual "/>
    <s v="Carlos Eduardo de Souza Silva - 1130"/>
    <s v="Trabalhador Florestal"/>
    <m/>
    <m/>
    <m/>
    <s v="1. O colaborador foi encaminhado para o UPA de Agudos e depois de ser atendido foi liberado sem restrições."/>
    <s v="José Roberto Porcino"/>
    <s v="MAICON BRAGA RODRIGUES"/>
    <s v="LEVE"/>
    <s v="BAIXA"/>
    <s v="NÃO"/>
    <s v=""/>
    <b v="0"/>
    <s v=""/>
    <m/>
    <m/>
    <m/>
    <s v="SIM"/>
  </r>
  <r>
    <n v="709"/>
    <x v="0"/>
    <d v="2024-06-13T00:00:00"/>
    <x v="5"/>
    <d v="1899-12-30T15:00:00"/>
    <s v="Fazenda Santa Tereza do Limoeira - Talhão 001"/>
    <x v="2"/>
    <x v="1"/>
    <x v="0"/>
    <x v="0"/>
    <s v="A colaboradora estava realizando a atividade de irrigação no talhão 001, quando a mangueira de irrigação esbarrou em uma brota seca, onde havia uma enxame de abelha, vindo a ser picada por abelhas. "/>
    <x v="0"/>
    <x v="4"/>
    <s v="Plantio Primarizado "/>
    <s v="Juliana Silva "/>
    <s v="Auxiliar de Serviços Gerais "/>
    <m/>
    <m/>
    <m/>
    <s v="1. Encaminhado de imediato ao PS de Paulistânia - SP"/>
    <s v="Antônio Bruno Filho "/>
    <s v="RODOLFO DE SOUZA RODRIGUES"/>
    <s v="LEVE"/>
    <s v="BAIXA"/>
    <s v="NÃO"/>
    <s v=""/>
    <b v="0"/>
    <s v=""/>
    <m/>
    <m/>
    <m/>
    <s v="SIM"/>
  </r>
  <r>
    <n v="710"/>
    <x v="0"/>
    <d v="2024-06-13T00:00:00"/>
    <x v="5"/>
    <d v="1899-12-30T12:40:00"/>
    <s v="Lençóis paulista "/>
    <x v="2"/>
    <x v="1"/>
    <x v="0"/>
    <x v="0"/>
    <s v="Colaborador estava realizando retirada de caixa do caminhão, quando uma aranha que estava na caixa picou o braço esquerdo."/>
    <x v="0"/>
    <x v="2"/>
    <s v="Estoque LP2"/>
    <s v="37010139 - Alexsander de Souza Berci"/>
    <s v="Auxiliar de serviços gerais "/>
    <m/>
    <m/>
    <m/>
    <s v="1. Acionado a liderança e o colaborador foi levado ao ambulatório da linha 1."/>
    <s v="Flavio Mendes "/>
    <s v="KARINE ANTONIA MORAES RIBEIRO"/>
    <s v="LEVE"/>
    <s v="BAIXA"/>
    <s v="NÃO"/>
    <s v=""/>
    <b v="0"/>
    <s v=""/>
    <m/>
    <m/>
    <m/>
    <s v="SIM"/>
  </r>
  <r>
    <n v="711"/>
    <x v="0"/>
    <d v="2024-06-12T00:00:00"/>
    <x v="5"/>
    <d v="1899-12-30T11:40:00"/>
    <s v="Fazenda Liberdade"/>
    <x v="3"/>
    <x v="1"/>
    <x v="0"/>
    <x v="0"/>
    <s v="O colaborador desceu do caminhão Pipa e foi sinalizar o motorista sobre o abastecimento do tanque do plantio, quando tropeçou na própria botina e veio a cair no solo torcendo a mão. "/>
    <x v="31"/>
    <x v="4"/>
    <s v="Norte"/>
    <s v="Adilson Teixeira"/>
    <s v="Trabalhador agrícola"/>
    <m/>
    <m/>
    <m/>
    <s v="1. Levado a Santa casa da misericódia de Pirajuí-SP."/>
    <s v="Luciano Henrique Passaroni"/>
    <s v="ALEXANDRE OLIVEIRA"/>
    <s v="LEVE"/>
    <s v="BAIXA"/>
    <s v="NÃO"/>
    <s v=""/>
    <b v="0"/>
    <s v=""/>
    <m/>
    <m/>
    <m/>
    <s v="NÃO"/>
  </r>
  <r>
    <n v="712"/>
    <x v="0"/>
    <d v="2024-06-13T00:00:00"/>
    <x v="5"/>
    <d v="1899-12-30T14:00:00"/>
    <s v="BR 153, Km 182 - Lins - MÓD 06"/>
    <x v="0"/>
    <x v="0"/>
    <x v="0"/>
    <x v="0"/>
    <s v="Enquanto atravessava a rodovia com o veículo, o condutor relatou que não percebeu a presença do caminhão descendo a via, resultando uma colisão lateral entre os dois veículos."/>
    <x v="7"/>
    <x v="6"/>
    <s v="Módulo 06 CF"/>
    <s v="1349 Marcelo Henrique Leite"/>
    <s v="Motorista I comboio "/>
    <m/>
    <m/>
    <m/>
    <s v="1. Comunicado a Gestão e segurança do Trabalho "/>
    <s v="Gedeon Miranda "/>
    <s v="TÁSSIA PRADO"/>
    <s v="LEVE"/>
    <s v="BAIXA"/>
    <s v="SIM"/>
    <d v="2024-06-20T00:00:00"/>
    <s v="CONCLUÍDO"/>
    <s v=""/>
    <s v="OK"/>
    <m/>
    <m/>
    <s v="SIM"/>
  </r>
  <r>
    <n v="713"/>
    <x v="0"/>
    <d v="2024-06-13T00:00:00"/>
    <x v="5"/>
    <d v="1899-12-30T18:50:00"/>
    <s v="Linha 1 Em Frente a Balança "/>
    <x v="0"/>
    <x v="3"/>
    <x v="0"/>
    <x v="0"/>
    <s v="Motorista ao sair da linha 1, fez uma curva para direita perdendo a visão e colidindo a lateral direita do cavalo na última composição de outro caminhão que estava parado."/>
    <x v="0"/>
    <x v="0"/>
    <s v="BTF - 07 "/>
    <s v="João Batista dos Santos "/>
    <s v="Motorista "/>
    <m/>
    <m/>
    <m/>
    <s v="1. Acionado o Supervisorde Pátio Luiz Bispo e a patrimonial."/>
    <s v="Luiz Carlos Bernine"/>
    <s v="JOSE LEONARDO RIGHETO"/>
    <s v="LEVE"/>
    <s v="BAIXA"/>
    <s v="NÃO"/>
    <s v=""/>
    <b v="0"/>
    <s v=""/>
    <m/>
    <m/>
    <m/>
    <s v="SIM"/>
  </r>
  <r>
    <n v="714"/>
    <x v="0"/>
    <d v="2024-06-14T00:00:00"/>
    <x v="5"/>
    <d v="1899-12-30T07:00:00"/>
    <s v="Fazenda Liberdade "/>
    <x v="4"/>
    <x v="1"/>
    <x v="0"/>
    <x v="0"/>
    <s v="Segundo informações levantadas no local do incidente, operador  na parte da manhã foi abrir a porta do Trator para começar o expediente e a mesma veio a quebrar, causando a quebra do vidro. "/>
    <x v="31"/>
    <x v="4"/>
    <s v="Norte"/>
    <s v="Luiz Carlos de Souza "/>
    <s v="Operador de Trator Agrícola "/>
    <m/>
    <m/>
    <m/>
    <s v="1. Passei a situação ao TST Bracell e faremos a reposição da porta a mais rápido possível."/>
    <s v="Luciano Henrique Passaroni "/>
    <s v="ALEXANDRE OLIVEIRA"/>
    <s v="LEVE"/>
    <s v="BAIXA"/>
    <s v="NÃO"/>
    <s v=""/>
    <b v="0"/>
    <s v=""/>
    <m/>
    <m/>
    <m/>
    <s v="SIM"/>
  </r>
  <r>
    <n v="715"/>
    <x v="1"/>
    <d v="2024-06-14T00:00:00"/>
    <x v="5"/>
    <d v="1899-12-30T09:00:00"/>
    <s v="Levantamento de Caixas de Mudas ( Rustificação II)"/>
    <x v="3"/>
    <x v="1"/>
    <x v="0"/>
    <x v="0"/>
    <s v="A colaboradora estava realizando a atividade de devolução de mudas nas bandejas na área de rustificação II e na oportunidade ela foi movimentar a caixa de muda que estava em cima da mesa e acabou sentindo um incômodo na região dorsal das costas. A colaboradora foi encaminhada para o ambulatório médico local, onde foi atendida, medicada, foi aplicado gelo no local, sendo liberada sem restrições.  "/>
    <x v="1"/>
    <x v="4"/>
    <s v="Viveiro de mudas"/>
    <s v="37011275/Sandis Ciriaco dos Santos"/>
    <s v="Auxiliar de Serviços Gerais Viveiro "/>
    <m/>
    <m/>
    <m/>
    <s v="1. Comunicação aos gestores,  saúde e área de segurança da MS Florestal.  "/>
    <s v="Rodrigo AP Fonseca"/>
    <s v="Dayane Rafaela Rossignolo"/>
    <s v="LEVE"/>
    <s v="BAIXA"/>
    <s v="NÃO"/>
    <s v=""/>
    <b v="0"/>
    <s v=""/>
    <m/>
    <m/>
    <m/>
    <s v="SIM"/>
  </r>
  <r>
    <n v="716"/>
    <x v="0"/>
    <d v="2024-06-14T00:00:00"/>
    <x v="5"/>
    <d v="1899-12-30T12:30:00"/>
    <s v="Fazenda Santa Terezinha Talão 003"/>
    <x v="0"/>
    <x v="2"/>
    <x v="0"/>
    <x v="0"/>
    <s v="Durante deslocamento com o veículo dentro da fazenda, a técnica de operações florestais passou por uma erosão na estrada, batendo o parachoque dianteiro no chão, acionando o Air Bag."/>
    <x v="0"/>
    <x v="4"/>
    <s v="Norte"/>
    <s v="37017672 - Amanda Castanho Albuquerque "/>
    <s v="Técnico de Operações Florestais "/>
    <m/>
    <m/>
    <m/>
    <s v="1. Verificação de necessidade médicas_x000a_2. Acionamento do TST_x000a_3. Supervisar foi ao local verificar  o incidente _x000a_4. Acionamento do guincho "/>
    <s v="Pedro Bridi "/>
    <s v="ALEXANDRE OLIVEIRA"/>
    <s v="LEVE"/>
    <s v="BAIXA"/>
    <s v="NÃO"/>
    <s v=""/>
    <b v="0"/>
    <s v=""/>
    <m/>
    <m/>
    <m/>
    <s v="NÃO"/>
  </r>
  <r>
    <n v="717"/>
    <x v="1"/>
    <d v="2024-06-15T00:00:00"/>
    <x v="5"/>
    <d v="1899-12-30T10:10:00"/>
    <s v="Fazenda Furnas Gleba A"/>
    <x v="4"/>
    <x v="1"/>
    <x v="0"/>
    <x v="0"/>
    <s v="Conforme informado, operador com  Trator  Prefixo Tp23 estava em operação e ao sair  de dentro do talhão veio a  colidir com a proteção lateral do Trator PrefixoTp24 que estava em deslocamento no carreador para manutenção. "/>
    <x v="1"/>
    <x v="4"/>
    <s v="Manutenção  Florestal "/>
    <s v=". Francisco Sinesio Ferreira Junior_x000a_Matricula: 37616926_x000a_. Cleiton Vicente Ferreira_x000a_Matricula: 37016948"/>
    <s v="Operador "/>
    <m/>
    <m/>
    <m/>
    <s v="1. Comunicação aos gestores e área de segurança da MS Florestal."/>
    <s v="Willian Sanches Cunha"/>
    <s v="AMANDA CRISTINA PATRICIO DE LIMA"/>
    <s v="LEVE"/>
    <s v="BAIXA"/>
    <s v="NÃO"/>
    <s v=""/>
    <b v="0"/>
    <s v=""/>
    <m/>
    <m/>
    <m/>
    <s v="SIM"/>
  </r>
  <r>
    <n v="718"/>
    <x v="0"/>
    <d v="2024-06-17T00:00:00"/>
    <x v="5"/>
    <d v="1899-12-30T19:30:00"/>
    <s v="Fazenda Nossa Senhora Aparecida XV."/>
    <x v="0"/>
    <x v="0"/>
    <x v="0"/>
    <x v="0"/>
    <s v="Operação em viradouro com árvores em pé, ao tentar derrubar o eucalipto a mesma veio a cair em cima da máquina, tendo avarias no equipamento."/>
    <x v="0"/>
    <x v="12"/>
    <s v="BRC-04"/>
    <s v="Renato Nunes."/>
    <s v="Operador II"/>
    <m/>
    <m/>
    <m/>
    <s v="1. Comunicado todos os responsáveis. "/>
    <s v="Rafael Ramos."/>
    <s v="ALESSANDRA MARTINS RIBEIRO"/>
    <s v="LEVE"/>
    <s v="BAIXA"/>
    <s v="NÃO"/>
    <s v=""/>
    <b v="0"/>
    <s v=""/>
    <m/>
    <m/>
    <m/>
    <s v="SIM"/>
  </r>
  <r>
    <n v="719"/>
    <x v="0"/>
    <d v="2024-06-18T00:00:00"/>
    <x v="5"/>
    <d v="1899-12-30T05:50:00"/>
    <s v="Rua José Brandi - próximo ao N° 349 - Antigo P.A Transpes"/>
    <x v="0"/>
    <x v="3"/>
    <x v="0"/>
    <x v="0"/>
    <s v="O motorista que conduzia o tritrem (carregado), durante a manobra para estacionar o mesmo, colidiu com o CM que estava estacionado (resultando em danos no CM), ambos equipamentos da TRANSPES. O motorista estava em seu primeiro dia de escala, sem excesso de jornada."/>
    <x v="29"/>
    <x v="0"/>
    <s v="Logística Florestal "/>
    <s v="Carlos Roberto de Paula"/>
    <s v="Motorista tritrem"/>
    <m/>
    <m/>
    <m/>
    <s v="1. Motorista acionou o monitoramento da Transpes;_x000a_2. Monitoramento acionou a gestão SSMA e gerente da Transpes;_x000a_3. Comunicado gestão Bracell.  "/>
    <s v="Danyllo Oliveira Barbosa"/>
    <s v="JOSE ANTONIO DOS SANTOS"/>
    <s v="MODERADO"/>
    <s v="BAIXA"/>
    <s v="SIM"/>
    <d v="2024-06-25T00:00:00"/>
    <s v="CONCLUÍDO"/>
    <s v=""/>
    <s v="OK"/>
    <d v="2024-06-20T00:00:00"/>
    <s v="SIM"/>
    <s v="SIM"/>
  </r>
  <r>
    <n v="720"/>
    <x v="0"/>
    <d v="2024-06-15T00:00:00"/>
    <x v="5"/>
    <d v="1899-12-30T23:30:00"/>
    <s v="Fazenda Instância Isabel/ Gurantã-SP - MÓD 06"/>
    <x v="3"/>
    <x v="1"/>
    <x v="0"/>
    <x v="0"/>
    <s v="O operador derrubou uma árvore sobre a cerca da fazenda vizinha, chamando outro colaborador, que estava auxiliando o supervisor na liderança de seu turno, para ajudá-lo com o ocorrido. No momento em que registrava uma foto onde a árvore abatida pelo harvester caiu sobre a cerca,  uma árvore seca caiu, vindo a atingi-lo lateralmente no capacete de proteção. "/>
    <x v="0"/>
    <x v="3"/>
    <s v="Módulo 06"/>
    <s v="Gleydson Vidal de Souza,  Mat. 37006925"/>
    <s v="Operador máquina florestal II"/>
    <m/>
    <m/>
    <m/>
    <s v="1. Comunicado a Gestão._x000a_2. Encaminhamos o operador para o hospital, onde passou por exames de raio X, tomografia e ressonância, não contatando problemas;_x000a_3. No dia 17/06 passou por avaliação da medica do trabalho Bracell, onde a Dra. Juliana caracterizou SAA, pois não foi constatada lesão."/>
    <s v="Ariosmar Damaceno "/>
    <s v="ALESSANDRO BERNARDINO BORGES"/>
    <s v="LEVE"/>
    <s v="BAIXA"/>
    <s v="NÃO"/>
    <s v=""/>
    <b v="0"/>
    <s v=""/>
    <m/>
    <m/>
    <m/>
    <s v="SIM"/>
  </r>
  <r>
    <n v="721"/>
    <x v="0"/>
    <d v="2024-06-13T00:00:00"/>
    <x v="5"/>
    <d v="1899-12-30T13:35:00"/>
    <s v="Fazenda São Judas Tadeu do Inhema  ID 0232"/>
    <x v="4"/>
    <x v="1"/>
    <x v="0"/>
    <x v="0"/>
    <s v="Operador realizando a atividade mecanizada com barra protegida, não viu o resíduo e ao passar sobre o resíduo, este foi lançado sobre a dianteira do trator passando sobre as barras de proteção, atingindo o vidro dianteiro que veio a quebrar."/>
    <x v="25"/>
    <x v="4"/>
    <s v="Noroeste"/>
    <s v="2885 Valmir Cavalcante de Sousa"/>
    <s v="Operador de Maquinas ll"/>
    <m/>
    <m/>
    <m/>
    <s v="1. Foi feito o comunicado aos responsáveis da empresa e responsáveis pela área da Bracell, equipamento paralisado para manutenção"/>
    <s v="Felipe Dias Barcelos"/>
    <s v="ALEXANDRE OLIVEIRA"/>
    <s v="LEVE"/>
    <s v="BAIXA"/>
    <s v="NÃO"/>
    <s v=""/>
    <b v="0"/>
    <s v=""/>
    <m/>
    <m/>
    <m/>
    <s v="SIM"/>
  </r>
  <r>
    <n v="722"/>
    <x v="0"/>
    <d v="2024-06-17T00:00:00"/>
    <x v="5"/>
    <d v="1899-12-30T10:30:00"/>
    <s v="Cidade Itatinga "/>
    <x v="0"/>
    <x v="2"/>
    <x v="0"/>
    <x v="0"/>
    <s v="Motociclista ao ultrapassar o carro dentro da cidade de Itatinga, bateu a moto no mesmo. "/>
    <x v="0"/>
    <x v="3"/>
    <s v="Módulo 03"/>
    <s v="37006400 - Rafael Domingues"/>
    <s v="Supervisor de Colheita"/>
    <m/>
    <m/>
    <m/>
    <s v="1. Isolado a área._x000a_2. Acionado Equipe de Emergência (SAMU) que chegou logo após no local e encaminhou o mesmo até o Pronto Socorro;_x000a_3. Feito os exames e liberado para casa;_x000a_4. Comunicado Gestão, áreas da Saúde e Segurança Bracell;_x000a_- Aberto BO nº BO202406170407911.  "/>
    <s v="Rafael Domingues de Almeida"/>
    <s v="MARCO ANTONIO DINIZ"/>
    <s v="LEVE"/>
    <s v="BAIXA"/>
    <s v="SIM"/>
    <d v="2024-06-24T00:00:00"/>
    <s v="CONCLUÍDO"/>
    <s v=""/>
    <s v="OK"/>
    <d v="2024-06-20T00:00:00"/>
    <s v="SIM"/>
    <s v="SIM"/>
  </r>
  <r>
    <n v="723"/>
    <x v="0"/>
    <d v="2024-06-17T00:00:00"/>
    <x v="5"/>
    <d v="1899-12-30T15:55:00"/>
    <s v="Talhão 006"/>
    <x v="3"/>
    <x v="1"/>
    <x v="0"/>
    <x v="0"/>
    <s v="Durante a operação de irrigação, a colaboradora pisou em falso, vindo a sentir um desconforto no tornozelo."/>
    <x v="9"/>
    <x v="4"/>
    <s v="Turvinho 5"/>
    <s v="1383 - Tuany de Oliveira "/>
    <s v="Trabalhor Florestal "/>
    <m/>
    <m/>
    <m/>
    <s v="1.  A colaboradora foi encaminhada para o hospital de Areiópolis, onde recebeu atendimento e foi liberada sem restrições."/>
    <s v="Willians Torres da Silva "/>
    <s v="MAICON BRAGA RODRIGUES"/>
    <s v="LEVE"/>
    <s v="BAIXA"/>
    <s v="NÃO"/>
    <s v=""/>
    <b v="0"/>
    <s v=""/>
    <m/>
    <m/>
    <m/>
    <s v="SIM"/>
  </r>
  <r>
    <n v="724"/>
    <x v="0"/>
    <d v="2024-06-17T00:00:00"/>
    <x v="5"/>
    <d v="1899-12-30T14:00:00"/>
    <s v="Faz. São José XII, talhão 01."/>
    <x v="4"/>
    <x v="1"/>
    <x v="0"/>
    <x v="0"/>
    <s v="O operador estava realizando a atividade de Capina Química em uma floresta alta, quando não observou uma declividade. Desta maneira, o trator veio a se inclinar e bater o vidro no galho do eucalipto, vindo a quebrar o vidro do lado esquerdo."/>
    <x v="22"/>
    <x v="4"/>
    <s v="Talhão 01"/>
    <s v="Ivan Silvestre"/>
    <s v="Tratorista "/>
    <m/>
    <m/>
    <m/>
    <s v="1. Maquina foi parado de imediato e enviado para manutenção. _x000a_2. O Operador não sofreu nenhuma lesão.."/>
    <s v="Alessandro Dias Domingues "/>
    <s v="MAICON BRAGA RODRIGUES"/>
    <s v="LEVE"/>
    <s v="BAIXA"/>
    <s v="NÃO"/>
    <s v=""/>
    <b v="0"/>
    <s v=""/>
    <m/>
    <m/>
    <m/>
    <s v="SIM"/>
  </r>
  <r>
    <n v="725"/>
    <x v="0"/>
    <d v="2024-06-17T00:00:00"/>
    <x v="5"/>
    <d v="1899-12-30T16:30:00"/>
    <s v="São Sebastião lll"/>
    <x v="3"/>
    <x v="1"/>
    <x v="0"/>
    <x v="0"/>
    <s v="Colaborador realizava atividade de irrigação, quando tropeçou em um resíduo de madeira e veio a sentir um desconforto no seu pé direito."/>
    <x v="54"/>
    <x v="4"/>
    <s v="Norte"/>
    <s v="Iedson Fernando Bandeira"/>
    <s v="Trabalhador Florestal"/>
    <m/>
    <m/>
    <m/>
    <s v="1. Encaminhado ao Pronto Socorro de Gaurantã e encaminhado para Marilia para realizar raio x, constatado nenhuma fratura e liberado."/>
    <s v="João Ricardo"/>
    <s v="ALEXANDRE OLIVEIRA"/>
    <s v="LEVE"/>
    <s v="BAIXA"/>
    <s v="NÃO"/>
    <s v=""/>
    <b v="0"/>
    <s v=""/>
    <m/>
    <m/>
    <m/>
    <s v="SIM"/>
  </r>
  <r>
    <n v="726"/>
    <x v="0"/>
    <d v="2024-06-16T00:00:00"/>
    <x v="5"/>
    <d v="1899-12-30T19:40:00"/>
    <s v="Fazenda Santa Luzia"/>
    <x v="3"/>
    <x v="1"/>
    <x v="0"/>
    <x v="0"/>
    <s v="Colaborador estava descarregando materiais no  caminhão munck, quando subiu na carroceira do mesmo para realocar uma peça e veio a sofrer escorregão no assoalho da carroceria e vindo a se apoiar sobre braço direito e a sentir um desconforto. "/>
    <x v="1"/>
    <x v="4"/>
    <s v="Preparo de Solo "/>
    <s v="37011141/ Elson Junior da Silva "/>
    <s v="Motorista "/>
    <m/>
    <m/>
    <m/>
    <s v="1. Colaborador encaminhado ao Hospital em Santa Rita do Pardo e liberado após o atendimento sem restrições. "/>
    <s v="Sebastião Ramos Dutra de Oliveira "/>
    <s v="AMANDA CRISTINA PATRICIO DE LIMA"/>
    <s v="LEVE"/>
    <s v="BAIXA"/>
    <s v="NÃO"/>
    <s v=""/>
    <b v="0"/>
    <s v=""/>
    <m/>
    <m/>
    <m/>
    <s v="SIM"/>
  </r>
  <r>
    <n v="727"/>
    <x v="0"/>
    <d v="2024-06-17T00:00:00"/>
    <x v="5"/>
    <d v="1899-12-30T17:40:00"/>
    <s v="Talhão 63, Fazenda Santa Iza - MÓD 13"/>
    <x v="0"/>
    <x v="2"/>
    <x v="0"/>
    <x v="0"/>
    <s v="Ao aguardar a descarga do FW14040 para intervenção mecânica com a caminhonete, o colaborador recebeu permissão do operador do FW14052 para passagem segura, neste momento a máquina havia se deslocado e parado um pouco para o interior do talhão gerando condição de segurança, porém no momento de aproximação com o veículo uma tora de madeira foi projetada e atingiu a parte lateral esquerda do veículo, causando danos materiais. "/>
    <x v="30"/>
    <x v="3"/>
    <s v="Módulo 13 "/>
    <s v="5294 /Osmar Dordelio de Moura"/>
    <s v="Tecnico de Manutenção PL"/>
    <m/>
    <m/>
    <m/>
    <s v="1. Comunicado a Gestão. "/>
    <s v="José Couto "/>
    <s v="GUILHERME CHAMARELLI"/>
    <s v="LEVE"/>
    <s v="BAIXA"/>
    <s v="NÃO"/>
    <s v=""/>
    <b v="0"/>
    <s v=""/>
    <m/>
    <m/>
    <m/>
    <s v="SIM"/>
  </r>
  <r>
    <n v="728"/>
    <x v="1"/>
    <d v="2024-06-17T00:00:00"/>
    <x v="5"/>
    <d v="1899-12-30T09:10:00"/>
    <s v="Fazenda: Hawai "/>
    <x v="3"/>
    <x v="1"/>
    <x v="0"/>
    <x v="0"/>
    <s v="Colaborador ao realizar atividade de combate a formiga, veio a pisar em em buraco de Tatu que estava encoberto pela vegetação, vindo a ocasionar um desconforto no tornozelo. "/>
    <x v="56"/>
    <x v="4"/>
    <s v="Combate a Formiga Manual "/>
    <s v=" José Carlos Salvador Xavier "/>
    <s v="Trabalhador Florestal "/>
    <m/>
    <m/>
    <m/>
    <s v="1 - Atendimento ao colaborador, comunicação a operação e segurança da MS Florestal. _x000a_2 - Após o evento o colaborador foi acompanhado pelo Supervisor da atividade ao atendimento médico. "/>
    <s v="Peterson Lucena "/>
    <s v="AMANDA CRISTINA PATRICIO DE LIMA"/>
    <s v="LEVE"/>
    <s v="ALTA"/>
    <s v="NÃO"/>
    <s v=""/>
    <b v="0"/>
    <s v=""/>
    <m/>
    <m/>
    <m/>
    <s v="SIM"/>
  </r>
  <r>
    <n v="729"/>
    <x v="1"/>
    <d v="2024-06-18T00:00:00"/>
    <x v="5"/>
    <d v="1899-12-30T14:30:00"/>
    <s v="Faz. Nossa Senhora Aparecida VI  - Santa Rita do Pardo /MS"/>
    <x v="3"/>
    <x v="1"/>
    <x v="0"/>
    <x v="0"/>
    <s v="Ao ser solicitado pelo motorista do caminhão pipa, o operador abriu a tampa superior do implemento do tanque de irrigação para verificar a densidade da calda, em função do vento, a tampa causou um efeito &quot;guilhotina&quot;, projetando a  contra a cabeça do colaborador, ocasionando uma escoriação."/>
    <x v="1"/>
    <x v="4"/>
    <s v="Plantio e Irrigação"/>
    <s v="7017737 / Rian Matheus Spina Mariano"/>
    <s v="Operador de Máquinas e Equipamentos "/>
    <m/>
    <m/>
    <m/>
    <s v="1. Realizando atendimento e primeiros socorros no campo;_x000a_2. Colaborador encaminhado ao hospital municipal de Bataguassu/MS."/>
    <s v="Alex Correa de Oliveira"/>
    <s v="EMERSON MOURA TEIXEIRA"/>
    <s v="LEVE"/>
    <s v="BAIXA"/>
    <s v="NÃO"/>
    <s v=""/>
    <b v="0"/>
    <s v=""/>
    <m/>
    <m/>
    <m/>
    <s v="SIM"/>
  </r>
  <r>
    <n v="730"/>
    <x v="0"/>
    <d v="2024-06-19T00:00:00"/>
    <x v="5"/>
    <d v="1899-12-30T12:55:00"/>
    <s v="Fazenda Palmeiras - MÓD 02"/>
    <x v="0"/>
    <x v="2"/>
    <x v="0"/>
    <x v="0"/>
    <s v="Colaborador se deslocava com o veículo no interior da fazenda e ao realizar uma curva visualizou o veículo ponsse vindo de encontro. Realizou a manobra de frenagem, porém o veículo Bracell deslizou, vindo a colidir no veículo Ponsse."/>
    <x v="0"/>
    <x v="1"/>
    <s v="Módulo 02"/>
    <s v="37006440/ Kelly Fabiani da Silva Machado"/>
    <s v="Operador de Grua  "/>
    <m/>
    <m/>
    <m/>
    <s v="1. Comunicado a gestão;_x000a_2. Comunicado a segurança do trabalho."/>
    <s v="Jhon Felipe Senoski "/>
    <s v="LYNIKER HENRIQUE NOGUEIRA DE OLIVEIRA"/>
    <s v="LEVE"/>
    <s v="BAIXA"/>
    <s v="NÃO"/>
    <s v=""/>
    <b v="0"/>
    <s v=""/>
    <m/>
    <m/>
    <m/>
    <s v="SIM"/>
  </r>
  <r>
    <n v="731"/>
    <x v="0"/>
    <d v="2024-06-18T00:00:00"/>
    <x v="5"/>
    <d v="1899-12-30T11:00:00"/>
    <s v="Divisão Florestal - Pirajuí"/>
    <x v="0"/>
    <x v="0"/>
    <x v="0"/>
    <x v="0"/>
    <s v="Caminhão ao sair para esquerda do pátio da divisão, realizou uma manobra onde o parachoque traseiro, acabou batendo no pilar do portão, causando danos ao pilar."/>
    <x v="0"/>
    <x v="4"/>
    <s v="Preparo de solo"/>
    <s v="37003064/Claudemir Carvalho da Silva"/>
    <s v="Motorista"/>
    <m/>
    <m/>
    <m/>
    <s v="1. Caminhão foi paralisado no estacionamento. "/>
    <s v="Alexandre Oliveira"/>
    <s v="ALEXANDRE OLIVEIRA"/>
    <s v="LEVE"/>
    <s v="BAIXA"/>
    <s v="NÃO"/>
    <s v=""/>
    <b v="0"/>
    <s v=""/>
    <m/>
    <m/>
    <m/>
    <s v="SIM"/>
  </r>
  <r>
    <n v="732"/>
    <x v="0"/>
    <d v="2024-06-18T00:00:00"/>
    <x v="5"/>
    <d v="1899-12-30T10:30:00"/>
    <s v="Fazenda Ômega ID: 0244"/>
    <x v="4"/>
    <x v="1"/>
    <x v="0"/>
    <x v="0"/>
    <s v="Operador realizando atividade mecanizada de aplicação de herbicida (barrão), quando no trajeto da atividade um pedaço de resíduo pegou na roda e levantou, pegando na grade de proteção, ocasionando a quebra do vidro dianteiro do lado direito do trator na parte de baixo. "/>
    <x v="25"/>
    <x v="4"/>
    <s v="Noroeste"/>
    <s v="Evaldo Souza de Lima"/>
    <s v="Operador de máquinas "/>
    <m/>
    <m/>
    <m/>
    <s v="1.Foi feito comunicado aos responsáveis da empresa e responsáveis pela área Bracell, equipamento paralisado para manutenção. "/>
    <s v="Felipe Dias Barcelos"/>
    <s v="ALEXANDRE OLIVEIRA"/>
    <s v="LEVE"/>
    <s v="BAIXA"/>
    <s v="NÃO"/>
    <s v=""/>
    <b v="0"/>
    <s v=""/>
    <m/>
    <m/>
    <m/>
    <s v="SIM"/>
  </r>
  <r>
    <n v="733"/>
    <x v="0"/>
    <d v="2024-06-18T00:00:00"/>
    <x v="5"/>
    <d v="1899-12-30T16:00:00"/>
    <s v="Fazenda Santa Teresa do Limoeiro - Talhão 004"/>
    <x v="3"/>
    <x v="1"/>
    <x v="0"/>
    <x v="0"/>
    <s v="O colaborador estava realizando a atividade de plantio, quando ao plantar com a matraca veio sentir um tranco no pulso, vindo observar que havia resíduo de madeira dentro da cova."/>
    <x v="0"/>
    <x v="4"/>
    <s v="Plantio Primarizado"/>
    <s v="Pablo Leonardo dos Santos Pinheiro "/>
    <s v="Auxiliar de Serviços Gerais "/>
    <m/>
    <m/>
    <m/>
    <s v="1. Encaminhado para ambulatório Bracell."/>
    <s v="Antônio Bruno Filho "/>
    <s v="RODOLFO DE SOUZA RODRIGUES"/>
    <s v="LEVE"/>
    <s v="BAIXA"/>
    <s v="NÃO"/>
    <s v=""/>
    <b v="0"/>
    <s v=""/>
    <m/>
    <m/>
    <m/>
    <s v="SIM"/>
  </r>
  <r>
    <n v="734"/>
    <x v="0"/>
    <d v="2024-06-18T00:00:00"/>
    <x v="5"/>
    <d v="1899-12-30T09:40:00"/>
    <s v="Fazenda Pinheiro "/>
    <x v="4"/>
    <x v="1"/>
    <x v="0"/>
    <x v="0"/>
    <s v="Após o descarregamento de madeira na posição de 90º, o operador movimentou a máquina para voltar ao talhão mas a roda dianteira ficou presa em uma cepa. Ao manobrar a máquina para livrar o rodado, ele não observou o poste da rede de telefonia, causando uma colisão e a inclinação do mesmo. "/>
    <x v="7"/>
    <x v="3"/>
    <s v="Módulo 03"/>
    <s v="1485/Juliano dos Santos Adriano "/>
    <s v="Operador de máquinas (FW)"/>
    <m/>
    <m/>
    <m/>
    <s v="1. Comunicado gestão Ponsse e Bracell."/>
    <s v="Marcos da Macena"/>
    <s v="MARCO ANTONIO DINIZ"/>
    <s v="LEVE"/>
    <s v="BAIXA"/>
    <s v="NÃO"/>
    <s v=""/>
    <b v="0"/>
    <s v=""/>
    <m/>
    <m/>
    <m/>
    <s v="SIM"/>
  </r>
  <r>
    <n v="735"/>
    <x v="0"/>
    <d v="2024-06-19T00:00:00"/>
    <x v="5"/>
    <d v="1899-12-30T09:30:00"/>
    <s v="Fazenda Santa Teresa do Limoeiro - Talhão 004"/>
    <x v="3"/>
    <x v="1"/>
    <x v="0"/>
    <x v="0"/>
    <s v="O colaborador estava realizando a atividade de irrigação e no final da linha de plantio veio a relatar que estava com dores nas costas por conta de um passo em falso. "/>
    <x v="0"/>
    <x v="4"/>
    <s v="Plantio Primarizado"/>
    <s v="37017297/Everton Luiz Teixeira "/>
    <s v="Auxiliar de Serviços Gerais"/>
    <m/>
    <m/>
    <m/>
    <s v="1. Encaminhado de imediato ao OS de Paulistânia;_x000a_2. Será encminhado para medicina Bracell "/>
    <s v="Antônio Bruno Filho "/>
    <s v="RODOLFO DE SOUZA RODRIGUES"/>
    <s v="LEVE"/>
    <s v="BAIXA"/>
    <s v="NÃO"/>
    <s v=""/>
    <b v="0"/>
    <s v=""/>
    <m/>
    <m/>
    <m/>
    <s v="SIM"/>
  </r>
  <r>
    <n v="736"/>
    <x v="0"/>
    <d v="2024-06-19T00:00:00"/>
    <x v="5"/>
    <d v="1899-12-30T10:30:00"/>
    <s v="Fazenda Santa Teresa do Limoeiro - Talhão 004"/>
    <x v="3"/>
    <x v="1"/>
    <x v="0"/>
    <x v="0"/>
    <s v="O colaborador estava realizando a atividade de irrigação, quando ao realizar o caminhamento, afundou em um buraco próximo da linha de plantio, vindo a sentir desconforto em sua perna direira. "/>
    <x v="0"/>
    <x v="4"/>
    <s v="Plantio Primarizado"/>
    <s v="37017329/Diogo Aparecido Padilha "/>
    <s v="Auxiliar de Serviços Gerais "/>
    <m/>
    <m/>
    <m/>
    <s v="1. Encaminhado de imediato ao OS de Paulistânia;_x000a_2. Será encminhado para medicina Bracell "/>
    <s v="Antônio Bruno Filho "/>
    <s v="RODOLFO DE SOUZA RODRIGUES"/>
    <s v="LEVE"/>
    <s v="BAIXA"/>
    <s v="NÃO"/>
    <s v=""/>
    <b v="0"/>
    <s v=""/>
    <m/>
    <m/>
    <m/>
    <s v="SIM"/>
  </r>
  <r>
    <n v="737"/>
    <x v="0"/>
    <d v="2024-06-19T00:00:00"/>
    <x v="5"/>
    <d v="1899-12-30T09:40:00"/>
    <s v="Viveiro Avaí "/>
    <x v="3"/>
    <x v="1"/>
    <x v="0"/>
    <x v="0"/>
    <s v="Colaborador ao descarregar a carreta com substrato, torceu o pé direito ao pisar em falso no palete."/>
    <x v="0"/>
    <x v="2"/>
    <s v="Viveiro"/>
    <s v="37016466/ David Samuel Tosadori "/>
    <s v="Auxiliar de Serviços Gerais "/>
    <m/>
    <m/>
    <m/>
    <s v="1. Acionada a liderança e encaminhado para o pronto atendimento de Avaí. "/>
    <s v="Alexandre Pinto Mesquita"/>
    <s v="KARINE ANTONIA MORAES RIBEIRO"/>
    <s v="LEVE"/>
    <s v="BAIXA"/>
    <s v="NÃO"/>
    <s v=""/>
    <b v="0"/>
    <s v=""/>
    <m/>
    <m/>
    <m/>
    <s v="SIM"/>
  </r>
  <r>
    <n v="738"/>
    <x v="0"/>
    <d v="2024-06-20T00:00:00"/>
    <x v="5"/>
    <d v="1899-12-30T13:55:00"/>
    <s v="Fazenda Manga Larga - ID 0371 - Talhão 05"/>
    <x v="3"/>
    <x v="1"/>
    <x v="0"/>
    <x v="0"/>
    <s v="Ao se deslocar pelo talhão durante a atividade de combate à formiga, colaborador veio a sentir um desconforto no tornozelo."/>
    <x v="25"/>
    <x v="4"/>
    <s v="Silvicultura - Noroeste"/>
    <s v="2751 - Samuel Natanael Geremias Rodrigues"/>
    <s v="Ajudante florestal"/>
    <m/>
    <m/>
    <m/>
    <s v="1. Informado o setor de saúde e segurança do trabalho;_x000a_2. Levado ao pronto socorro da Santa Casa de Lins"/>
    <s v="Vitor Souza"/>
    <s v="ALEXANDRE OLIVEIRA"/>
    <s v="LEVE"/>
    <s v="BAIXA"/>
    <s v="NÃO"/>
    <s v=""/>
    <b v="0"/>
    <s v=""/>
    <m/>
    <m/>
    <m/>
    <s v="SIM"/>
  </r>
  <r>
    <n v="739"/>
    <x v="0"/>
    <d v="2024-06-20T00:00:00"/>
    <x v="5"/>
    <d v="1899-12-30T10:04:00"/>
    <s v="Fazenda Nossa Senhora de Lourdes "/>
    <x v="4"/>
    <x v="1"/>
    <x v="0"/>
    <x v="0"/>
    <s v="Ao descer de uma área declivosa o eixo do implemento enroscou em um toco alavancando o implemento, causando tombamento."/>
    <x v="22"/>
    <x v="4"/>
    <s v="Duartina"/>
    <s v="Paulo Sergio da Silva "/>
    <s v="Tratorista "/>
    <m/>
    <m/>
    <m/>
    <s v="1. Comunicado aos superiores imediato."/>
    <s v="Josielson Barbosa"/>
    <s v="ALEXANDRE OLIVEIRA"/>
    <s v="LEVE"/>
    <s v="BAIXA"/>
    <s v="NÃO"/>
    <s v=""/>
    <b v="0"/>
    <s v=""/>
    <m/>
    <m/>
    <m/>
    <s v="SIM"/>
  </r>
  <r>
    <n v="740"/>
    <x v="0"/>
    <d v="2024-06-21T00:00:00"/>
    <x v="5"/>
    <d v="1899-12-30T08:40:00"/>
    <s v="Fazenda São João 4, ID 0186 - Talhão 02"/>
    <x v="4"/>
    <x v="1"/>
    <x v="0"/>
    <x v="0"/>
    <s v="Durante aplicação de adubo, o vidro da porta direita do trator quebrou devido ao choque térmico."/>
    <x v="25"/>
    <x v="4"/>
    <s v="Noroeste"/>
    <s v="2871 - Carlos Antônio da Silva "/>
    <s v="Operador de máquinas "/>
    <m/>
    <m/>
    <m/>
    <s v="1. Informado supervisor e área segurança, máquina parada "/>
    <s v="Gregory Willian Javarotti"/>
    <s v="ALEXANDRE OLIVEIRA"/>
    <s v="LEVE"/>
    <s v="BAIXA"/>
    <s v="NÃO"/>
    <s v=""/>
    <b v="0"/>
    <s v=""/>
    <m/>
    <m/>
    <m/>
    <s v="SIM"/>
  </r>
  <r>
    <n v="741"/>
    <x v="0"/>
    <d v="2024-06-20T00:00:00"/>
    <x v="5"/>
    <d v="1899-12-30T10:00:00"/>
    <s v="Fazenda Santa Teresa do Limoeiro - Talhão 004"/>
    <x v="2"/>
    <x v="1"/>
    <x v="0"/>
    <x v="0"/>
    <s v="2 colaboradores estava realizando a atividade de irrigação e foram atacados por abelhas. "/>
    <x v="0"/>
    <x v="4"/>
    <s v="Plantio Primarizado"/>
    <s v="37017728 - Leonardo Rodrigues de Andrade; 37017332 - Leandro Smith "/>
    <s v="Operador de máquina 01"/>
    <m/>
    <m/>
    <m/>
    <s v="1. Encaminhado de imediato ao OS de Paulistânia;_x000a_ "/>
    <s v="Lucas Zanetti "/>
    <s v="RODOLFO DE SOUZA RODRIGUES"/>
    <s v="LEVE"/>
    <s v="BAIXA"/>
    <s v="NÃO"/>
    <s v=""/>
    <b v="0"/>
    <s v=""/>
    <m/>
    <m/>
    <m/>
    <s v="SIM"/>
  </r>
  <r>
    <n v="742"/>
    <x v="0"/>
    <d v="2024-06-21T00:00:00"/>
    <x v="5"/>
    <d v="1899-12-30T07:50:00"/>
    <s v="Fazenda São João - MÓD 01"/>
    <x v="1"/>
    <x v="1"/>
    <x v="1"/>
    <x v="1"/>
    <s v="Durante a movimentação do munck, houve um contato da garra de içamento no rosto (face) do colaborador vindo causar um ferimento corto contuso no nariz. "/>
    <x v="7"/>
    <x v="3"/>
    <s v="Módulo 01"/>
    <s v="996/  Márcio Soares "/>
    <s v="Motorista I (Peric.). "/>
    <m/>
    <m/>
    <m/>
    <s v="1. Comunicado a Gestão Ponsse e Bracell. _x000a_2. Encaminhamento Upa unidade de Agudos. "/>
    <s v="Everton Carlos Moreno "/>
    <s v="MARCO ANTONIO DINIZ"/>
    <s v="LEVE"/>
    <s v="ALTA"/>
    <s v="SIM"/>
    <d v="2024-06-28T00:00:00"/>
    <s v="CONCLUÍDO"/>
    <s v=""/>
    <s v="OK"/>
    <d v="2024-06-25T00:00:00"/>
    <m/>
    <s v="SIM"/>
  </r>
  <r>
    <n v="743"/>
    <x v="1"/>
    <d v="2024-06-18T00:00:00"/>
    <x v="5"/>
    <d v="1899-12-30T15:30:00"/>
    <s v="Rustificação 1"/>
    <x v="3"/>
    <x v="1"/>
    <x v="0"/>
    <x v="0"/>
    <s v="O colaborador estava realizando atividade de movimentação de caixas com mudas para o corredor de acesso, quando a caixa veio a cair sobre o dedo polegar direito, causando um leve incômodo no dedo. "/>
    <x v="1"/>
    <x v="2"/>
    <s v="Viveiro de mudas"/>
    <s v="37016488 - Josenildo da Silva "/>
    <s v="Auxiliar de viveiro "/>
    <m/>
    <m/>
    <m/>
    <s v="1. O colaborador informou ao técnico da área que encaminhou o mesmo ao ambulatório."/>
    <s v="Rodrigo Aparecido Fonseca"/>
    <s v="Dayane Rafaela Rossignolo"/>
    <s v="LEVE"/>
    <s v="BAIXA"/>
    <s v="NÃO"/>
    <s v=""/>
    <b v="0"/>
    <s v=""/>
    <m/>
    <m/>
    <m/>
    <s v="SIM"/>
  </r>
  <r>
    <n v="744"/>
    <x v="0"/>
    <d v="2024-06-21T00:00:00"/>
    <x v="5"/>
    <d v="1899-12-30T16:30:00"/>
    <s v="Viveiro de espera"/>
    <x v="0"/>
    <x v="2"/>
    <x v="0"/>
    <x v="0"/>
    <s v="Ao dar ré no veículo, a colaboradora não se atentou ao veículo que estava atrás, vindo a encostar no mesmo."/>
    <x v="9"/>
    <x v="4"/>
    <s v="Pereira"/>
    <s v="1048 - Juliana Terezinha Diniz "/>
    <s v="Técnico de segurança "/>
    <m/>
    <m/>
    <m/>
    <s v="1. Avaliação dos veículos envolvidos "/>
    <s v="Antônio Carlos "/>
    <s v="MAICON BRAGA RODRIGUES"/>
    <s v="LEVE"/>
    <s v="BAIXA"/>
    <s v="NÃO"/>
    <s v=""/>
    <b v="0"/>
    <s v=""/>
    <m/>
    <m/>
    <m/>
    <s v="SIM"/>
  </r>
  <r>
    <n v="745"/>
    <x v="1"/>
    <d v="2024-06-20T00:00:00"/>
    <x v="5"/>
    <d v="1899-12-30T14:40:00"/>
    <s v="Fazenda Mimoso "/>
    <x v="4"/>
    <x v="1"/>
    <x v="0"/>
    <x v="0"/>
    <s v="Operador relata que durante a aplicação de calcário e devido vegetação alta encobrindo um formigueiro, não visualizou o mesmo e ao passar sob, veio a ceder ocasionandoo tombamento do implemento calcalhadeira. "/>
    <x v="57"/>
    <x v="4"/>
    <s v="Silvicultura"/>
    <s v="Vilsomar Fialho "/>
    <s v="Operador "/>
    <m/>
    <m/>
    <m/>
    <s v="1. Danos materias (vávula de comando da calcalhadeira e escada)"/>
    <s v="Marcos Marconato "/>
    <s v="AMANDA CRISTINA PATRICIO DE LIMA"/>
    <s v="LEVE"/>
    <s v="BAIXA"/>
    <s v="NÃO"/>
    <s v=""/>
    <b v="0"/>
    <s v=""/>
    <m/>
    <m/>
    <m/>
    <s v="NÃO"/>
  </r>
  <r>
    <n v="746"/>
    <x v="1"/>
    <d v="2024-06-21T00:00:00"/>
    <x v="5"/>
    <d v="1899-12-30T05:50:00"/>
    <s v="MS - 040/KM 59"/>
    <x v="0"/>
    <x v="4"/>
    <x v="0"/>
    <x v="0"/>
    <s v="Segundo relato do motorista, o mesmo seguia com o ônibus pela rodovia MS 040 sentido Campo Grande X Santa Rita do Pardo, quando no KM 59, colidiu frontalmento com um animal (anta) que estava cruzando a pista. "/>
    <x v="10"/>
    <x v="4"/>
    <s v="Silvicultura"/>
    <s v="Marinaldo Ferreira Rodrigues"/>
    <s v="Motorista de ônibus "/>
    <m/>
    <m/>
    <m/>
    <s v="1. Ánalise dos fatos"/>
    <s v="Cleber Gois "/>
    <s v="MARCEL PRADO DE LUCENA"/>
    <s v="LEVE"/>
    <s v="BAIXA"/>
    <s v="NÃO"/>
    <s v=""/>
    <b v="0"/>
    <s v=""/>
    <m/>
    <m/>
    <m/>
    <s v="SIM"/>
  </r>
  <r>
    <n v="747"/>
    <x v="0"/>
    <d v="2024-06-22T00:00:00"/>
    <x v="5"/>
    <d v="1899-12-30T11:00:00"/>
    <s v="Fazenda Santa Elisa"/>
    <x v="3"/>
    <x v="1"/>
    <x v="0"/>
    <x v="0"/>
    <s v="Durante atividade de irrigação, colaborador sentiu desconforto em seu ombro esquerdo, após ter recebido um puxão do dosador que ficou preso em um resíduo."/>
    <x v="4"/>
    <x v="4"/>
    <s v="Regional Norte "/>
    <s v="Adrian Rafael Batista Nunes - 38231"/>
    <s v="Ajudante Rural "/>
    <m/>
    <m/>
    <m/>
    <s v="1. Após ocorrência o colaborador foi encaminhado para atendimento médico"/>
    <s v="Diego Santos"/>
    <s v="ALEXANDRE OLIVEIRA"/>
    <m/>
    <m/>
    <m/>
    <s v=""/>
    <b v="0"/>
    <s v=""/>
    <m/>
    <m/>
    <m/>
    <s v="SIM"/>
  </r>
  <r>
    <n v="748"/>
    <x v="0"/>
    <d v="2024-06-22T00:00:00"/>
    <x v="5"/>
    <d v="1899-12-30T10:30:00"/>
    <s v="Fazenda Santa Elisa"/>
    <x v="3"/>
    <x v="1"/>
    <x v="0"/>
    <x v="0"/>
    <s v="Durante atividade de irrigação, colaborador tropeçou em uma vegetação &quot;cipó&quot; vindo a cair, causando um desconforto em seu pé esquerdo."/>
    <x v="4"/>
    <x v="4"/>
    <s v="Região Norte "/>
    <s v="Levi Luciano - 36775"/>
    <s v="Ajudante Rural "/>
    <m/>
    <m/>
    <m/>
    <s v="1. Após ocorrÊncia o colaborador foi encaminhado para atendimento médico "/>
    <s v="Diego Santos"/>
    <s v="ALEXANDRE OLIVEIRA"/>
    <m/>
    <m/>
    <m/>
    <s v=""/>
    <b v="0"/>
    <s v=""/>
    <m/>
    <m/>
    <m/>
    <s v="SIM"/>
  </r>
  <r>
    <n v="749"/>
    <x v="1"/>
    <d v="2024-06-21T00:00:00"/>
    <x v="5"/>
    <d v="1899-12-30T00:15:00"/>
    <s v="Fazenda Cachoeirão"/>
    <x v="0"/>
    <x v="2"/>
    <x v="0"/>
    <x v="0"/>
    <s v="Condutor do veículo caminhonete S10 se deslocava da fazenda, quando em dado momento ocorreu a colisão lateralmente com um animal (tamanduá Bandeira)."/>
    <x v="1"/>
    <x v="4"/>
    <s v="Preparo de solo "/>
    <s v="37016841 - Carlos César Joaquim"/>
    <s v="Motorista "/>
    <m/>
    <m/>
    <m/>
    <s v="1. Comunicação ao gestor imediato"/>
    <s v="Ricardo Dutra "/>
    <s v="AMANDA CRISTINA PATRICIO DE LIMA"/>
    <s v="LEVE"/>
    <s v="BAIXA"/>
    <s v="NÃO"/>
    <s v=""/>
    <b v="0"/>
    <s v=""/>
    <m/>
    <m/>
    <m/>
    <s v="SIM"/>
  </r>
  <r>
    <n v="750"/>
    <x v="0"/>
    <d v="2024-06-21T00:00:00"/>
    <x v="5"/>
    <d v="1899-12-30T05:45:00"/>
    <s v="Rodovia marechal rondon próximo ao pedagio de pirajui "/>
    <x v="0"/>
    <x v="3"/>
    <x v="0"/>
    <x v="0"/>
    <s v="O motorista conduzia o tritrem e ao passar o pedágio percebeu que o primeiro fueiro da terceira composição estava quebrado. "/>
    <x v="18"/>
    <x v="0"/>
    <s v="Logística Florestal "/>
    <s v="Jackson Felipe Alves salvino "/>
    <s v="Motorista tritrem "/>
    <m/>
    <m/>
    <m/>
    <s v="1. Motorista acionou o monitoramento da VDA; _x000a_2. Monitoramento acionou a o cco e gerente da VDA LOG; _x000a_3. Comunicado gestão Bracell. "/>
    <s v="Everton Diogo A. Henrique"/>
    <s v="JOSE ANTONIO DOS SANTOS"/>
    <s v="MODERADO"/>
    <s v="BAIXA"/>
    <s v="SIM"/>
    <d v="2024-06-28T00:00:00"/>
    <s v="CONCLUÍDO"/>
    <s v=""/>
    <s v="OK"/>
    <d v="2024-06-24T00:00:00"/>
    <s v="SIM"/>
    <s v="SIM"/>
  </r>
  <r>
    <n v="751"/>
    <x v="0"/>
    <d v="2024-06-13T00:00:00"/>
    <x v="5"/>
    <d v="1899-12-30T23:00:00"/>
    <s v="Fazenda Buritis "/>
    <x v="3"/>
    <x v="1"/>
    <x v="0"/>
    <x v="0"/>
    <s v="O motorista estava amarrando a carga e ao jogar a cinta, ela não atravessou para o outro lado e enroscou na madeira em cima da carga. Nesse momento ao puxar a cinta para tentar desenroscar, a cinta escapou fazendo com que o colaborador perdesse o equilíbrio do corpo vindo a cair em cima do braço. "/>
    <x v="0"/>
    <x v="0"/>
    <s v="BTF - 02"/>
    <s v="Gerson Cordeiro Vitor "/>
    <s v="Motorista de Transporte de Cargas. "/>
    <m/>
    <m/>
    <m/>
    <s v="1. Acionado: Técnico BTF-2 _x000a_2. Colaborador passou pelo ambulatório. "/>
    <s v="Nilton Carlos Marciano BTF-02"/>
    <s v="JOSE LEONARDO RIGHETO"/>
    <s v="LEVE"/>
    <s v="BAIXA"/>
    <s v="NÃO"/>
    <s v=""/>
    <b v="0"/>
    <s v=""/>
    <m/>
    <m/>
    <m/>
    <s v="SIM"/>
  </r>
  <r>
    <n v="752"/>
    <x v="0"/>
    <d v="2024-06-22T00:00:00"/>
    <x v="5"/>
    <d v="1899-12-30T16:15:00"/>
    <s v="Posto Peixinho - Agudos - MÓD 04"/>
    <x v="0"/>
    <x v="2"/>
    <x v="0"/>
    <x v="0"/>
    <s v="Colaborador realizava manobra em marcha ré para sair do estacionamento do posto, momento que colidiu em um veículo que estava em seu ponto cego. "/>
    <x v="0"/>
    <x v="1"/>
    <s v="Módulo 04 "/>
    <s v="37013499/ Sávio Augusto "/>
    <s v="Assistente Operador de Grua "/>
    <m/>
    <m/>
    <m/>
    <s v="1. Comunicado a segurança do trabalho; _x000a__x000a_2. Solicitado abertura do Boletim de Ocorrência. "/>
    <s v="Márcio Aparecido Cavalheiro "/>
    <s v="LYNIKER HENRIQUE NOGUEIRA DE OLIVEIRA"/>
    <s v="LEVE"/>
    <s v="BAIXA"/>
    <s v="NÃO"/>
    <s v=""/>
    <b v="0"/>
    <s v=""/>
    <m/>
    <m/>
    <m/>
    <s v="SIM"/>
  </r>
  <r>
    <n v="753"/>
    <x v="0"/>
    <d v="2024-06-22T00:00:00"/>
    <x v="5"/>
    <d v="1899-12-30T21:00:00"/>
    <s v="Borebi SP "/>
    <x v="5"/>
    <x v="1"/>
    <x v="0"/>
    <x v="0"/>
    <s v="O Colaborador ao se deslocar para o trabalho na condução de sua moto, ainda na cidade de Borebi SP, bateu em um cachorro que atravessou na rua de forma rápida e imprevista, vindo a cair no chão, faturando a sua mão. "/>
    <x v="0"/>
    <x v="0"/>
    <s v="BTF-02 "/>
    <s v="37007349 / Edenilson Aparecido dos Santos. "/>
    <s v="Motorista de Tri Trem. "/>
    <m/>
    <m/>
    <m/>
    <s v="1. Foi atendido no local por uma ambulância da cidade de Borebi SP e encaminhado para unidade de pronto atendimento em Agudos SP, onde foi atendido pela equipe médica. "/>
    <s v="Alex Sandro Stalone dos Santos. "/>
    <s v="JOSE LEONARDO RIGHETO"/>
    <s v="GRAVE"/>
    <s v="MÉDIA"/>
    <s v="NÃO"/>
    <s v=""/>
    <b v="0"/>
    <s v=""/>
    <m/>
    <m/>
    <m/>
    <s v="SIM"/>
  </r>
  <r>
    <n v="754"/>
    <x v="0"/>
    <d v="2024-06-24T00:00:00"/>
    <x v="5"/>
    <d v="1899-12-30T09:20:00"/>
    <s v="Fazenda Santa Rita de Cassia, ID 0528 - Talhão 015"/>
    <x v="2"/>
    <x v="1"/>
    <x v="0"/>
    <x v="0"/>
    <s v="Durante a atividade de combate a formiga, colaboradora foi picada na mão esquerda (por cima da luva), por um animal peçonhento. "/>
    <x v="25"/>
    <x v="4"/>
    <s v="Noroeste"/>
    <s v="2897 - Márcia Caetano da Silva"/>
    <s v="Ajudante florestal"/>
    <m/>
    <m/>
    <m/>
    <s v="1. Informado supervisor e área segurança, levada ao pronto atendimento."/>
    <s v="Alan Martins Viana"/>
    <s v="ALEXANDRE OLIVEIRA"/>
    <s v="LEVE"/>
    <s v="BAIXA"/>
    <s v="NÃO"/>
    <s v=""/>
    <b v="0"/>
    <s v=""/>
    <m/>
    <m/>
    <m/>
    <s v="SIM"/>
  </r>
  <r>
    <n v="755"/>
    <x v="0"/>
    <d v="2024-06-24T00:00:00"/>
    <x v="5"/>
    <d v="1899-12-30T20:00:00"/>
    <s v="Fazenda São Benedito "/>
    <x v="1"/>
    <x v="1"/>
    <x v="2"/>
    <x v="0"/>
    <s v="A colaboradora ao apertar a catraca para tensionar cinta, houve o prensamento do quarto dedo da mão direita. "/>
    <x v="0"/>
    <x v="0"/>
    <s v="BTF - 7"/>
    <s v="Gelogiane Pereira da Silva"/>
    <s v="Motorista Transporte de Cargas"/>
    <m/>
    <m/>
    <m/>
    <s v="1. Comunicado a supervisão e funcionária direcionada para apoio médico."/>
    <s v="Fabiana Oliveira"/>
    <s v="JOSE LEONARDO RIGHETO"/>
    <s v="MODERADO"/>
    <s v="MÉDIA"/>
    <s v="SIM"/>
    <d v="2024-07-01T00:00:00"/>
    <s v="CONCLUÍDO"/>
    <s v=""/>
    <s v="OK"/>
    <d v="2024-07-01T00:00:00"/>
    <s v="SIM"/>
    <s v="SIM"/>
  </r>
  <r>
    <n v="756"/>
    <x v="0"/>
    <d v="2024-06-24T00:00:00"/>
    <x v="5"/>
    <d v="1899-12-30T10:30:00"/>
    <s v="Fazenda Barra Gleba A - Talhão 02 "/>
    <x v="4"/>
    <x v="1"/>
    <x v="0"/>
    <x v="0"/>
    <s v="O operador estava realizando a atividade de aceiros com a pá carregadeira e ao entrar na saída d'água  com a caçamba abaixada para realizar a limpeza, empurrou um galho que estava próximo ao chão para não pegar na máquina, porém não notou um outro galho na altura do vidro que estava enroscado, dessa forma, ao movimentar a máquina para frente e movimentar a caçamba este se soltou e projetou contra o vidro, vindo a quebrar."/>
    <x v="0"/>
    <x v="12"/>
    <s v="BSR -02"/>
    <s v="Alex Pires Brisola "/>
    <s v="Operador de Máquinas I"/>
    <m/>
    <m/>
    <m/>
    <s v="1. Foi informado a gestão assim que houve conhecimento do evento; 2. O equipamentos ficou no local até a chegada do responsável (supervisor); 3. Informada a segurança do trabalho "/>
    <s v="Dener Augusto de Araujo Santos "/>
    <s v="ALESSANDRA MARTINS RIBEIRO"/>
    <s v="LEVE"/>
    <s v="BAIXA"/>
    <s v="NÃO"/>
    <s v=""/>
    <b v="0"/>
    <s v=""/>
    <m/>
    <m/>
    <m/>
    <s v="SIM"/>
  </r>
  <r>
    <n v="757"/>
    <x v="0"/>
    <d v="2024-06-24T00:00:00"/>
    <x v="5"/>
    <d v="1899-12-30T13:35:00"/>
    <s v="Fazenda Santa Rita de Cássia, ID 0528 – Talhão 09 "/>
    <x v="3"/>
    <x v="1"/>
    <x v="0"/>
    <x v="0"/>
    <s v="Durante o trabalho de combate a formiga, colaboradora pisou em um buraco que estava tampado com folhas. "/>
    <x v="25"/>
    <x v="4"/>
    <s v="Noroeste"/>
    <s v="2829- Rosilda Alves dos Santos "/>
    <s v="Ajudante Florestal "/>
    <m/>
    <m/>
    <m/>
    <s v="1. Informado supervisor e área segurança e encaminhada para o pronto atendimento em Getulina. "/>
    <s v="Alan Marins Viana "/>
    <s v="ALEXANDRE OLIVEIRA"/>
    <s v="LEVE"/>
    <s v="BAIXA"/>
    <s v="NÃO"/>
    <s v=""/>
    <b v="0"/>
    <s v=""/>
    <m/>
    <m/>
    <m/>
    <s v="SIM"/>
  </r>
  <r>
    <n v="758"/>
    <x v="0"/>
    <d v="2024-06-24T00:00:00"/>
    <x v="5"/>
    <d v="1899-12-30T15:20:00"/>
    <s v="Fazenda Ômega, ID 0244 – Talhão 016 "/>
    <x v="3"/>
    <x v="1"/>
    <x v="0"/>
    <x v="0"/>
    <s v="Durante o trabalho de combate formiga, colaborador pisou em um buraco e torceu o pé."/>
    <x v="25"/>
    <x v="4"/>
    <s v="Noroeste"/>
    <s v="3008 - Wesley Thiago Souza Silva "/>
    <s v="Ajudante Florestal "/>
    <m/>
    <m/>
    <m/>
    <s v="1. Informado supervisor e área segurança e encaminhado para o pronto atendimento "/>
    <s v="Taynara San Martin Cardoso da Silva "/>
    <s v="ALEXANDRE OLIVEIRA"/>
    <s v="LEVE"/>
    <s v="BAIXA"/>
    <s v="NÃO"/>
    <s v=""/>
    <b v="0"/>
    <s v=""/>
    <m/>
    <m/>
    <m/>
    <s v="SIM"/>
  </r>
  <r>
    <n v="759"/>
    <x v="0"/>
    <d v="2024-06-24T00:00:00"/>
    <x v="5"/>
    <d v="1899-12-30T14:00:00"/>
    <s v="0258 - Santa Tereza do Limoeiro - Talhão 003"/>
    <x v="3"/>
    <x v="1"/>
    <x v="0"/>
    <x v="0"/>
    <s v="O Colaborador estava realizando a atividade de plantio, quando relatou que sentiu dores no braço direito. "/>
    <x v="0"/>
    <x v="4"/>
    <s v="Plantio Primarizado "/>
    <s v="37017306 / Ronaldo Lima dos Santos "/>
    <s v="Auxiliar de Serviços Gerais "/>
    <m/>
    <m/>
    <m/>
    <s v="1. Encaminhado de imediato ao PS de Paulistânia. _x000a_2. Encaminhado medicina Bracell "/>
    <s v="Lucas Zanetti "/>
    <s v="RODOLFO DE SOUZA RODRIGUES"/>
    <s v="LEVE"/>
    <s v="BAIXA"/>
    <s v="NÃO"/>
    <s v=""/>
    <b v="0"/>
    <s v=""/>
    <m/>
    <m/>
    <m/>
    <s v="SIM"/>
  </r>
  <r>
    <n v="760"/>
    <x v="0"/>
    <d v="2024-06-24T00:00:00"/>
    <x v="5"/>
    <d v="1899-12-30T16:30:00"/>
    <s v="0256 - São Francisco Pacheco - Talhão 001"/>
    <x v="3"/>
    <x v="1"/>
    <x v="0"/>
    <x v="0"/>
    <s v="O Colaborador estava realizando a atividade de Irrigação e sentiu um desconforto no braço direito. "/>
    <x v="0"/>
    <x v="4"/>
    <s v="Plantio Primarizado "/>
    <s v="37017316 / Roberta Ribeiro da Silva "/>
    <s v="Auxiliar de Serviços Gerais "/>
    <m/>
    <m/>
    <m/>
    <s v="1. Encaminhado ao PS de Piratininga-SP. _x000a_2. Encaminhada medicina Bracell. "/>
    <s v="Lucas Zanetti "/>
    <s v="RODOLFO DE SOUZA RODRIGUES"/>
    <s v="LEVE"/>
    <s v="BAIXA"/>
    <s v="NÃO"/>
    <s v=""/>
    <b v="0"/>
    <s v=""/>
    <m/>
    <m/>
    <m/>
    <s v="SIM"/>
  </r>
  <r>
    <n v="761"/>
    <x v="0"/>
    <d v="2024-06-24T00:00:00"/>
    <x v="5"/>
    <d v="1899-12-30T20:00:00"/>
    <s v="Fazenda Velha- Gleba A Itatinga- SP - MÓD 01"/>
    <x v="2"/>
    <x v="1"/>
    <x v="0"/>
    <x v="0"/>
    <s v="Operador desceu da máquina para trocar a corrente e sentiu uma picada no seu ante braço. "/>
    <x v="0"/>
    <x v="3"/>
    <s v="Módulo 01 "/>
    <s v="Reginaldo Cardoso da Silva 37008887 "/>
    <s v="Operador máquina florestal II "/>
    <m/>
    <m/>
    <m/>
    <s v="1. Comunicado Gestão _x000a_2.Colaborador tomou anti alérgico, e encaminhado para Santa Casa de Itatinga. _x000a_3. Passou pelo médico de plantão e foi liberado. "/>
    <s v="Alex dos Santos "/>
    <s v="MARCO ANTONIO DINIZ"/>
    <s v="LEVE"/>
    <s v="BAIXA"/>
    <s v="NÃO"/>
    <s v=""/>
    <b v="0"/>
    <s v=""/>
    <m/>
    <m/>
    <m/>
    <s v="SIM"/>
  </r>
  <r>
    <n v="762"/>
    <x v="0"/>
    <d v="2024-06-25T00:00:00"/>
    <x v="5"/>
    <d v="1899-12-30T21:59:00"/>
    <s v="Fazenda Nossa Senhora XV, município de Ribeirão do Pinhal, Paraná."/>
    <x v="4"/>
    <x v="1"/>
    <x v="0"/>
    <x v="1"/>
    <s v="O operador de harvester ao realizar a colheita de árvores de eucalipto em terreno declivoso, tombou a máquina lateralmente."/>
    <x v="0"/>
    <x v="3"/>
    <s v="Módulo 10"/>
    <s v="Fabio Silva Marques "/>
    <s v="Operador Harvester"/>
    <m/>
    <m/>
    <m/>
    <s v="1. Não houve lesão constatada no hospital em Ribeirão do Pinhal."/>
    <s v="Everton Gomes da Silva"/>
    <s v="ALESSANDRO BERNARDINO BORGES"/>
    <s v="GRAVE"/>
    <s v="MUITO BAIXA"/>
    <s v="SIM"/>
    <d v="2024-07-02T00:00:00"/>
    <s v="CONCLUÍDO"/>
    <s v=""/>
    <s v="OK"/>
    <d v="2024-07-01T00:00:00"/>
    <s v="SIM"/>
    <s v="SIM"/>
  </r>
  <r>
    <n v="763"/>
    <x v="0"/>
    <d v="2024-06-26T00:00:00"/>
    <x v="5"/>
    <d v="1899-12-30T10:45:00"/>
    <s v="Fazenda Boa Esperança II"/>
    <x v="1"/>
    <x v="1"/>
    <x v="2"/>
    <x v="0"/>
    <s v="Operador estava executando atividade de barra aberta, quando o pneu do lado dianteiro direito pegou no pé de eucalipto, dando o efeito contrário no volante da máquina, acertando o dedo anelar da mão esquerda."/>
    <x v="26"/>
    <x v="4"/>
    <s v="Noroeste"/>
    <s v="671 - Marco Antônio Bueno "/>
    <s v="Tratorista "/>
    <m/>
    <m/>
    <m/>
    <s v="1. Comunicado os responsavéis da Bracell SP, setores de segurança e operacional silvicultura"/>
    <s v="Reinalda Pereira dos Reis"/>
    <s v="ALEXANDRE OLIVEIRA"/>
    <s v="MODERADO"/>
    <s v="BAIXA"/>
    <s v="SIM"/>
    <d v="2024-07-03T00:00:00"/>
    <s v="CONCLUÍDO"/>
    <s v=""/>
    <s v="OK"/>
    <d v="2024-06-28T00:00:00"/>
    <m/>
    <s v="SIM"/>
  </r>
  <r>
    <n v="764"/>
    <x v="1"/>
    <d v="2024-06-21T00:00:00"/>
    <x v="5"/>
    <d v="1899-12-30T13:10:00"/>
    <s v="Rustificação II"/>
    <x v="3"/>
    <x v="1"/>
    <x v="0"/>
    <x v="0"/>
    <s v="Colaboradora após o horário de almoço, no retorno da atividade não percebeu a guia que faz a borda da área de mudas, vindo a pisar em falso, ocasionando um incomodo no pé direito."/>
    <x v="1"/>
    <x v="2"/>
    <s v="Viveiro "/>
    <s v="37011858 - Jociane da Silva Penha "/>
    <s v="Auxiliar de Viveiro "/>
    <m/>
    <m/>
    <m/>
    <s v="1. Foi informado a gestão imediata e levada ao atendimento ambulatórial. "/>
    <s v="Rodrigo Fonseca"/>
    <s v="Dayane Rafaela Rossignolo"/>
    <s v="LEVE"/>
    <s v="BAIXA"/>
    <s v="NÃO"/>
    <s v=""/>
    <b v="0"/>
    <s v=""/>
    <m/>
    <m/>
    <m/>
    <s v="SIM"/>
  </r>
  <r>
    <n v="765"/>
    <x v="0"/>
    <d v="2024-06-26T00:00:00"/>
    <x v="5"/>
    <d v="1899-12-30T09:45:00"/>
    <s v="Fazenda Bom Retiro I"/>
    <x v="3"/>
    <x v="1"/>
    <x v="0"/>
    <x v="0"/>
    <s v="O colaborador realizava a atividade de combate as formigas, quando tropeçou, caiu e torceu o joelho. "/>
    <x v="9"/>
    <x v="4"/>
    <s v="Talhão 007"/>
    <s v="1444 - Domingos Melo Bitencourt "/>
    <s v="Trabalhador Florestal "/>
    <m/>
    <m/>
    <m/>
    <s v="1. Colaborador foi levado a UPA de Lençois Paulista e liberado sem restrições."/>
    <s v="Elizeu Viana"/>
    <s v="MAICON BRAGA RODRIGUES"/>
    <s v="LEVE"/>
    <s v="BAIXA"/>
    <s v="NÃO"/>
    <s v=""/>
    <b v="0"/>
    <s v=""/>
    <m/>
    <m/>
    <m/>
    <s v="SIM"/>
  </r>
  <r>
    <n v="766"/>
    <x v="0"/>
    <d v="2024-06-26T00:00:00"/>
    <x v="5"/>
    <d v="1899-12-30T15:45:00"/>
    <s v="Fazenda Santa Silvia - ID"/>
    <x v="2"/>
    <x v="1"/>
    <x v="0"/>
    <x v="0"/>
    <s v="Durante atividade de roçada manual, a colaboradora foi picada por abelhas."/>
    <x v="25"/>
    <x v="4"/>
    <s v="Noroeste "/>
    <s v="3006 - Paola de Oliveira"/>
    <s v="Ajudante Florestal "/>
    <m/>
    <m/>
    <m/>
    <s v="1. Informado supervisor e area de segruança do trabalho; _x000a_2. Colaboradora levada ao pronto atendimento de Julio Mesquita, foi atendida e liberada e voltará as atividades."/>
    <s v="Taynara San Martin Cardoso da Silva "/>
    <s v="ALEXANDRE OLIVEIRA"/>
    <s v="LEVE"/>
    <s v="BAIXA"/>
    <s v="NÃO"/>
    <s v=""/>
    <b v="0"/>
    <s v=""/>
    <m/>
    <m/>
    <m/>
    <s v="SIM"/>
  </r>
  <r>
    <n v="767"/>
    <x v="0"/>
    <d v="2024-06-26T00:00:00"/>
    <x v="5"/>
    <d v="1899-12-30T18:00:00"/>
    <s v="Itapetininga SP "/>
    <x v="0"/>
    <x v="3"/>
    <x v="0"/>
    <x v="0"/>
    <s v="Motorista conduzia o caminhão carregado, quando entrou dentro da cidade de Itapetininga e acabou rompendo um fio de telefone e derrubando um poste. "/>
    <x v="0"/>
    <x v="0"/>
    <s v="BTF - 06 "/>
    <s v="Alex Brandão Lopes / Matrícula 37014961 "/>
    <s v="Motorista Transporte Cargas "/>
    <m/>
    <m/>
    <m/>
    <s v="1. Comunicado a Supervisão. Acompanhamento pelo técnico no local. _x000a_2. Acionado a polícia e a CPFL"/>
    <s v="Eliseu Silva Técnico BTF6 "/>
    <s v="JOSE LEONARDO RIGHETO"/>
    <s v="MODERADO"/>
    <s v="BAIXA"/>
    <s v="SIM"/>
    <d v="2024-07-03T00:00:00"/>
    <s v="CONCLUÍDO"/>
    <s v=""/>
    <s v="OK"/>
    <m/>
    <s v="SIM"/>
    <s v="SIM"/>
  </r>
  <r>
    <n v="768"/>
    <x v="0"/>
    <d v="2024-06-26T00:00:00"/>
    <x v="5"/>
    <d v="1899-12-30T18:15:00"/>
    <s v="Rua José Lins do Rego - Nº 580, Lins- SP"/>
    <x v="0"/>
    <x v="4"/>
    <x v="0"/>
    <x v="0"/>
    <s v="Ao parar o ônibus ao lado de um veículo para que funcionário desembarcasse, motorista abriu a porta do ônibus, atingindo o veículo, causando pequenos danos no mesmo."/>
    <x v="25"/>
    <x v="4"/>
    <s v="Noroeste"/>
    <s v="Antônio Carlos "/>
    <s v="Motorista de ônibus "/>
    <m/>
    <m/>
    <m/>
    <s v="1. Informado supervisor, área de segurança e gestor da empresa Riso."/>
    <s v="Wellynton Martins Ferreira"/>
    <s v="ALEXANDRE OLIVEIRA"/>
    <s v="LEVE"/>
    <s v="BAIXA"/>
    <s v="NÃO"/>
    <s v=""/>
    <b v="0"/>
    <s v=""/>
    <m/>
    <m/>
    <m/>
    <s v="SIM"/>
  </r>
  <r>
    <n v="769"/>
    <x v="0"/>
    <d v="2024-06-27T00:00:00"/>
    <x v="5"/>
    <d v="1899-12-30T01:00:00"/>
    <s v=" Fazenda São Joaquim VII - Talhão 29"/>
    <x v="2"/>
    <x v="1"/>
    <x v="0"/>
    <x v="0"/>
    <s v="Operador ao sair da máquina, foi picado por uma abelha no braço esquerdo. "/>
    <x v="0"/>
    <x v="3"/>
    <s v="Módulo 02"/>
    <s v="37008874 - Julio César Fernandes"/>
    <s v="Operador de máquina "/>
    <m/>
    <m/>
    <m/>
    <s v="1. Levado até a área de vivência (módulo), tomou dois anti alérgico. _x000a_2. Levado para o hospital em Riversul, passou pelo médico de plantão e foi liberado."/>
    <s v="José Rodrigues  de Almeida"/>
    <s v="MARCO ANTONIO DINIZ"/>
    <s v="LEVE"/>
    <s v="BAIXA"/>
    <s v="NÃO"/>
    <s v=""/>
    <b v="0"/>
    <s v=""/>
    <m/>
    <m/>
    <m/>
    <s v="SIM"/>
  </r>
  <r>
    <n v="770"/>
    <x v="0"/>
    <d v="2024-06-27T00:00:00"/>
    <x v="5"/>
    <d v="1899-12-30T13:50:00"/>
    <s v="Fazenda Santa América"/>
    <x v="1"/>
    <x v="1"/>
    <x v="1"/>
    <x v="0"/>
    <s v="Mecânico estava realizando a manutenção na máquina HV, utilizando a marreta e a talhadeira e no momento de fixar uma peça a marreta escapou batendo sobre sua mão esquerda. "/>
    <x v="30"/>
    <x v="3"/>
    <s v="Módulo 09"/>
    <s v="Thiago Henrique Felisardo "/>
    <s v="Técnico de manutenção"/>
    <m/>
    <m/>
    <m/>
    <s v="1. Colaborador em atendimento;"/>
    <s v="Mônica Silva "/>
    <s v="ALESSANDRO BERNARDINO BORGES"/>
    <s v="MODERADO"/>
    <s v="MÉDIA"/>
    <s v="SIM"/>
    <d v="2024-07-04T00:00:00"/>
    <s v="ATRASADO"/>
    <n v="63"/>
    <m/>
    <m/>
    <m/>
    <s v="SIM"/>
  </r>
  <r>
    <n v="771"/>
    <x v="0"/>
    <d v="2024-06-27T00:00:00"/>
    <x v="5"/>
    <d v="1899-12-30T15:30:00"/>
    <s v="Fazenda Pereira"/>
    <x v="4"/>
    <x v="1"/>
    <x v="0"/>
    <x v="0"/>
    <s v="Durante atividade de irrigação, o trator passou com o tanque de irrigação por cima de um toco, onde ocorreu o tombamento do tanque de irrigação."/>
    <x v="9"/>
    <x v="4"/>
    <s v="Talhão 010"/>
    <s v="Cíntia de Assis Pereira da Silva "/>
    <s v="Operador de trator"/>
    <m/>
    <m/>
    <m/>
    <s v="1. Certificar que estavam todos bens e fazer a remoção do tanque."/>
    <s v="Evandro Gomes"/>
    <s v="MAICON BRAGA RODRIGUES"/>
    <s v="LEVE"/>
    <s v="BAIXA"/>
    <s v="NÃO"/>
    <s v=""/>
    <b v="0"/>
    <s v=""/>
    <m/>
    <m/>
    <m/>
    <s v="SIM"/>
  </r>
  <r>
    <n v="772"/>
    <x v="1"/>
    <d v="2024-06-27T00:00:00"/>
    <x v="5"/>
    <d v="1899-12-30T14:00:00"/>
    <s v="Fazenda Nossa Senhora Aparecida VI - Santa Rita do Rio Pardo - MÓD 01"/>
    <x v="0"/>
    <x v="2"/>
    <x v="0"/>
    <x v="0"/>
    <s v="Colaborador conduzia o veículo e simultanemente realizava conferência das linhas de aplicação, qundo veio a se distrair, acertando a cerca ao lado esquerdo com o veículo modelo S10, causando avarias. "/>
    <x v="1"/>
    <x v="4"/>
    <s v="Módulo 01 - Aplicação de Hebicida"/>
    <s v="37017644 - Fernando Rodrigues de Oliveira"/>
    <s v="Técnico de operações florestais"/>
    <m/>
    <m/>
    <m/>
    <s v="1.  Comunicação imdiata a gestão."/>
    <s v="Fernando Rodrigues de Oliveira"/>
    <s v="EMERSON MOURA TEIXEIRA"/>
    <s v="LEVE"/>
    <s v="BAIXA"/>
    <s v="NÃO"/>
    <s v=""/>
    <b v="0"/>
    <s v=""/>
    <m/>
    <m/>
    <m/>
    <s v="SIM"/>
  </r>
  <r>
    <n v="773"/>
    <x v="0"/>
    <d v="2024-06-27T00:00:00"/>
    <x v="5"/>
    <d v="1899-12-30T10:40:00"/>
    <s v="0021 - Fazenda Mendes e União "/>
    <x v="4"/>
    <x v="1"/>
    <x v="0"/>
    <x v="0"/>
    <s v="De acordo com o relato do operador, ao iniciar a linha de preparo de solo ao lado de uma caixa de contenção com os equipamentos do trator: 5019 e implemento: 5041, o pneu do lado direito do subsolador passou sobre uma cepa de eucalipto (já rebaixada pelo Savannah), porém o desnível do local fez com que o equipamento tombasse, causando pequenos danos no equipamento. Após a comunicação do evento para o supervisor, o equipamento foi destombado, realizando as manutenções nas avarias e voltou para a operação logo em seguida."/>
    <x v="0"/>
    <x v="4"/>
    <s v="Preparo de Solo - P02"/>
    <s v="3701714/Jean Carlos Antunes"/>
    <s v="Operador de máquinas "/>
    <m/>
    <m/>
    <m/>
    <s v="1. Comunicado aos gestores da área; _x000a_2. Realizando avaliação dos danos e sinalização do local. "/>
    <s v="Matheus Felipe da Silva "/>
    <s v="RODOLFO DE SOUZA RODRIGUES"/>
    <s v="LEVE"/>
    <s v="BAIXA"/>
    <s v="NÃO"/>
    <s v=""/>
    <b v="0"/>
    <s v=""/>
    <m/>
    <m/>
    <m/>
    <s v="SIM"/>
  </r>
  <r>
    <n v="774"/>
    <x v="0"/>
    <d v="2024-06-27T00:00:00"/>
    <x v="5"/>
    <d v="1899-12-30T15:10:00"/>
    <s v="Fazenda Represa, talhão 13"/>
    <x v="4"/>
    <x v="1"/>
    <x v="0"/>
    <x v="0"/>
    <s v="Durante a atividade de irrigação, o tratorista foi dar ré, onde o tanque fez um L, ocorrendo um tombamento. "/>
    <x v="22"/>
    <x v="4"/>
    <s v="Itatinga "/>
    <s v="Joscelino Roque "/>
    <s v="Tratorista "/>
    <m/>
    <m/>
    <m/>
    <s v="1. Atividade paralisada imediatamente. "/>
    <s v="Alessandro Dias"/>
    <s v="MAICON BRAGA RODRIGUES"/>
    <s v="LEVE"/>
    <s v="BAIXA"/>
    <s v="NÃO"/>
    <m/>
    <m/>
    <m/>
    <m/>
    <m/>
    <m/>
    <s v="SIM"/>
  </r>
  <r>
    <n v="775"/>
    <x v="0"/>
    <d v="2024-06-26T00:00:00"/>
    <x v="5"/>
    <d v="1899-12-30T22:00:00"/>
    <s v="Trajeto fazenda JFI/Palmeiras "/>
    <x v="0"/>
    <x v="3"/>
    <x v="0"/>
    <x v="0"/>
    <s v="Durante o trajeto em estrada de terra, o motorista seguia com o caminhão carregado atrás um veículo terceiros e devido a grande dispersão de poeira, o motorista se aproximou da margem da estrada e acabou entrando na valeta de escoamento de água (aberta por erosões).  "/>
    <x v="0"/>
    <x v="0"/>
    <s v="Logística Florestal "/>
    <s v="Claudio dos Santos Ribeiro "/>
    <s v="Motorista Transporte Madeira "/>
    <m/>
    <m/>
    <m/>
    <s v="1. Informado a Supervisão e solicitado apoio de uma PC do carregamento no local. "/>
    <s v="Luiz Carlos Bernine"/>
    <s v="JOSE LEONARDO RIGHETO"/>
    <s v="LEVE"/>
    <s v="BAIXA"/>
    <s v="NÃO"/>
    <s v=""/>
    <b v="0"/>
    <s v=""/>
    <m/>
    <m/>
    <m/>
    <s v="SIM"/>
  </r>
  <r>
    <n v="776"/>
    <x v="0"/>
    <d v="2024-06-28T00:00:00"/>
    <x v="5"/>
    <d v="1899-12-30T07:10:00"/>
    <s v="Fazenda Monte Libano - Região Paulistania - SP"/>
    <x v="0"/>
    <x v="4"/>
    <x v="0"/>
    <x v="0"/>
    <s v="O motorista do micro ônibus se deparou com um caminhão Ponsse parado na estrada interna da fazenda, ao decidir passar lateralmente, o veículo tirou parte do micro da estrada passando sobre o talhão, o que ocasionou um balanço no micro e assim um toque lateral entre os veículos e a quebra da janela do ônibus."/>
    <x v="2"/>
    <x v="3"/>
    <s v="Módulo 07"/>
    <s v="Wilson Carlos Domingos"/>
    <s v="Motorista"/>
    <m/>
    <m/>
    <m/>
    <s v="1.Informado a empresa."/>
    <s v="Robson Lima "/>
    <s v="ALESSANDRO BERNARDINO BORGES"/>
    <s v="MODERADO"/>
    <s v="MUITO BAIXA"/>
    <s v="SIM"/>
    <d v="2024-07-05T00:00:00"/>
    <s v="CONCLUÍDO"/>
    <s v=""/>
    <s v="OK"/>
    <m/>
    <m/>
    <s v="SIM"/>
  </r>
  <r>
    <n v="777"/>
    <x v="0"/>
    <d v="2024-06-28T00:00:00"/>
    <x v="5"/>
    <d v="1899-12-30T10:25:00"/>
    <s v="Fazenda Nossa Senhora XV, município de Ribeirão do Pinhal, Paraná."/>
    <x v="0"/>
    <x v="2"/>
    <x v="0"/>
    <x v="0"/>
    <s v="Mecânico estava se deslocando com o veículo para atendimento na máquina HV 10100, porém não localizou a máquina entre os talhões, então retornou pela mesma via e quando se aproximava de uma curva o pneu dianteiro acabou derrapando no terreno &quot;lamassento&quot; e foi em direção a uma árvore. A lama foi gerada devido a lavagem de máquinas e caminhões do local. "/>
    <x v="30"/>
    <x v="3"/>
    <s v="Módulo 10"/>
    <s v="Gerbson Márcio Neves da Silva"/>
    <s v="Técnico de manutenção "/>
    <m/>
    <m/>
    <m/>
    <s v="1. Colaborador foi levado para avaliação médica e liberado para retorno as atividades."/>
    <s v="Mônica Silva"/>
    <s v="ALESSANDRO BERNARDINO BORGES"/>
    <s v="MODERADO"/>
    <s v="MUITO BAIXA"/>
    <s v="SIM"/>
    <d v="2024-07-05T00:00:00"/>
    <s v="ATRASADO"/>
    <n v="62"/>
    <m/>
    <m/>
    <m/>
    <s v="SIM"/>
  </r>
  <r>
    <n v="778"/>
    <x v="0"/>
    <d v="2024-06-27T00:00:00"/>
    <x v="5"/>
    <d v="1899-12-30T13:30:00"/>
    <s v="Fazenda São Joaquim VII "/>
    <x v="4"/>
    <x v="1"/>
    <x v="0"/>
    <x v="0"/>
    <s v="Ao executar a atividade de enterrar tocos, colaborador encostou em algo que veio a amassar a máquina (Escavadeira Hidráulica). Colaborador só percebeu o amassado ao descer da máquina na hora do almoço. "/>
    <x v="0"/>
    <x v="12"/>
    <s v="BRC-03 "/>
    <s v=" 37014686 - Vilmo Cardoso Pereira "/>
    <s v="Operador de máquinas e equipamentos II "/>
    <m/>
    <m/>
    <m/>
    <s v="1. Foi comunicado a segurança do trabalho e equipe de manutenção. _x000a_2. DDS e orientação da equipe sobre cuidados com o equipamento. _x000a_3. Colaborador advertido formalmente. "/>
    <s v="Luciano Delmar dos Santos Almeida "/>
    <s v="ALESSANDRA MARTINS RIBEIRO"/>
    <s v="LEVE"/>
    <s v="BAIXA"/>
    <s v="NÃO"/>
    <s v=""/>
    <b v="0"/>
    <s v=""/>
    <m/>
    <m/>
    <m/>
    <s v="SIM"/>
  </r>
  <r>
    <n v="779"/>
    <x v="0"/>
    <d v="2024-06-27T00:00:00"/>
    <x v="5"/>
    <d v="1899-12-30T14:00:00"/>
    <s v="Fazenda Casa da Rocha"/>
    <x v="4"/>
    <x v="1"/>
    <x v="0"/>
    <x v="0"/>
    <s v="Operador saiu do talhão com o harvester, para que a equipe de manutenção atuasse na eliminação de um vazamento de óleo hidráulico. Ao se deslocar pela estrada a máquina escorregou na borda de um barranco, com aproximadamente 2 a 3 metros de altura."/>
    <x v="0"/>
    <x v="3"/>
    <s v="Módulo 12"/>
    <s v="37018181 - Dione Ferreira da Silva "/>
    <s v="Operador de Harvester"/>
    <m/>
    <m/>
    <m/>
    <s v="1. O operador solicitou apoio e deixou a máquina."/>
    <s v="Antonio Gabriel Braga Ribeiro"/>
    <s v="ALESSANDRO BERNARDINO BORGES"/>
    <s v="MODERADO"/>
    <s v="BAIXA"/>
    <s v="SIM"/>
    <d v="2024-07-04T00:00:00"/>
    <s v="ATRASADO"/>
    <n v="63"/>
    <m/>
    <m/>
    <m/>
    <s v="SIM"/>
  </r>
  <r>
    <n v="780"/>
    <x v="0"/>
    <d v="2024-06-27T00:00:00"/>
    <x v="5"/>
    <d v="1899-12-30T13:30:00"/>
    <s v="Itapetininga SP "/>
    <x v="0"/>
    <x v="3"/>
    <x v="0"/>
    <x v="0"/>
    <s v="Motorista estava na estrada de terra sentido a fazenda, quando em um trecho de ponto de encontro no trajeto, encostou o caminhão ao lado esquerdo e colidiu com o fueiro em uma árvore, ocasionando a queda do mesmo. "/>
    <x v="0"/>
    <x v="0"/>
    <s v="BTF 6"/>
    <s v="37014722 - Wanderson Rafael Americo"/>
    <s v="Motorista"/>
    <m/>
    <m/>
    <m/>
    <s v="1. Comunicado a supervisão;_x000a_2. Avaliação da possibilidade de carregamento com 1 fueiro a menos."/>
    <s v="Uedslei Cunha "/>
    <s v="JOSE LEONARDO RIGHETO"/>
    <s v="LEVE"/>
    <s v="BAIXA"/>
    <s v="SIM"/>
    <d v="2024-07-04T00:00:00"/>
    <s v="CONCLUÍDO"/>
    <s v=""/>
    <s v="OK"/>
    <m/>
    <s v="SIM"/>
    <s v="SIM"/>
  </r>
  <r>
    <n v="781"/>
    <x v="1"/>
    <d v="2024-06-28T00:00:00"/>
    <x v="5"/>
    <d v="1899-12-30T14:45:00"/>
    <s v="Fazenda Jesus Maria "/>
    <x v="4"/>
    <x v="1"/>
    <x v="0"/>
    <x v="0"/>
    <s v="O colaborador ao final do expediente durante a inspeção final de turno, deixou a porta do trator aberta, quando em um determinado momento com a intensidade do vento a porta veio a se fechar bruscamente, ocasionando a quebra total do vidro, gerando apenas danos materiais."/>
    <x v="4"/>
    <x v="4"/>
    <s v="Região Centro Oeste "/>
    <s v="36711 - Juliano Francisco Martins "/>
    <s v="Operador de trator agrícola "/>
    <m/>
    <m/>
    <m/>
    <s v="1. O colaborador informou seu líder imediato que isolou a máquina;_x000a_2. Comunicado ao setor de segurança de MS Florestal "/>
    <s v="Antônio de Sousa"/>
    <s v="RAFAEL PINHEIRO RODRIGUES"/>
    <s v="LEVE"/>
    <s v="BAIXA"/>
    <s v="NÃO"/>
    <s v=""/>
    <b v="0"/>
    <s v=""/>
    <m/>
    <m/>
    <m/>
    <s v="SIM"/>
  </r>
  <r>
    <n v="782"/>
    <x v="1"/>
    <d v="2024-06-28T00:00:00"/>
    <x v="5"/>
    <d v="1899-12-30T14:30:00"/>
    <s v="Fazenda Betel"/>
    <x v="0"/>
    <x v="2"/>
    <x v="0"/>
    <x v="0"/>
    <s v="Durante deslocamento com o veículo dentro de carreadores, em um determinado momento ao passar por uma depressão houve o deslocamento do kit brigada que se encontrava na carroceria do veículo, que veio a se resvalar com o vidro traseiro da mesma, ocasionando a quebra parcial do vidro com danos ao patrimônio. "/>
    <x v="53"/>
    <x v="4"/>
    <s v="Silvicultura"/>
    <s v="Pedro Felipe Costa Alves da Silva "/>
    <s v="Encarregado de Operações Florestais"/>
    <m/>
    <m/>
    <m/>
    <s v="1. Comunicação aos gestores operacionais e a área da segurança do trabalho da MS Florestal"/>
    <s v="Clodoaldo de Oliveira Doicher"/>
    <s v="RAFAEL PINHEIRO RODRIGUES"/>
    <s v="LEVE"/>
    <s v="BAIXA"/>
    <s v="NÃO"/>
    <s v=""/>
    <b v="0"/>
    <s v=""/>
    <m/>
    <m/>
    <m/>
    <s v="SIM"/>
  </r>
  <r>
    <n v="783"/>
    <x v="0"/>
    <d v="2024-06-28T00:00:00"/>
    <x v="5"/>
    <d v="1899-12-30T16:30:00"/>
    <s v="Fazenda Barra Gleba - talhão 09"/>
    <x v="4"/>
    <x v="1"/>
    <x v="0"/>
    <x v="0"/>
    <s v="Ao realizar o engate da adubadeira no trator, o operador esqueceu a porta de saída de emergência aberta e acionou o hidráulico, ocasionando a colisão do implemento no vidro. "/>
    <x v="22"/>
    <x v="4"/>
    <s v="Itatinga"/>
    <s v="Jeferson Almeida Aguiar"/>
    <s v="Tratorista "/>
    <m/>
    <m/>
    <m/>
    <s v="1. Atividade para de imediato para troca do vidro"/>
    <s v="Alessandro Domingos Dias"/>
    <s v="MAICON BRAGA RODRIGUES"/>
    <s v="LEVE"/>
    <s v="BAIXA"/>
    <s v="NÃO"/>
    <s v=""/>
    <b v="0"/>
    <s v=""/>
    <m/>
    <m/>
    <m/>
    <s v="SIM"/>
  </r>
  <r>
    <n v="784"/>
    <x v="0"/>
    <d v="2024-06-28T00:00:00"/>
    <x v="5"/>
    <d v="1899-12-30T22:30:00"/>
    <s v="Rodovia Raposo Tavares - Km 300 - Trajeto Fazenda Santa Tereza VII"/>
    <x v="0"/>
    <x v="3"/>
    <x v="0"/>
    <x v="0"/>
    <s v="O motorista seguia com o caminhão vazio, quando acatou ordens de parada vindo da policia rodoviária que solicitou para ele posicionar o caminhão de forma á bloquear parte da rodovia, pois estavam em acompanhamento de uma caminhonete furtada. Durante a operação policial, a caminhonete veio a colidir na traseira da última composição, causando apenas danos materiais. Não houve vítimas."/>
    <x v="0"/>
    <x v="0"/>
    <s v="Transporte "/>
    <s v="37006499 - Valdeilson Reis Fonseca "/>
    <s v="Motorista Transporte Florestal "/>
    <m/>
    <m/>
    <m/>
    <s v="1. Comunicado a central de monitoramento, supervisor e responsavel pela segurança."/>
    <s v="Fabrício Rodrigues Pontes "/>
    <s v="JOSE LEONARDO RIGHETO"/>
    <s v="LEVE"/>
    <s v="BAIXA"/>
    <s v="NÃO"/>
    <s v=""/>
    <b v="0"/>
    <s v=""/>
    <m/>
    <m/>
    <m/>
    <s v="SIM"/>
  </r>
  <r>
    <n v="785"/>
    <x v="0"/>
    <d v="2024-06-28T00:00:00"/>
    <x v="5"/>
    <d v="1899-12-30T16:20:00"/>
    <s v="Fazenda Ômega, talhão 024"/>
    <x v="3"/>
    <x v="1"/>
    <x v="0"/>
    <x v="0"/>
    <s v="Colaborador estava caminhando no talhão, quando escorregou e caiu apoiando a mão direita no chão sentindo uma leve dor."/>
    <x v="25"/>
    <x v="4"/>
    <s v="Noroeste"/>
    <s v="2921 - Rogério Luis da Silva"/>
    <s v="Ajudante Florestal"/>
    <m/>
    <m/>
    <m/>
    <s v="1. Informado supervisor Eder e técnico de segurança Nilton."/>
    <s v="Wellynton Martins Ferreira"/>
    <s v="ALEXANDRE OLIVEIRA"/>
    <s v="LEVE"/>
    <s v="BAIXA"/>
    <s v="NÃO"/>
    <s v=""/>
    <b v="0"/>
    <s v=""/>
    <m/>
    <m/>
    <m/>
    <s v="SIM"/>
  </r>
  <r>
    <n v="786"/>
    <x v="1"/>
    <d v="2024-06-28T00:00:00"/>
    <x v="5"/>
    <d v="1899-12-30T14:17:00"/>
    <s v="Fazenda Nossa Senhora Aparecida -  Inocência MS - Talhão 13"/>
    <x v="2"/>
    <x v="1"/>
    <x v="0"/>
    <x v="0"/>
    <s v="Colaborador estava realizando atividade de plantio, quando foi ferroado por uma abelha."/>
    <x v="11"/>
    <x v="4"/>
    <s v="Silvicultura"/>
    <s v="Jonas Nascimento da Silva"/>
    <s v="Ajudante"/>
    <m/>
    <m/>
    <m/>
    <s v="1. Colaborador foi conduzido a área de vivência, ministrado 02 comprimidos prednisona via oral e levado ao pronto socorro de Inocência-MS;_x000a_2. Comunicado aos gestores e área de segurança da MS Florestal"/>
    <s v="Alexandre Ferreira dos Santos "/>
    <s v="ANISON CLAUDIO DA SILVA MARIMOTO"/>
    <s v="LEVE"/>
    <s v="BAIXA"/>
    <s v="NÃO"/>
    <s v=""/>
    <b v="0"/>
    <s v=""/>
    <m/>
    <m/>
    <m/>
    <s v="SIM"/>
  </r>
  <r>
    <n v="787"/>
    <x v="0"/>
    <d v="2024-06-30T00:00:00"/>
    <x v="5"/>
    <d v="1899-12-30T01:54:00"/>
    <s v="Rodovia Marechal Rondom KM 332+500m "/>
    <x v="1"/>
    <x v="1"/>
    <x v="2"/>
    <x v="1"/>
    <s v="O motorista conduzia o tritrem carregado, relata que dormiu no volante ocasionando o tombamento sentido Bauru/Agudos. Foi solicitado as imagens ao CREARE, onde evidenciou a sonolência nas imagens da câmera frontal."/>
    <x v="29"/>
    <x v="0"/>
    <s v="Transporte de Madeira"/>
    <s v="Salatiel Albino da Silva "/>
    <s v="Motorista Tritrem "/>
    <m/>
    <m/>
    <m/>
    <s v="1. Motorista acionou o monitoramento Tranpés; _x000a_2. Monitoramento acionou a gestão SSMA e gerente da Transpés;_x000a_3.Comunicado a gestão Bracell;_x000a_4. Acionado a policia militar roviaria que abriu o boletim de ocorrência; _x000a_5. TST encaminhou o motorista para o pronto atendimento da UNIMED."/>
    <s v="Danyllo Oliveira Barbosa "/>
    <s v="JOSE ANTONIO DOS SANTOS"/>
    <s v="GRAVE"/>
    <s v="BAIXA"/>
    <s v="SIM"/>
    <d v="2024-07-07T00:00:00"/>
    <s v="CONCLUÍDO"/>
    <s v=""/>
    <s v="OK"/>
    <d v="2024-07-02T00:00:00"/>
    <s v="SIM"/>
    <s v="SIM"/>
  </r>
  <r>
    <n v="788"/>
    <x v="0"/>
    <d v="2024-06-27T00:00:00"/>
    <x v="5"/>
    <d v="1899-12-30T08:20:00"/>
    <s v="Fazenda São João II"/>
    <x v="4"/>
    <x v="1"/>
    <x v="0"/>
    <x v="0"/>
    <s v="Durante a operação de aplicação mecanizada, ao chegar no final do talhão, houve uma pequena colisão entre o trator e o caminhão pipa, resultando apenas em danos materiais, onde quebrou o farol do caminhão-pipa."/>
    <x v="9"/>
    <x v="4"/>
    <s v="Talhão 012"/>
    <s v="1389 - Jackson Deo de Paula "/>
    <s v="Operador de trator florestal"/>
    <m/>
    <m/>
    <m/>
    <s v="1. Realização de fotos do local foi comunicado os responsáveis da operação;_x000a_2. No dia seguinte, foi realizada uma investigação para averiguar os fatos com os responsáveis pelo incidente juntamente com os responsáveis pela operação."/>
    <s v="Bruno Costa dos Santos "/>
    <s v="MAICON BRAGA RODRIGUES"/>
    <s v="LEVE"/>
    <s v="BAIXA"/>
    <s v="NÃO"/>
    <s v=""/>
    <b v="0"/>
    <s v=""/>
    <m/>
    <m/>
    <m/>
    <s v="SIM"/>
  </r>
  <r>
    <n v="789"/>
    <x v="0"/>
    <d v="2024-07-01T00:00:00"/>
    <x v="6"/>
    <d v="1899-12-30T10:30:00"/>
    <s v="Fazenda São Francisco do Pacheco - Talhão 002."/>
    <x v="3"/>
    <x v="1"/>
    <x v="0"/>
    <x v="0"/>
    <s v="O colaborador estava realizando atividade de irrigação, quando pisou em um buraco, relatando o desconforto no pé esquerdo."/>
    <x v="0"/>
    <x v="4"/>
    <s v="Plantio Primarizado "/>
    <s v="Leandro de Brito da Silva "/>
    <s v="Auxiliar técnicos em operações florestais "/>
    <m/>
    <m/>
    <m/>
    <s v="1. Encaminhado de imediato ao OS de Duartina;_x000a_2. Será encminhado para medicina Bracell. "/>
    <s v="Antônio Bruno Filho "/>
    <s v="RODOLFO DE SOUZA RODRIGUES"/>
    <s v="LEVE"/>
    <s v="BAIXA"/>
    <s v="NÃO"/>
    <s v=""/>
    <b v="0"/>
    <s v=""/>
    <m/>
    <m/>
    <m/>
    <s v="SIM"/>
  </r>
  <r>
    <n v="790"/>
    <x v="1"/>
    <d v="2024-06-27T00:00:00"/>
    <x v="5"/>
    <d v="1899-12-30T12:10:00"/>
    <s v="Refeitório"/>
    <x v="3"/>
    <x v="1"/>
    <x v="0"/>
    <x v="0"/>
    <s v="A colaboradora relata que ao sair do refeitório não se atentou ao degrau, vindo a pisar em falso, relatando pequeno incomodo no pé esquerdo. "/>
    <x v="1"/>
    <x v="2"/>
    <s v="2º seleção"/>
    <s v="37015385 - Geissi Kelly Rodrigues Cazuza"/>
    <s v="Auxiliar de viveiro "/>
    <m/>
    <m/>
    <m/>
    <s v="1. Atendimento ambulatorial em seguida encaminhada para realizar exame de raio X."/>
    <s v="Cristiano dos Santos Silva"/>
    <s v="Dayane Rafaela Rossignolo"/>
    <s v="LEVE"/>
    <s v="BAIXA"/>
    <s v="NÃO"/>
    <s v=""/>
    <b v="0"/>
    <s v=""/>
    <m/>
    <m/>
    <m/>
    <s v="SIM"/>
  </r>
  <r>
    <n v="791"/>
    <x v="0"/>
    <d v="2024-06-30T00:00:00"/>
    <x v="5"/>
    <d v="1899-12-30T16:48:00"/>
    <s v="Viveiro Avaí"/>
    <x v="3"/>
    <x v="1"/>
    <x v="0"/>
    <x v="0"/>
    <s v="Colaborador ao se deslocar para o ônibus, bateu o joelho esquerdo no trilho de movimento de bandejão."/>
    <x v="0"/>
    <x v="2"/>
    <s v="Viveiro de mudas"/>
    <s v="37014715 - Luiz Felipe Gianini"/>
    <s v="Auxiliar de Serviços Gerais "/>
    <m/>
    <m/>
    <m/>
    <s v="1. Acionada a liderança e encaminhado para o ambulatório da fabríca."/>
    <s v="Alexandre Pinto Mesquita"/>
    <s v="KARINE ANTONIA MORAES RIBEIRO"/>
    <s v="LEVE"/>
    <s v="BAIXA"/>
    <s v="NÃO"/>
    <s v=""/>
    <b v="0"/>
    <s v=""/>
    <m/>
    <m/>
    <m/>
    <s v="SIM"/>
  </r>
  <r>
    <n v="792"/>
    <x v="0"/>
    <d v="2024-07-01T00:00:00"/>
    <x v="6"/>
    <d v="1899-12-30T14:10:00"/>
    <s v="Fazenda Pitangueiras - talhão 011"/>
    <x v="4"/>
    <x v="1"/>
    <x v="0"/>
    <x v="0"/>
    <s v="Durante a atividade de aplicação de herbicida, ao passar por um resíduo de madeira, este subiu pelo pneu e acertou o vidro, vindo a quebrá-lo."/>
    <x v="22"/>
    <x v="4"/>
    <s v="Itatinga"/>
    <s v="Paulo Sergio "/>
    <s v="Tratorista"/>
    <m/>
    <m/>
    <m/>
    <s v="1.Atividade para de imediato para troca do virdro."/>
    <s v="Alessandro Dias Domingues "/>
    <s v="MAICON BRAGA RODRIGUES"/>
    <s v="LEVE"/>
    <s v="BAIXA"/>
    <s v="NÃO"/>
    <s v=""/>
    <b v="0"/>
    <s v=""/>
    <m/>
    <m/>
    <m/>
    <s v="SIM"/>
  </r>
  <r>
    <n v="793"/>
    <x v="0"/>
    <d v="2024-07-01T00:00:00"/>
    <x v="6"/>
    <d v="1899-12-30T14:30:00"/>
    <s v="Fazenda Pitangueiras - talhão 011"/>
    <x v="4"/>
    <x v="1"/>
    <x v="0"/>
    <x v="0"/>
    <s v="Durante a atividade de aplicação de herbicida, ao passar por um resíduo de madeira, este subiu pelo pneu e acertou o vidro, vindo a quebrá-lo."/>
    <x v="22"/>
    <x v="4"/>
    <s v="Itatinga"/>
    <s v="Lecio dos Santos Xavier "/>
    <s v="Tratorista "/>
    <m/>
    <m/>
    <m/>
    <s v="1.Atividade para de imediato para troca do virdro."/>
    <s v="Alessandro Dias Domingues "/>
    <s v="MAICON BRAGA RODRIGUES"/>
    <s v="LEVE"/>
    <s v="BAIXA"/>
    <s v="NÃO"/>
    <s v=""/>
    <b v="0"/>
    <s v=""/>
    <m/>
    <m/>
    <m/>
    <s v="SIM"/>
  </r>
  <r>
    <n v="794"/>
    <x v="1"/>
    <d v="2024-07-01T00:00:00"/>
    <x v="6"/>
    <d v="1899-12-30T15:00:00"/>
    <s v="Agua Clara - MS - BR 262 (KM128)"/>
    <x v="0"/>
    <x v="2"/>
    <x v="0"/>
    <x v="0"/>
    <s v="Colaborador relata que durante deslocamento, havia uma carreta à frente e a mesma teve um descolamento de banda de rodagem, ao mesmo tempo tinha um veículo ultrapassando pela esquerda e outro na parte traseira da condução, desta forma, o motorista relata que ficou sem possibilidade de desviar do obstáculo &quot;banda de rodagem descolada&quot; que veio a atingir o veículo, causando danos no para-choque."/>
    <x v="1"/>
    <x v="2"/>
    <s v="Viveiro"/>
    <s v="37008005 - Jefferson Barros dos Santos"/>
    <s v="Supervisor de viveiro"/>
    <m/>
    <m/>
    <m/>
    <s v="1. Comunicação imediata aos gestores e equipe de segurança do trabalho."/>
    <s v="Jefferson Barros dos Santos "/>
    <s v="Dayane Rafaela Rossignolo"/>
    <s v="LEVE"/>
    <s v="BAIXA"/>
    <s v="NÃO"/>
    <s v=""/>
    <b v="0"/>
    <s v=""/>
    <m/>
    <m/>
    <m/>
    <s v="SIM"/>
  </r>
  <r>
    <n v="795"/>
    <x v="0"/>
    <d v="2024-07-01T00:00:00"/>
    <x v="6"/>
    <d v="1899-12-30T11:30:00"/>
    <s v="Fazenda Santa Silvia - ID 0238 - talhão 022"/>
    <x v="4"/>
    <x v="1"/>
    <x v="0"/>
    <x v="0"/>
    <s v="Durante o trabalho, colaboradora foi picada por abelhas."/>
    <x v="25"/>
    <x v="4"/>
    <s v="Noroeste"/>
    <s v="3014 - Maraci Olímpio "/>
    <s v="Ajudante Florestal"/>
    <m/>
    <m/>
    <m/>
    <s v="1. Informado supervisor e área de segurança _x000a_2. Colaboradora encaminhada ao pronto atendimento na cidade de Júlio Mesquita"/>
    <s v="Taynara San Martin Cardoso da Silva "/>
    <s v="ALEXANDRE OLIVEIRA"/>
    <s v="LEVE"/>
    <s v="BAIXA"/>
    <s v="NÃO"/>
    <s v=""/>
    <b v="0"/>
    <s v=""/>
    <m/>
    <m/>
    <m/>
    <s v="SIM"/>
  </r>
  <r>
    <n v="796"/>
    <x v="0"/>
    <d v="2024-07-02T00:00:00"/>
    <x v="6"/>
    <d v="1899-12-30T09:00:00"/>
    <s v="Santa Matha III"/>
    <x v="4"/>
    <x v="1"/>
    <x v="0"/>
    <x v="0"/>
    <s v="Ao passar em um eucalipto seco com o pneu, o eucalipto veio a quebrar a ponta, caindo na proteção da máquina, atingindo o vidro lateral pequeno esquerdo, causando a quebra."/>
    <x v="19"/>
    <x v="4"/>
    <s v="Noroeste "/>
    <s v="26134 - Carlos Roberto Gonçalves de Moraes"/>
    <s v="Operador de trator agrícola"/>
    <m/>
    <m/>
    <m/>
    <s v="1. Comunicado ao setor de segurança da EPS, _x000a_2. Máquina paralisada imediatamente;_x000a_3. Informado a operação e segurança Bracell."/>
    <s v="Vinícius Camargo "/>
    <s v="ALEXANDRE OLIVEIRA"/>
    <s v="LEVE"/>
    <s v="BAIXA"/>
    <s v="NÃO"/>
    <s v=""/>
    <b v="0"/>
    <s v=""/>
    <m/>
    <m/>
    <m/>
    <s v="SIM"/>
  </r>
  <r>
    <n v="797"/>
    <x v="0"/>
    <d v="2024-07-02T00:00:00"/>
    <x v="6"/>
    <d v="1899-12-30T04:12:00"/>
    <s v="Linha 2 "/>
    <x v="0"/>
    <x v="3"/>
    <x v="0"/>
    <x v="0"/>
    <s v="Motorista ao deslocar o caminhão na fila para descarga passou sobre uma madeira que veio a atingir o parabrisa dianteiro do caminhão. "/>
    <x v="0"/>
    <x v="0"/>
    <s v="BTF - 05 "/>
    <s v="Reginaldo Tenório "/>
    <s v="Motorista Transporte de Cargas "/>
    <m/>
    <m/>
    <m/>
    <s v="1. Comunicado Supervisor do Pátio "/>
    <s v="Camila Leite "/>
    <s v="JOSE LEONARDO RIGHETO"/>
    <s v="MODERADO"/>
    <s v="BAIXA"/>
    <s v="SIM"/>
    <d v="2024-07-09T00:00:00"/>
    <s v="CONCLUÍDO"/>
    <s v=""/>
    <s v="OK"/>
    <d v="2024-07-05T00:00:00"/>
    <s v="SIM"/>
    <s v="SIM"/>
  </r>
  <r>
    <n v="798"/>
    <x v="0"/>
    <d v="2024-07-02T00:00:00"/>
    <x v="6"/>
    <d v="1899-12-30T12:25:00"/>
    <s v="Querência IV"/>
    <x v="3"/>
    <x v="1"/>
    <x v="0"/>
    <x v="0"/>
    <s v="O colaborador estava realizando atividade de capina manual, quando tropeçou e caiu. "/>
    <x v="9"/>
    <x v="4"/>
    <s v="Talhão 032"/>
    <s v="1138 - José Rafael da Silva "/>
    <s v="Trabalhador Florestal"/>
    <m/>
    <m/>
    <m/>
    <s v="1. O colaborador foi encaminhado ao UPS de Agudos;_x000a_2. Foi liberado sem restrições. "/>
    <s v="José Roberto Porcino "/>
    <s v="MAICON BRAGA RODRIGUES"/>
    <s v="LEVE"/>
    <s v="BAIXA"/>
    <s v="NÃO"/>
    <s v=""/>
    <b v="0"/>
    <s v=""/>
    <m/>
    <m/>
    <m/>
    <s v="SIM"/>
  </r>
  <r>
    <n v="799"/>
    <x v="0"/>
    <d v="2024-07-02T00:00:00"/>
    <x v="6"/>
    <d v="1899-12-30T14:30:00"/>
    <s v="Fazenda Santa Silva - ID 0238 - Talhão 057"/>
    <x v="2"/>
    <x v="1"/>
    <x v="0"/>
    <x v="0"/>
    <s v="Durante o trabalho o colaborador foi picado por 1 abelha. "/>
    <x v="25"/>
    <x v="4"/>
    <s v="Noroeste "/>
    <s v="3004 - Lucas André Rodrigues "/>
    <s v="Ajudante Florestal"/>
    <m/>
    <m/>
    <m/>
    <s v="1. Informado supervisor e área de segurança."/>
    <s v="Taynara San Martin Cardoso da Silva "/>
    <s v="ALEXANDRE OLIVEIRA"/>
    <s v="LEVE"/>
    <s v="BAIXA"/>
    <s v="NÃO"/>
    <s v=""/>
    <b v="0"/>
    <s v=""/>
    <m/>
    <m/>
    <m/>
    <s v="SIM"/>
  </r>
  <r>
    <n v="800"/>
    <x v="1"/>
    <d v="2024-07-02T00:00:00"/>
    <x v="6"/>
    <d v="1899-12-30T08:30:00"/>
    <s v="Fazenda Berrante "/>
    <x v="4"/>
    <x v="1"/>
    <x v="0"/>
    <x v="0"/>
    <s v="O operador iniciou a atividade de grade e foi realizar uma manobra com a máquina, quando nesse momento o pé do mesmo escapou da embreagem vindo a movimentar o trator, que bateu contra um poste de energia elétrica. "/>
    <x v="39"/>
    <x v="4"/>
    <s v="Mecanizada "/>
    <s v="1822 - Edson Vicente"/>
    <s v="Operador de máquinas "/>
    <m/>
    <m/>
    <m/>
    <s v="1. O líder avisou o supervisor e o técnico de segurança que de imediato acionou a empresa de energia e a brigada de incêndio para dar apoio no local. "/>
    <s v="Paulo Júnior Rodrigues"/>
    <s v="AMANDA CRISTINA PATRICIO DE LIMA"/>
    <s v="LEVE"/>
    <s v="MÉDIA"/>
    <s v="SIM"/>
    <d v="2024-07-09T00:00:00"/>
    <s v="ATRASADO"/>
    <n v="58"/>
    <m/>
    <m/>
    <m/>
    <s v="SIM"/>
  </r>
  <r>
    <n v="801"/>
    <x v="0"/>
    <d v="2024-07-04T00:00:00"/>
    <x v="6"/>
    <d v="1899-12-30T09:30:00"/>
    <s v="Fazenda Santa Isabel I"/>
    <x v="4"/>
    <x v="1"/>
    <x v="0"/>
    <x v="1"/>
    <s v="O colaborador estava realizando a atividade de aplicação de herbicida mecanizada, quando um galho ultrapassou a proteção do trator e quebrou o vidro. O colaborador não sofreu nenhum ferimento, porém o galho encostou em sua perna."/>
    <x v="9"/>
    <x v="4"/>
    <s v="Talhão 009"/>
    <s v="712 - Alan Victor Zambone "/>
    <s v="Operador de trator florestal"/>
    <m/>
    <m/>
    <m/>
    <s v="1. A máquina foi parada e está aguardando manutenção."/>
    <s v="Jonathas Henrique Lopes dos Santos"/>
    <s v="MAICON BRAGA RODRIGUES"/>
    <s v="MODERADO"/>
    <s v="MÉDIA"/>
    <s v="SIM"/>
    <d v="2024-07-11T00:00:00"/>
    <s v="CONCLUÍDO"/>
    <s v=""/>
    <s v="OK"/>
    <d v="2024-07-09T00:00:00"/>
    <s v="SIM"/>
    <s v="SIM"/>
  </r>
  <r>
    <n v="802"/>
    <x v="0"/>
    <d v="2024-07-04T00:00:00"/>
    <x v="6"/>
    <d v="1899-12-30T14:30:00"/>
    <s v="Fazenda Santa Silvia - ID 0238 - Talhão 311"/>
    <x v="3"/>
    <x v="1"/>
    <x v="0"/>
    <x v="0"/>
    <s v="Ao se deslocar pelo talhão durante atividade de roçada, colaborador pisou em um buraco, vindo a sentir dores no tornozelo."/>
    <x v="25"/>
    <x v="4"/>
    <s v="Noroeste"/>
    <s v="2972 - Derick Cauã Ferreira Severino"/>
    <s v="Ajudante Florestal"/>
    <m/>
    <m/>
    <m/>
    <s v="1. Informado supervisor e área de segurança;_x000a_2. Colabordor levado ao hospital Santa Casa de Lins;_x000a_3. Agendado avaliação do médico do trabalho."/>
    <s v="Vitor Souza"/>
    <s v="ALEXANDRE OLIVEIRA"/>
    <s v="LEVE"/>
    <s v="BAIXA"/>
    <s v="NÃO"/>
    <s v=""/>
    <b v="0"/>
    <s v=""/>
    <m/>
    <m/>
    <m/>
    <s v="SIM"/>
  </r>
  <r>
    <n v="803"/>
    <x v="1"/>
    <d v="2024-07-04T00:00:00"/>
    <x v="6"/>
    <d v="1899-12-30T11:20:00"/>
    <s v="Fazenda lagoa do campo"/>
    <x v="4"/>
    <x v="1"/>
    <x v="0"/>
    <x v="1"/>
    <s v="Operador ao desembarcar o trator com implemento, em um movimento involuntário, ocasionou o deslocamento do mesmo para lateral do prancha, gerando um quase tombamento."/>
    <x v="4"/>
    <x v="4"/>
    <s v="Pré Emergente "/>
    <s v="José Jesus dos Santos "/>
    <s v="Operador Trator de Pneu "/>
    <m/>
    <m/>
    <m/>
    <s v="1. Comunicado a gerência imediata e ao setor da área de segurança MS Florestal e Emflors."/>
    <s v="Jonathan Henrique "/>
    <s v="RAFAEL PINHEIRO RODRIGUES"/>
    <s v="MODERADO"/>
    <s v="MÉDIA"/>
    <s v="SIM"/>
    <d v="2024-07-11T00:00:00"/>
    <s v="ATRASADO"/>
    <n v="56"/>
    <m/>
    <m/>
    <m/>
    <s v="SIM"/>
  </r>
  <r>
    <n v="804"/>
    <x v="0"/>
    <d v="2024-07-04T00:00:00"/>
    <x v="6"/>
    <d v="1899-12-30T11:00:00"/>
    <s v="Turvinho I - Talhão 54"/>
    <x v="2"/>
    <x v="1"/>
    <x v="0"/>
    <x v="0"/>
    <s v="Colaborador realizava atividade de coveamento para implantação de teste, quando recebeu uma ferroada de abelha no rosto. "/>
    <x v="24"/>
    <x v="8"/>
    <s v="Pesquisa"/>
    <s v="Alex Alves da Silva"/>
    <s v="Auxiliar de pesquisa"/>
    <m/>
    <m/>
    <m/>
    <s v="1. O colaborador avisou os líderes da equipe que havia recebido uma ferroada de abelha e foi retirao do talhão; _x000a_2. Tomou antialérgico  e foi encminhado ao hospital mais próximo (Borebi), onde foi medicado e liberado para voltar a trabalhar."/>
    <s v="Lucas Filipe Madeira"/>
    <s v="KARINE ANTONIA MORAES RIBEIRO"/>
    <s v="LEVE"/>
    <s v="BAIXA"/>
    <s v="NÃO"/>
    <s v=""/>
    <b v="0"/>
    <s v=""/>
    <m/>
    <m/>
    <m/>
    <s v="SIM"/>
  </r>
  <r>
    <n v="805"/>
    <x v="0"/>
    <d v="2024-07-02T00:00:00"/>
    <x v="6"/>
    <d v="1899-12-30T23:09:00"/>
    <s v=" Fabrica L2 "/>
    <x v="0"/>
    <x v="3"/>
    <x v="0"/>
    <x v="0"/>
    <s v="Ao parar no pátio externo de limpeza de carretas, o motorista identificou que havia uma vazamento de óleo no cárter do motor. "/>
    <x v="0"/>
    <x v="0"/>
    <s v="BTF - MS 08"/>
    <s v="Wellington Amaral de Jesus - 37914927 "/>
    <s v="Motorista Transporte Madeira "/>
    <m/>
    <m/>
    <m/>
    <s v="1. Parou no pátio de varrição e comunicou monitoramento e automotiva. "/>
    <s v="Adilson Rodrigues Basto "/>
    <s v="JOSE LEONARDO RIGHETO"/>
    <s v="LEVE"/>
    <s v="BAIXA"/>
    <s v="NÃO"/>
    <s v=""/>
    <b v="0"/>
    <s v=""/>
    <m/>
    <m/>
    <m/>
    <s v="NÃO"/>
  </r>
  <r>
    <n v="806"/>
    <x v="0"/>
    <d v="2024-07-04T00:00:00"/>
    <x v="6"/>
    <d v="1899-12-30T15:30:00"/>
    <s v="Avaí - Expedição"/>
    <x v="3"/>
    <x v="1"/>
    <x v="0"/>
    <x v="0"/>
    <s v="Colaboradora estava empurrando bandeja, quando sentiu um desconforto no pé esquerdo (torção)."/>
    <x v="0"/>
    <x v="2"/>
    <s v="Expedição"/>
    <s v="37015472 - Aparecida Elizelia de Oliveira Ribeiro"/>
    <s v="Auxiliar de Serviços Gerais"/>
    <m/>
    <m/>
    <m/>
    <s v="1. Colaboradora encaminhada para o hospital."/>
    <s v="Anderson Duarte"/>
    <s v="KARINE ANTONIA MORAES RIBEIRO"/>
    <s v="LEVE"/>
    <s v="BAIXA"/>
    <s v="NÃO"/>
    <s v=""/>
    <b v="0"/>
    <s v=""/>
    <m/>
    <m/>
    <m/>
    <s v="SIM"/>
  </r>
  <r>
    <n v="807"/>
    <x v="0"/>
    <d v="2024-07-04T00:00:00"/>
    <x v="6"/>
    <d v="1899-12-30T21:00:00"/>
    <s v="Fazenda Velha - Gleba A Itatinga - SP"/>
    <x v="1"/>
    <x v="1"/>
    <x v="2"/>
    <x v="0"/>
    <s v="Segundo o operador, ao deslocar para fora do talhão, não percebeu devido ao mato que ali tinha uma caixa seca e veio a escorregar na mesma, batendo o cóccix no solo, sentindo desconforto. "/>
    <x v="0"/>
    <x v="3"/>
    <s v="Módulo 01"/>
    <s v="37010010 - Junior Cesar de Oliveira Santos"/>
    <s v="Operador máquina florestal II"/>
    <m/>
    <m/>
    <m/>
    <s v="1.Comunicado gestão _x000a_2. Encaminhado colaborador para o pronto atendimento."/>
    <s v="Leone Machado "/>
    <s v="ALESSANDRO BERNARDINO BORGES"/>
    <s v="MODERADO"/>
    <s v="BAIXA"/>
    <s v="SIM"/>
    <d v="2024-07-11T00:00:00"/>
    <s v="ATRASADO"/>
    <n v="56"/>
    <m/>
    <m/>
    <m/>
    <s v="SIM"/>
  </r>
  <r>
    <n v="808"/>
    <x v="0"/>
    <d v="2024-07-05T00:00:00"/>
    <x v="6"/>
    <d v="1899-12-30T05:00:00"/>
    <s v="Rodovia Marechal Rondon"/>
    <x v="3"/>
    <x v="1"/>
    <x v="0"/>
    <x v="1"/>
    <s v="Colaborador se deslocava com o veículo sentido a fazenda Buritis e no momento que realizava manobra de ultrapassagem, colidiu com animal (bovino). OBS: Colaborator relata que estava realizando manobra de ultrapassagem e que um caminhão colidiu com o animal na faixa de rolamento da direita, projetando o mesmo contra o veículo Bracell na faixa da esquerda. Haviam 03 colaboradores no veículo. Todos utilizavam cinto de segurança e não sofreram lesões."/>
    <x v="0"/>
    <x v="1"/>
    <s v="Módulo 01"/>
    <s v="José dos Santos Silva/Elielson Angelo de Oliveira/Célio"/>
    <s v="Assistente operador de gruua"/>
    <m/>
    <m/>
    <m/>
    <s v="1. Comunicado a gestão imediata;_x000a_2. Comnicado a segurança do trabalho;_x000a_3. Colaboradores encaminhados ao P.S de Lençóis Paulista."/>
    <s v="Márcio Aparecido Cavalheiro"/>
    <s v="LYNIKER HENRIQUE NOGUEIRA DE OLIVEIRA"/>
    <s v="GRAVE"/>
    <s v="BAIXA"/>
    <s v="SIM"/>
    <d v="2024-07-12T00:00:00"/>
    <s v="CONCLUÍDO"/>
    <s v=""/>
    <s v="OK"/>
    <d v="2024-07-12T00:00:00"/>
    <m/>
    <s v="SIM"/>
  </r>
  <r>
    <n v="809"/>
    <x v="0"/>
    <d v="2024-07-05T00:00:00"/>
    <x v="6"/>
    <d v="1899-12-30T22:20:00"/>
    <s v="Fazenda Queixada - Aporé-GO"/>
    <x v="1"/>
    <x v="1"/>
    <x v="2"/>
    <x v="0"/>
    <s v="O colaborador estava aguardando seu colega finalizar a amarração da carga para realizarem a troca de turno, no momento da amarração um pedaço de madeira foi projetado e atingiu o colaborador, causando corte contuso na cabeça. "/>
    <x v="3"/>
    <x v="0"/>
    <s v="EPS"/>
    <s v="Dênio Alexandre Souza de Menezes"/>
    <s v="Motorista Tritrem"/>
    <m/>
    <m/>
    <m/>
    <s v="1. Colaborador foi socorrido pela equipe de campo e levado ao hospital em Aporé-GO_x000a_2. Comunicado a gestão e a equipe de SSMA"/>
    <s v="Carina Rodrigues Candido "/>
    <s v="JOSE ANTONIO DOS SANTOS"/>
    <s v="GRAVE"/>
    <s v="MÉDIA"/>
    <s v="SIM"/>
    <d v="2024-07-12T00:00:00"/>
    <s v="CONCLUÍDO"/>
    <s v=""/>
    <s v="OK"/>
    <d v="2024-07-10T00:00:00"/>
    <s v="SIM"/>
    <s v="SIM"/>
  </r>
  <r>
    <n v="810"/>
    <x v="0"/>
    <d v="2024-07-07T00:00:00"/>
    <x v="6"/>
    <d v="1899-12-30T01:30:00"/>
    <s v="Linha 2 - Quadra 4"/>
    <x v="3"/>
    <x v="1"/>
    <x v="0"/>
    <x v="1"/>
    <s v="O motorista estava com a frota de rechego 2668 parado (motor desligado), em seu horário de refeição, quando escutou um barulho forte e percebeu que o caminhão frota 2669 estava em movimento atrelado ao seu caminhão, ocorrendo um grande estrago na cabine devido ao movimento lateral, ocasionado pela segunda e terceira composição da frota 2669. A motorista estava parada ao lado de outro motorista mais a frente e saiu com o caminhão sentido as mesas, porem virou antecipadamente a composição e não viu ou não percebeu que estava batendo na cabine de outro caminhão."/>
    <x v="0"/>
    <x v="11"/>
    <s v="Pátio de madeira linha 02"/>
    <s v="Marcelo Romano da Silva - Matricula 37007023 _x000a_Rose Eliana Batista Paixão - Matricula 37013986 "/>
    <s v="Motorista"/>
    <m/>
    <m/>
    <m/>
    <s v="1. Acionado o supervisor do Pátio que de imediato aionou os bombeiros e a ambulância;_x000a_2. Comunicado a segurança do trabalho."/>
    <s v="Matthews Vergilio Gomes de Medeiros "/>
    <s v="ALESSANDRA MARTINS RIBEIRO"/>
    <s v="LEVE"/>
    <s v="MÉDIA"/>
    <s v="SIM"/>
    <d v="2024-07-14T00:00:00"/>
    <s v="CONCLUÍDO"/>
    <s v=""/>
    <s v="OK"/>
    <d v="2024-07-12T00:00:00"/>
    <s v="SIM"/>
    <s v="SIM"/>
  </r>
  <r>
    <n v="811"/>
    <x v="0"/>
    <d v="2024-07-06T00:00:00"/>
    <x v="6"/>
    <d v="1899-12-30T13:30:00"/>
    <s v="Fazenda Mendes União "/>
    <x v="0"/>
    <x v="4"/>
    <x v="0"/>
    <x v="0"/>
    <s v="Durante deslocamento com o ônibus ao chegar no PARE, o motorista da empresa LB Florestal não respeitou a sinalização, o que resultou em uma colisão com um veículo leve que transitava pelo local. "/>
    <x v="50"/>
    <x v="4"/>
    <s v="Região Centro "/>
    <s v="Adilson Jose da Silva Ramos "/>
    <s v="Motorista "/>
    <m/>
    <m/>
    <m/>
    <s v="1. Acionado primeiros socorros"/>
    <s v="Edson Ernesto Aleixo do Prado"/>
    <s v="MAICON BRAGA RODRIGUES"/>
    <s v="MODERADO"/>
    <s v="MÉDIA"/>
    <s v="SIM"/>
    <d v="2024-07-13T00:00:00"/>
    <s v="CONCLUÍDO"/>
    <s v=""/>
    <s v="OK"/>
    <d v="2024-07-12T00:00:00"/>
    <s v="SIM"/>
    <s v="SIM"/>
  </r>
  <r>
    <n v="812"/>
    <x v="0"/>
    <d v="2024-07-06T00:00:00"/>
    <x v="6"/>
    <d v="1899-12-30T21:00:00"/>
    <s v="Pirajuí"/>
    <x v="0"/>
    <x v="0"/>
    <x v="0"/>
    <x v="0"/>
    <s v="Caminhão comboio frota 45126 estava retornando para base de Pirajuí quando um veículo com farol apagado colidiu no parachoque traseiro do caminhão, o condutor do veículo evadiu-se do local com sinais de embriaguez."/>
    <x v="0"/>
    <x v="4"/>
    <s v="Manutenção Mec. Automotiva"/>
    <s v="37003119 - Gilmar de Jesus Garcia"/>
    <s v="Motorista de comboio"/>
    <m/>
    <m/>
    <m/>
    <s v="1. Avaliação dos danos, apenas materiais;_x000a_2. Informado gestor e segurança do trabalho."/>
    <s v="Paulo Henrique Santos"/>
    <s v="TÁSSIA PRADO"/>
    <s v="LEVE"/>
    <s v="BAIXA"/>
    <s v="NÃO"/>
    <s v=""/>
    <b v="0"/>
    <s v=""/>
    <m/>
    <m/>
    <m/>
    <s v="SIM"/>
  </r>
  <r>
    <n v="813"/>
    <x v="1"/>
    <d v="2024-07-05T00:00:00"/>
    <x v="6"/>
    <d v="1899-12-30T13:10:00"/>
    <s v="Fazenda Mimoso"/>
    <x v="4"/>
    <x v="1"/>
    <x v="0"/>
    <x v="0"/>
    <s v="Colaborador ao realizar atividade de condução do trator com  carreta de mudas, passou por cima de um formigueiro e a roda da carreta de mudas afundou, vindo a tombar a mesma. "/>
    <x v="56"/>
    <x v="4"/>
    <s v="Plantio"/>
    <s v="Allan Ferreira da Rocha "/>
    <s v="Operador"/>
    <m/>
    <m/>
    <m/>
    <s v="1. Equipe foi reunida de imediato e realizado um DDS com os técnicos da MS Florestal."/>
    <s v="Peterson Lucena "/>
    <s v="AMANDA CRISTINA PATRICIO DE LIMA"/>
    <s v="LEVE"/>
    <s v="BAIXA"/>
    <s v="NÃO"/>
    <s v=""/>
    <b v="0"/>
    <s v=""/>
    <m/>
    <m/>
    <m/>
    <s v="SIM"/>
  </r>
  <r>
    <n v="814"/>
    <x v="1"/>
    <d v="2024-07-05T00:00:00"/>
    <x v="6"/>
    <d v="1899-12-30T04:55:00"/>
    <s v="Fazenda Nossa Senhora 6"/>
    <x v="4"/>
    <x v="1"/>
    <x v="0"/>
    <x v="1"/>
    <s v="O motorista estava em deslocamento para fazenda e ao chegar perto de uma ponte atravessou uma anta na frente do caminhão e ele realizou uma manobra para não bater nela, vindo a atingir a beirada da ponte com a roda que ficou encavalada sobre a mesma. "/>
    <x v="39"/>
    <x v="4"/>
    <s v="Manual"/>
    <s v="2052 - Maicon Martins Leal"/>
    <s v="Motorista "/>
    <m/>
    <m/>
    <m/>
    <s v="1. O motorista avisou o supervisou de imediato."/>
    <s v="Paulo Júnior Rodrigues"/>
    <s v="AMANDA CRISTINA PATRICIO DE LIMA"/>
    <s v="LEVE"/>
    <s v="MÉDIA"/>
    <s v="SIM"/>
    <d v="2024-07-12T00:00:00"/>
    <s v="ATRASADO"/>
    <n v="55"/>
    <m/>
    <m/>
    <m/>
    <s v="SIM"/>
  </r>
  <r>
    <n v="815"/>
    <x v="0"/>
    <d v="2024-07-05T00:00:00"/>
    <x v="6"/>
    <d v="1899-12-30T06:00:00"/>
    <s v="Fazenda Sete Marias"/>
    <x v="3"/>
    <x v="1"/>
    <x v="0"/>
    <x v="0"/>
    <s v="Mecânico soldador foi informado de uma solda que precisava realizar na caixa de carga máquina FW 19075, para evitar riscos de princípio de incêndio, o mecânico realizou a limpeza dos galhos e folhas secas que estavam no compartimento e no momento que foi descer da máquina para pegar os seus equipamentos para realizar a solda, acabou pisando em falso em uma árvore, causando uma torção em seu pé direito."/>
    <x v="30"/>
    <x v="3"/>
    <s v="Módulo 14"/>
    <s v="Arthur Ferraz da Rocha"/>
    <s v="Técnico de manutenção soldador "/>
    <m/>
    <m/>
    <m/>
    <s v="1. Comunicação da ocorrência com supervisor da área;_x000a_2. Colaborador foi levado para avaliação com médico ortopedista no hospital da Unimed em Bauru."/>
    <s v="Monica Silva "/>
    <s v="ALESSANDRO BERNARDINO BORGES"/>
    <s v="LEVE"/>
    <s v="BAIXA"/>
    <s v="NÃO"/>
    <s v=""/>
    <b v="0"/>
    <s v=""/>
    <m/>
    <m/>
    <m/>
    <s v="SIM"/>
  </r>
  <r>
    <n v="816"/>
    <x v="0"/>
    <d v="2024-07-09T00:00:00"/>
    <x v="6"/>
    <d v="1899-12-30T11:20:00"/>
    <s v="Avaí"/>
    <x v="3"/>
    <x v="1"/>
    <x v="0"/>
    <x v="0"/>
    <s v="Colaborador estava empurrando bandejão e pisou em desnível levando a torção na perna direita."/>
    <x v="0"/>
    <x v="2"/>
    <s v="Segunda seleção"/>
    <s v="37016100 - Higor Fernando de Lima "/>
    <s v="Auxiliar de serviços gerais "/>
    <m/>
    <m/>
    <m/>
    <s v="1. Colaborador encaminhado para hospital, para fazer raio X. O médico avaliou e não identificou nenhuma lesão. "/>
    <s v="Izabela Carvalho dos Santos"/>
    <s v="KARINE ANTONIA MORAES RIBEIRO"/>
    <s v="LEVE"/>
    <s v="BAIXA"/>
    <s v="NÃO"/>
    <s v=""/>
    <b v="0"/>
    <s v=""/>
    <m/>
    <m/>
    <m/>
    <s v="SIM"/>
  </r>
  <r>
    <n v="817"/>
    <x v="0"/>
    <d v="2024-07-08T00:00:00"/>
    <x v="6"/>
    <d v="1899-12-30T08:20:00"/>
    <s v="Avenida Presidente Dutra - Paranaiba - MS"/>
    <x v="0"/>
    <x v="3"/>
    <x v="0"/>
    <x v="0"/>
    <s v="Motorista conduzia o caminhão vazio pelo  perímetro urbano de Cassilandia-MS, quando houve uma colisão com um veículo de terceiro."/>
    <x v="0"/>
    <x v="0"/>
    <s v="BTF - MS 08"/>
    <s v="37018008 - Luiz Carlos Dias "/>
    <s v="motoristra"/>
    <m/>
    <m/>
    <m/>
    <s v="1. Não houve vítimas, somente danos materiais no veículo envolvido."/>
    <s v="Ronaldo Lopes"/>
    <s v="JOSE LEONARDO RIGHETO"/>
    <s v="LEVE"/>
    <s v="BAIXA"/>
    <s v="NÃO"/>
    <s v=""/>
    <b v="0"/>
    <s v=""/>
    <m/>
    <m/>
    <m/>
    <s v="SIM"/>
  </r>
  <r>
    <n v="818"/>
    <x v="0"/>
    <d v="2024-07-05T00:00:00"/>
    <x v="6"/>
    <d v="1899-12-30T05:00:00"/>
    <s v="Rodovia SP127 - Trajeto retorno fazenda JFI/ Palmeiras"/>
    <x v="0"/>
    <x v="3"/>
    <x v="0"/>
    <x v="0"/>
    <s v="Motorista conduzia o caminhão carregado pela rodovia, quando colidiu no retrovisor de um outro caminhão terceiro que estava parado em cima da faixa de rolamento, devido a outro acidente no local."/>
    <x v="0"/>
    <x v="0"/>
    <s v="BTF- 07"/>
    <s v="37016388 - José Macedo de Araújo"/>
    <s v="motorista"/>
    <m/>
    <m/>
    <m/>
    <s v="1. Informado a Supervisão."/>
    <s v="Fabiana Oliveira"/>
    <s v="JOSE LEONARDO RIGHETO"/>
    <s v="LEVE"/>
    <s v="BAIXA"/>
    <s v="NÃO"/>
    <s v=""/>
    <b v="0"/>
    <s v=""/>
    <m/>
    <m/>
    <m/>
    <s v="NÃO"/>
  </r>
  <r>
    <n v="819"/>
    <x v="1"/>
    <d v="2024-07-09T00:00:00"/>
    <x v="6"/>
    <d v="1899-12-30T16:00:00"/>
    <s v="Fazenda Caribe Gleba B "/>
    <x v="4"/>
    <x v="1"/>
    <x v="0"/>
    <x v="0"/>
    <s v="Colaborador relata que durante a realização de atividade de aceiro com grade, em um determinado momento ao realizar uma manobra, a grade veio a se chocar com o poste de energia, ocasonando a queda do mesmo. "/>
    <x v="49"/>
    <x v="4"/>
    <s v="Abertura de frente mecanizada"/>
    <s v="José Nilton Alfredo"/>
    <s v="Operador de máquinas "/>
    <m/>
    <m/>
    <m/>
    <s v="1. Isolamento de área;_x000a_2. Comunicação ao técnico de área e ao setor de segurança MS Florestal"/>
    <s v="Amadeo Neto"/>
    <s v="RAFAEL PINHEIRO RODRIGUES"/>
    <s v="LEVE"/>
    <s v="MÉDIA"/>
    <s v="SIM"/>
    <d v="2024-07-16T00:00:00"/>
    <s v="ATRASADO"/>
    <n v="51"/>
    <m/>
    <m/>
    <m/>
    <s v="SIM"/>
  </r>
  <r>
    <n v="820"/>
    <x v="0"/>
    <d v="2024-07-10T00:00:00"/>
    <x v="6"/>
    <d v="1899-12-30T15:30:00"/>
    <s v="Fazenda São Sebastião IV"/>
    <x v="3"/>
    <x v="1"/>
    <x v="0"/>
    <x v="0"/>
    <s v="O colaborador estava realizando atividade de irrigação, quando a mangueira do trator de irrigação enroscou em um galho e veio a acertar sua perna esquerda na altura do joelho."/>
    <x v="54"/>
    <x v="4"/>
    <s v="Norte"/>
    <s v="8978 - Michael Douglas Venâncio da Silva Pereira Leite"/>
    <s v="Trabalhador florestal"/>
    <m/>
    <m/>
    <m/>
    <s v="1. Comunicado ao encarregado Arlan que prontamente prestou os primeiros socorros;_x000a_2. Foi avisado o supervisor e levado ao protno socorro mais próximo."/>
    <s v="Jackson Santos "/>
    <s v="ALEXANDRE OLIVEIRA"/>
    <s v="LEVE"/>
    <s v="BAIXA"/>
    <s v="NÃO"/>
    <s v=""/>
    <b v="0"/>
    <s v=""/>
    <m/>
    <m/>
    <m/>
    <s v="SIM"/>
  </r>
  <r>
    <n v="821"/>
    <x v="0"/>
    <d v="2024-07-10T00:00:00"/>
    <x v="6"/>
    <d v="1899-12-30T10:55:00"/>
    <s v="Talhão 010"/>
    <x v="8"/>
    <x v="1"/>
    <x v="0"/>
    <x v="1"/>
    <s v="O colaborador realizava a atividade de coveamento manual, quando tropeçou e veio a bater o peito e a costela no chão."/>
    <x v="9"/>
    <x v="4"/>
    <s v="Fazenda Buritis"/>
    <s v="1042 - João Carlos Nunes de Souza"/>
    <s v="Trabalhador florestal"/>
    <m/>
    <m/>
    <m/>
    <s v="1. O colaborador foi encaminhado para o UPA de Agudos."/>
    <s v="Jose Roberto Porcino"/>
    <s v="MAICON BRAGA RODRIGUES"/>
    <s v="MODERADO"/>
    <s v="MÉDIA"/>
    <s v="SIM"/>
    <d v="2024-07-17T00:00:00"/>
    <s v="CONCLUÍDO"/>
    <s v=""/>
    <s v="OK"/>
    <d v="2024-07-15T00:00:00"/>
    <s v="SIM"/>
    <s v="SIM"/>
  </r>
  <r>
    <n v="822"/>
    <x v="0"/>
    <d v="2024-07-09T00:00:00"/>
    <x v="6"/>
    <d v="1899-12-30T10:30:00"/>
    <s v="Fazenda São Sebastião II - Região Paulistânia-SP"/>
    <x v="0"/>
    <x v="4"/>
    <x v="0"/>
    <x v="0"/>
    <s v="O colaborador estava realizando manobra com o ônibus em marcha ré para sair da área de vivência, quando houve uma pequena colisão com uma saveiro que estava estacionada, vindo a causar avaria na lanterna esquerda do ônibus. "/>
    <x v="2"/>
    <x v="4"/>
    <s v="Plantio"/>
    <s v="Sergio Henrique Diniz"/>
    <s v="Motorista de ônibus"/>
    <m/>
    <m/>
    <m/>
    <s v="1. Informado o responsável da área; _x000a_2. Não houve lesão, somente avaria na lanterna esquerda do ônibus."/>
    <s v="Sergio Henrique Diniz "/>
    <s v="RODOLFO DE SOUZA RODRIGUES"/>
    <s v="LEVE"/>
    <s v="BAIXA"/>
    <s v="NÃO"/>
    <s v=""/>
    <b v="0"/>
    <s v=""/>
    <m/>
    <m/>
    <m/>
    <s v="SIM"/>
  </r>
  <r>
    <n v="823"/>
    <x v="0"/>
    <d v="2024-07-09T00:00:00"/>
    <x v="6"/>
    <d v="1899-12-30T10:30:00"/>
    <s v="Fazenda São Sebastião II - Região Paulistânia-SP"/>
    <x v="0"/>
    <x v="4"/>
    <x v="0"/>
    <x v="0"/>
    <s v="O colaborador estava realizando manobra com o ônibus em marcha ré, quando veio a colidir com o corrimão da escada do caminhão de oficina volante da empresa Zocar Rio, causando pequena avaria no ônibus."/>
    <x v="2"/>
    <x v="4"/>
    <s v="Plantio"/>
    <s v="Sebastião Aparecido de Andrade"/>
    <s v="Motorista de ônibus"/>
    <m/>
    <m/>
    <m/>
    <s v="1. Informado o responsável da área; _x000a_2. Não houve lesão, somente avaria na lanterna esquerda do ônibus."/>
    <s v="Sergio Henrique Diniz "/>
    <s v="RODOLFO DE SOUZA RODRIGUES"/>
    <s v="LEVE"/>
    <s v="BAIXA"/>
    <s v="NÃO"/>
    <s v=""/>
    <b v="0"/>
    <s v=""/>
    <m/>
    <m/>
    <m/>
    <s v="SIM"/>
  </r>
  <r>
    <n v="824"/>
    <x v="0"/>
    <d v="2024-07-11T00:00:00"/>
    <x v="6"/>
    <d v="1899-12-30T11:00:00"/>
    <s v="Fazenda Quilombo I"/>
    <x v="3"/>
    <x v="1"/>
    <x v="0"/>
    <x v="0"/>
    <s v="Ao se deslocar pelo talhão, colaboradora pisou em um buraco coberto pela vegetação seca, causando um desconforto em seu membro inferior direito (joelho)."/>
    <x v="4"/>
    <x v="4"/>
    <s v="Região norte"/>
    <s v="Talia Aparecida Novais "/>
    <s v="Ajudante rural"/>
    <m/>
    <m/>
    <m/>
    <s v="1. Após ocorrência a colaboradora foi encaminhada para atendimento médico."/>
    <s v="Diego Santos"/>
    <s v="ALEXANDRE OLIVEIRA"/>
    <s v="LEVE"/>
    <s v="BAIXA"/>
    <s v="NÃO"/>
    <s v=""/>
    <b v="0"/>
    <s v=""/>
    <m/>
    <m/>
    <m/>
    <s v="SIM"/>
  </r>
  <r>
    <n v="825"/>
    <x v="1"/>
    <d v="2024-07-10T00:00:00"/>
    <x v="6"/>
    <d v="1899-12-30T16:00:00"/>
    <s v="Fazenda mimoso"/>
    <x v="4"/>
    <x v="1"/>
    <x v="0"/>
    <x v="0"/>
    <s v="Ao finalizar a atividade e em deslocamento pelo carreador, o operador foi pegar um desvio por dentro do talhão para evitar passar por um caminhão que estava parado na estrada e acabou tombando a carreta de mudas."/>
    <x v="56"/>
    <x v="4"/>
    <s v="Plantio"/>
    <s v="Diego Junior Alves de Andrade"/>
    <s v="Operador"/>
    <m/>
    <m/>
    <m/>
    <s v="1. Comunicação imediata ao técnico da MS Florestal."/>
    <s v="Peterson Lucena "/>
    <s v="AMANDA CRISTINA PATRICIO DE LIMA"/>
    <s v="LEVE"/>
    <s v="BAIXA"/>
    <s v="NÃO"/>
    <s v=""/>
    <b v="0"/>
    <s v=""/>
    <m/>
    <m/>
    <m/>
    <s v="SIM"/>
  </r>
  <r>
    <n v="826"/>
    <x v="0"/>
    <d v="2024-07-11T00:00:00"/>
    <x v="6"/>
    <d v="1899-12-30T12:00:00"/>
    <s v="LP2"/>
    <x v="3"/>
    <x v="1"/>
    <x v="0"/>
    <x v="0"/>
    <s v="Colaborador estava empurrando o bandejão, quando prensou a mão direita entre os dois bandejões. "/>
    <x v="0"/>
    <x v="2"/>
    <s v="Casa de sombra"/>
    <s v="37000926 - Israel Santos"/>
    <s v="Auxiliar de Serviços Gerais"/>
    <m/>
    <m/>
    <m/>
    <s v="1. Colaborador encaminhado para ambulatório na linha 01;_x000a_2. Medicina direcionu ao CMU para tirar raio X."/>
    <s v="Isabella Alves da Rocha "/>
    <s v="KARINE ANTONIA MORAES RIBEIRO"/>
    <s v="LEVE"/>
    <s v="BAIXA"/>
    <s v="NÃO"/>
    <s v=""/>
    <b v="0"/>
    <s v=""/>
    <m/>
    <m/>
    <m/>
    <s v="SIM"/>
  </r>
  <r>
    <n v="827"/>
    <x v="0"/>
    <d v="2024-07-11T00:00:00"/>
    <x v="6"/>
    <d v="1899-12-30T10:20:00"/>
    <s v="Fazenda Pinheiro"/>
    <x v="0"/>
    <x v="3"/>
    <x v="0"/>
    <x v="0"/>
    <s v="Motorista ao chegar na fazenda, identificou que o fueiro completo da 3º composição havia caído. "/>
    <x v="0"/>
    <x v="0"/>
    <s v="BTF 03"/>
    <s v="37009182 - Anderson Amauri Aparecido de Oliveira"/>
    <s v="Motorista "/>
    <m/>
    <m/>
    <m/>
    <s v="1. Avisado o supervisor da área."/>
    <s v="Marcos Aurélio Montesso"/>
    <s v="JOSE LEONARDO RIGHETO"/>
    <s v="MODERADO"/>
    <s v="BAIXA"/>
    <s v="SIM"/>
    <d v="2024-07-17T00:00:00"/>
    <s v="CONCLUÍDO"/>
    <s v=""/>
    <d v="2024-07-17T00:00:00"/>
    <d v="2024-07-17T00:00:00"/>
    <s v="SIM"/>
    <s v="SIM"/>
  </r>
  <r>
    <n v="828"/>
    <x v="1"/>
    <d v="2024-07-11T00:00:00"/>
    <x v="6"/>
    <d v="1899-12-30T14:30:00"/>
    <s v="Fazenda Santa Helena"/>
    <x v="0"/>
    <x v="0"/>
    <x v="0"/>
    <x v="0"/>
    <s v="Ao realizar manobra de marcha ré com o caminhão oficina, este acabou atingindo o para choque dianteiro do veículo que estava parado logo atrás, ocasionando avarias."/>
    <x v="1"/>
    <x v="4"/>
    <s v="Talhão 002"/>
    <s v="37011934 - Júlio Cezar Neves Dias "/>
    <s v="Técnico de Operações Florestais II"/>
    <m/>
    <m/>
    <m/>
    <s v="1. Paralisação da atividade;_x000a_2. Comunicação ao supervisor da área."/>
    <s v="Julio Cezar Neves Dias"/>
    <s v="ANISON CLAUDIO DA SILVA MARIMOTO"/>
    <s v="LEVE"/>
    <s v="BAIXA"/>
    <s v="NÃO"/>
    <s v=""/>
    <b v="0"/>
    <s v=""/>
    <m/>
    <m/>
    <m/>
    <s v="SIM"/>
  </r>
  <r>
    <n v="829"/>
    <x v="0"/>
    <d v="2024-07-11T00:00:00"/>
    <x v="6"/>
    <d v="1899-12-30T06:15:00"/>
    <s v="Fazenda Santa Rosa"/>
    <x v="0"/>
    <x v="4"/>
    <x v="0"/>
    <x v="0"/>
    <s v="O ônibus deslocava pela estrada principal da fazenda, quando o vidro frontal lado direito foi atingido por uma ave."/>
    <x v="22"/>
    <x v="4"/>
    <s v="Capão Bonito/SP."/>
    <s v="567 - Gilson Felipe das Neves"/>
    <s v="Motorista"/>
    <m/>
    <m/>
    <m/>
    <s v="1. Foi paralisado o ônibus;_x000a_2. Comunicado a supervisão. "/>
    <s v="Aurélio Amador Bento"/>
    <s v="MARCO ANTONIO DINIZ"/>
    <s v="LEVE"/>
    <s v="BAIXA"/>
    <s v="NÃO"/>
    <s v=""/>
    <b v="0"/>
    <s v=""/>
    <m/>
    <m/>
    <m/>
    <s v="SIM"/>
  </r>
  <r>
    <n v="830"/>
    <x v="0"/>
    <d v="2024-07-12T00:00:00"/>
    <x v="6"/>
    <d v="1899-12-30T10:00:00"/>
    <s v="0267 - Fazenda Buritis"/>
    <x v="4"/>
    <x v="1"/>
    <x v="0"/>
    <x v="0"/>
    <s v="De acordo com o relato do operador, ao iniciar a linha de preparo de solo em uma área com declividade no fundo do talhão com os equipamentos trator: 5024 e implemento 22054, o pneu lado direito do subsolador passou sobre uma cepa de eucalipto com mais de 50cm de altura (na parte superior do barranco), porém o desnível do local fez com que o equipamento tombasse o implemento, causando pequenos danos no equipamento."/>
    <x v="0"/>
    <x v="4"/>
    <s v="Preparo de solo - LP2"/>
    <s v="37017953 - Patrick Tieris de Oliveira"/>
    <s v="Operador de máquinas I"/>
    <m/>
    <m/>
    <m/>
    <s v="1. Comunicado aos gestores da área;_x000a_2. Realizado avaliação dos danos e sinalização do local."/>
    <s v="Matheus Felipe da Silva "/>
    <s v="RODOLFO DE SOUZA RODRIGUES"/>
    <s v="LEVE"/>
    <s v="BAIXA"/>
    <s v="NÃO"/>
    <s v=""/>
    <b v="0"/>
    <s v=""/>
    <m/>
    <m/>
    <m/>
    <s v="SIM"/>
  </r>
  <r>
    <n v="831"/>
    <x v="1"/>
    <d v="2024-07-12T00:00:00"/>
    <x v="6"/>
    <d v="1899-12-30T06:40:00"/>
    <s v="BR 262"/>
    <x v="0"/>
    <x v="2"/>
    <x v="0"/>
    <x v="0"/>
    <s v="O funcionário estava parado na alça de acesso no trevo da BR 262 aguardando a parada completa do fluxo que estava em meia pista por motivos de obra, ao observar a paralisação e receber sinal dos veículos, iniciou a travessia da BR, no mesmo momento uma motocicleta realizou uma ultrapassagem em faixa continua nos veículos que estavam parados, vindo a colidir na lateral esquerda do veículo Fiat Pulse conduzido pelo colaborador. O colaborador parou o veículo para dar apoio a vítima, acionou o corpo de bombeiros para realizar socorro ao motociclista e acionou a polícia rodoviária federal para informar ocorrência no local."/>
    <x v="1"/>
    <x v="4"/>
    <s v="Silvicultura"/>
    <s v="37009955 - Paulo César"/>
    <s v="Ténico de silvicultura"/>
    <m/>
    <m/>
    <m/>
    <s v="1. Comunicação imediata aos gestores e área de segurança do trabalho."/>
    <s v="Paulo Cesar Assis de Sousa"/>
    <s v="MARCEL PRADO DE LUCENA"/>
    <s v="LEVE"/>
    <s v="BAIXA"/>
    <s v="NÃO"/>
    <s v=""/>
    <b v="0"/>
    <s v=""/>
    <m/>
    <m/>
    <m/>
    <s v="SIM"/>
  </r>
  <r>
    <n v="832"/>
    <x v="0"/>
    <d v="2024-07-13T00:00:00"/>
    <x v="6"/>
    <d v="1899-12-30T21:00:00"/>
    <s v="Pátio Fábrica Linha 2 "/>
    <x v="3"/>
    <x v="1"/>
    <x v="0"/>
    <x v="0"/>
    <s v="Colaborador ao finalizar a descarga na mesa 2, se deslocou para retirada dos pedaços de madeira que ficou nas carretas. Ao dar a volta no implemento, veio a torcer o pé em um pedaço de madeira que estava no chão. "/>
    <x v="0"/>
    <x v="0"/>
    <s v="BTF - 04"/>
    <s v="Ronaldo Francisco de Lima "/>
    <s v="Motorista Transporte Florestal "/>
    <m/>
    <m/>
    <m/>
    <s v="1. Colaborador encaminhado ao ambulatório e na sequência ao pronto atendimento em Lençóis Paulista. "/>
    <s v="Danieli Tenório "/>
    <s v="JOSE LEONARDO RIGHETO"/>
    <s v="LEVE"/>
    <s v="BAIXA"/>
    <s v="NÃO"/>
    <s v=""/>
    <b v="0"/>
    <s v=""/>
    <m/>
    <m/>
    <m/>
    <s v="SIM"/>
  </r>
  <r>
    <n v="833"/>
    <x v="0"/>
    <d v="2024-07-12T00:00:00"/>
    <x v="6"/>
    <d v="1899-12-30T15:30:00"/>
    <s v="Fazenda turvinho 01"/>
    <x v="0"/>
    <x v="2"/>
    <x v="0"/>
    <x v="0"/>
    <s v="Ao finalizar a captação de água, o caminhão pipa da empresa LB Florestal foi dar marcha ré, quando acertou o camiinhão pipa que passava ao lado, vindo a atingir o para-choque traseiro. "/>
    <x v="50"/>
    <x v="4"/>
    <s v="Região centro "/>
    <s v="José Edvildo Barros Rocha "/>
    <s v="Motorista"/>
    <m/>
    <m/>
    <m/>
    <s v="1. Comunicado supervisor LB Florestal e área de segurança do trabalho Bracell."/>
    <s v="Edson Ernesto Aleixo do Prado"/>
    <s v="MAICON BRAGA RODRIGUES"/>
    <s v="LEVE"/>
    <s v="BAIXA"/>
    <s v="NÃO"/>
    <s v=""/>
    <b v="0"/>
    <s v=""/>
    <m/>
    <m/>
    <m/>
    <s v="SIM"/>
  </r>
  <r>
    <n v="834"/>
    <x v="0"/>
    <d v="2024-07-14T00:00:00"/>
    <x v="6"/>
    <d v="1899-12-30T16:48:00"/>
    <s v="Módulo 12"/>
    <x v="3"/>
    <x v="1"/>
    <x v="0"/>
    <x v="0"/>
    <s v="Colaborador ao descer da máquina para troca de turno, pisou em falso, vindo a ocasionar uma leve torção no tornozelo."/>
    <x v="0"/>
    <x v="3"/>
    <s v="Transporte Florestal - BTF4"/>
    <s v="Raimundo Silva Duarte "/>
    <s v="Operador de colheita"/>
    <m/>
    <m/>
    <m/>
    <s v="1. Colaborador encaminhado ao atendimento médico."/>
    <s v="Igor Darwin Ponciano Da Silva"/>
    <s v="ALESSANDRO BERNARDINO BORGES"/>
    <m/>
    <m/>
    <m/>
    <s v=""/>
    <b v="0"/>
    <s v=""/>
    <m/>
    <m/>
    <m/>
    <m/>
  </r>
  <r>
    <n v="835"/>
    <x v="0"/>
    <d v="2024-07-13T00:00:00"/>
    <x v="6"/>
    <d v="1899-12-30T17:30:00"/>
    <s v="Fazenda Turvinho V"/>
    <x v="0"/>
    <x v="2"/>
    <x v="0"/>
    <x v="1"/>
    <s v="o motorista da Sollum ao tentar ultrapassar o caminhão prancha que estava entrando na rodovia, acabou batendo o veículo leve no lado esquerdo do prancha. "/>
    <x v="9"/>
    <x v="4"/>
    <s v="Estrada"/>
    <s v="1255 - Eduardo Francisco da Silva "/>
    <s v="Mecânico"/>
    <m/>
    <m/>
    <m/>
    <s v="1. Comunicado aos responsáveis "/>
    <s v="Rogério Bnedito da Siva "/>
    <s v="MAICON BRAGA RODRIGUES"/>
    <s v="MODERADO"/>
    <s v="BAIXA"/>
    <s v="SIM"/>
    <d v="2024-07-20T00:00:00"/>
    <s v="CONCLUÍDO"/>
    <s v=""/>
    <s v="OK"/>
    <d v="2024-07-19T00:00:00"/>
    <s v="SIM"/>
    <s v="SIM"/>
  </r>
  <r>
    <n v="836"/>
    <x v="1"/>
    <d v="2024-07-12T00:00:00"/>
    <x v="6"/>
    <d v="1899-12-30T10:30:00"/>
    <s v="Fazenda: Cachoeirão - Talhão 24"/>
    <x v="3"/>
    <x v="1"/>
    <x v="0"/>
    <x v="0"/>
    <s v="Durante a atividade de avaliação de formiga, o colaborador sentiu uma ferroada na região da mão, o mesmo notou que foi uma picada de abelha. _x000a_Nota: O colaborador estava usando luva durante a atividade. "/>
    <x v="1"/>
    <x v="8"/>
    <s v="Perfomance e monitoramento Florestal"/>
    <s v="Bruno Hugo Carvalho Barros/Matrícula: 37013295 "/>
    <s v="Assistente de Qualidade Florestal "/>
    <m/>
    <m/>
    <m/>
    <s v="1. O colaborador tomou o medicamento conforme o procedimento e se deslocou para o município de Bataguassu para passar pelo pronto socorro. "/>
    <s v="Gabriel Augusto de Lima Morais "/>
    <s v="AMANDA CRISTINA PATRICIO DE LIMA"/>
    <s v="LEVE"/>
    <s v="BAIXA"/>
    <s v="NÃO"/>
    <s v=""/>
    <b v="0"/>
    <s v=""/>
    <m/>
    <m/>
    <m/>
    <s v="SIM"/>
  </r>
  <r>
    <n v="837"/>
    <x v="1"/>
    <d v="2024-07-11T00:00:00"/>
    <x v="6"/>
    <d v="1899-12-30T16:35:00"/>
    <s v="Fazenda: Mimoso "/>
    <x v="3"/>
    <x v="1"/>
    <x v="0"/>
    <x v="0"/>
    <s v="Durante a atividade, o braço do implemento de irrigação quebrou a solda, vindo a escapar, pegando no braço do colaborador de raspão. "/>
    <x v="56"/>
    <x v="4"/>
    <s v="Plantio "/>
    <s v="Diego Sales Da Souza "/>
    <s v="Trabalhador Florestal "/>
    <m/>
    <m/>
    <m/>
    <s v="1. Comunicação imediata ao técnico da MS Florestal. "/>
    <s v="Wilson Carlos "/>
    <s v="AMANDA CRISTINA PATRICIO DE LIMA"/>
    <s v="LEVE"/>
    <s v="MÉDIA"/>
    <s v="SIM"/>
    <d v="2024-07-18T00:00:00"/>
    <s v="ATRASADO"/>
    <n v="49"/>
    <m/>
    <m/>
    <m/>
    <s v="SIM"/>
  </r>
  <r>
    <n v="838"/>
    <x v="0"/>
    <d v="2024-07-15T00:00:00"/>
    <x v="6"/>
    <d v="1899-12-30T19:00:00"/>
    <s v="Saída 338 - Randon "/>
    <x v="0"/>
    <x v="3"/>
    <x v="0"/>
    <x v="0"/>
    <s v="Motorista no primeiro dia de escala conduzia normalmente por sua faixa de rolamento e durante o translado com o Caminhão no km 340 e 341 próximo a saída 338 da Rodovia SP 300 foi surpreendido por veículo, que ao tentar acessar a rodovia não reduziu, entrando direto, vindo a colidir com último eixo da segunda composição. Não houve lesão, somente danos matérias ao para-barro do pneu traseiro do veículo. "/>
    <x v="32"/>
    <x v="0"/>
    <s v="EPS"/>
    <s v="Paulo Celso dos Santos "/>
    <s v="Motorista Rodotrem "/>
    <m/>
    <m/>
    <m/>
    <s v="1. Informado os gestores da operação, Olsen e Bracell. "/>
    <s v="Raniele Raulino dos Santos "/>
    <s v="JOSE ANTONIO DOS SANTOS"/>
    <s v="LEVE"/>
    <s v="BAIXA"/>
    <s v="NÃO"/>
    <s v=""/>
    <b v="0"/>
    <s v=""/>
    <m/>
    <m/>
    <m/>
    <s v="SIM"/>
  </r>
  <r>
    <n v="839"/>
    <x v="0"/>
    <d v="2024-07-15T00:00:00"/>
    <x v="6"/>
    <d v="1899-12-30T18:41:00"/>
    <s v="Lençóis Paulista SP "/>
    <x v="0"/>
    <x v="2"/>
    <x v="0"/>
    <x v="0"/>
    <s v="Colaborador estava conduzindo o veículo Fiat Argo, da Base Automotiva para a cidade de Lençóis Paulista, na rotatória localizada na entrada para o Distrito Industrial, veio a colidir com o veículo GM, causando danos materiais em ambos os veículos. "/>
    <x v="7"/>
    <x v="6"/>
    <s v="Estoque de Peças "/>
    <s v="90001060 | Gustavo Felipe da Silva Luiz "/>
    <s v="Controlador Estoque Materiais "/>
    <m/>
    <m/>
    <m/>
    <s v="1. Evidenciado que não houve lesão aos condutores e ocupantes. _x000a_2. Após breve análise, devido as avarias não comprometerem a segurança, os veículos foram liberados. _x000a_3. Devido não haver vítima e seguindo recomendação da Polícia Militar, ambos condutores devem registrar o Boletim de Ocorrência. _x000a_4. Comunicação aos gestores e segurança do trabalho "/>
    <s v="Gustavo Felipe da Silva Luiz "/>
    <s v="TÁSSIA PRADO"/>
    <s v="INSIGNIFICANTE"/>
    <s v="BAIXA"/>
    <s v="NÃO"/>
    <s v=""/>
    <b v="0"/>
    <s v=""/>
    <m/>
    <m/>
    <m/>
    <s v="SIM"/>
  </r>
  <r>
    <n v="840"/>
    <x v="0"/>
    <d v="2024-07-15T00:00:00"/>
    <x v="6"/>
    <d v="1899-12-30T10:45:00"/>
    <s v="Linha 2"/>
    <x v="3"/>
    <x v="1"/>
    <x v="0"/>
    <x v="0"/>
    <s v="Após o motorista soltar as cintas, veio a cair um pequeno pedaço de madeira em seu capacete. "/>
    <x v="0"/>
    <x v="0"/>
    <s v="BTF - 01"/>
    <s v="Joao Spadotto"/>
    <s v="Motorista"/>
    <m/>
    <m/>
    <m/>
    <s v="1. Informado a coordenação e a Segurança levado ao ambulatório médico para avaliação. "/>
    <s v="Felipe Proenca De Camargo "/>
    <s v="JOSE LEONARDO RIGHETO"/>
    <s v="LEVE"/>
    <s v="BAIXA"/>
    <s v="NÃO"/>
    <s v=""/>
    <b v="0"/>
    <s v=""/>
    <m/>
    <m/>
    <m/>
    <s v="SIM"/>
  </r>
  <r>
    <n v="841"/>
    <x v="0"/>
    <d v="2024-07-15T00:00:00"/>
    <x v="6"/>
    <d v="1899-12-30T14:45:00"/>
    <s v="Rodovia Capão Bonito - Buri "/>
    <x v="0"/>
    <x v="2"/>
    <x v="0"/>
    <x v="0"/>
    <s v="O colaborador estava se deslocando para fazenda Olinda com o veículo Argo, quando um veículo Parati também estava se deslocando no mesmo sentido, e em determinado momento, veio a quebrar (soltar) a roda dianteira direita, ocasionando a parada brusca na rodovia, o veículo Argo da Bracell que estava logo atrás não parou em tempo e veio a colidir na traseira da Parati, ocasionando no Argo a quebra do farol e do para choque. "/>
    <x v="0"/>
    <x v="12"/>
    <s v="BSR "/>
    <s v="Dener Augusto de Araujo Santos "/>
    <s v="Supervisor "/>
    <m/>
    <m/>
    <m/>
    <s v="1- Foi informado a gestão assim que ocorreu o evento. _x000a_2- Os danos não impediram o carro de se deslocar. "/>
    <s v="Dener Augusto de Araujo Santos "/>
    <s v="ALESSANDRA MARTINS RIBEIRO"/>
    <s v="LEVE"/>
    <s v="BAIXA"/>
    <s v="NÃO"/>
    <s v=""/>
    <b v="0"/>
    <s v=""/>
    <m/>
    <m/>
    <m/>
    <s v="SIM"/>
  </r>
  <r>
    <n v="842"/>
    <x v="0"/>
    <d v="2024-07-16T00:00:00"/>
    <x v="6"/>
    <d v="1899-12-30T08:20:00"/>
    <s v="Araraquara - SP "/>
    <x v="0"/>
    <x v="3"/>
    <x v="0"/>
    <x v="0"/>
    <s v="Motorista conduzia a frota SSW2C75 carregada na SP-255 em Américo Brasiliense/ Araraquara, quando um caminhão comboio seguia na mão contrária e não respeitou o PARE/SIGA da rodovia e invadiu a mão oposta e colidiu com a frota Expresso. "/>
    <x v="12"/>
    <x v="0"/>
    <s v="EPS"/>
    <s v="0830837- José Teotonio de Mendonça "/>
    <s v="Motorista Tritrem "/>
    <m/>
    <m/>
    <m/>
    <s v="1. Comunicado com a liderança imediata _x000a_2. Comunicado ao time de segurança _x000a_3. Sinalização da rodovia _x000a_4. Abertura do boletim de ocorrência "/>
    <s v="TST Francisco Sousa"/>
    <s v="JOSE ANTONIO DOS SANTOS"/>
    <s v="MODERADO"/>
    <s v="BAIXA"/>
    <s v="SIM"/>
    <d v="2024-07-23T00:00:00"/>
    <s v="CONCLUÍDO"/>
    <s v=""/>
    <s v="OK"/>
    <d v="2024-07-22T00:00:00"/>
    <s v="SIM"/>
    <s v="SIM"/>
  </r>
  <r>
    <n v="843"/>
    <x v="0"/>
    <d v="2024-07-15T00:00:00"/>
    <x v="6"/>
    <d v="1899-12-30T15:45:00"/>
    <s v="Fazenda Promissão"/>
    <x v="1"/>
    <x v="1"/>
    <x v="2"/>
    <x v="0"/>
    <s v="Colaborador estava guardando sua ferramenta manual (foice), quando sua mão veio a escorregar sobre a lâmina da ferramenta, causando um corte em sua mão. No momento da ocorrência o colaborador estava usando EPI."/>
    <x v="4"/>
    <x v="4"/>
    <s v="Região Norte"/>
    <s v="38235 - Luiz Claudio Tomiatti"/>
    <s v="Ajudante Rural"/>
    <m/>
    <m/>
    <m/>
    <s v="1. Após ocorrência o colaborador foi encaminado para atendimento médico."/>
    <s v="Ajudante Rural"/>
    <s v="ALEXANDRE OLIVEIRA"/>
    <s v="MODERADO"/>
    <s v="BAIXA"/>
    <s v="SIM"/>
    <d v="2024-07-22T00:00:00"/>
    <s v="CONCLUÍDO"/>
    <s v=""/>
    <s v="OK"/>
    <d v="2024-07-22T00:00:00"/>
    <s v="SIM"/>
    <s v="SIM"/>
  </r>
  <r>
    <n v="844"/>
    <x v="0"/>
    <d v="2024-07-13T00:00:00"/>
    <x v="6"/>
    <d v="1899-12-30T02:41:00"/>
    <s v="Nossa Senhora Aparecida XV"/>
    <x v="4"/>
    <x v="1"/>
    <x v="0"/>
    <x v="0"/>
    <s v="O motorista de ônibus da empresa Piracicabana saiu do módulo (área de vivência), para recolher os operadores que estavam nas máquinas nos talhões 007,008 e 009, foi orientado para ficar  aguardando no ponto de ônibus, chegando no local o motorista decidiu fazer a manobra do ônibus em outro local, durante a manobra em local escorregadio, acabou deslizando batendo contra o barranco, quebrando o para choque traseiro."/>
    <x v="2"/>
    <x v="3"/>
    <s v="Módulo 10"/>
    <s v="Elias Martins "/>
    <s v="Motorista"/>
    <m/>
    <m/>
    <m/>
    <s v="1. Colaborador orientado;_x000a_2. Registrado os danos;_x000a_3. Comunicado ao supervisor do módulo."/>
    <s v="Erivellynton Almeida"/>
    <s v="ALESSANDRO BERNARDINO BORGES"/>
    <s v="LEVE"/>
    <s v="BAIXA"/>
    <s v="NÃO"/>
    <s v=""/>
    <b v="0"/>
    <s v=""/>
    <m/>
    <m/>
    <m/>
    <s v="SIM"/>
  </r>
  <r>
    <n v="845"/>
    <x v="1"/>
    <d v="2024-06-19T00:00:00"/>
    <x v="5"/>
    <d v="1899-12-30T18:00:00"/>
    <s v="Fazenda Santa Helena"/>
    <x v="3"/>
    <x v="1"/>
    <x v="0"/>
    <x v="1"/>
    <s v="O colaborador (mecânico) estava auxiliando motorista do caminhão munck no descarregamento de peças e durante a etapa de descarregamento o mecânico verificou que a cinta estava fixa na peça (barra de orientação), após a verificação o mesmo se posicionou na escada de acesso da carroceria e neste momento houve a movimentação da lança pelo motorista munck, onde a peça içada acabou prensando o dedo médio da mão esquerda entre a escada e a peça (barra de orientação), ocasionando ferimento. "/>
    <x v="1"/>
    <x v="6"/>
    <s v="Silvicultura"/>
    <s v="37014376 - Luiz Carlos de Oliveira Junior"/>
    <s v="Mecânico II"/>
    <m/>
    <m/>
    <m/>
    <s v="1. Comunicação aos gestores da área;_x000a_2. Deslocamento do colaborador para hospital de Santa Rita do Pardo. "/>
    <s v="Jefferson Pereira dos Santos"/>
    <s v="AMANDA CRISTINA PATRICIO DE LIMA"/>
    <s v="LEVE"/>
    <s v="MÉDIA"/>
    <s v="SIM"/>
    <d v="2024-06-26T00:00:00"/>
    <s v="ATRASADO"/>
    <n v="71"/>
    <m/>
    <m/>
    <m/>
    <s v="SIM"/>
  </r>
  <r>
    <n v="846"/>
    <x v="0"/>
    <d v="2024-07-16T00:00:00"/>
    <x v="6"/>
    <d v="1899-12-30T05:20:00"/>
    <s v="Rodovia Marechal Rondon - Trajeto ida fazenda JFI "/>
    <x v="0"/>
    <x v="3"/>
    <x v="0"/>
    <x v="0"/>
    <s v="Motorista trafegava pela rodovia, quando próximo ao pedágio de Areiopolis, um caminhão terceiro ao realizar uma ultrapassagem veio a colidir no retrovisor do caminhão Bracell. "/>
    <x v="0"/>
    <x v="0"/>
    <s v="BTF - 07 "/>
    <s v="Fabiano Parizoto - 37014674 "/>
    <s v="Motorista Transporte Madeira "/>
    <m/>
    <m/>
    <m/>
    <s v="1. Informado a Supervisão. "/>
    <s v="Fabiana Oliveira"/>
    <s v="JOSE LEONARDO RIGHETO"/>
    <s v="LEVE"/>
    <s v="BAIXA"/>
    <s v="NÃO"/>
    <s v=""/>
    <b v="0"/>
    <s v=""/>
    <m/>
    <m/>
    <m/>
    <s v="SIM"/>
  </r>
  <r>
    <n v="847"/>
    <x v="0"/>
    <d v="2024-07-16T00:00:00"/>
    <x v="6"/>
    <d v="1899-12-30T03:00:00"/>
    <s v="Trajeto fazenda Buritis "/>
    <x v="0"/>
    <x v="3"/>
    <x v="0"/>
    <x v="0"/>
    <s v="Ao ser rebocado pela máquina para desobstruir o trajeto, a parte lateral do cavalo e conjunto veio a colidir em uma árvore e barranco, ocasionando a quebra do espelho retrovisor da lateral direita, a lanterna da 2ª carreta e o para-choque. "/>
    <x v="0"/>
    <x v="0"/>
    <s v="BTF - 07 "/>
    <s v="Marco Antônio, 37015432 "/>
    <s v="Motorista Transporte Madeira "/>
    <m/>
    <m/>
    <m/>
    <s v="1. Informado a Supervisão. "/>
    <s v="Fabiana Oliveira"/>
    <s v="JOSE LEONARDO RIGHETO"/>
    <s v="LEVE"/>
    <s v="BAIXA"/>
    <s v="NÃO"/>
    <s v=""/>
    <b v="0"/>
    <s v=""/>
    <m/>
    <m/>
    <m/>
    <s v="SIM"/>
  </r>
  <r>
    <n v="848"/>
    <x v="0"/>
    <d v="2024-07-15T00:00:00"/>
    <x v="6"/>
    <d v="1899-12-30T22:00:00"/>
    <s v="Entrada da Fazenda Querencia II "/>
    <x v="0"/>
    <x v="3"/>
    <x v="0"/>
    <x v="0"/>
    <s v="Durante deslocamento pela estrada de terra, a última composição rompeu um cabo telefonia, ocasionando a quebrando do poste. "/>
    <x v="0"/>
    <x v="0"/>
    <s v="Logistica Florestal"/>
    <s v="37007213- Cleber Alves Sila "/>
    <s v="Motorista Transporte Florestal "/>
    <m/>
    <m/>
    <m/>
    <s v="1. Comunicado o Técnico e Técnico de segurança Fabiano Moreira. Isolamento da área "/>
    <s v="Fabrício Rodrigues Pontes "/>
    <s v="JOSE LEONARDO RIGHETO"/>
    <s v="MODERADO"/>
    <s v="BAIXA"/>
    <s v="SIM"/>
    <d v="2024-07-22T00:00:00"/>
    <s v="CONCLUÍDO"/>
    <s v=""/>
    <s v="OK"/>
    <d v="2024-07-21T00:00:00"/>
    <s v="SIM"/>
    <s v="SIM"/>
  </r>
  <r>
    <n v="849"/>
    <x v="0"/>
    <d v="2024-07-15T00:00:00"/>
    <x v="6"/>
    <d v="1899-12-30T09:00:00"/>
    <s v="Fazenda São Sebastião III"/>
    <x v="2"/>
    <x v="1"/>
    <x v="0"/>
    <x v="0"/>
    <s v="O trabalhador florestal estava realizando serviço de irrigação, quando um trator acabou passando próximo a um foco de abelhas, gerando o ataque das mesmas."/>
    <x v="54"/>
    <x v="4"/>
    <s v="Pirajuí - SP"/>
    <s v="Felipe Ambrósio Gonçalves"/>
    <s v="Trabalhador Florestal"/>
    <m/>
    <m/>
    <m/>
    <s v="1. Comunicado ao superior imediato, onde o mesmo realizou os primeiros socorros e encaminhou o trabalhador ao pronto socorro mais próximo."/>
    <s v="José Carlos"/>
    <s v="ALEXANDRE OLIVEIRA"/>
    <s v="LEVE"/>
    <s v="BAIXA"/>
    <s v="NÃO"/>
    <s v=""/>
    <b v="0"/>
    <s v=""/>
    <m/>
    <m/>
    <m/>
    <s v="SIM"/>
  </r>
  <r>
    <n v="850"/>
    <x v="0"/>
    <d v="2024-07-16T00:00:00"/>
    <x v="6"/>
    <d v="1899-12-30T14:30:00"/>
    <s v="LP2"/>
    <x v="3"/>
    <x v="1"/>
    <x v="0"/>
    <x v="0"/>
    <s v="Colaboradora estava se deslocando pelo estanqueamento, quando tropeçou no cooler que estava no chão, vindo a cair e bater o cotovelo e o quadril do lado direito."/>
    <x v="0"/>
    <x v="2"/>
    <s v="Estanqueamento"/>
    <s v="37017212 - Paloma da Silva Neves"/>
    <s v="Auxiliar de Serviços Gerais "/>
    <m/>
    <m/>
    <m/>
    <s v="1. Colaboradora encaminhada para o ambulatório da linha 01, realizado avaliação pelo médico e portariomente feito impeza e curativo no cotovelo, em seguida a mesma foi liberda para trabalho."/>
    <s v="Isabella Alves da Rocha "/>
    <s v="KARINE ANTONIA MORAES RIBEIRO"/>
    <s v="LEVE"/>
    <s v="BAIXA"/>
    <s v="NÃO"/>
    <s v=""/>
    <b v="0"/>
    <s v=""/>
    <m/>
    <m/>
    <m/>
    <s v="SIM"/>
  </r>
  <r>
    <n v="851"/>
    <x v="0"/>
    <d v="2024-07-16T00:00:00"/>
    <x v="6"/>
    <d v="1899-12-30T10:15:00"/>
    <s v="Fazenda Guandu "/>
    <x v="4"/>
    <x v="1"/>
    <x v="0"/>
    <x v="0"/>
    <s v="Ao se deparar com um broto de eucalipto que estava caído entrelinhas, a roda dianteira direita passou sobre o mesmo, ocasionando o efeito &quot;chicote&quot; atingindo assim o vidro lateral direito causando a sua quebra."/>
    <x v="0"/>
    <x v="4"/>
    <s v="Regional Noroeste"/>
    <s v="Marcio de Almeida Machado"/>
    <s v="Operador de trator agrícola"/>
    <m/>
    <m/>
    <m/>
    <s v="1. Comunicado ao setor de segurança da EPS;_x000a_2. Máquina paralisada imediatamente."/>
    <s v="Vinicius Camargo"/>
    <s v="ALEXANDRE OLIVEIRA"/>
    <s v="LEVE"/>
    <s v="BAIXA"/>
    <s v="NÃO"/>
    <s v=""/>
    <b v="0"/>
    <s v=""/>
    <m/>
    <m/>
    <m/>
    <s v="SIM"/>
  </r>
  <r>
    <n v="852"/>
    <x v="1"/>
    <d v="2024-07-13T00:00:00"/>
    <x v="6"/>
    <d v="1899-12-30T14:00:00"/>
    <s v="1ª seleção"/>
    <x v="3"/>
    <x v="1"/>
    <x v="0"/>
    <x v="0"/>
    <s v="O colaborador relata que estava movimentando os bendejões de mudas que ficam sobre os trilhos e que em determinado momento o trilhos travaram (devido o travamento), dessa forma, o bandejão com mudas veio a bater contra a sua mão direita, causando uma leve escoriação. "/>
    <x v="1"/>
    <x v="4"/>
    <s v="Viveiro"/>
    <s v="37017049 - Guilherme Sérgio Santos dos Reis"/>
    <s v="Auxiliar de Viveiro "/>
    <m/>
    <m/>
    <m/>
    <s v="1. Foi informado a gestão de imediato."/>
    <s v="Dienison Pereira"/>
    <s v="Dayane Rafaela Rossignolo"/>
    <s v="LEVE"/>
    <s v="BAIXA"/>
    <s v="NÃO"/>
    <s v=""/>
    <b v="0"/>
    <s v=""/>
    <m/>
    <m/>
    <m/>
    <s v="SIM"/>
  </r>
  <r>
    <n v="853"/>
    <x v="0"/>
    <d v="2024-07-16T00:00:00"/>
    <x v="6"/>
    <d v="1899-12-30T11:00:00"/>
    <s v="LP2"/>
    <x v="3"/>
    <x v="1"/>
    <x v="0"/>
    <x v="0"/>
    <s v="Colaboradora estava empurrando o bandejão, quando sentiu dor na região inferior do ombro direito."/>
    <x v="0"/>
    <x v="2"/>
    <s v="Primeira seleção"/>
    <s v="37009500 - Juliana Leite Caetano"/>
    <s v="Auxiliar de Serviços Gerais"/>
    <m/>
    <m/>
    <m/>
    <s v="1. Colaboradora encaminhada para ambulatório na linha 1;_x000a_2. Avaliada pelo médico dotrabalho e posteriormente medicada."/>
    <s v="Beatriz Aquino "/>
    <s v="KARINE ANTONIA MORAES RIBEIRO"/>
    <s v="LEVE"/>
    <s v="BAIXA"/>
    <s v="NÃO"/>
    <s v=""/>
    <b v="0"/>
    <s v=""/>
    <m/>
    <m/>
    <m/>
    <s v="SIM"/>
  </r>
  <r>
    <n v="854"/>
    <x v="0"/>
    <d v="2024-07-17T00:00:00"/>
    <x v="6"/>
    <d v="1899-12-30T05:50:00"/>
    <s v="Fazenda Estiva IV - MÓD 12"/>
    <x v="1"/>
    <x v="1"/>
    <x v="2"/>
    <x v="0"/>
    <s v="O técnico de manutenção ao retirar o calço espaçador da faca inferior direita do cabeçote 370 no HV 10081, veio a sofrer um corte no dedo indicador direito. "/>
    <x v="30"/>
    <x v="3"/>
    <s v="Módulo 12 "/>
    <s v="Herink da Silva Aguiar "/>
    <s v="Técnico de Manutenção "/>
    <m/>
    <m/>
    <m/>
    <s v="1. Comunicação da ocorrência com supervisor da área. _x000a_2. Colaborador foi levado para avaliação médica. "/>
    <s v="Monica Silva "/>
    <s v="LYNIKER HENRIQUE NOGUEIRA DE OLIVEIRA"/>
    <s v="LEVE"/>
    <s v="BAIXA"/>
    <s v="SIM"/>
    <d v="2024-07-24T00:00:00"/>
    <s v="CONCLUÍDO"/>
    <s v=""/>
    <s v="OK"/>
    <d v="2024-07-22T00:00:00"/>
    <m/>
    <s v="SIM"/>
  </r>
  <r>
    <n v="855"/>
    <x v="0"/>
    <d v="2024-07-16T00:00:00"/>
    <x v="6"/>
    <d v="1899-12-30T13:00:00"/>
    <s v="Estrada municipal de São Miguel Arcanjo - MÓD 02"/>
    <x v="0"/>
    <x v="0"/>
    <x v="0"/>
    <x v="0"/>
    <s v="Colaborador realizava a atividade de umectaçāo, momento que encontrou com outro caminhão, e na tentativa de dar passagem não observou a canaleta de escoamento de água pluvial. O caminhão caiu na canaleta e foi necessário o arraste com a máquina de apoio. Não houve danos materiais. "/>
    <x v="15"/>
    <x v="1"/>
    <s v="Módulo 02 "/>
    <s v="Leandro A Castelo "/>
    <s v="Motorista "/>
    <m/>
    <m/>
    <m/>
    <s v="1. Comunicado a gestão imediata. "/>
    <s v="Ricardo Monzani "/>
    <s v="LYNIKER HENRIQUE NOGUEIRA DE OLIVEIRA"/>
    <s v="LEVE"/>
    <s v="BAIXA"/>
    <s v="NÃO"/>
    <s v=""/>
    <b v="0"/>
    <s v=""/>
    <m/>
    <m/>
    <m/>
    <s v="SIM"/>
  </r>
  <r>
    <n v="856"/>
    <x v="0"/>
    <d v="2024-07-16T00:00:00"/>
    <x v="6"/>
    <d v="1899-12-30T11:30:00"/>
    <s v="Linha 1 - Pátio ao lado da balança"/>
    <x v="3"/>
    <x v="1"/>
    <x v="0"/>
    <x v="0"/>
    <s v="A colaboradora, ao tentar liberar os pés da carreta, puxou a alça da quinta roda e sentiu uma dor aguda nas costas e ombro esquerdo. "/>
    <x v="0"/>
    <x v="0"/>
    <s v="BTF - 02"/>
    <s v="37015118 Maristela Cristina. "/>
    <s v="Motorista de Transporte Florestal. "/>
    <m/>
    <m/>
    <m/>
    <s v="1. Informado ao supervisor e para segurança do trabalho, indo de imediato ao ambulatório, onde foi medicada e liberada . "/>
    <s v="Arthur Magnino Santana "/>
    <s v="JOSE LEONARDO RIGHETO"/>
    <s v="LEVE"/>
    <s v="BAIXA"/>
    <s v="NÃO"/>
    <s v=""/>
    <b v="0"/>
    <s v=""/>
    <m/>
    <m/>
    <m/>
    <s v="SIM"/>
  </r>
  <r>
    <n v="857"/>
    <x v="0"/>
    <d v="2024-07-17T00:00:00"/>
    <x v="6"/>
    <d v="1899-12-30T19:10:00"/>
    <s v="Fazenda Buritis "/>
    <x v="4"/>
    <x v="1"/>
    <x v="0"/>
    <x v="0"/>
    <s v="Durante execução de uma curva, um pedaço de madeira caiu da concha, atingindo o reservatório do sistema de combate a incêndio (Dafo), danificando os parafusos de fixação do mesmo. "/>
    <x v="0"/>
    <x v="12"/>
    <s v="BSR 03"/>
    <s v="André de Oliveira Honório/ 37017381 "/>
    <s v="Operador de máquinas "/>
    <m/>
    <m/>
    <m/>
    <s v="1. Comunicado a gestão imediata; _x000a_2. Comunicado a segurança do trabalho. "/>
    <s v="Leandro Moretti "/>
    <s v="LYNIKER HENRIQUE NOGUEIRA DE OLIVEIRA"/>
    <s v="LEVE"/>
    <s v="BAIXA"/>
    <s v="NÃO"/>
    <s v=""/>
    <b v="0"/>
    <s v=""/>
    <m/>
    <m/>
    <m/>
    <s v="SIM"/>
  </r>
  <r>
    <n v="858"/>
    <x v="0"/>
    <d v="2024-07-18T00:00:00"/>
    <x v="6"/>
    <d v="1899-12-30T04:30:00"/>
    <s v="MS-112 KM159 "/>
    <x v="0"/>
    <x v="2"/>
    <x v="0"/>
    <x v="0"/>
    <s v="Motorista da Real car estava transportando três colaboradores JSL que iriam fazer a troca de turno, quando o veículo da prestadora de serviço veio a colidir com um animal (anta) durante o trajeto, gerando danos materiais no veículo. "/>
    <x v="3"/>
    <x v="1"/>
    <s v="EPS"/>
    <s v="Guilherme Ladeia "/>
    <s v="Líder do carregamento "/>
    <m/>
    <m/>
    <m/>
    <s v="1 - A ocorrência foi atendida pela concessionária responsável pela via. _x000a_2 - Comunicado a Gestão e equipe de SSMA. "/>
    <s v="Wendyllon Ferreira de Carvalho"/>
    <s v="LYNIKER HENRIQUE NOGUEIRA DE OLIVEIRA"/>
    <s v="MODERADO"/>
    <s v="BAIXA"/>
    <s v="SIM"/>
    <d v="2024-07-25T00:00:00"/>
    <s v="CONCLUÍDO"/>
    <s v=""/>
    <s v="OK"/>
    <d v="2024-07-23T00:00:00"/>
    <s v="SIM"/>
    <s v="SIM"/>
  </r>
  <r>
    <n v="859"/>
    <x v="0"/>
    <d v="2024-07-16T00:00:00"/>
    <x v="6"/>
    <d v="1899-12-30T07:30:00"/>
    <s v="Bela Vista VII"/>
    <x v="4"/>
    <x v="1"/>
    <x v="0"/>
    <x v="0"/>
    <s v="O operador estava finalizando uma pequena área do talhão, quando passou com implemento por cima de um toco, vindo a tombar o implemento."/>
    <x v="54"/>
    <x v="4"/>
    <s v="Pirajuí - SP"/>
    <s v="Carlos Alexandre Silva - 9053"/>
    <s v="Operador de trator "/>
    <m/>
    <m/>
    <m/>
    <s v="1. O encarregado João Lucas estava próximo e foi até o local no talhão e fez análise se o operador estava bem e se houve algum dano material ao equipamento."/>
    <s v="Jackson Santos "/>
    <s v="ALEXANDRE OLIVEIRA"/>
    <s v="LEVE"/>
    <s v="BAIXA"/>
    <s v="NÃO"/>
    <s v=""/>
    <b v="0"/>
    <s v=""/>
    <m/>
    <m/>
    <m/>
    <s v="SIM"/>
  </r>
  <r>
    <n v="860"/>
    <x v="0"/>
    <d v="2024-07-16T00:00:00"/>
    <x v="6"/>
    <d v="1899-12-30T08:55:00"/>
    <s v="Fazenda Turvinho I"/>
    <x v="4"/>
    <x v="1"/>
    <x v="0"/>
    <x v="1"/>
    <s v="Durante operação de subsolagem com Savannah (24000), operador visualizou sinal de fumaça subindo pela cabine e logo em sequência o principio de incêndio (labaredas), causando queima de máquina."/>
    <x v="0"/>
    <x v="4"/>
    <s v="Savannah"/>
    <s v="gilberto Aparecido Quinato - 37016380"/>
    <s v="Operador de máquinas e equipamentos II "/>
    <m/>
    <m/>
    <m/>
    <s v="1. Avaliação dos danos;_x000a_2. Comunicação aos responsáveis; _x000a_3. Recolhimento do equipamento."/>
    <s v="Guilherme Barbosa"/>
    <s v="RODOLFO DE SOUZA RODRIGUES"/>
    <s v="MODERADO"/>
    <s v="BAIXA"/>
    <s v="SIM"/>
    <d v="2024-07-23T00:00:00"/>
    <s v="CONCLUÍDO"/>
    <s v=""/>
    <s v="OK"/>
    <d v="2024-07-31T00:00:00"/>
    <s v="SIM"/>
    <s v="SIM"/>
  </r>
  <r>
    <n v="861"/>
    <x v="0"/>
    <d v="2024-07-17T00:00:00"/>
    <x v="6"/>
    <d v="1899-12-30T13:50:00"/>
    <s v="Fazenda Usina Paredão"/>
    <x v="4"/>
    <x v="1"/>
    <x v="0"/>
    <x v="0"/>
    <s v="Operador passou com a máquina por cima de uma árvore caída que quebrou, o que causou o chicoteio da mesma, batendo na proteção e na parte da lateral da máquina, causando a quebra do vidro da porta."/>
    <x v="19"/>
    <x v="4"/>
    <s v="Regional Noroeste "/>
    <s v="Aparecido Felix"/>
    <s v="Operdor de trator agrícola"/>
    <m/>
    <m/>
    <m/>
    <s v="1. Comunicação ao setor de segurança da EPS, máquina paralisada imediatamente. "/>
    <s v="Alexandre da Silva "/>
    <s v="ALEXANDRE OLIVEIRA"/>
    <s v="LEVE"/>
    <s v="BAIXA"/>
    <s v="NÃO"/>
    <s v=""/>
    <b v="0"/>
    <s v=""/>
    <m/>
    <m/>
    <m/>
    <s v="SIM"/>
  </r>
  <r>
    <n v="862"/>
    <x v="0"/>
    <d v="2024-07-17T00:00:00"/>
    <x v="6"/>
    <d v="1899-12-30T14:10:00"/>
    <s v="Fazenda Cabreuva II - Talhão 05"/>
    <x v="4"/>
    <x v="1"/>
    <x v="0"/>
    <x v="0"/>
    <s v="Durante operação de combate a formigas com o termonebulizador, houve um príncipio de incêndio nos resíduos próximos (causado pela temperatura elevada do equipamento) e foi controlado imediatamente pelos colaboradores com bomba costal de água."/>
    <x v="38"/>
    <x v="4"/>
    <s v="Centro"/>
    <s v="118 - Rodrigo Cardoso de Souza"/>
    <s v="Trabalhador Rural"/>
    <m/>
    <m/>
    <m/>
    <s v="1. Controle do princípio de incêndio."/>
    <s v="Henrique Augusto"/>
    <s v="MAICON BRAGA RODRIGUES"/>
    <s v="LEVE"/>
    <s v="BAIXA"/>
    <s v="NÃO"/>
    <s v=""/>
    <b v="0"/>
    <s v=""/>
    <m/>
    <m/>
    <m/>
    <s v="SIM"/>
  </r>
  <r>
    <n v="863"/>
    <x v="0"/>
    <d v="2024-07-18T00:00:00"/>
    <x v="6"/>
    <d v="1899-12-30T08:20:00"/>
    <s v="Fazenda Nova América II - Talhão 57"/>
    <x v="1"/>
    <x v="1"/>
    <x v="1"/>
    <x v="1"/>
    <s v="Ao delocar com a HV 10080 em uma leve declividade lateral para colher uma árvore na borbadura, deslocou-se por proximadamente três metros e deparou-se com uma erosão, causando tombamento."/>
    <x v="0"/>
    <x v="3"/>
    <s v="Módulo 15 "/>
    <s v="37015206 - José Augusto Carvalho"/>
    <s v="Operador de máquinas I"/>
    <m/>
    <m/>
    <m/>
    <s v="1. Operador foi retirado da máquina e socorrido pelo resgate da concessionária, rodovias do Tiete. Foi levado ao prontosocorro da unesp de Botucatu, passou pelo médico de plantão (RX, tomografia), permanecendo em observação até o presente momento. "/>
    <s v="Dirceu Novak"/>
    <s v="MARCO ANTONIO DINIZ"/>
    <s v="LEVE"/>
    <s v="MÉDIA"/>
    <s v="SIM"/>
    <d v="2024-07-25T00:00:00"/>
    <s v="CONCLUÍDO"/>
    <s v=""/>
    <s v="OK"/>
    <d v="2024-07-22T00:00:00"/>
    <s v="SIM"/>
    <s v="SIM"/>
  </r>
  <r>
    <n v="864"/>
    <x v="0"/>
    <d v="2024-07-18T00:00:00"/>
    <x v="6"/>
    <d v="1899-12-30T11:20:00"/>
    <s v="LP 1 "/>
    <x v="1"/>
    <x v="1"/>
    <x v="1"/>
    <x v="0"/>
    <s v="Colaborador ao sair do banheiro passou por trás do mesmo e ao desviar de uma poça de água, bateu a cabeça na quina da janela."/>
    <x v="0"/>
    <x v="2"/>
    <s v="Banheiro - plataforma 09"/>
    <s v="37010139 - Alexander Souza Berci"/>
    <s v="Auxiliar de Serviços Gerais"/>
    <m/>
    <m/>
    <m/>
    <s v="1. Colaborador encaminhado para ambulatório linha 1;_x000a_2. Levado até o CMU para tirar raio X;_x000a_3. Colaborador levou 2 potnos na cabeça e foi liberado para trabalhos mais leves na sombra. Não houve trauma no raio X"/>
    <s v="Misaeli Alves"/>
    <s v="KARINE ANTONIA MORAES RIBEIRO"/>
    <s v="LEVE"/>
    <s v="BAIXA"/>
    <s v="SIM"/>
    <d v="2024-07-25T00:00:00"/>
    <s v="CONCLUÍDO"/>
    <s v=""/>
    <s v="OK"/>
    <d v="2024-08-01T00:00:00"/>
    <s v="SIM"/>
    <s v="SIM"/>
  </r>
  <r>
    <n v="865"/>
    <x v="0"/>
    <d v="2024-07-19T00:00:00"/>
    <x v="6"/>
    <d v="1899-12-30T07:30:00"/>
    <s v="Talhão 001"/>
    <x v="3"/>
    <x v="1"/>
    <x v="0"/>
    <x v="0"/>
    <s v="A colaboradora estava realizando atividade de combate a formiga manual, quando tropeçou em resíduos, vindo a cair e torcer o tornozelo direito."/>
    <x v="9"/>
    <x v="4"/>
    <s v="Fazenda Ipê II"/>
    <s v="1405 - Jeniffer Gabrielle dos Santos"/>
    <s v="Trabalhador Florestal"/>
    <m/>
    <m/>
    <m/>
    <s v="1. Foi encaminhado a UPA de Agudos para atendimento médico."/>
    <s v="Marcio Peres "/>
    <s v="MAICON BRAGA RODRIGUES"/>
    <s v="LEVE"/>
    <s v="BAIXA"/>
    <s v="NÃO"/>
    <s v=""/>
    <b v="0"/>
    <s v=""/>
    <m/>
    <m/>
    <m/>
    <s v="SIM"/>
  </r>
  <r>
    <n v="866"/>
    <x v="1"/>
    <d v="2024-07-18T00:00:00"/>
    <x v="6"/>
    <d v="1899-12-30T13:15:00"/>
    <s v="Fazenda São Marcos"/>
    <x v="2"/>
    <x v="1"/>
    <x v="0"/>
    <x v="0"/>
    <s v="Colaboradores estavam realizando atividade de topografia, quando foram atacados por abelhas, possívelmente devido uma máquina que estava cerca de uns 50m dos funcionários, trabalhando na retirada de cercas no local e que bateu no tronco em que o enxame estava. Ao perceberem as abelhas, correram e entraram no veículo de apoio da equipe, um funcionário foi ferroado no nariz e o outro no braço esquerdo, não houve reação alérgica nos funcionários."/>
    <x v="1"/>
    <x v="4"/>
    <s v="Planejamento - topografia"/>
    <s v="37009795 - Adilan Rodrigues da Silva"/>
    <s v="Técnico Plannejamento e Controle II"/>
    <m/>
    <m/>
    <m/>
    <s v="1. Comunicação imediata aos gestores MS Florestal."/>
    <s v="Paulo Roberto"/>
    <s v="MARCEL PRADO DE LUCENA"/>
    <s v="LEVE"/>
    <s v="BAIXA"/>
    <s v="NÃO"/>
    <s v=""/>
    <b v="0"/>
    <s v=""/>
    <m/>
    <m/>
    <m/>
    <s v="SIM"/>
  </r>
  <r>
    <n v="867"/>
    <x v="0"/>
    <d v="2024-07-18T00:00:00"/>
    <x v="6"/>
    <d v="1899-12-30T21:00:00"/>
    <s v="Fazenda Ipiranga/ Borebi- SP - MÓD 07"/>
    <x v="2"/>
    <x v="1"/>
    <x v="0"/>
    <x v="0"/>
    <s v="Operador ao descer da máquina foi picado por uma Abelha na mão. "/>
    <x v="0"/>
    <x v="3"/>
    <s v="Módulo 07 "/>
    <s v="Antônio de Souza Barbosa Junior "/>
    <s v="Operador máquina florestal Trainee "/>
    <m/>
    <m/>
    <m/>
    <s v="1. Colaborador encaminhado ao P.S, medicado e liberado. "/>
    <s v="Ivan Ferreira "/>
    <s v="LYNIKER HENRIQUE NOGUEIRA DE OLIVEIRA"/>
    <s v="LEVE"/>
    <s v="BAIXA"/>
    <s v="NÃO"/>
    <s v=""/>
    <b v="0"/>
    <s v=""/>
    <m/>
    <m/>
    <m/>
    <s v="SIM"/>
  </r>
  <r>
    <n v="868"/>
    <x v="0"/>
    <d v="2024-07-18T00:00:00"/>
    <x v="6"/>
    <d v="1899-12-30T16:50:00"/>
    <s v="Rua Horst schuckar n° 51 - Distrito Industrial, Lençóis Paulista "/>
    <x v="0"/>
    <x v="3"/>
    <x v="0"/>
    <x v="0"/>
    <s v="Motorista ao manobrar o caminhão proximo a JCF no distrito industrial, veio a colidir com um veículo terceiro que estava parado. "/>
    <x v="0"/>
    <x v="0"/>
    <s v="BTF - 03 "/>
    <s v="Ademir Cordeiro De Lima - 37008976 "/>
    <s v="Motorista Transporte Florestal "/>
    <m/>
    <m/>
    <m/>
    <s v="1. Avisado o Supervisor da área e logístico. "/>
    <s v="Marcos Aurélio Montesso "/>
    <s v="JOSE LEONARDO RIGHETO"/>
    <s v="LEVE"/>
    <s v="BAIXA"/>
    <s v="NÃO"/>
    <s v=""/>
    <b v="0"/>
    <s v=""/>
    <m/>
    <m/>
    <m/>
    <s v="SIM"/>
  </r>
  <r>
    <n v="869"/>
    <x v="0"/>
    <d v="2024-07-18T00:00:00"/>
    <x v="6"/>
    <d v="1899-12-30T19:20:00"/>
    <s v="Rodovia Juliano Lorenzetti "/>
    <x v="0"/>
    <x v="3"/>
    <x v="0"/>
    <x v="0"/>
    <s v="O motorista transitava pela rodovia sentido Lwart, quando um ônibus da empresa Plamont tentou a ultrapassagem e colidiu com o retrovisor lado direito no retrovisor lado esquerdo do caminhão, ocasionando a quebra do mesmo. "/>
    <x v="0"/>
    <x v="0"/>
    <s v="BTF- 03"/>
    <s v=" 37008850 - Gabriel Oliveira dos Santos "/>
    <s v="Motorista Transporte Florestal "/>
    <m/>
    <m/>
    <m/>
    <s v="1. Comunicado o Supervisor e Técnico. "/>
    <s v="Fabrício Rodrigues Pontes "/>
    <s v="JOSE LEONARDO RIGHETO"/>
    <s v="LEVE"/>
    <s v="BAIXA"/>
    <s v="NÃO"/>
    <s v=""/>
    <b v="0"/>
    <s v=""/>
    <m/>
    <m/>
    <m/>
    <s v="SIM"/>
  </r>
  <r>
    <n v="870"/>
    <x v="0"/>
    <d v="2024-07-19T00:00:00"/>
    <x v="6"/>
    <d v="1899-12-30T12:00:00"/>
    <s v="Preparo de solo"/>
    <x v="3"/>
    <x v="1"/>
    <x v="0"/>
    <x v="0"/>
    <s v="O colaborador estava fazendo limpeza da caixa de adubo do implemento, quando a tampa veio a fechar, vindo a bater em seu ombro, causando desconforto."/>
    <x v="0"/>
    <x v="4"/>
    <s v="Talhão 003"/>
    <s v="37017851 - Bruno Gomes Prestes"/>
    <s v="Operador de máquina e equipamento I"/>
    <m/>
    <m/>
    <m/>
    <s v="1. Foi encaminhado ao ambulatório da Bracell."/>
    <s v="Richard Anderson Vicente"/>
    <s v="RODOLFO DE SOUZA RODRIGUES"/>
    <s v="LEVE"/>
    <s v="BAIXA"/>
    <s v="NÃO"/>
    <s v=""/>
    <b v="0"/>
    <s v=""/>
    <m/>
    <m/>
    <m/>
    <s v="SIM"/>
  </r>
  <r>
    <n v="871"/>
    <x v="1"/>
    <d v="2024-07-19T00:00:00"/>
    <x v="6"/>
    <d v="1899-12-30T14:10:00"/>
    <s v="Fazenda Serra Negra"/>
    <x v="0"/>
    <x v="0"/>
    <x v="0"/>
    <x v="1"/>
    <s v="Motorista da empresa Casa Grande que conduzia o caminhão caçamba encalhou em um camalhão na atividade de troca de solo (próximo a rede de energia), após a máquina puxar o caminhão que estava atolado, o motorista reiniciou sua atividade descarregando a terra que se encontrava na caçamba, neste momento o funcionário  realizou o descarregamento com o veículo em movimento estando a caçamba erguida, na intenção de fazer um retorno, a caçamba escostou no cabo de energia, vindo a romper o cabo energizado. Houve um princípio de incêndio pela vegetação seca após o cabo cair no chão, as máquinas que estavam no local, realizaram um aceiro de forma rápida e o fogo foi controlado. Não houve danos materiais e nem pessoais. "/>
    <x v="58"/>
    <x v="4"/>
    <s v="Estradas"/>
    <s v="João Maria "/>
    <s v="Motorista "/>
    <m/>
    <m/>
    <m/>
    <s v="1. Comunicado ao gestor e ao gerente;_x000a_2. Acionada a concessionária para fazer o reparo do cabo;_x000a_3. Retirado equipe do local."/>
    <s v="Frenno Moreno "/>
    <s v="MARCEL PRADO DE LUCENA"/>
    <s v="GRAVE"/>
    <s v="MÉDIA"/>
    <s v="SIM"/>
    <d v="2024-07-26T00:00:00"/>
    <s v="ATRASADO"/>
    <n v="41"/>
    <m/>
    <m/>
    <m/>
    <s v="SIM"/>
  </r>
  <r>
    <n v="872"/>
    <x v="0"/>
    <d v="2024-07-19T00:00:00"/>
    <x v="6"/>
    <d v="1899-12-30T13:00:00"/>
    <s v="Fazenda ômega - ID 0244"/>
    <x v="0"/>
    <x v="4"/>
    <x v="0"/>
    <x v="0"/>
    <s v="Ao realizar uma manobra de ré para voltar com o pessoal pro trabalho após o almoço, o motorista do ônibus não avistou o trator que estava atrás (ponto cego), ocorrendo assim uma pequena colisão."/>
    <x v="25"/>
    <x v="4"/>
    <s v="Noroeste"/>
    <s v="Carlos Roberto Dias"/>
    <s v="Motorista"/>
    <m/>
    <m/>
    <m/>
    <s v="1. Foi levado as informações ao supervisor e área de segurança."/>
    <s v="Henrique Vedoato"/>
    <s v="ALEXANDRE OLIVEIRA"/>
    <s v="LEVE"/>
    <s v="BAIXA"/>
    <s v="NÃO"/>
    <s v=""/>
    <b v="0"/>
    <s v=""/>
    <m/>
    <m/>
    <m/>
    <s v="SIM"/>
  </r>
  <r>
    <n v="873"/>
    <x v="0"/>
    <d v="2024-07-20T00:00:00"/>
    <x v="6"/>
    <d v="1899-12-30T12:30:00"/>
    <s v="Fazenda Sr. Antônio da Palmeira, talhão 018."/>
    <x v="4"/>
    <x v="1"/>
    <x v="0"/>
    <x v="1"/>
    <s v="O encarregado estava operando o trator na atividade de pré emergente. Ao chegar ao final do talhão, onde havia um declive, houve o tombamento do trator. "/>
    <x v="22"/>
    <x v="4"/>
    <s v="Itatinga"/>
    <s v="Eric George Gabriel"/>
    <s v="Encarregado"/>
    <m/>
    <m/>
    <m/>
    <s v="1. Informado a área de segurança"/>
    <s v="Alessandro Dias Domingues "/>
    <s v="MAICON BRAGA RODRIGUES"/>
    <s v="MODERADO"/>
    <s v="BAIXA"/>
    <s v="SIM"/>
    <d v="2024-07-27T00:00:00"/>
    <s v="CONCLUÍDO"/>
    <s v=""/>
    <s v="OK"/>
    <d v="2024-02-19T00:00:00"/>
    <s v="SIM"/>
    <s v="SIM"/>
  </r>
  <r>
    <n v="874"/>
    <x v="0"/>
    <d v="2024-07-19T00:00:00"/>
    <x v="6"/>
    <d v="1899-12-30T15:32:00"/>
    <s v="Fazenda Choerinha 2"/>
    <x v="0"/>
    <x v="0"/>
    <x v="0"/>
    <x v="0"/>
    <s v="Caminhão estava parado, quando trator ao ultrapassar o conjunto sentido oposto, veio a subir no barranco inclinando para o lado do conjunto, onde ocorreu o abalroamento. "/>
    <x v="18"/>
    <x v="0"/>
    <s v="EPS"/>
    <s v="Orlando Aparecido de Lima"/>
    <s v="Motorista Rodotrem "/>
    <m/>
    <m/>
    <m/>
    <s v="1. _x000a_Informado os gestores da operação, VDA e Bracell. "/>
    <s v="Everton Diogo de Arruda Henrique "/>
    <s v="JOSE ANTONIO DOS SANTOS"/>
    <s v="LEVE"/>
    <s v="BAIXA"/>
    <s v="NÃO"/>
    <s v=""/>
    <b v="0"/>
    <s v=""/>
    <m/>
    <m/>
    <m/>
    <s v="SIM"/>
  </r>
  <r>
    <n v="875"/>
    <x v="0"/>
    <d v="2024-07-20T00:00:00"/>
    <x v="6"/>
    <d v="1899-12-30T08:31:00"/>
    <s v="Itapetininga SP "/>
    <x v="0"/>
    <x v="3"/>
    <x v="0"/>
    <x v="0"/>
    <s v="Motorista relata que estava no trajeto com o caminhão carregado, quando em uma subida o caminhão perdeu força e não conseguiu subir. Ao manobrar o caminhão para liberar o trajeto, a segunda composição ficou com duas rodas na valeta de escoamento de água, causando o desnivelamento do caminhão. "/>
    <x v="0"/>
    <x v="0"/>
    <s v="BTF- 6 "/>
    <s v="BRuno Hugo Carvalho Barros/Matrícula: 37013295 "/>
    <s v=" Motorista Transporte de Cargas "/>
    <m/>
    <m/>
    <m/>
    <s v="1. Comunicado a Supervisão para avaliação da possibilidade de arraste ou necessidades de descarregar o caminhão. "/>
    <s v="Uedslei Cunha "/>
    <s v="JOSE LEONARDO RIGHETO"/>
    <s v="LEVE"/>
    <s v="BAIXA"/>
    <s v="NÃO"/>
    <m/>
    <m/>
    <m/>
    <m/>
    <m/>
    <m/>
    <s v="SIM"/>
  </r>
  <r>
    <n v="876"/>
    <x v="0"/>
    <d v="2024-07-19T00:00:00"/>
    <x v="6"/>
    <d v="1899-12-30T17:45:00"/>
    <s v="Fazenda Santa Iza, Veríssimo MG "/>
    <x v="8"/>
    <x v="1"/>
    <x v="0"/>
    <x v="1"/>
    <s v="O motorista conduzia o tritrem no seu segundo dia de escala. O colaborador relatou que ao trafegar na estrada da fazenda teve que dar espaço para outro veículo, dessa forma, passou sobre um declive que veio a tombar a última composição, tombando o restante da carreta. "/>
    <x v="12"/>
    <x v="0"/>
    <s v="EPS"/>
    <s v="0830997 - Lucas Henrique dos Reis Martins "/>
    <s v="Motorista tritrem "/>
    <m/>
    <m/>
    <m/>
    <s v="1. Motorista foi encaminhado para o pronto atendimento mais próximo; _x000a_2. Foi comunicado de imediato com a TST Bracell e liderança; _x000a_3. ⁠Local foi sinalizado. _x000a_4. Foi solicitado as imagens ao CREARE porém onde o carreta veio a tombar não tem sinal. "/>
    <s v="Mábia Estéfula da Silva "/>
    <s v="GUILHERME CHAMARELLI"/>
    <s v="GRAVE"/>
    <s v="BAIXA"/>
    <s v="SIM"/>
    <d v="2024-07-26T00:00:00"/>
    <s v="CONCLUÍDO"/>
    <s v=""/>
    <s v="OK"/>
    <d v="2024-07-22T00:00:00"/>
    <m/>
    <s v="SIM"/>
  </r>
  <r>
    <n v="877"/>
    <x v="0"/>
    <d v="2024-07-20T00:00:00"/>
    <x v="6"/>
    <d v="1899-12-30T20:00:00"/>
    <s v="Trajeto Fazenda Turvinho "/>
    <x v="0"/>
    <x v="3"/>
    <x v="0"/>
    <x v="0"/>
    <s v="Motorista conduzia o caminhão carregado e ao chegar próximo da fazenda Ideal percebeu que um dos fueiros havia se deslocado. "/>
    <x v="0"/>
    <x v="0"/>
    <s v="BTF 04"/>
    <s v="Luciano César Pedroso "/>
    <s v="Motorista Transporte Florestal "/>
    <m/>
    <m/>
    <m/>
    <s v="1. Colaborador parou o caminhao de imediato e foi averiguar, percebeu que o fueiro se deslocou no pé do barrote, por se tratar se uma estrutura interna e fixa, informou não ser perceptível. "/>
    <s v="Danieli Tenório "/>
    <s v="JOSE LEONARDO RIGHETO"/>
    <s v="MODERADO"/>
    <s v="BAIXA"/>
    <s v="SIM"/>
    <d v="2024-07-27T00:00:00"/>
    <s v="CONCLUÍDO"/>
    <s v=""/>
    <d v="2024-07-26T00:00:00"/>
    <d v="2024-07-26T00:00:00"/>
    <s v="SIM"/>
    <s v="SIM"/>
  </r>
  <r>
    <n v="878"/>
    <x v="0"/>
    <d v="2024-07-21T00:00:00"/>
    <x v="6"/>
    <d v="1899-12-30T23:45:00"/>
    <s v="Fazenda Magnólia - MÓD 03"/>
    <x v="0"/>
    <x v="3"/>
    <x v="0"/>
    <x v="0"/>
    <s v="Durante atividade de carregamento, o motorista do caminhão (Trans Olsen) solicitou ao operador da CF-15015 para que retirasse uma madeira que estava com a ponta fora da caixa de carga. Durante a manobra o operador atingiu a proteção de catraca, danificando a mesma. "/>
    <x v="0"/>
    <x v="1"/>
    <s v="Módulo 03 "/>
    <s v="37015497 - Eliseu Marcolino "/>
    <s v="Assistente Operador de grua "/>
    <m/>
    <m/>
    <m/>
    <s v="1. Comunicado a gestão imediata. "/>
    <s v="Laercio Camargo "/>
    <s v="LYNIKER HENRIQUE NOGUEIRA DE OLIVEIRA"/>
    <s v="LEVE"/>
    <s v="BAIXA"/>
    <s v="NÃO"/>
    <s v=""/>
    <b v="0"/>
    <s v=""/>
    <m/>
    <m/>
    <m/>
    <s v="SIM"/>
  </r>
  <r>
    <n v="879"/>
    <x v="1"/>
    <d v="2024-07-16T00:00:00"/>
    <x v="6"/>
    <d v="1899-12-30T11:30:00"/>
    <s v="Faz. Santa Paula da Capela - Bataguassu /MS - MÓD 01"/>
    <x v="3"/>
    <x v="1"/>
    <x v="0"/>
    <x v="0"/>
    <s v="Colaboradora realizava atividade de combate a formiga manual com bombada, quando em determinado momento pisou em um buraco, causando dores em seu pé direito. "/>
    <x v="1"/>
    <x v="4"/>
    <s v="Módulo 01 - Combate a formiga manual "/>
    <s v="7018312 / Adriana Campos "/>
    <s v="Auxiliar de Serviços Gerais - Campo "/>
    <m/>
    <m/>
    <m/>
    <s v="1. Colaboradora conduzida a Santa Casa de Bataguassu/MS para avaliação médica "/>
    <s v="Emerson Moura Teixeira "/>
    <s v="EMERSON MOURA TEIXEIRA"/>
    <s v="LEVE"/>
    <s v="BAIXA"/>
    <s v="NÃO"/>
    <s v=""/>
    <b v="0"/>
    <s v=""/>
    <m/>
    <m/>
    <m/>
    <s v="SIM"/>
  </r>
  <r>
    <n v="880"/>
    <x v="0"/>
    <d v="2024-07-22T00:00:00"/>
    <x v="6"/>
    <d v="1899-12-30T16:50:00"/>
    <s v="Rodovia Marechal Rondon, km301 - MÓD 12"/>
    <x v="0"/>
    <x v="2"/>
    <x v="0"/>
    <x v="0"/>
    <s v="Colaborador se deslocava com o veiculo sentido Lençóis Paulista, momento que um caminhão colidiu em sua lateral esquerda. "/>
    <x v="0"/>
    <x v="3"/>
    <s v="Módulo 12 "/>
    <s v="Antônio Gabriel Braga Ribeiro "/>
    <s v="Supervisor de colheita "/>
    <m/>
    <m/>
    <m/>
    <s v="1. Comunicado a gestão imediata; _x000a_2. Comunicado a segurança do trabalho; _x000a_3. Solicitado abertura do Boletim de Ocorrência. "/>
    <s v="Antônio Gabriel Braga Ribeiro "/>
    <s v="LYNIKER HENRIQUE NOGUEIRA DE OLIVEIRA"/>
    <s v="LEVE"/>
    <s v="BAIXA"/>
    <s v="NÃO"/>
    <s v=""/>
    <b v="0"/>
    <s v=""/>
    <m/>
    <m/>
    <m/>
    <s v="SIM"/>
  </r>
  <r>
    <n v="881"/>
    <x v="0"/>
    <d v="2024-07-23T00:00:00"/>
    <x v="6"/>
    <d v="1899-12-30T13:42:00"/>
    <s v=" Fazenda Santa Iza, Veríssimo MG "/>
    <x v="0"/>
    <x v="3"/>
    <x v="0"/>
    <x v="0"/>
    <s v="Colaborador relata que ao realizar a parada na placa de PARE para realizar o carregamento, ao descer da frota visualizou que estava faltando o rodeiro do primeiro eixo da terceira carreta do lado direito, a mesma estava vazia e com o eixo suspenso. O Rodeiro foi encontrado aproximadamente 8km do local de parada no meio do canavial. _x000a_Não houve lesão do colaborador e nem a terceiros. "/>
    <x v="12"/>
    <x v="0"/>
    <s v="EPS"/>
    <s v="080974 - Caio Mardones Barbosa Silva "/>
    <s v="Motorista Tritrem "/>
    <m/>
    <m/>
    <m/>
    <s v="1. Foi comunicado de imediato com a TST Bracell e liderança; _x000a_2. ⁠Colaborador não realizou a carregamento da mesma e voltou para o ponto de parada em Veríssimo para manutenção. "/>
    <s v="Mábia Estéfula da Silva "/>
    <s v="GUILHERME CHAMARELLI"/>
    <s v="MODERADO"/>
    <s v="BAIXA"/>
    <s v="SIM"/>
    <d v="2024-07-30T00:00:00"/>
    <s v="CONCLUÍDO"/>
    <s v=""/>
    <s v="OK"/>
    <d v="2024-07-26T00:00:00"/>
    <m/>
    <s v="SIM"/>
  </r>
  <r>
    <n v="882"/>
    <x v="0"/>
    <d v="2024-07-22T00:00:00"/>
    <x v="6"/>
    <d v="1899-12-30T07:50:00"/>
    <s v="Avaí"/>
    <x v="3"/>
    <x v="1"/>
    <x v="0"/>
    <x v="0"/>
    <s v="Colaboradora tropeçou na base da mesa de mudas e caiu, batendo o rosto lado direito sobre a roda do trilho."/>
    <x v="0"/>
    <x v="2"/>
    <s v="1ª seleção"/>
    <s v="37018533 - Gislene Cristina Leonel Lopes Soares de Carvalho"/>
    <s v="Auxiliar de Serviços Gerais"/>
    <m/>
    <m/>
    <m/>
    <s v="1. Encaminhada ao pronto atendimento de Pirajuí para realizar raio X"/>
    <s v="Rosana Ferreira"/>
    <s v="KARINE ANTONIA MORAES RIBEIRO"/>
    <s v="LEVE"/>
    <s v="BAIXA"/>
    <s v="NÃO"/>
    <s v=""/>
    <b v="0"/>
    <s v=""/>
    <m/>
    <m/>
    <m/>
    <s v="SIM"/>
  </r>
  <r>
    <n v="883"/>
    <x v="0"/>
    <d v="2024-07-22T00:00:00"/>
    <x v="6"/>
    <d v="1899-12-30T10:00:00"/>
    <s v="Avaí"/>
    <x v="3"/>
    <x v="1"/>
    <x v="0"/>
    <x v="0"/>
    <s v="Durante disposição de bandeja com mudas sobre a mesa, uma bandeja caiu sobre o braço e perna direita da colaboradora, devido à estrutura não estar fixa. "/>
    <x v="0"/>
    <x v="2"/>
    <s v="1ª seleção"/>
    <s v="37015529 - Jane Milla Donato"/>
    <s v="Auxiliar de Serviços Gerais"/>
    <m/>
    <m/>
    <m/>
    <s v="1. Encaminhada ao pronto atendimento de Pirajuí;_x000a_2. Medicina solicitou realização de raio x no CMU;_x000a_3. Colaboradora retornou à medicina para médica avaliar raio X, não observando nenhuma fratura, a colaboradora foi liberada. "/>
    <s v="Rosana Ferreira"/>
    <s v="KARINE ANTONIA MORAES RIBEIRO"/>
    <s v="LEVE"/>
    <s v="BAIXA"/>
    <s v="NÃO"/>
    <s v=""/>
    <b v="0"/>
    <s v=""/>
    <m/>
    <m/>
    <m/>
    <s v="SIM"/>
  </r>
  <r>
    <n v="884"/>
    <x v="0"/>
    <d v="2024-07-22T00:00:00"/>
    <x v="6"/>
    <d v="1899-12-30T10:35:00"/>
    <s v="Fazenda Congonhas II"/>
    <x v="4"/>
    <x v="1"/>
    <x v="0"/>
    <x v="0"/>
    <s v="Operador estava executando atividade de irrigação semimecanizada, onde o pneu lado esquerdo do tanque passou por cima do toco, ocasionando tombamento. "/>
    <x v="26"/>
    <x v="4"/>
    <s v="Noroeste"/>
    <s v="150 - Anizio Menabo"/>
    <s v="Tratorista"/>
    <m/>
    <m/>
    <m/>
    <s v="1 Comunicado aos responsáveis da Bracell-SP, setores de segurança e operacional silvicultura. "/>
    <s v="Carlos Alexander Theodoro"/>
    <s v="ALEXANDRE OLIVEIRA"/>
    <s v="LEVE"/>
    <s v="BAIXA"/>
    <s v="NÃO"/>
    <s v=""/>
    <b v="0"/>
    <s v=""/>
    <m/>
    <m/>
    <m/>
    <s v="SIM"/>
  </r>
  <r>
    <n v="885"/>
    <x v="0"/>
    <d v="2024-07-22T00:00:00"/>
    <x v="6"/>
    <d v="1899-12-30T16:50:00"/>
    <s v="Rodovia Marechal Rondon, KM 301 - MÓD 12"/>
    <x v="0"/>
    <x v="2"/>
    <x v="0"/>
    <x v="0"/>
    <s v="Colaborador se deslocava com o veículo sentido Lençóis Paulista, momento que um caminhão colidiu em sua lateral esquerda. "/>
    <x v="0"/>
    <x v="3"/>
    <s v="Módulo 12"/>
    <s v="Antônio Gabriel Braga Ribeiro "/>
    <s v="Supervisor de colheita"/>
    <m/>
    <m/>
    <m/>
    <s v="1 Comunicado a gestão imediata;_x000a_2. Comunicado a segurança do trabalho;_x000a_3. Solicitado abertura do boletim de ococorrência."/>
    <s v="Antônio Gabriel Braga Ribeiro "/>
    <s v="LYNIKER HENRIQUE NOGUEIRA DE OLIVEIRA"/>
    <s v="LEVE"/>
    <s v="BAIXA"/>
    <s v="NÃO"/>
    <s v=""/>
    <b v="0"/>
    <s v=""/>
    <m/>
    <m/>
    <m/>
    <s v="SIM"/>
  </r>
  <r>
    <n v="886"/>
    <x v="1"/>
    <d v="2024-07-22T00:00:00"/>
    <x v="6"/>
    <d v="1899-12-30T07:15:00"/>
    <s v="Fazenda Lua Clata - Nova Casa Verde"/>
    <x v="4"/>
    <x v="1"/>
    <x v="0"/>
    <x v="0"/>
    <s v="Colaborador relatou que se deslocava com um veículo levando um operador para início de suas atividades em sua máquina, ao deixar o operador o motorista saiu do local, quando estava a uns 120 metros (segundo reportou, porém será investigado) da máquina, no primeiro giro da máquina em que realizava a supressão de árvores, um cavaco foi projetado e atingiu o vidro do veículo leve em que estava, vindo a trincar o mesmo. "/>
    <x v="59"/>
    <x v="4"/>
    <s v="Supressão vegetal"/>
    <s v="Thairone de Jesus Cardoso "/>
    <s v="Motorista "/>
    <m/>
    <m/>
    <m/>
    <s v="1. Realizado um DDS com todos sobre a importância da distância segura;_x000a_2. Comunicação ao técnido de área e ao setor de Segurança MS Florestal."/>
    <s v="Erivaldo Rocha"/>
    <s v="RAFAEL PINHEIRO RODRIGUES"/>
    <s v="LEVE"/>
    <s v="MÉDIA"/>
    <s v="SIM"/>
    <d v="2024-07-29T00:00:00"/>
    <s v="ATRASADO"/>
    <n v="38"/>
    <m/>
    <m/>
    <m/>
    <s v="SIM"/>
  </r>
  <r>
    <n v="887"/>
    <x v="0"/>
    <d v="2024-07-22T00:00:00"/>
    <x v="6"/>
    <d v="1899-12-30T15:40:00"/>
    <s v="Fazenda Miyada, ID 0226 - Talhão 006"/>
    <x v="3"/>
    <x v="1"/>
    <x v="0"/>
    <x v="0"/>
    <s v="Durante o trabalho, colaborador caiu e bateu o joelho em um toco de eucalipto no chão."/>
    <x v="25"/>
    <x v="4"/>
    <s v="Noroeste "/>
    <s v="3004 - Lucas André Rodrigues "/>
    <s v="Ajudante Florestal "/>
    <m/>
    <m/>
    <m/>
    <s v="1. Informado supervisor e área segurança. "/>
    <s v="Taynara San Martin Cardoso da Silva "/>
    <s v="ALEXANDRE OLIVEIRA"/>
    <s v="LEVE"/>
    <s v="BAIXA"/>
    <s v="NÃO"/>
    <s v=""/>
    <b v="0"/>
    <s v=""/>
    <m/>
    <m/>
    <m/>
    <s v="SIM"/>
  </r>
  <r>
    <n v="888"/>
    <x v="1"/>
    <d v="2024-07-22T00:00:00"/>
    <x v="6"/>
    <d v="1899-12-30T13:45:00"/>
    <s v="Galpão de estaqueamento"/>
    <x v="3"/>
    <x v="1"/>
    <x v="0"/>
    <x v="0"/>
    <s v="Colaborador estava desenvolvendo atividades de rotina, quando ao manipular a máquina preenchedora de substrato, puxou uma bandeja que estava na máquina, a luva enganchou em um parafuso, cortando o dedo mínimo da mão direita do colaborador. "/>
    <x v="1"/>
    <x v="4"/>
    <s v="Viveiro"/>
    <s v="37012838 - Bruno César Bacin"/>
    <s v="Auxiliar de viveiro"/>
    <m/>
    <m/>
    <m/>
    <s v="1. Foi informado a gestão imediata , realizado os primeiros socorros e e levado ao atendimento com a técnica de enfermagem."/>
    <s v="LIDIANA Nayara Ralph "/>
    <s v="Dayane Rafaela Rossignolo"/>
    <s v="LEVE"/>
    <s v="BAIXA"/>
    <s v="NÃO"/>
    <s v=""/>
    <b v="0"/>
    <s v=""/>
    <m/>
    <m/>
    <m/>
    <s v="SIM"/>
  </r>
  <r>
    <n v="889"/>
    <x v="1"/>
    <d v="2024-07-16T00:00:00"/>
    <x v="6"/>
    <d v="1899-12-30T11:30:00"/>
    <s v="Adubação "/>
    <x v="3"/>
    <x v="1"/>
    <x v="0"/>
    <x v="0"/>
    <s v="O colaborador relata que após realizar a higienização da luva que foi utilizada para aplicação do cloro ativo na CV04, o mesmo sentiu uma coceira no olho esquerdo, não se atentou que estava com a luva e veio a coçar, sentindo uma irritação nos olhos horas depois. "/>
    <x v="1"/>
    <x v="4"/>
    <s v="Viveiro"/>
    <s v="37016046 - Wellington Alves da Silva "/>
    <s v="Auxiliar de viveiro "/>
    <m/>
    <m/>
    <m/>
    <s v="1. Colaborador encaminhado para o ambulatório;_x000a_2. Colaborador não fez comunicado de imediato. "/>
    <s v="Dieinison Pereira"/>
    <s v="Dayane Rafaela Rossignolo"/>
    <s v="LEVE"/>
    <s v="BAIXA"/>
    <s v="NÃO"/>
    <s v=""/>
    <b v="0"/>
    <s v=""/>
    <m/>
    <m/>
    <m/>
    <s v="SIM"/>
  </r>
  <r>
    <n v="890"/>
    <x v="0"/>
    <d v="2024-07-16T00:00:00"/>
    <x v="6"/>
    <d v="1899-12-30T08:00:00"/>
    <s v="Primeira faixa de pedestres a direita, próximo a portaria"/>
    <x v="1"/>
    <x v="1"/>
    <x v="1"/>
    <x v="0"/>
    <s v="Colaboradora estava seguindo para o escritório do RH e ao iniciar a travessia pela faixa de pedestre, tropeçou em um desnível que havia no local, batendo o joelho direito no chão."/>
    <x v="0"/>
    <x v="17"/>
    <s v="Linha 01"/>
    <s v="37018377 - Giovanna Torres Toniolo Matsubara "/>
    <s v="Especialista de RH "/>
    <m/>
    <m/>
    <m/>
    <s v="1. Colaboradora se direcionou ao ambulatório na linha _x000a_2. Foi avaliada pelo médico do trabalho e posteriomente encaminhada ao CMU._x000a_3. Colaboradora foi para sua residência e no dia seguinte retornou para a medicina para classificação da ocorrência. "/>
    <s v="Medicina linha 01"/>
    <s v="KARINE ANTONIA MORAES RIBEIRO"/>
    <s v="MODERADO"/>
    <s v="MÉDIA"/>
    <s v="SIM"/>
    <d v="2024-07-23T00:00:00"/>
    <s v="CONCLUÍDO"/>
    <s v=""/>
    <s v="OK"/>
    <d v="2024-08-02T00:00:00"/>
    <s v="NÃO"/>
    <s v="SIM"/>
  </r>
  <r>
    <n v="891"/>
    <x v="0"/>
    <d v="2024-07-23T00:00:00"/>
    <x v="6"/>
    <d v="1899-12-30T11:35:00"/>
    <s v="Fazenda São Joaquim VII "/>
    <x v="2"/>
    <x v="1"/>
    <x v="0"/>
    <x v="0"/>
    <s v="Colaborador estava realizando monitoramento de pragas florestais e após passar por baixo de uma árvore retornando ao veículo, não percebeu a presença de abelhas e foi atacado 3 vezes (mão, pescoço e queixo)."/>
    <x v="0"/>
    <x v="10"/>
    <s v="Qualidade"/>
    <s v="37018103 - João Pedro Fabiano de Souza Santos"/>
    <s v="Trabalhador Florestal "/>
    <m/>
    <m/>
    <m/>
    <s v="1. Foi certificado que o colaborador estava bem, o mesmo tomou 2 comprimidos de predinisolona presente no kit médico e foi encaminhado para o pronto tendimento mais próximo em Avaí-SP"/>
    <s v="Gustavo Rossi da Silva"/>
    <s v="KARINE ANTONIA MORAES RIBEIRO"/>
    <s v="LEVE"/>
    <s v="BAIXA"/>
    <s v="NÃO"/>
    <s v=""/>
    <b v="0"/>
    <s v=""/>
    <m/>
    <m/>
    <m/>
    <s v="SIM"/>
  </r>
  <r>
    <n v="892"/>
    <x v="0"/>
    <d v="2024-07-23T00:00:00"/>
    <x v="6"/>
    <d v="1899-12-30T05:06:00"/>
    <s v="Rodovia de Garça - KM415 - Sentido Bauru"/>
    <x v="0"/>
    <x v="2"/>
    <x v="0"/>
    <x v="0"/>
    <s v="O colaborador conduzia o veículo Fiat Strada e declara que cochilou ao volante, colidindo a lateral de um caminhão."/>
    <x v="0"/>
    <x v="4"/>
    <s v="Preparo de solo G2"/>
    <s v="37015567 - Cleyton Moreira Colares"/>
    <s v="auxiliar de operações florestais"/>
    <m/>
    <m/>
    <m/>
    <s v="1. Foi encaminhado ao atendimento primeiros socorros Rodovias CART, sem danos físicos ao colaborador._x000a_2. Acionado ao gestor de segurança do trabalho"/>
    <s v="João Victor da Silva"/>
    <s v="RODOLFO DE SOUZA RODRIGUES"/>
    <s v="MODERADO"/>
    <s v="BAIXA"/>
    <s v="SIM"/>
    <d v="2024-07-30T00:00:00"/>
    <s v="CONCLUÍDO"/>
    <s v=""/>
    <s v="OK"/>
    <d v="2024-08-02T00:00:00"/>
    <s v="SIM"/>
    <s v="SIM"/>
  </r>
  <r>
    <n v="893"/>
    <x v="0"/>
    <d v="2024-07-23T00:00:00"/>
    <x v="6"/>
    <d v="1899-12-30T09:50:00"/>
    <s v="Mesa 4 - Fabrica 2 "/>
    <x v="4"/>
    <x v="1"/>
    <x v="0"/>
    <x v="0"/>
    <s v="Operador do autocarregavel tinha descarregado na Linha 4, quando ao começar a sair da mesa, uma madeira proveniente da sujeira no chão em frente a mesa acabou sendo projetada pelo Pneu dianteiro esquerdo contra a porta do lado do motorista (cabine), vindo a quebrar totalmente o vidro do equipamento. "/>
    <x v="60"/>
    <x v="11"/>
    <s v="Linha 2 "/>
    <s v=" Everton "/>
    <s v="Operador de Maquina Autocarregavel "/>
    <m/>
    <m/>
    <m/>
    <s v="1. Operador comunicou ao patio e ao Supervisor e se dirigiu ate proximo da balança para verificação . "/>
    <s v="Matthews Vergilio Gomes de Medeiros "/>
    <s v="ALESSANDRA MARTINS RIBEIRO"/>
    <s v="LEVE"/>
    <s v="BAIXA"/>
    <s v="NÃO"/>
    <s v=""/>
    <b v="0"/>
    <s v=""/>
    <m/>
    <m/>
    <m/>
    <s v="SIM"/>
  </r>
  <r>
    <n v="894"/>
    <x v="1"/>
    <d v="2024-07-20T00:00:00"/>
    <x v="6"/>
    <d v="1899-12-30T00:30:00"/>
    <s v="Inocência-MS "/>
    <x v="0"/>
    <x v="2"/>
    <x v="0"/>
    <x v="0"/>
    <s v="No trajeto de água clara para Inocência, funcionário conduzia a caminhonete S10 e em determinado momento, o condutor perdeu controle do veículo (momentaneamente por ter cochilado no volante), saindo da pista, ao sair da pista a caminhonete esbarrou lateralmente em uma cerca, causando avarias no veículo (retrovisor lado esquerdo, e danos na lataria da carroceria). "/>
    <x v="1"/>
    <x v="4"/>
    <s v="Preparo de solo "/>
    <s v="José Aparecido Rumanski Piassa "/>
    <s v="Técnico florestal "/>
    <m/>
    <m/>
    <m/>
    <s v="1. Foi comunicado ao supervisor imediato sobre o ocorrido para ser tratado as causas. "/>
    <s v="José Aparecido Rumanski Piassa "/>
    <s v="RAFAEL PINHEIRO RODRIGUES"/>
    <s v="LEVE"/>
    <s v="MÉDIA"/>
    <s v="SIM"/>
    <d v="2024-07-27T00:00:00"/>
    <s v="ATRASADO"/>
    <n v="40"/>
    <m/>
    <m/>
    <m/>
    <s v="NÃO"/>
  </r>
  <r>
    <n v="895"/>
    <x v="0"/>
    <d v="2024-07-23T00:00:00"/>
    <x v="6"/>
    <d v="1899-12-30T12:35:00"/>
    <s v="Fazenda Queixada "/>
    <x v="0"/>
    <x v="3"/>
    <x v="0"/>
    <x v="0"/>
    <s v="Motorista seguia com caminhão vazio, quando se deparou com um desnível no terreno, onde perdeu o controle do caminhão, abalroando com algumas pontas de madeira da pilha que se encontrava na lateral da estrada. Sem danos físicos, houve danos materiais na cabine do caminhão. "/>
    <x v="3"/>
    <x v="0"/>
    <s v="EPS"/>
    <s v="Hemerson Gomes Lira "/>
    <s v="Motorista de tritrem "/>
    <m/>
    <m/>
    <m/>
    <s v="1. Comunicado a Gestão e equipe de SSMA e Bracell "/>
    <s v="Wendyllon Ferreira de Carvalho"/>
    <m/>
    <s v="LEVE"/>
    <s v="BAIXA"/>
    <s v="NÃO"/>
    <s v=""/>
    <b v="0"/>
    <s v=""/>
    <m/>
    <m/>
    <m/>
    <s v="SIM"/>
  </r>
  <r>
    <n v="896"/>
    <x v="0"/>
    <d v="2024-07-24T00:00:00"/>
    <x v="6"/>
    <d v="1899-12-30T10:00:00"/>
    <s v="Fazenda Ômega - ID 0226 - "/>
    <x v="3"/>
    <x v="1"/>
    <x v="0"/>
    <x v="0"/>
    <s v="Ao realizar a sua atividade de irrigação, colaboradora veio a tropeçar e cair, no mesmo momento a mesma se levantou e continou a atividade normalmente e ao sair no final da rua alegou começar a doer as costas e o joelho. "/>
    <x v="25"/>
    <x v="4"/>
    <s v="Noroeste "/>
    <s v="2919 - Natália Batista Marcelino dos Santos "/>
    <s v="Ajudante Florestal"/>
    <m/>
    <m/>
    <m/>
    <s v="1. Informado setor de sáude e segurança;_x000a_2. Amesma foi conduzida até a Santa Casa de Getulina"/>
    <s v="Carlos Henrique "/>
    <s v="ALEXANDRE OLIVEIRA"/>
    <s v="LEVE"/>
    <s v="BAIXA"/>
    <s v="NÃO"/>
    <s v=""/>
    <b v="0"/>
    <s v=""/>
    <m/>
    <m/>
    <m/>
    <s v="SIM"/>
  </r>
  <r>
    <n v="897"/>
    <x v="0"/>
    <d v="2024-07-23T00:00:00"/>
    <x v="6"/>
    <d v="1899-12-30T10:00:00"/>
    <s v="LP 01 - Plataforma 11"/>
    <x v="1"/>
    <x v="1"/>
    <x v="1"/>
    <x v="0"/>
    <s v="Colaborador estava realizando movimentação de bandejas de mudas, onde prensou o dedo médio da mão direita entre as bandejas. "/>
    <x v="0"/>
    <x v="2"/>
    <s v="1ª seleção"/>
    <s v="37018569 - Guilherme Henrique Vieira da Silva"/>
    <s v="Auxiliar de Serviços Gerais"/>
    <m/>
    <m/>
    <m/>
    <s v="1. Encaminhado colaborador para medicina (linha 01);_x000a_2. Solicitado a realiza~]ao de raio-x;_x000a_3. Retorno ao médico do trabalho para avaliação do raio-x, o mesmo identificou que houve fratura na falange distal do 3º dedo da mão direita do colaborador. "/>
    <s v="Agnaldo Romano "/>
    <s v="KARINE ANTONIA MORAES RIBEIRO"/>
    <s v="MODERADO"/>
    <s v="MÉDIA"/>
    <s v="SIM"/>
    <d v="2024-07-30T00:00:00"/>
    <s v="CONCLUÍDO"/>
    <s v=""/>
    <s v="OK"/>
    <d v="2024-08-02T00:00:00"/>
    <s v="SIM"/>
    <s v="SIM"/>
  </r>
  <r>
    <n v="898"/>
    <x v="0"/>
    <d v="2024-07-21T00:00:00"/>
    <x v="6"/>
    <d v="1899-12-30T20:24:00"/>
    <s v="Avaí-SP"/>
    <x v="1"/>
    <x v="1"/>
    <x v="1"/>
    <x v="0"/>
    <s v="O colaborador estava no apoio para puxar a mangueira. Durante apoio o mesmo não visualizou o buraco e caiu, lesionando o seu ombro. "/>
    <x v="0"/>
    <x v="15"/>
    <s v="Área norte "/>
    <s v="370088880 - Levi Borges da Cunha "/>
    <s v="auxiliar de operações florestais"/>
    <m/>
    <m/>
    <m/>
    <s v="1.Encaminhado ao atendimento médico"/>
    <s v="Caio Henrique "/>
    <s v="ALEXANDRE OLIVEIRA"/>
    <s v="MODERADO"/>
    <s v="BAIXA"/>
    <s v="SIM"/>
    <d v="2024-07-28T00:00:00"/>
    <s v="CONCLUÍDO"/>
    <s v=""/>
    <s v="OK"/>
    <d v="2024-07-26T00:00:00"/>
    <s v="SIM"/>
    <s v="NÃO"/>
  </r>
  <r>
    <n v="899"/>
    <x v="0"/>
    <d v="2024-07-24T00:00:00"/>
    <x v="6"/>
    <d v="1899-12-30T16:00:00"/>
    <s v="Silvicultura"/>
    <x v="4"/>
    <x v="1"/>
    <x v="0"/>
    <x v="0"/>
    <s v="Ao realizar atividade de roçada mecanizada, trator passou por tronco do eucalipto que se quebrou e veio a se chocar com o vidro traseiro, vindo a quebrar. "/>
    <x v="25"/>
    <x v="4"/>
    <s v="Noroeste"/>
    <s v="2885 - Valmir Cavalcante de Sousa"/>
    <m/>
    <m/>
    <m/>
    <m/>
    <s v="1. Foi levado as informações ao supervisor e área de segurança."/>
    <s v="Gregory Willian Javarotti"/>
    <s v="ALEXANDRE OLIVEIRA"/>
    <s v="LEVE"/>
    <s v="BAIXA"/>
    <s v="NÃO"/>
    <s v=""/>
    <b v="0"/>
    <s v=""/>
    <m/>
    <m/>
    <m/>
    <s v="SIM"/>
  </r>
  <r>
    <n v="900"/>
    <x v="0"/>
    <d v="2024-07-24T00:00:00"/>
    <x v="6"/>
    <d v="1899-12-30T14:00:00"/>
    <s v="Vistomovel: Rua José Bonifácio 615, Vila Marimbondo - LP "/>
    <x v="0"/>
    <x v="3"/>
    <x v="0"/>
    <x v="0"/>
    <s v="Motorista ao entrar com o caminhão na vistomóvel, veio a esbarrar no para choque de um veículo terceiro."/>
    <x v="0"/>
    <x v="0"/>
    <s v="Logística Florestal"/>
    <s v="37011100 - Rodrigo Silvino Alves"/>
    <s v="Motorista"/>
    <m/>
    <m/>
    <m/>
    <s v="1. Informado a coordenação e a segurança do trabalho"/>
    <s v="Elder Paulo "/>
    <s v="JOSE LEONARDO RIGHETO"/>
    <s v="LEVE"/>
    <s v="BAIXA"/>
    <s v="NÃO"/>
    <s v=""/>
    <b v="0"/>
    <s v=""/>
    <m/>
    <m/>
    <m/>
    <s v="SIM"/>
  </r>
  <r>
    <n v="901"/>
    <x v="0"/>
    <d v="2024-07-24T00:00:00"/>
    <x v="6"/>
    <d v="1899-12-30T11:00:00"/>
    <s v="Fazenda Ômega, ID 0244  - Talhão 004"/>
    <x v="4"/>
    <x v="1"/>
    <x v="0"/>
    <x v="0"/>
    <s v="Durante atividade de irrigação (bordadura), não notou que a saída estava com degrau alto devido a vegetação alta e seca e avançou com o equipamento, causando tombamento do implemento. "/>
    <x v="25"/>
    <x v="4"/>
    <s v="Noroeste "/>
    <s v="3095 - Marcelo Fernandes Couto "/>
    <s v="Operador de máquinas pesadas"/>
    <m/>
    <m/>
    <m/>
    <s v="1. Foi levado as informações ao supervisor e área de segurança."/>
    <s v="Carlos Henrique Rodrigues"/>
    <s v="ALEXANDRE OLIVEIRA"/>
    <m/>
    <s v="BAIXA"/>
    <s v="NÃO"/>
    <s v=""/>
    <b v="0"/>
    <s v=""/>
    <m/>
    <m/>
    <m/>
    <s v="SIM"/>
  </r>
  <r>
    <n v="902"/>
    <x v="0"/>
    <d v="2024-07-24T00:00:00"/>
    <x v="6"/>
    <d v="1899-12-30T13:10:00"/>
    <s v="LP 2 - Rustificação "/>
    <x v="3"/>
    <x v="1"/>
    <x v="0"/>
    <x v="0"/>
    <s v="Colaboradora estava transitando com caixa vazia e no momento passou colaborador empurrando carrinho plataforma e acabou prensando o joelho direito da mesma."/>
    <x v="0"/>
    <x v="2"/>
    <s v="Rustificação"/>
    <s v="Edinéia Souza Leme "/>
    <s v="Auxiliar de Serviços Gerais "/>
    <m/>
    <m/>
    <m/>
    <s v="1. Colaboradora foi levada ao ambulatório e encaminhada ao UPA;_x000a_2. Realizado raio-x e posteriomente retornou a medicina para avaliação do médico do trabalho. "/>
    <s v="Misaeli Alves"/>
    <s v="KARINE ANTONIA MORAES RIBEIRO"/>
    <s v="LEVE"/>
    <s v="BAIXA"/>
    <s v="NÃO"/>
    <s v=""/>
    <b v="0"/>
    <s v=""/>
    <m/>
    <m/>
    <m/>
    <s v="SIM"/>
  </r>
  <r>
    <n v="903"/>
    <x v="0"/>
    <d v="2024-07-24T00:00:00"/>
    <x v="6"/>
    <d v="1899-12-30T15:39:00"/>
    <s v="Fazenda Maria Julia "/>
    <x v="2"/>
    <x v="1"/>
    <x v="0"/>
    <x v="0"/>
    <s v="Colaborador estava procurando experimento, quando baixou as folhas, foi surpreendido por abelhas e teve duas ferroadas na mão esquerda. "/>
    <x v="20"/>
    <x v="8"/>
    <s v="Pesquisa"/>
    <s v="Eli Meira de Camargo "/>
    <s v="Auxiliar de Pesquisa"/>
    <m/>
    <m/>
    <m/>
    <s v="1. Colaborador tomou os 2 comprimidos antialérgicos e comunicou a liderança."/>
    <s v="Ricardo"/>
    <s v="KARINE ANTONIA MORAES RIBEIRO"/>
    <s v="LEVE"/>
    <s v="BAIXA"/>
    <s v="NÃO"/>
    <s v=""/>
    <b v="0"/>
    <s v=""/>
    <m/>
    <m/>
    <m/>
    <s v="NÃO"/>
  </r>
  <r>
    <n v="904"/>
    <x v="0"/>
    <d v="2024-07-25T00:00:00"/>
    <x v="6"/>
    <d v="1899-12-30T15:29:00"/>
    <s v="Fazenda Santa Madalena I"/>
    <x v="3"/>
    <x v="1"/>
    <x v="0"/>
    <x v="0"/>
    <s v="Durante atividade de capina química, colaboradora foi surpreendida por uma cobra, ao se afastar do local, acabou pisando em um buraco, ocasionando uma dor no joelho. "/>
    <x v="20"/>
    <x v="8"/>
    <s v="Pesquisa"/>
    <s v="Camila de Oliveira "/>
    <s v="Auxiliar de Pesquisa"/>
    <m/>
    <m/>
    <m/>
    <s v="1. Informado ao supervisor e técnico _x000a_2. Colaboradora foi levada ao pronto atendimento para avaliação. "/>
    <s v="Marcelo Soares Bazoni"/>
    <s v="KARINE ANTONIA MORAES RIBEIRO"/>
    <s v="LEVE"/>
    <s v="BAIXA"/>
    <s v="NÃO"/>
    <s v=""/>
    <b v="0"/>
    <s v=""/>
    <m/>
    <m/>
    <m/>
    <s v="SIM"/>
  </r>
  <r>
    <n v="905"/>
    <x v="0"/>
    <d v="2024-07-25T00:00:00"/>
    <x v="6"/>
    <d v="1899-12-30T18:20:00"/>
    <s v="MS - 306 - Cassilândia "/>
    <x v="0"/>
    <x v="2"/>
    <x v="0"/>
    <x v="0"/>
    <s v="Ao trafegar pela MS 306, apoximadamente pelo km 28, sentido Chapadão do Sul - Cassilândia, o veículo Tracker, colidiu com uma capivara. No sentido contrário, uma carreta atingiu o animal, projetando a capivara na pista de rolamento onde o veículo Tracker trafegava. Não houve tempo hábil para desvio sentido ao acostamento. "/>
    <x v="1"/>
    <x v="0"/>
    <s v="Apoio ao transporte de madeira - Estrada/Logística"/>
    <s v="Milton Gomes"/>
    <s v="Motorista"/>
    <m/>
    <m/>
    <m/>
    <s v="1. Comunicção imediata ao gestor e pronto atendimento aos colaboradores;_x000a_2. Acionamento da concessionária da rodovia para remoção do veículo. "/>
    <s v="Samuel Nogueira Pereira"/>
    <s v="RAFAEL PINHEIRO RODRIGUES"/>
    <s v="LEVE"/>
    <s v="BAIXA"/>
    <s v="NÃO"/>
    <s v=""/>
    <b v="0"/>
    <s v=""/>
    <m/>
    <m/>
    <m/>
    <s v="SIM"/>
  </r>
  <r>
    <n v="906"/>
    <x v="0"/>
    <d v="2024-07-25T00:00:00"/>
    <x v="6"/>
    <d v="1899-12-30T15:00:00"/>
    <s v="ID 0110 - Faz. Paineiras, talhão 001"/>
    <x v="1"/>
    <x v="1"/>
    <x v="2"/>
    <x v="0"/>
    <s v="A colaboradora estava realizando a atividade de irrigação na saída da linha de plantio, relatou que estava com dor no punho direito e que durante a irrigação o chuveirinho enroscou em um resíduo, fazendo com que o gatilho se soltasse da sua mão esquerda e viesse a bater no punho da mão direita, causando ferimento no punho. "/>
    <x v="0"/>
    <x v="4"/>
    <s v="Plantio Primarizado "/>
    <s v="Francineia Soares da Silva Paiva "/>
    <s v="Auxiliar de Serviços Gerais Campo "/>
    <m/>
    <m/>
    <m/>
    <s v="1. Encaminhada de imediato ao OS de Espirito Santo do Trvo;_x000a_2. Encaminhada medicina Bracell. "/>
    <s v="Antônio Bruno Filho "/>
    <s v="RODOLFO DE SOUZA RODRIGUES"/>
    <s v="MODERADO"/>
    <s v="BAIXA"/>
    <s v="SIM"/>
    <d v="2024-08-01T00:00:00"/>
    <s v="CONCLUÍDO"/>
    <s v=""/>
    <s v="OK"/>
    <d v="2024-08-02T00:00:00"/>
    <s v="SIM"/>
    <s v="SIM"/>
  </r>
  <r>
    <n v="907"/>
    <x v="0"/>
    <d v="2024-07-25T00:00:00"/>
    <x v="6"/>
    <d v="1899-12-30T14:00:00"/>
    <s v="Fazenda Ômega, ID 0244, Talhão 024"/>
    <x v="3"/>
    <x v="1"/>
    <x v="0"/>
    <x v="0"/>
    <s v="Durante sua jornada de trabalhou o colaborador acusou uma torção em um dos pés. "/>
    <x v="25"/>
    <x v="4"/>
    <s v="Noroeste"/>
    <s v="André Luiz Ribeiros dos Santos "/>
    <s v="Ajudante Florestal"/>
    <m/>
    <m/>
    <m/>
    <s v="1. Colaborador foi levdo ao pronto socorro de Getulina;_x000a_2. Foi informado ao supervisor e área de segurança. "/>
    <s v="Henrique Vedoato"/>
    <s v="ALEXANDRE OLIVEIRA"/>
    <s v="LEVE"/>
    <s v="BAIXA"/>
    <s v="NÃO"/>
    <s v=""/>
    <b v="0"/>
    <s v=""/>
    <m/>
    <m/>
    <m/>
    <s v="SIM"/>
  </r>
  <r>
    <n v="908"/>
    <x v="0"/>
    <d v="2024-07-26T00:00:00"/>
    <x v="6"/>
    <d v="1899-12-30T10:20:00"/>
    <s v="Fazenda Santa Silvia - Cód 0238 - Talhão 011"/>
    <x v="4"/>
    <x v="1"/>
    <x v="0"/>
    <x v="1"/>
    <s v="Durante a atividade de barra protegida mecanizada, trator passou por um tronco de eucalipto que levantou quebrando o vidro da frente, adentrando parte do tronco na cabine. "/>
    <x v="25"/>
    <x v="4"/>
    <s v="Noroeste"/>
    <s v="Leonardo Oliveira Quirino "/>
    <m/>
    <m/>
    <m/>
    <m/>
    <s v="1. Paralisado a máquina e lavado informações ao supervisor e área de segurança. "/>
    <s v="Juniano Prado Martines"/>
    <s v="ALEXANDRE OLIVEIRA"/>
    <s v="MODERADO"/>
    <s v="BAIXA"/>
    <s v="SIM"/>
    <d v="2024-08-02T00:00:00"/>
    <s v="CONCLUÍDO"/>
    <s v=""/>
    <s v="OK"/>
    <d v="2024-08-09T00:00:00"/>
    <s v="NÃO"/>
    <s v="SIM"/>
  </r>
  <r>
    <n v="909"/>
    <x v="0"/>
    <d v="2024-07-25T00:00:00"/>
    <x v="6"/>
    <d v="1899-12-30T05:00:00"/>
    <s v="Estrada de Acesso para Fazenda Queixada"/>
    <x v="0"/>
    <x v="3"/>
    <x v="0"/>
    <x v="0"/>
    <s v="Ao conduzir o caminhão carregado na estrada de cesso à Fazenda Queixada, retornando para Aporé-GO o mesmo atolou o cojunto em u banco de areia na canaleta lateral direita na estrada. Declarou ele que ao se lembrar que poderia ter perdido sua carteira, abaixou-se para olhar se ela estava caída no chão, nesse instante perdeu o controle do veículo fazendo-o atolar. Após avaliação da situação pela liderança, concluíram e decidiram que o caminhão seja descarregado para ser removido com segurança do local. "/>
    <x v="34"/>
    <x v="0"/>
    <s v="Apoio ao transporte de madeira - Estrada/Logística"/>
    <s v="Luiz Carlos de Paula "/>
    <s v="Motorista de Carretas"/>
    <m/>
    <m/>
    <m/>
    <s v="1. O condutor comunicou o ocorrido por rádio;_x000a_2. O caminhão permanece no local aguardando a chegada da grua para descarga e posteriormente arraste. "/>
    <s v="Thiago Augusto Gonçalves da Silva "/>
    <s v="RAFAEL PINHEIRO RODRIGUES"/>
    <s v="LEVE"/>
    <s v="BAIXA"/>
    <s v="NÃO"/>
    <s v=""/>
    <b v="0"/>
    <s v=""/>
    <m/>
    <m/>
    <m/>
    <s v="SIM"/>
  </r>
  <r>
    <n v="910"/>
    <x v="0"/>
    <d v="2024-07-26T00:00:00"/>
    <x v="6"/>
    <d v="1899-12-30T12:30:00"/>
    <s v="Fazenda Boa Vista 2"/>
    <x v="3"/>
    <x v="1"/>
    <x v="0"/>
    <x v="0"/>
    <s v="Ao realizar atividade de capina química manual, o colaborador tropeçou e caiu, sentindo desconforto. "/>
    <x v="50"/>
    <x v="4"/>
    <s v="Região Centro "/>
    <s v="Edilson Aparecido de Jesus "/>
    <s v="Trabalhador Agrícola"/>
    <m/>
    <m/>
    <m/>
    <s v="1. Encaminhado pronto socorro de Areiópilis; _x000a_2. Comunicado a Segurança do trabalho Bracell."/>
    <s v="Edson Ernesto Aleixo do Prado"/>
    <s v="MAICON BRAGA RODRIGUES"/>
    <s v="LEVE"/>
    <s v="BAIXA"/>
    <s v="NÃO"/>
    <s v=""/>
    <b v="0"/>
    <s v=""/>
    <m/>
    <m/>
    <m/>
    <s v="SIM"/>
  </r>
  <r>
    <n v="911"/>
    <x v="1"/>
    <d v="2024-07-26T00:00:00"/>
    <x v="6"/>
    <d v="1899-12-30T05:30:00"/>
    <s v="MS 316"/>
    <x v="0"/>
    <x v="2"/>
    <x v="0"/>
    <x v="0"/>
    <s v="Colaborador da Expresso Planalto relata que ao trafegar pela Rodovia, transportando colaboradores até a entrada da Fazenda Santa Fé, posteriomente seguiu para a cidade de Três Lagoas para realizar inspeção no veículo e devido a pouca visibilidade da via, colidiu com um boi, ocasionando danos ao patrimônio. "/>
    <x v="53"/>
    <x v="4"/>
    <s v="Florestal "/>
    <s v="Carlos José de Souza Ferreira"/>
    <s v="Motorista"/>
    <m/>
    <m/>
    <m/>
    <s v="1. Não houve vítimas_x000a_2. Danos ao patrimônio"/>
    <s v="Juliani Silva"/>
    <s v="RAFAEL PINHEIRO RODRIGUES"/>
    <s v="MODERADO"/>
    <s v="BAIXA"/>
    <s v="NÃO"/>
    <s v=""/>
    <b v="0"/>
    <s v=""/>
    <m/>
    <m/>
    <m/>
    <s v="SIM"/>
  </r>
  <r>
    <n v="912"/>
    <x v="0"/>
    <d v="2024-07-26T00:00:00"/>
    <x v="6"/>
    <d v="1899-12-30T15:30:00"/>
    <s v="ID 0110 - Faz. Paineiras, talhão 005"/>
    <x v="3"/>
    <x v="1"/>
    <x v="0"/>
    <x v="0"/>
    <s v="O colaborador estava realizando a operação de irrigação, quando houve o enrosco de um galho na mangueira de irrigação e acabou batendo de leve em suas costas, causando pequeno desconforto. "/>
    <x v="0"/>
    <x v="4"/>
    <s v="Plantio Primarizado "/>
    <s v="37017332 - Leandro Smith"/>
    <s v="Auxiliar de Serviços Gerais "/>
    <m/>
    <m/>
    <m/>
    <s v="1. Encaminhado ao ambulatório madicina Bracell "/>
    <s v="Lucas Zanetti "/>
    <s v="RODOLFO DE SOUZA RODRIGUES"/>
    <s v="LEVE"/>
    <s v="BAIXA"/>
    <s v="NÃO"/>
    <s v=""/>
    <b v="0"/>
    <s v=""/>
    <m/>
    <m/>
    <m/>
    <s v="SIM"/>
  </r>
  <r>
    <n v="913"/>
    <x v="0"/>
    <d v="2024-07-29T00:00:00"/>
    <x v="6"/>
    <d v="1899-12-30T08:30:00"/>
    <s v="Getulina"/>
    <x v="0"/>
    <x v="2"/>
    <x v="0"/>
    <x v="0"/>
    <s v="Colaboradora vinha dirigindo o veículo leve em estrada de terra, quando em uma curva o veículo derrapou no areião e não conseguiu frear, vindo a colidir a parte dianteira próximo a roda do lado esquerdo de uma árvore. "/>
    <x v="0"/>
    <x v="4"/>
    <s v="Silvicultura"/>
    <s v="37009409 - Maria Clara Bezerra Lima "/>
    <s v="Técnica Bracell "/>
    <m/>
    <m/>
    <m/>
    <s v="1. Ligou para outro técnico que estava próximo e para o TST Alexandre. _x000a_2. Local sinalizado. "/>
    <s v="Maria Clara Bezerra Lima "/>
    <s v="ALEXANDRE OLIVEIRA"/>
    <s v="LEVE"/>
    <s v="BAIXA"/>
    <s v="SIM"/>
    <d v="2024-08-05T00:00:00"/>
    <s v="CONCLUÍDO"/>
    <s v=""/>
    <s v="OK"/>
    <d v="2024-08-12T00:00:00"/>
    <s v="SIM"/>
    <s v="SIM"/>
  </r>
  <r>
    <n v="914"/>
    <x v="0"/>
    <d v="2024-07-26T00:00:00"/>
    <x v="6"/>
    <d v="1899-12-30T15:55:00"/>
    <s v="Itapetininga SP "/>
    <x v="3"/>
    <x v="1"/>
    <x v="0"/>
    <x v="0"/>
    <s v="Colaborador ao tentar recolocar a sapata da carreta no local correto, a base da sapata bateu no seu dedo, causando um corte superficial. "/>
    <x v="0"/>
    <x v="0"/>
    <s v="BTF 7 "/>
    <s v="Rafael Jaime Rodrigues Santana 37015109 "/>
    <s v="Motorista Transporte Madeira "/>
    <m/>
    <m/>
    <m/>
    <s v="1. Comunicado a Supervisão. _x000a_2. Colaborador levado ao PA. "/>
    <s v="Uedslei Cunha "/>
    <s v="JOSE LEONARDO RIGHETO"/>
    <s v="LEVE"/>
    <s v="BAIXA"/>
    <s v="NÃO"/>
    <s v=""/>
    <b v="0"/>
    <s v=""/>
    <m/>
    <m/>
    <m/>
    <s v="SIM"/>
  </r>
  <r>
    <n v="915"/>
    <x v="0"/>
    <d v="2024-07-26T00:00:00"/>
    <x v="6"/>
    <d v="1899-12-30T19:00:00"/>
    <s v="Fazenda Mamedina | Borebi SP - MÓD 7"/>
    <x v="3"/>
    <x v="1"/>
    <x v="0"/>
    <x v="0"/>
    <s v="O colaborador ao iniciar uma verificação no compartimento do motor do HV 10071, a tampa do motor abaixou e a marçaneta resvalou em seu rosto, causando escoriações na região da testa e lábio. "/>
    <x v="7"/>
    <x v="3"/>
    <s v="Módulo 7 "/>
    <s v="Cleiton Gonçalves Pinto "/>
    <s v="Mecânico "/>
    <m/>
    <m/>
    <m/>
    <s v="1. Colaborador encaminhado ao P.A de Bauru para avaliação; realizou exames, onde não foram identificadas lesões, e em seguida foi liberado. "/>
    <s v="João Paulo Nogueira "/>
    <s v="LYNIKER HENRIQUE NOGUEIRA DE OLIVEIRA"/>
    <s v="LEVE"/>
    <s v="BAIXA"/>
    <s v="NÃO"/>
    <s v=""/>
    <b v="0"/>
    <s v=""/>
    <m/>
    <m/>
    <m/>
    <s v="SIM"/>
  </r>
  <r>
    <n v="916"/>
    <x v="0"/>
    <d v="2024-07-29T00:00:00"/>
    <x v="6"/>
    <d v="1899-12-30T09:30:00"/>
    <s v="Acesso carregamento Magnólia IV "/>
    <x v="0"/>
    <x v="3"/>
    <x v="0"/>
    <x v="0"/>
    <s v="Motorista no primeiro dia de escala conduzindo o Caminhão frota 12 Olsen em estrada de terra, ao passar por caminhão vazio veio a colidir o fueiro do último compartimento com um poste que caiu sobre a carreta do caminhão frota 13 Olsen. Não houve lesão somente danos matériais ao para-barro do pneu traseiro do veículo transeunte. "/>
    <x v="32"/>
    <x v="0"/>
    <s v="EPS"/>
    <s v="Renan Lucas Limeira "/>
    <s v="Motorista Rodotrem "/>
    <m/>
    <m/>
    <m/>
    <s v="1. Informado os gestores da operação, Olsen e Bracell. "/>
    <s v="Raniele Raulino dos Santos "/>
    <s v="JOSE ANTONIO DOS SANTOS"/>
    <s v="MODERADO"/>
    <s v="BAIXA"/>
    <s v="SIM"/>
    <d v="2024-08-05T00:00:00"/>
    <s v="CONCLUÍDO"/>
    <s v=""/>
    <s v="OK"/>
    <d v="2024-07-31T00:00:00"/>
    <m/>
    <s v="SIM"/>
  </r>
  <r>
    <n v="917"/>
    <x v="0"/>
    <d v="2024-07-28T00:00:00"/>
    <x v="6"/>
    <d v="1899-12-30T15:30:00"/>
    <s v="Fazenda Santa Maria Lucia "/>
    <x v="3"/>
    <x v="1"/>
    <x v="0"/>
    <x v="0"/>
    <s v="O motorista durante a limpeza da carga, ao quebrar um galho se desequilibrou e bateu com as costas na base do fueiro. "/>
    <x v="0"/>
    <x v="0"/>
    <s v="Logística Florestal"/>
    <s v="37013422 Sidney Antônio Cardoso "/>
    <s v="Motorista Transporte Florestal "/>
    <m/>
    <m/>
    <m/>
    <s v="1. Comunicado o Supervisor e Técnico. "/>
    <s v="Fabrício Rodrigues Pontes "/>
    <s v="JOSE LEONARDO RIGHETO"/>
    <s v="LEVE"/>
    <s v="BAIXA"/>
    <s v="NÃO"/>
    <s v=""/>
    <b v="0"/>
    <s v=""/>
    <m/>
    <m/>
    <m/>
    <s v="SIM"/>
  </r>
  <r>
    <n v="918"/>
    <x v="0"/>
    <d v="2024-07-27T00:00:00"/>
    <x v="6"/>
    <d v="1899-12-30T21:40:00"/>
    <s v="Ponto de Apoio Itapetininga "/>
    <x v="0"/>
    <x v="3"/>
    <x v="0"/>
    <x v="0"/>
    <s v="Motorista trafegava com o caminhão, quando em determinado momento, identificou um princípio de incêndio no eixo 12h (lado direito da primeira composição). "/>
    <x v="0"/>
    <x v="0"/>
    <s v="BTF - 07 "/>
    <s v="Washington Paes de Guimarães 37013882 "/>
    <s v="Motorista Transporte Madeira "/>
    <m/>
    <m/>
    <m/>
    <s v="1. Informado a Supervisão . "/>
    <s v="Luiz Carlos Bernine "/>
    <s v="JOSE LEONARDO RIGHETO"/>
    <s v="MODERADO"/>
    <s v="BAIXA"/>
    <s v="SIM"/>
    <d v="2024-08-03T00:00:00"/>
    <s v="CONCLUÍDO"/>
    <s v=""/>
    <s v="OK"/>
    <d v="2024-08-02T00:00:00"/>
    <s v="SIM"/>
    <s v="NÃO"/>
  </r>
  <r>
    <n v="919"/>
    <x v="0"/>
    <d v="2024-07-28T00:00:00"/>
    <x v="6"/>
    <d v="1899-12-30T16:00:00"/>
    <s v="Fazenda Santa Maria Lúcia "/>
    <x v="0"/>
    <x v="3"/>
    <x v="0"/>
    <x v="0"/>
    <s v="Quando o operador colocou o primeiro fecho de madeira na primeira carreta, veio a cair o conjunto completo do fueiro. "/>
    <x v="0"/>
    <x v="0"/>
    <s v="Logística Florestal"/>
    <s v="José Antônio Moeca Junior 37018499 "/>
    <s v="Motorista Transporte Florestal "/>
    <m/>
    <m/>
    <m/>
    <s v="1. Avisado o Supervisor da área e logístico. "/>
    <s v="Edison Francisco Leite "/>
    <s v="JOSE LEONARDO RIGHETO"/>
    <s v="LEVE"/>
    <s v="BAIXA"/>
    <s v="NÃO"/>
    <s v=""/>
    <b v="0"/>
    <s v=""/>
    <m/>
    <m/>
    <m/>
    <s v="SIM"/>
  </r>
  <r>
    <n v="920"/>
    <x v="0"/>
    <d v="2024-07-29T00:00:00"/>
    <x v="6"/>
    <d v="1899-12-30T12:15:00"/>
    <s v="Fazenda velha Gleba A - Itatinga - SP"/>
    <x v="2"/>
    <x v="1"/>
    <x v="0"/>
    <x v="0"/>
    <s v="O operador desceu para trocar o sabre, sentiu uma picada de abelha em seu rosto, próximo ao olho esquerdo. "/>
    <x v="0"/>
    <x v="3"/>
    <s v="Módulo 01"/>
    <s v="Deivid Tavela - 37005292"/>
    <s v="Operador de máquinas florestais II"/>
    <m/>
    <m/>
    <m/>
    <s v="1. Comunicado gestão;_x000a_2. Colaborador tomou anti-alérgico e encaminhado para Santa Casa de Itatinga"/>
    <s v="Leoni Castorino Machado"/>
    <s v="MARCO ANTONIO DINIZ"/>
    <s v="LEVE"/>
    <s v="BAIXA"/>
    <s v="NÃO"/>
    <s v=""/>
    <b v="0"/>
    <s v=""/>
    <m/>
    <m/>
    <m/>
    <s v="SIM"/>
  </r>
  <r>
    <n v="921"/>
    <x v="0"/>
    <d v="2024-07-26T00:00:00"/>
    <x v="6"/>
    <d v="1899-12-30T10:35:00"/>
    <s v="Fazenda Conceição"/>
    <x v="0"/>
    <x v="2"/>
    <x v="0"/>
    <x v="0"/>
    <s v="Durante vistoria, ao desviar de um banco de areia, um pedaço de pau que estava no meio do capim deu efeito rebote e bateu na porta traseira do lado direito do veículo fiat argo, amassando a porta do veículo. "/>
    <x v="0"/>
    <x v="4"/>
    <s v="Noroeste"/>
    <s v="37017550 - Emerson Luiz de Deus"/>
    <s v="Supervisor"/>
    <m/>
    <m/>
    <m/>
    <s v="1. Comunicado ao coordenador responsável."/>
    <s v="Emerson Luiz de Deus"/>
    <s v="ALEXANDRE OLIVEIRA"/>
    <s v="LEVE"/>
    <s v="BAIXA"/>
    <s v="NÃO"/>
    <s v=""/>
    <b v="0"/>
    <s v=""/>
    <m/>
    <m/>
    <m/>
    <s v="SIM"/>
  </r>
  <r>
    <n v="922"/>
    <x v="0"/>
    <d v="2024-07-29T00:00:00"/>
    <x v="6"/>
    <d v="1899-12-30T15:45:00"/>
    <s v="São João Belmont "/>
    <x v="4"/>
    <x v="1"/>
    <x v="0"/>
    <x v="0"/>
    <s v="O colaborador realizava o trabalho com a calcalhadeira, quando passando por um desnível, veio a tombar para o lado esquerdo."/>
    <x v="54"/>
    <x v="4"/>
    <s v="Norte"/>
    <s v="9053 - Carlos Alexandre"/>
    <s v="Operador de trator"/>
    <m/>
    <m/>
    <m/>
    <s v="1. O spervisor Jackson prestou apoio na ocorrência e informou ao técnico em segurança do trabalho, que constatou não haver gravidade no incidente. "/>
    <s v="Jackson Santos "/>
    <s v="ALEXANDRE OLIVEIRA"/>
    <s v="LEVE"/>
    <s v="BAIXA"/>
    <s v="NÃO"/>
    <s v=""/>
    <b v="0"/>
    <s v=""/>
    <m/>
    <m/>
    <m/>
    <s v="SIM"/>
  </r>
  <r>
    <n v="923"/>
    <x v="0"/>
    <d v="2024-07-29T00:00:00"/>
    <x v="6"/>
    <d v="1899-12-30T12:40:00"/>
    <s v="Talhão 47"/>
    <x v="0"/>
    <x v="2"/>
    <x v="0"/>
    <x v="0"/>
    <s v="Colaborador ao adentrar no veículo, percebeu que tinha abelha, na tentativa de espantar, bateu com a mão no para-brisa que acabou trincando. Não houve nenhuma lesão com o colaborador."/>
    <x v="0"/>
    <x v="10"/>
    <s v="Fazenda Camapuã"/>
    <s v="37018109 - Eduardo Mariano de Oliveira"/>
    <s v="Trabalhador Florestal "/>
    <m/>
    <m/>
    <m/>
    <s v="1. Evasão do local onde estava as abelhas;_x000a_2. Acionado a liderança;_x000a_3. Solicitado a troca do para-brisa."/>
    <s v="Eduardo Mariano de Oliveira"/>
    <s v="KARINE ANTONIA MORAES RIBEIRO"/>
    <s v="LEVE"/>
    <s v="BAIXA"/>
    <s v="NÃO"/>
    <s v=""/>
    <b v="0"/>
    <s v=""/>
    <m/>
    <m/>
    <m/>
    <s v="SIM"/>
  </r>
  <r>
    <n v="924"/>
    <x v="2"/>
    <m/>
    <x v="7"/>
    <m/>
    <m/>
    <x v="9"/>
    <x v="1"/>
    <x v="0"/>
    <x v="0"/>
    <m/>
    <x v="61"/>
    <x v="18"/>
    <m/>
    <m/>
    <m/>
    <m/>
    <m/>
    <m/>
    <m/>
    <m/>
    <m/>
    <m/>
    <m/>
    <m/>
    <m/>
    <m/>
    <m/>
    <m/>
    <m/>
    <m/>
    <m/>
  </r>
  <r>
    <n v="925"/>
    <x v="0"/>
    <d v="2024-07-30T00:00:00"/>
    <x v="6"/>
    <d v="1899-12-30T21:00:00"/>
    <s v="Fazenda Sao domingos / Avai - MÓD 09"/>
    <x v="2"/>
    <x v="1"/>
    <x v="0"/>
    <x v="0"/>
    <s v="Operador desceu do equipamento, sentiu uma picada de abelha em seu rosto, próximo ao olho esquerdo. "/>
    <x v="0"/>
    <x v="3"/>
    <s v="Módulo 09 "/>
    <s v="Paulo Vitor Carvalho "/>
    <s v="Operador máquina florestal II "/>
    <m/>
    <m/>
    <m/>
    <s v="1. Comunicado Gestão _x000a_2. Colaborador tomou anti alérgico, e encaminhado para Atendimento medico em Garça _x000a_3. Após atendimento o mesmo foi liberado a retornar ao trabalho "/>
    <s v="Tcharles de Oliveira Queiros. "/>
    <s v="LYNIKER HENRIQUE NOGUEIRA DE OLIVEIRA"/>
    <s v="LEVE"/>
    <s v="BAIXA"/>
    <s v="NÃO"/>
    <s v=""/>
    <b v="0"/>
    <s v=""/>
    <m/>
    <m/>
    <m/>
    <s v="SIM"/>
  </r>
  <r>
    <n v="926"/>
    <x v="0"/>
    <d v="2024-07-30T00:00:00"/>
    <x v="6"/>
    <d v="1899-12-30T11:30:00"/>
    <s v="Fazenda Liberdade"/>
    <x v="4"/>
    <x v="1"/>
    <x v="0"/>
    <x v="0"/>
    <s v="Durante a realização da inspeção de segurança do tst da empresa, deixou a porta do trator aberta, quando uma rajada de vento levou a porta para traz, quebrando o limitador, batendo contra a estrutura, causando a quebra do vidro da porta."/>
    <x v="31"/>
    <x v="4"/>
    <s v="Silvicultura"/>
    <s v="Luciano Passaroni "/>
    <s v="Técnico de segurança do trabalho"/>
    <m/>
    <m/>
    <m/>
    <s v="1. Paralisando a máquina para a remoção dos resíduos"/>
    <s v="Luciano Henrique Passoni"/>
    <s v="ALEXANDRE OLIVEIRA"/>
    <s v="LEVE"/>
    <s v="BAIXA"/>
    <s v="NÃO"/>
    <s v=""/>
    <b v="0"/>
    <s v=""/>
    <m/>
    <m/>
    <m/>
    <s v="SIM"/>
  </r>
  <r>
    <n v="927"/>
    <x v="0"/>
    <d v="2024-07-30T00:00:00"/>
    <x v="6"/>
    <d v="1899-12-30T11:47:00"/>
    <s v="Fazenda Alvorada VII, Talhão 86 - Gleba A"/>
    <x v="4"/>
    <x v="1"/>
    <x v="0"/>
    <x v="0"/>
    <s v="O tratorista efetuava atividade de barra aberta, quando o pneu dianteiro do trator frota 551 passou por um resíduo de madeira que projetou em direção ao vidro frontal no canto direito, causando quebra (estilhaço). O vidro possui película."/>
    <x v="22"/>
    <x v="4"/>
    <s v="Capão Bonito/SP."/>
    <s v="010314883 - Rafael Rodrigues Custódio "/>
    <s v="Tratorista"/>
    <m/>
    <m/>
    <m/>
    <s v="1. Foi paralisado o trator para a troca do vidro."/>
    <s v="Rafael Rodrigues"/>
    <s v="MARCO ANTONIO DINIZ"/>
    <s v="LEVE"/>
    <s v="BAIXA"/>
    <s v="NÃO"/>
    <s v=""/>
    <b v="0"/>
    <s v=""/>
    <m/>
    <m/>
    <m/>
    <s v="SIM"/>
  </r>
  <r>
    <n v="928"/>
    <x v="0"/>
    <d v="2024-07-31T00:00:00"/>
    <x v="6"/>
    <d v="1899-12-30T08:37:00"/>
    <s v="Fazenda Mamedina - MÓD 07"/>
    <x v="0"/>
    <x v="2"/>
    <x v="0"/>
    <x v="0"/>
    <s v="Colaborador realizava manobra em marcha ré com a caminhonete Hillux, momento que colidiu com o veículo Fiat Argo, que estava estacionado. "/>
    <x v="7"/>
    <x v="3"/>
    <s v="Módulo 7 "/>
    <s v="90001516 | Cleiton Gonçalves Pinto "/>
    <s v="Mecânico "/>
    <m/>
    <m/>
    <m/>
    <s v="1. Evidenciado que não houve lesão ao colaborador. _x000a_2. O veículo Argo se encontrava estacionado e sem ocupantes. _x000a_2. Após breve análise, devido as avarias não comprometerem a segurança, os veículos foram liberados. "/>
    <s v="João Paulo Nogueira "/>
    <s v="LYNIKER HENRIQUE NOGUEIRA DE OLIVEIRA"/>
    <s v="LEVE"/>
    <s v="BAIXA"/>
    <s v="NÃO"/>
    <s v=""/>
    <b v="0"/>
    <s v=""/>
    <m/>
    <m/>
    <m/>
    <s v="SIM"/>
  </r>
  <r>
    <n v="929"/>
    <x v="0"/>
    <d v="2024-07-30T00:00:00"/>
    <x v="6"/>
    <d v="1899-12-30T04:00:00"/>
    <s v="Fazenda Santa Madalena II - MÓD 04 "/>
    <x v="0"/>
    <x v="2"/>
    <x v="0"/>
    <x v="0"/>
    <s v="Colaborador estacionou o veículo a uma distância segura para realizar a operação de carregamento. _x000a_Quando um motorista informou via rádio que havia caído uma árvore sobre o veículo. _x000a_Obs: O veículo estava estacionado e sem ocupantes; _x000a_Houve apenas pequenos danos materiais (Amassado na coluna do teto e próximo a antena de rádio)."/>
    <x v="0"/>
    <x v="1"/>
    <s v="Módulo 04 "/>
    <s v="Ricardo Pisani da Silva/ 37013308 "/>
    <s v="assistente Operador de Grua "/>
    <m/>
    <m/>
    <m/>
    <s v="1. Comunicado a gestão imediata;_x000a_2. Comunicado a segurança do trabalho. "/>
    <s v="Vanderlei José Honório. "/>
    <s v="LYNIKER HENRIQUE NOGUEIRA DE OLIVEIRA"/>
    <s v="LEVE"/>
    <s v="BAIXA"/>
    <s v="NÃO"/>
    <s v=""/>
    <b v="0"/>
    <s v=""/>
    <m/>
    <m/>
    <m/>
    <s v="SIM"/>
  </r>
  <r>
    <n v="930"/>
    <x v="0"/>
    <d v="2024-07-29T00:00:00"/>
    <x v="6"/>
    <d v="1899-12-30T14:50:00"/>
    <s v="_x000a_Fazenda Santa Madalena "/>
    <x v="0"/>
    <x v="3"/>
    <x v="0"/>
    <x v="0"/>
    <s v="Caminhão seguia carregado no trajeto da fazenda, quando próximo de uma curva havia um carro da Ponsse parado e o motorista ao abrir o ângulo para fazer a curva, veio a quebrar o retrovisor do lado direito do carro."/>
    <x v="0"/>
    <x v="0"/>
    <s v="_x000a_Logística Florestal "/>
    <s v="Lucas Eduardo Morelato "/>
    <s v="Motorista Transporte de Cargas "/>
    <m/>
    <m/>
    <m/>
    <s v="1. Comunicado Supervisor "/>
    <s v="Francisco Antonio Franco "/>
    <s v="JOSE LEONARDO RIGHETO"/>
    <s v="LEVE"/>
    <s v="BAIXA"/>
    <s v="NÃO"/>
    <s v=""/>
    <b v="0"/>
    <s v=""/>
    <m/>
    <m/>
    <m/>
    <s v="SIM"/>
  </r>
  <r>
    <n v="931"/>
    <x v="0"/>
    <d v="2024-07-31T00:00:00"/>
    <x v="6"/>
    <d v="1899-12-30T04:20:00"/>
    <s v="Alça das mesas 3 e 4. "/>
    <x v="0"/>
    <x v="3"/>
    <x v="0"/>
    <x v="0"/>
    <s v="Frota 2669 foi entrar na alça das mesas para descarregar, parou o caminhão e logo em seguida não percebeu a proximidade do caminhão garbuio e acabou colidindo na traseira. "/>
    <x v="0"/>
    <x v="11"/>
    <s v="Linha ll"/>
    <s v="Josefa Aline _x000a_Jabis Simei da Silva (Garbuio) "/>
    <s v="Motorista "/>
    <m/>
    <m/>
    <m/>
    <s v="1. Acionado supervisão de pátio. _x000a_2. ⁠Solicitação da câmera do creare. _x000a_3. Comunicado a segurança do trabalho "/>
    <s v="_x000a_Camila Leite Santos "/>
    <s v="ALESSANDRA MARTINS RIBEIRO"/>
    <s v="LEVE"/>
    <s v="BAIXA"/>
    <s v="NÃO"/>
    <s v=""/>
    <b v="0"/>
    <s v=""/>
    <m/>
    <m/>
    <m/>
    <s v="SIM"/>
  </r>
  <r>
    <n v="932"/>
    <x v="1"/>
    <d v="2024-07-29T00:00:00"/>
    <x v="6"/>
    <d v="1899-12-30T14:10:00"/>
    <s v="Fazenda Santa Fé "/>
    <x v="3"/>
    <x v="1"/>
    <x v="0"/>
    <x v="0"/>
    <s v="Colaboradora ao executar atividade de combate formiga manual, pisou em um buraco, vindo a sentir um desconforto em seu tornozelo esquerdo. A mesma avisou o encarregado, e logo foi encaminhada para unidade hospitalar para atendimento. "/>
    <x v="53"/>
    <x v="4"/>
    <s v="Combate de Formiga"/>
    <s v="Rhaissa Gabrieli Franca da silva "/>
    <s v="Trabalhador Florestal"/>
    <m/>
    <m/>
    <m/>
    <s v="1. Encaminhada para atendimento hospitalar, realização de Raio X e atendimento pelo médico do trabalho e liberado para atividades laborais _x000a_2. Realizado atendimento e liberado sem restrições"/>
    <s v="Juliani Silva "/>
    <s v="RAFAEL PINHEIRO RODRIGUES"/>
    <s v="LEVE"/>
    <s v="BAIXA"/>
    <s v="NÃO"/>
    <s v=""/>
    <b v="0"/>
    <s v=""/>
    <m/>
    <m/>
    <m/>
    <s v="NÃO"/>
  </r>
  <r>
    <n v="933"/>
    <x v="1"/>
    <d v="2024-07-31T00:00:00"/>
    <x v="6"/>
    <d v="1899-12-30T08:40:00"/>
    <s v="Crescimento 1 "/>
    <x v="3"/>
    <x v="1"/>
    <x v="0"/>
    <x v="0"/>
    <s v="O colaborador ao realizar atividade de apoio na segunda seleção, tendo intenção de pegar a mesa rolante, está deslizou da mão, causando prensamento do dedo esquerdo, causando uma leve escoriação. "/>
    <x v="1"/>
    <x v="2"/>
    <s v="2° Seleção "/>
    <s v="Erick Santos de Souza, 37017175 "/>
    <s v="Auxiliar de Viveiro "/>
    <m/>
    <m/>
    <m/>
    <s v="1. O colaborador foi encaminhado para atendimento ambulatorial. "/>
    <s v="Rodrigo Ap Fonsec "/>
    <s v="Dayane Rafaela Rossignolo"/>
    <s v="LEVE"/>
    <s v="BAIXA"/>
    <s v="NÃO"/>
    <s v=""/>
    <b v="0"/>
    <s v=""/>
    <m/>
    <m/>
    <m/>
    <s v="SIM"/>
  </r>
  <r>
    <n v="934"/>
    <x v="0"/>
    <d v="2024-08-01T00:00:00"/>
    <x v="8"/>
    <d v="1899-12-30T05:00:00"/>
    <s v="Borebi "/>
    <x v="0"/>
    <x v="2"/>
    <x v="0"/>
    <x v="0"/>
    <s v="_x000a_Motorista ao realizar uma manobra no talhão para retornar, acabou colidindo com a cerca. "/>
    <x v="0"/>
    <x v="0"/>
    <s v="Logística Florestal "/>
    <s v=" Claudinir Alencar Garcia / 37015770 "/>
    <s v="Motorista veículo leve "/>
    <m/>
    <m/>
    <m/>
    <s v="1. Comunicação imediata com o supervisor "/>
    <s v="Wesley Maruchi "/>
    <s v="JOSE LEONARDO RIGHETO"/>
    <s v="LEVE"/>
    <s v="BAIXA"/>
    <s v="NÃO"/>
    <s v=""/>
    <b v="0"/>
    <s v=""/>
    <m/>
    <m/>
    <m/>
    <s v="SIM"/>
  </r>
  <r>
    <n v="935"/>
    <x v="0"/>
    <d v="2024-08-01T00:00:00"/>
    <x v="8"/>
    <d v="1899-12-30T01:45:00"/>
    <s v="Alça das mesas 3 e 4. "/>
    <x v="0"/>
    <x v="3"/>
    <x v="0"/>
    <x v="0"/>
    <s v="Frota 44181 alega que ao sair da mesa 3, caminhão enroscou em uma tora e não ia pra frente, o mesmo precisou dar ré pra sair e então veio a colidir a traseira com a cabine da frota 44089 que estava entrando na mesa 3 para descarregar. (Ambas as frotas estavam apoiando no rechego)._x000a_"/>
    <x v="0"/>
    <x v="11"/>
    <s v="Linha ll"/>
    <s v="Reginaldo Araujo - 44089 _x000a_Marco Santos - 44181 "/>
    <s v="Motorista "/>
    <m/>
    <m/>
    <m/>
    <s v="1- Acionado supervisão de pátio. _x000a_2- ⁠Solicitação da câmera do creare. _x000a_3- Comunicado a segurança do trabalho "/>
    <s v="Camila Leite Santos "/>
    <s v="ALESSANDRA MARTINS RIBEIRO"/>
    <s v="LEVE"/>
    <s v="BAIXA"/>
    <s v="NÃO"/>
    <s v=""/>
    <b v="0"/>
    <s v=""/>
    <m/>
    <m/>
    <m/>
    <s v="SIM"/>
  </r>
  <r>
    <n v="936"/>
    <x v="0"/>
    <d v="2024-07-31T00:00:00"/>
    <x v="6"/>
    <d v="1899-12-30T10:45:00"/>
    <s v="São João Belmont "/>
    <x v="4"/>
    <x v="1"/>
    <x v="0"/>
    <x v="0"/>
    <s v="O colaborador realizava o trabalho com a calcalhadeira, quando passando por cima de  resíduos no talhão, um pedaço de madeira subiu pela frente da máquina, atravessando a proteção, causando a quebra do vidro e adentrando a cabine. "/>
    <x v="54"/>
    <x v="4"/>
    <s v="Norte"/>
    <s v="Carlos Alexandre Silva - 9053"/>
    <s v="Operador de Trator Pneu II"/>
    <m/>
    <m/>
    <m/>
    <s v="1. O supervisor Jackson prestou apoio na ocorrência e informou ao técnico em segurança do trabalho."/>
    <s v="Jackson Santos "/>
    <s v="ALEXANDRE OLIVEIRA"/>
    <s v="MODERADO"/>
    <s v="BAIXA"/>
    <s v="SIM"/>
    <d v="2024-08-07T00:00:00"/>
    <s v="CONCLUÍDO"/>
    <s v=""/>
    <s v="OK"/>
    <d v="2024-08-08T00:00:00"/>
    <s v="SIM"/>
    <s v="SIM"/>
  </r>
  <r>
    <n v="937"/>
    <x v="0"/>
    <d v="2024-07-31T00:00:00"/>
    <x v="6"/>
    <d v="1899-12-30T15:00:00"/>
    <s v="ID 0110 - Fazenda Paineiras - Talhão 004."/>
    <x v="3"/>
    <x v="1"/>
    <x v="0"/>
    <x v="0"/>
    <s v="A colaboradora estava realizando a atividade de irrigação, quando enroscou sua perna em um resíduo de madeira, vindo a cair, batendo o joelho esquerdo no chão. "/>
    <x v="0"/>
    <x v="4"/>
    <s v="Plantio Primarizado"/>
    <s v="Jeéssica Aparecida Constantino Barbosa - 37018680"/>
    <s v="Auxiliar de Serviços Gerais Campo "/>
    <m/>
    <m/>
    <m/>
    <s v="1. Encaminhada de imediato ao OS de Espirito Santo do Trvo;_x000a_2. Em 01/08/2024 passará ambulatório médico Bracell. "/>
    <s v="Antônio Bruno Filho "/>
    <s v="RODOLFO DE SOUZA RODRIGUES"/>
    <s v="LEVE"/>
    <s v="BAIXA"/>
    <s v="NÃO"/>
    <s v=""/>
    <b v="0"/>
    <s v=""/>
    <m/>
    <m/>
    <m/>
    <s v="SIM"/>
  </r>
  <r>
    <n v="938"/>
    <x v="0"/>
    <d v="2024-07-30T00:00:00"/>
    <x v="6"/>
    <d v="1899-12-30T13:00:00"/>
    <s v="Viveiro - Avaí "/>
    <x v="3"/>
    <x v="1"/>
    <x v="0"/>
    <x v="0"/>
    <s v="Durante movimento de bandejão, colaborador sentiu dor nas costas. "/>
    <x v="0"/>
    <x v="2"/>
    <s v="1º seleção "/>
    <s v="37016475 - Raylson Lucas de Souza Ramos "/>
    <s v="Auxiliar de Serviços Gerais "/>
    <m/>
    <m/>
    <m/>
    <s v="1. Encaminhado ao pronto atendimento de Pirajuí _x000a_2. Encaminhado ao médico do trabalho para avaliação (linha 1)"/>
    <s v="Rosana Ferreira de Souza"/>
    <s v="KARINE ANTONIA MORAES RIBEIRO"/>
    <s v="LEVE"/>
    <s v="BAIXA"/>
    <s v="NÃO"/>
    <s v=""/>
    <b v="0"/>
    <s v=""/>
    <m/>
    <m/>
    <m/>
    <s v="SIM"/>
  </r>
  <r>
    <n v="939"/>
    <x v="0"/>
    <d v="2024-07-31T00:00:00"/>
    <x v="6"/>
    <d v="1899-12-30T20:30:00"/>
    <s v="Brotras - SP"/>
    <x v="0"/>
    <x v="0"/>
    <x v="0"/>
    <x v="0"/>
    <s v="Ao retornar do jantar no restaurante para ônibus (afim de voltar para o hotel), o operador tomou a iniciativa de abrir a porta, para isso o colaborador inseriu a mão no interior da cabine pelo lado de fora (janela motorista) e soltou a alavanca do freio estacionário (confundindo com a alavanca da abertura da porta) isso fez com que o veículo se movimentasse para frente por aproximadamente 1 metro, vindo atingir um poste e com a colisão, houve a quebra do retrovisor e uma trinca no para-brisa."/>
    <x v="0"/>
    <x v="4"/>
    <s v="Preparo de solo - LP2"/>
    <s v="37017146 - Luciano Aparecido Marques da Silva "/>
    <s v="Operador de máquinas I "/>
    <m/>
    <m/>
    <m/>
    <s v="1. Comunicado aos gestores da área _x000a_2. Realizando avaliação dos danos e sinalização do local."/>
    <s v="Matheus Felipe da Silva "/>
    <s v="RODOLFO DE SOUZA RODRIGUES"/>
    <s v="LEVE"/>
    <s v="BAIXA"/>
    <s v="NÃO"/>
    <s v=""/>
    <b v="0"/>
    <s v=""/>
    <m/>
    <m/>
    <m/>
    <s v="SIM"/>
  </r>
  <r>
    <n v="940"/>
    <x v="0"/>
    <d v="2024-08-01T00:00:00"/>
    <x v="8"/>
    <d v="1899-12-30T07:25:00"/>
    <s v="Santa Flora - Gleba B "/>
    <x v="3"/>
    <x v="1"/>
    <x v="0"/>
    <x v="0"/>
    <s v="A colaboradora estava realizando uma atividade de combate a formiga, quando tropeçou em resíduos no talhão, vindo a cair e torcer o joelho direito. "/>
    <x v="9"/>
    <x v="4"/>
    <s v="Talhão 013"/>
    <s v="1274 - Cleide Rosângela de Jesus Silva "/>
    <s v="Trabalhador Florestal "/>
    <m/>
    <m/>
    <m/>
    <s v="1. Certificar que a colaboradora estava bem e a mesma foi encaminhada a UPA de Agudos para atendimento médico. "/>
    <s v="Márcio Rodrigues Peres Bueno "/>
    <s v="MAICON BRAGA RODRIGUES"/>
    <s v="LEVE"/>
    <s v="BAIXA"/>
    <s v="NÃO"/>
    <s v=""/>
    <b v="0"/>
    <s v=""/>
    <m/>
    <m/>
    <m/>
    <s v="SIM"/>
  </r>
  <r>
    <n v="941"/>
    <x v="0"/>
    <d v="2024-08-01T00:00:00"/>
    <x v="8"/>
    <d v="1899-12-30T10:30:00"/>
    <s v="Fazenda Turvinho 1"/>
    <x v="3"/>
    <x v="1"/>
    <x v="0"/>
    <x v="0"/>
    <s v="Durante atividade de plantio, a colaboradora tropeçou em um buraco, caiu em cima da mão e sentiu um desconforto. "/>
    <x v="50"/>
    <x v="4"/>
    <s v="Região Centro "/>
    <s v="Eliara Caroline da Silva "/>
    <s v="Trabalhador Rural "/>
    <m/>
    <m/>
    <m/>
    <s v="1. Colaboradora foi encaminhaa ao pronto socorro de Areiópolis. _x000a_2. Comunicado supervisor LB Florestal e área de segurança do trabalho Bracell."/>
    <s v="Edson Ernesto Aleixo do Prado"/>
    <s v="MAICON BRAGA RODRIGUES"/>
    <s v="LEVE"/>
    <s v="BAIXA"/>
    <s v="NÃO"/>
    <s v=""/>
    <b v="0"/>
    <s v=""/>
    <m/>
    <m/>
    <m/>
    <s v="SIM"/>
  </r>
  <r>
    <n v="942"/>
    <x v="0"/>
    <d v="2024-08-01T00:00:00"/>
    <x v="8"/>
    <d v="1899-12-30T06:15:00"/>
    <s v="Fazenda Ômega, ID 0244"/>
    <x v="3"/>
    <x v="1"/>
    <x v="0"/>
    <x v="0"/>
    <s v="Colaboradora estava subindo o degrau do ônibus, quando o motorista veio a fechar a porta, onde a parte estrutural veio a pegar no joelho da colaboradora. "/>
    <x v="25"/>
    <x v="4"/>
    <s v="Noroeste "/>
    <s v="Paola de Oliveira "/>
    <s v="Ajudante Florestal "/>
    <m/>
    <m/>
    <m/>
    <s v="1. O colaborador foi levado ao pronto atendimento de Getulina;_x000a_2. Foi informado ao supervisor e área de segurança. "/>
    <s v="Carlos Henrique Rodrigues "/>
    <s v="ALEXANDRE OLIVEIRA"/>
    <s v="LEVE"/>
    <s v="BAIXA"/>
    <s v="NÃO"/>
    <s v=""/>
    <b v="0"/>
    <s v=""/>
    <m/>
    <m/>
    <m/>
    <s v="SIM"/>
  </r>
  <r>
    <n v="943"/>
    <x v="0"/>
    <d v="2024-08-01T00:00:00"/>
    <x v="8"/>
    <d v="1899-12-30T12:45:00"/>
    <s v="Faz. São José do Bela Vista - MÓD 06"/>
    <x v="2"/>
    <x v="1"/>
    <x v="0"/>
    <x v="0"/>
    <s v="Colaborador desceu da máquina para realizar a troca do material de corte, momento que foi picado por uma abelha nas costas. "/>
    <x v="0"/>
    <x v="3"/>
    <s v="Módulo 6 "/>
    <s v="37010887, Daniel Vinicius Vianna. "/>
    <s v="Operador de máquina florestal "/>
    <m/>
    <m/>
    <m/>
    <s v="1. Colaborador medicado imediatamente com antialérgico. _x000a_2. Colaborador encaminhado para P.S de Lins, avaliado e liberado para as atividades. "/>
    <s v="Ariosmar Damaceno "/>
    <s v="LYNIKER HENRIQUE NOGUEIRA DE OLIVEIRA"/>
    <s v="LEVE"/>
    <s v="BAIXA"/>
    <s v="NÃO"/>
    <s v=""/>
    <b v="0"/>
    <s v=""/>
    <m/>
    <m/>
    <m/>
    <s v="SIM"/>
  </r>
  <r>
    <n v="944"/>
    <x v="0"/>
    <d v="2024-07-31T00:00:00"/>
    <x v="6"/>
    <d v="1899-12-30T18:00:00"/>
    <s v="Lençóis Paulista "/>
    <x v="3"/>
    <x v="1"/>
    <x v="0"/>
    <x v="0"/>
    <s v="O colaborador relata que ao remover o suporte do paralama da carreta frota 2179, o mesmo escorregou da sua luva e caiu de quina no seu pé direito. "/>
    <x v="0"/>
    <x v="6"/>
    <s v="Automotiva Linha 1 "/>
    <s v="37007298 / Renato Lázaro Cecchini Cajuela "/>
    <s v=" Mecânico "/>
    <m/>
    <m/>
    <m/>
    <s v="1. Comunicado liderança e direcionado para ambulatório linha 2. _x000a_2. Comuniação à segurança do trabalho. _x000a_3. Colaborador encaminhado ao CMU para exames. "/>
    <s v="Renato Taceo "/>
    <s v="TÁSSIA PRADO"/>
    <s v="LEVE"/>
    <s v="BAIXA"/>
    <s v="NÃO"/>
    <s v=""/>
    <b v="0"/>
    <s v=""/>
    <m/>
    <m/>
    <m/>
    <s v="SIM"/>
  </r>
  <r>
    <n v="945"/>
    <x v="1"/>
    <d v="2024-07-30T00:00:00"/>
    <x v="6"/>
    <d v="1899-12-30T10:30:00"/>
    <s v="Fazenda Santa Rosa - Bataguassu/MS - MÓD 01"/>
    <x v="3"/>
    <x v="1"/>
    <x v="0"/>
    <x v="0"/>
    <s v="Colaboradora realizava atividade de combate formiga manual, quando veio a tropeçar em um resíduo, ocasionando a sua queda ao solo. "/>
    <x v="1"/>
    <x v="4"/>
    <s v="Módulo 01 - Combate Formiga Manual "/>
    <s v="Nilza Lobo _x000a_Matrícula: 37018400 "/>
    <s v="Aux. serviços gerais de campo "/>
    <m/>
    <m/>
    <m/>
    <s v="1. Colaboradora conduzida a Santa Casa de Bataguassu para avaliação médica. "/>
    <s v="Claudio Alce "/>
    <s v="EMERSON MOURA TEIXEIRA"/>
    <s v="LEVE"/>
    <s v="BAIXA"/>
    <s v="NÃO"/>
    <s v=""/>
    <b v="0"/>
    <s v=""/>
    <m/>
    <m/>
    <m/>
    <s v="SIM"/>
  </r>
  <r>
    <n v="946"/>
    <x v="1"/>
    <d v="2024-08-01T00:00:00"/>
    <x v="8"/>
    <d v="1899-12-30T12:00:00"/>
    <s v="Fazenda Santa Izabel "/>
    <x v="4"/>
    <x v="1"/>
    <x v="0"/>
    <x v="0"/>
    <s v="O colaborador (Mecânico) estava numa atividade de recuperação do guarda-corpo do caminhão munck, utilizando solda elétrica e lixadeira elétrica, quando o colaborador estava usando a lixadeira elétrica uma fagulha da lixadeira caiu na grama seca e iniciou um princípio de incêndio embaixo do caminhão. _x000a_*Nota 1:* Antes de iniciar a manutenção foi feito um rescaldo com água, molhando o local onde iria ser executado o serviço, devido o local ter muito material combustível (grama seca). _x000a_*Nota 2:* O princípio de incêndio, foi controlado tendo avarias em uma mangueira de ar do sistema de freio do caminhão."/>
    <x v="1"/>
    <x v="6"/>
    <s v="Manutenção Automotiva "/>
    <s v="37017561/ Rodrigo Maruchi "/>
    <s v="Mecânico II "/>
    <m/>
    <m/>
    <m/>
    <s v="1. Controlaram o princípio de incêndio e foi avisado o Técnico de manutenção. "/>
    <s v="José Roberto Dias "/>
    <s v="AMANDA CRISTINA PATRICIO DE LIMA"/>
    <s v="LEVE"/>
    <s v="MÉDIA"/>
    <s v="SIM"/>
    <d v="2024-08-08T00:00:00"/>
    <s v="ATRASADO"/>
    <n v="28"/>
    <m/>
    <m/>
    <m/>
    <s v="SIM"/>
  </r>
  <r>
    <n v="947"/>
    <x v="0"/>
    <d v="2024-08-02T00:00:00"/>
    <x v="8"/>
    <d v="1899-12-30T12:00:00"/>
    <s v="Fazenda Velha- Gleba A "/>
    <x v="0"/>
    <x v="0"/>
    <x v="0"/>
    <x v="1"/>
    <s v="Motorista ao descarregar viagem de Rachão em terreno plano, percebeu ao bascular que o caminhão puxou para o lado esquerdo, vindo a tombar. Obs: O segundo LS também teve dificuldade em descarregar a carga devido a tampa estar travada, com isso foi parado a operação do mesmo imediatamente. "/>
    <x v="62"/>
    <x v="12"/>
    <s v="BRC 04 "/>
    <s v="Fabio Cristiano. "/>
    <s v="Motorista . "/>
    <m/>
    <m/>
    <m/>
    <s v="1. Comunicado de imediato o Supervisor Kayo Sanchez BRC-04 e ao Gestor Wesley da empresa WRA. "/>
    <s v="Bruno Henrique Farias "/>
    <s v="ALESSANDRA MARTINS RIBEIRO"/>
    <s v="MODERADO"/>
    <s v="BAIXA"/>
    <s v="SIM"/>
    <d v="2024-08-09T00:00:00"/>
    <s v="CONCLUÍDO"/>
    <m/>
    <s v="OK"/>
    <d v="2024-08-07T00:00:00"/>
    <m/>
    <s v="SIM"/>
  </r>
  <r>
    <n v="948"/>
    <x v="0"/>
    <d v="2024-08-03T00:00:00"/>
    <x v="8"/>
    <d v="1899-12-30T14:30:00"/>
    <s v="Paranaiba-MS "/>
    <x v="0"/>
    <x v="3"/>
    <x v="0"/>
    <x v="0"/>
    <s v="Motorista ao estacionar no pátio de troca de turnos, colidiu com a ultima composição em outra carreta que estava parada, ocasionando danos materiais. "/>
    <x v="0"/>
    <x v="0"/>
    <s v="BTF-MS 8 "/>
    <s v="Alair José Carvalho 37017540 "/>
    <s v="Motorista Transporte Madeira "/>
    <m/>
    <m/>
    <m/>
    <m/>
    <s v="Ronaldo Lopes "/>
    <s v="JOSE LEONARDO RIGHETO"/>
    <s v="LEVE"/>
    <s v="BAIXA"/>
    <s v="NÃO"/>
    <s v=""/>
    <b v="0"/>
    <s v=""/>
    <m/>
    <m/>
    <m/>
    <s v="SIM"/>
  </r>
  <r>
    <n v="949"/>
    <x v="0"/>
    <d v="2024-08-03T00:00:00"/>
    <x v="8"/>
    <d v="1899-12-30T17:40:00"/>
    <s v="Fazenda Palmital - Paulistania/SP - MÓD 07"/>
    <x v="2"/>
    <x v="1"/>
    <x v="0"/>
    <x v="0"/>
    <s v="O colaborador ao descer da máquina para realizar marcação da pilha, levou uma ferroada de abelha no pescoço. "/>
    <x v="0"/>
    <x v="3"/>
    <s v="Módulo 7"/>
    <s v="37017120 - Wesley Rinaldi "/>
    <s v="Operador de máquinas florestais "/>
    <m/>
    <m/>
    <m/>
    <s v="1. Direcionado o colaborador ao P.S de Bauru "/>
    <s v="Ivan Silva "/>
    <s v="LYNIKER HENRIQUE NOGUEIRA DE OLIVEIRA"/>
    <s v="LEVE"/>
    <s v="BAIXA"/>
    <s v="NÃO"/>
    <s v=""/>
    <b v="0"/>
    <s v=""/>
    <m/>
    <m/>
    <m/>
    <s v="SIM"/>
  </r>
  <r>
    <n v="950"/>
    <x v="0"/>
    <d v="2024-08-02T00:00:00"/>
    <x v="8"/>
    <d v="1899-12-30T11:00:00"/>
    <s v="ID 0110 - Fazenda Paineiras, talhão 005"/>
    <x v="3"/>
    <x v="1"/>
    <x v="0"/>
    <x v="0"/>
    <s v="A colaboradora estava realizando irrigação e ao iniciar a atividade houve o enrosco em um galho, para não pegar o galho em outra colaboradora, ela segurou a mangueira de irrigação e o galho acabou atingindo seu abdômen. "/>
    <x v="0"/>
    <x v="4"/>
    <s v="Plantio Primarizado"/>
    <s v="37018650 - Débora Oliveira"/>
    <s v="Auxiliar de serviços gerais "/>
    <m/>
    <m/>
    <m/>
    <s v="1. Encaminhada medicina Bracell "/>
    <s v="Lucas Zanetti "/>
    <s v="RODOLFO DE SOUZA RODRIGUES"/>
    <s v="LEVE"/>
    <s v="BAIXA"/>
    <s v="NÃO"/>
    <s v=""/>
    <b v="0"/>
    <s v=""/>
    <m/>
    <m/>
    <m/>
    <s v="SIM"/>
  </r>
  <r>
    <n v="951"/>
    <x v="0"/>
    <d v="2024-08-02T00:00:00"/>
    <x v="8"/>
    <d v="1899-12-30T10:50:00"/>
    <s v="ID 0110 - Fazenda Paineiras, talhão 005"/>
    <x v="3"/>
    <x v="1"/>
    <x v="0"/>
    <x v="0"/>
    <s v="A colaboradora estava realizando irrigação, quando durante a atividade houve o enrosco da mangueira, que acabou puxando-a para frente e a derrubando, vindo a bater a mão direita e o joelho esquedo no chão. "/>
    <x v="0"/>
    <x v="4"/>
    <s v="Plantio Primarizado"/>
    <s v="37018644 - Patrícia Ribeiro "/>
    <s v="Auxiliar de serviços gerais "/>
    <m/>
    <m/>
    <m/>
    <s v="1. Encaminhada medicina Bracell "/>
    <s v="Lucas Zanetti "/>
    <s v="RODOLFO DE SOUZA RODRIGUES"/>
    <s v="LEVE"/>
    <s v="BAIXA"/>
    <s v="NÃO"/>
    <s v=""/>
    <b v="0"/>
    <s v=""/>
    <m/>
    <m/>
    <m/>
    <s v="SIM"/>
  </r>
  <r>
    <n v="952"/>
    <x v="0"/>
    <d v="2024-08-01T00:00:00"/>
    <x v="8"/>
    <d v="1899-12-30T13:00:00"/>
    <s v="Viveiro Avaí "/>
    <x v="3"/>
    <x v="1"/>
    <x v="0"/>
    <x v="0"/>
    <s v="Colaborador estava andando na expedição com uma caixa vazia em frente ao corpo, acabou se chocando na barra do cano de irrigação e bateu a costela lado direito. "/>
    <x v="0"/>
    <x v="2"/>
    <s v="Expedição - Rustificação 4"/>
    <s v="37016483 - Eduardo dos Santos Romancini"/>
    <s v="Auxiliar de serviços gerais "/>
    <m/>
    <m/>
    <m/>
    <s v="1.Encaminhado ao pronto atendimento em Avaí; _x000a_2. Encaminhado ao médico do trabalho para avaliação."/>
    <s v="Anderson Duarte Barboza"/>
    <s v="KARINE ANTONIA MORAES RIBEIRO"/>
    <s v="LEVE"/>
    <s v="BAIXA"/>
    <s v="NÃO"/>
    <s v=""/>
    <b v="0"/>
    <s v=""/>
    <m/>
    <m/>
    <m/>
    <s v="SIM"/>
  </r>
  <r>
    <n v="953"/>
    <x v="0"/>
    <d v="2024-08-01T00:00:00"/>
    <x v="8"/>
    <d v="1899-12-30T10:15:00"/>
    <s v="Viveiro Avaí "/>
    <x v="3"/>
    <x v="1"/>
    <x v="0"/>
    <x v="0"/>
    <s v="Colaboradora em atividade, pisou em falso entre degrau e brita, ocasionando torção do pé esquerdo. "/>
    <x v="0"/>
    <x v="2"/>
    <s v="Barracão de segunda seleção "/>
    <s v="37018494 - Larissa da Silva Oliveira"/>
    <s v="Auxiliar de serviços gerais "/>
    <m/>
    <m/>
    <m/>
    <s v="1. Encaminhado ao pronto atendimento de Pirajuí (realizou raio X, não detectou lesão);_x000a_2. Encaminhado  para medicina (linha 01), para avaliação do médico do trabalho. "/>
    <s v="Gustavo André da Silva "/>
    <s v="KARINE ANTONIA MORAES RIBEIRO"/>
    <s v="LEVE"/>
    <s v="BAIXA"/>
    <s v="NÃO"/>
    <s v=""/>
    <b v="0"/>
    <s v=""/>
    <m/>
    <m/>
    <m/>
    <s v="SIM"/>
  </r>
  <r>
    <n v="954"/>
    <x v="0"/>
    <d v="2024-08-02T00:00:00"/>
    <x v="8"/>
    <d v="1899-12-30T09:10:00"/>
    <s v="Viveiro LP "/>
    <x v="3"/>
    <x v="1"/>
    <x v="0"/>
    <x v="0"/>
    <s v="Durante manejo de bandejão, o mesmo caiu sobre as mãos do colaborador. "/>
    <x v="0"/>
    <x v="2"/>
    <s v="Próximo CV "/>
    <s v="37016525 - Diego Leonardo Joaquim Tiozzo "/>
    <s v="Auxiliar de serviços gerais "/>
    <m/>
    <m/>
    <m/>
    <s v="1. Encaminhado para medicina linha 01, posteriormente direcionado ao CMU para realizar o raio X. "/>
    <s v="Isabella"/>
    <s v="KARINE ANTONIA MORAES RIBEIRO"/>
    <s v="LEVE"/>
    <s v="BAIXA"/>
    <s v="NÃO"/>
    <s v=""/>
    <b v="0"/>
    <s v=""/>
    <m/>
    <m/>
    <m/>
    <s v="SIM"/>
  </r>
  <r>
    <n v="955"/>
    <x v="1"/>
    <d v="2024-08-04T00:00:00"/>
    <x v="8"/>
    <d v="1899-12-30T08:20:00"/>
    <s v="Lagoa do Campo/Talhão 006"/>
    <x v="4"/>
    <x v="1"/>
    <x v="0"/>
    <x v="0"/>
    <s v="Operador realizando atividade de preparo de solo em área de reforma (local em que estava o Savanna limpando talhão), quando uma madeira de eucalipto seco se projetou na frente da máuqina entrando pela proteção frontal e capô do trator, causando danos materiais, não houve lesão ao operador. "/>
    <x v="1"/>
    <x v="4"/>
    <s v="Preparo de solo "/>
    <s v="37012987 - Vitor Manuel Estevão Dutra"/>
    <s v="Operador "/>
    <m/>
    <m/>
    <m/>
    <s v="1. Orientação a equipe do ocorrido, reforçou os perigos da operação em área de reforma, informou a gestão da mecânica e o supervisor operacional. "/>
    <s v="José Roberto de Brito "/>
    <s v="RAFAEL PINHEIRO RODRIGUES"/>
    <s v="LEVE"/>
    <s v="MÉDIA"/>
    <s v="SIM"/>
    <d v="2024-08-11T00:00:00"/>
    <s v="ATRASADO"/>
    <n v="25"/>
    <m/>
    <m/>
    <m/>
    <s v="SIM"/>
  </r>
  <r>
    <n v="956"/>
    <x v="0"/>
    <d v="2024-08-04T00:00:00"/>
    <x v="8"/>
    <d v="1899-12-30T04:50:00"/>
    <s v="Ponto de Apoio Itapetininga "/>
    <x v="5"/>
    <x v="1"/>
    <x v="0"/>
    <x v="0"/>
    <s v="Motorista ao iniciar o deslocamento com sua moto em direção a Fábrica, caiu na esquina da sua casa. Informou que bateu com seu peitoral no guidão da moto e a mão no chão. Foi encaminhado para P.A para avaliação médica e raio X, mas não foi constatado fratura, apenas escoriações. "/>
    <x v="0"/>
    <x v="0"/>
    <s v="BTF - 07 "/>
    <s v="Antônio Carlos de Oliveira - 37015134 "/>
    <s v="Motorista Transporte Madeira "/>
    <m/>
    <m/>
    <m/>
    <s v="1.  Informado a Supervisão e ao ambulatório Bracell. "/>
    <s v="Fabiana Oliveira "/>
    <s v="JOSE LEONARDO RIGHETO"/>
    <s v="LEVE"/>
    <s v="BAIXA"/>
    <s v="NÃO"/>
    <s v=""/>
    <b v="0"/>
    <s v=""/>
    <m/>
    <m/>
    <m/>
    <s v="SIM"/>
  </r>
  <r>
    <n v="957"/>
    <x v="1"/>
    <d v="2024-08-02T00:00:00"/>
    <x v="8"/>
    <d v="1899-12-30T12:00:00"/>
    <s v="Fazenda Santa Fé "/>
    <x v="3"/>
    <x v="1"/>
    <x v="0"/>
    <x v="0"/>
    <s v="Colaboradora relata que ao colocar uma caixa de mudas sobre a outra, veio a ter uma batida contra a caixa atingindo seu joelho direito, colaboradora queixou-se de desconforto no local e foi encaminhada à unidade hospitalar para atendimento. "/>
    <x v="53"/>
    <x v="4"/>
    <s v="Viveiro de Mudas"/>
    <s v="Herminia Narciso Sena"/>
    <s v="Trabalhador Florestal "/>
    <m/>
    <m/>
    <m/>
    <s v="1. Realizado atendimento e liberado sem restrições. "/>
    <s v="Ana Marcia "/>
    <s v="RAFAEL PINHEIRO RODRIGUES"/>
    <s v="LEVE"/>
    <s v="BAIXA"/>
    <s v="NÃO"/>
    <s v=""/>
    <b v="0"/>
    <s v=""/>
    <m/>
    <m/>
    <m/>
    <s v="NÃO"/>
  </r>
  <r>
    <n v="958"/>
    <x v="1"/>
    <d v="2024-08-05T00:00:00"/>
    <x v="8"/>
    <d v="1899-12-30T17:00:00"/>
    <s v="Água Clara - Cidade "/>
    <x v="0"/>
    <x v="2"/>
    <x v="0"/>
    <x v="0"/>
    <s v="Colaborador parou o veículo na intenção de entrar na via próximo ao acostamento, em determinado momento, outro carro na tentativa de ganhar tempo, acabou resvalando na caminhonete da EPS, ocasionando apenas danos materiais. "/>
    <x v="33"/>
    <x v="4"/>
    <m/>
    <s v="Vagno oliveira "/>
    <s v="Supervisor operacional "/>
    <m/>
    <m/>
    <m/>
    <s v="1. Comunicado a Gerência imediata e ao setor area de segurança da Ms florestal e Emflors. _x000a_2. O condutor do carro envolvido assumiu os custos a serem reparados "/>
    <s v="Jonathan Henrique "/>
    <s v="RAFAEL PINHEIRO RODRIGUES"/>
    <s v="LEVE"/>
    <s v="BAIXA"/>
    <s v="NÃO"/>
    <s v=""/>
    <b v="0"/>
    <s v=""/>
    <m/>
    <m/>
    <m/>
    <s v="SIM"/>
  </r>
  <r>
    <n v="959"/>
    <x v="0"/>
    <d v="2024-08-05T00:00:00"/>
    <x v="8"/>
    <d v="1899-12-30T14:35:00"/>
    <s v="Fazenda pasto da Londra - Guarantã "/>
    <x v="2"/>
    <x v="1"/>
    <x v="0"/>
    <x v="0"/>
    <s v="O colaborador sofreu ferroada de um marimbondo na região do pescoço, vindo causar uma reação alérgica no local. "/>
    <x v="7"/>
    <x v="3"/>
    <s v="Módulo 6 "/>
    <s v="9000930 | Wanderley António Oliveira da Silva "/>
    <s v="Mecânico III "/>
    <m/>
    <m/>
    <m/>
    <s v="1. Comunicado os responsáveis Ponsse e Bracell _x000a_2. Entregue um anti-alérgico. _x000a_3. Encaminhado o colaborador ao pronto atendimento preventivamente. "/>
    <s v="Anderson Lopes Teixeira e Israel Jose Alves Feitosa"/>
    <s v="TÁSSIA PRADO"/>
    <s v="LEVE"/>
    <s v="BAIXA"/>
    <s v="NÃO"/>
    <s v=""/>
    <b v="0"/>
    <s v=""/>
    <m/>
    <m/>
    <m/>
    <s v="SIM"/>
  </r>
  <r>
    <n v="960"/>
    <x v="0"/>
    <d v="2024-08-02T00:00:00"/>
    <x v="8"/>
    <d v="1899-12-30T12:00:00"/>
    <s v="Fazenda Velha- Gleba A "/>
    <x v="3"/>
    <x v="1"/>
    <x v="0"/>
    <x v="0"/>
    <s v="O colaborador estava transportando um cilindro manualmente, quando o cilindro caiu e atingiu o seu pé esquerdo, causando um desconforto. "/>
    <x v="7"/>
    <x v="3"/>
    <s v="Módulo 3 "/>
    <s v="Alexandre Cardoso Vasconcelos "/>
    <s v="Motorista I "/>
    <m/>
    <m/>
    <m/>
    <s v="1. Realizado os primeiros socorros no local; _x000a_2. Encaminhado o colaborador ao pronto atendimento para avaliação médica. "/>
    <s v="Marcos Da Macena Ferreira "/>
    <s v="JOSE LEONARDO RIGHETO"/>
    <s v="LEVE"/>
    <s v="BAIXA"/>
    <s v="NÃO"/>
    <s v=""/>
    <b v="0"/>
    <s v=""/>
    <m/>
    <m/>
    <m/>
    <s v="SIM"/>
  </r>
  <r>
    <n v="961"/>
    <x v="0"/>
    <d v="2024-08-05T00:00:00"/>
    <x v="8"/>
    <d v="1899-12-30T11:30:00"/>
    <s v="Fazenda Monte Azul - Echapora/SP "/>
    <x v="4"/>
    <x v="1"/>
    <x v="0"/>
    <x v="0"/>
    <s v="Colaborador realizava manobra em marcha ré com a motoniveladora, momento que colidiu com o veiculo Strada. Veículo estava estacionado e sem ocupantes. Houve pequenos danos materiais no capô do veículo. "/>
    <x v="0"/>
    <x v="12"/>
    <s v="BRC-04 "/>
    <s v="Felipe Guandalin "/>
    <s v="Operador de máquinas II "/>
    <m/>
    <m/>
    <m/>
    <s v="1. Comunicado a gestão imediata. "/>
    <s v="Genesio Palheta "/>
    <s v="LYNIKER HENRIQUE NOGUEIRA DE OLIVEIRA"/>
    <s v="LEVE"/>
    <s v="BAIXA"/>
    <s v="NÃO"/>
    <s v=""/>
    <b v="0"/>
    <s v=""/>
    <m/>
    <m/>
    <m/>
    <s v="NÃO"/>
  </r>
  <r>
    <n v="962"/>
    <x v="0"/>
    <d v="2024-08-06T00:00:00"/>
    <x v="8"/>
    <d v="1899-12-30T16:05:00"/>
    <s v="Rodovia Anhanguera, MG "/>
    <x v="0"/>
    <x v="3"/>
    <x v="0"/>
    <x v="0"/>
    <s v="Motorista conduzia o o caminhão Bracell vazio pela Rodovia, quando ao realizar uma ultrapassagem em um caminhão terceiro veio a colidir com a ultima composição no retrovisor direito do mesmo, ocasionando danos materiais "/>
    <x v="0"/>
    <x v="0"/>
    <s v="BTF - 02"/>
    <s v="José Carlos Camilo - Matrícula 37008813 "/>
    <s v="Motorista de Transporte de Cargas. "/>
    <m/>
    <m/>
    <m/>
    <s v="1. Avisado supervisor "/>
    <s v="Marcos Domingues - Técnico Transporte "/>
    <s v="JOSE LEONARDO RIGHETO"/>
    <s v="LEVE"/>
    <s v="BAIXA"/>
    <s v="NÃO"/>
    <s v=""/>
    <b v="0"/>
    <s v=""/>
    <m/>
    <m/>
    <m/>
    <s v="SIM"/>
  </r>
  <r>
    <n v="963"/>
    <x v="0"/>
    <d v="2024-08-05T00:00:00"/>
    <x v="8"/>
    <d v="1899-12-30T10:10:00"/>
    <s v="Fazenda Cabreúva "/>
    <x v="8"/>
    <x v="1"/>
    <x v="0"/>
    <x v="0"/>
    <s v="A colaboradora estava realizando atividade de irrigação manual, quando pisou em um buraco e torceu o tornozelo do pé direito. "/>
    <x v="9"/>
    <x v="4"/>
    <s v="Talhão 063"/>
    <s v="1501 - Glaucia Mariana de Souza"/>
    <s v="Trabalhador Florestal "/>
    <m/>
    <m/>
    <m/>
    <s v="1. Foi realizado os primeiro socorros._x000a_2. Colaboradora foi encaminhada a upa de Agudos para atendimento médico. "/>
    <s v="Lourival Ricardo Centner"/>
    <s v="MAICON BRAGA RODRIGUES"/>
    <s v="MODERADO"/>
    <s v="MÉDIA"/>
    <s v="SIM"/>
    <d v="2024-08-12T00:00:00"/>
    <s v="CONCLUÍDO"/>
    <s v=""/>
    <s v="OK"/>
    <d v="2024-08-12T00:00:00"/>
    <s v="SIM"/>
    <s v="SIM"/>
  </r>
  <r>
    <n v="964"/>
    <x v="0"/>
    <d v="2024-08-04T00:00:00"/>
    <x v="8"/>
    <d v="1899-12-30T11:50:00"/>
    <s v="Fazenda Salto do Lontra - Brotas - SP "/>
    <x v="2"/>
    <x v="1"/>
    <x v="0"/>
    <x v="0"/>
    <s v="O colaborador estava realizando atividade de irrigação, quando relatou que sofreu ferroada de marimbondo no braço, rosto e nas costas. "/>
    <x v="63"/>
    <x v="4"/>
    <s v="Região Sul "/>
    <s v="158 - Miqueias de Jesus Leandro "/>
    <s v="Auxiliar de Campo "/>
    <m/>
    <m/>
    <m/>
    <s v="1.Prestado os primeiros socorros; _x000a_2. Encaminhado o colaborador ao pronto atendimento de Itirapina; "/>
    <s v="José Gilvan "/>
    <s v="MAICON BRAGA RODRIGUES"/>
    <s v="LEVE"/>
    <s v="BAIXA"/>
    <s v="NÃO"/>
    <s v=""/>
    <b v="0"/>
    <s v=""/>
    <m/>
    <m/>
    <m/>
    <s v="SIM"/>
  </r>
  <r>
    <n v="965"/>
    <x v="0"/>
    <d v="2024-08-03T00:00:00"/>
    <x v="8"/>
    <d v="1899-12-30T19:30:00"/>
    <s v="Cabralia Paulista SP"/>
    <x v="0"/>
    <x v="2"/>
    <x v="0"/>
    <x v="0"/>
    <s v="O veículo Bracell estava parado em frente à casa do colaborador, quando um motoqueiro colidiu no lado esquerdo,  causando avarias na porta e danificando o retrovisor. "/>
    <x v="0"/>
    <x v="4"/>
    <s v="Preparo de solo "/>
    <s v="37011546 - João Vitor "/>
    <s v="Técnico de operações florestais "/>
    <m/>
    <m/>
    <m/>
    <s v="1. Comunicado o gestor Bracell Richard Santos;_x000a_2. Comunicado a segurança do trabalho."/>
    <s v="João Victor "/>
    <s v="MAICON BRAGA RODRIGUES"/>
    <s v="LEVE"/>
    <s v="BAIXA"/>
    <s v="NÃO"/>
    <s v=""/>
    <b v="0"/>
    <s v=""/>
    <m/>
    <m/>
    <m/>
    <s v="SIM"/>
  </r>
  <r>
    <n v="966"/>
    <x v="0"/>
    <d v="2024-08-06T00:00:00"/>
    <x v="8"/>
    <d v="1899-12-30T10:05:00"/>
    <s v="Fazenda Santa Cecília (ID 0492)"/>
    <x v="4"/>
    <x v="1"/>
    <x v="0"/>
    <x v="1"/>
    <s v="Durante a atividade de adubação conjugada, o operador relatou que mesmo com quebra-sol abaixado, o sol ofuscol seus olhos, fazendo com que ele perdesse a visão, subisse em um declive e tombasse o trator. "/>
    <x v="0"/>
    <x v="4"/>
    <s v="Adubação Conjugada - Módulo Pirajuí"/>
    <s v="37016364 - William de Araújo Silva "/>
    <s v="Operador de trator agrícola "/>
    <m/>
    <m/>
    <m/>
    <s v="1. Comunicado a gestão (supervisão e coordenação)"/>
    <s v="Adriano Premiano"/>
    <s v="MAICON BRAGA RODRIGUES"/>
    <s v="MODERADO"/>
    <s v="MÉDIA"/>
    <s v="SIM"/>
    <d v="2024-08-13T00:00:00"/>
    <s v="CONCLUÍDO"/>
    <s v=""/>
    <s v="OK"/>
    <d v="2024-08-13T00:00:00"/>
    <s v="SIM"/>
    <s v="SIM"/>
  </r>
  <r>
    <n v="967"/>
    <x v="0"/>
    <d v="2024-08-05T00:00:00"/>
    <x v="8"/>
    <d v="1899-12-30T09:00:00"/>
    <s v="Viveiro LP"/>
    <x v="3"/>
    <x v="1"/>
    <x v="0"/>
    <x v="0"/>
    <s v="Colaboradora ao descer da escada, pisou de mau jeito e sentiu torção no pé esquerdo. "/>
    <x v="0"/>
    <x v="2"/>
    <s v="Viveiro LP 01"/>
    <s v="Laira Berci "/>
    <s v="Auxiliar de irrigação "/>
    <m/>
    <m/>
    <m/>
    <s v="1. Encaminhada para o ambulatório linha 01 e direcionada ao CMU PARA RAIO x;_x000a_2. Retornou ao médico do trabalho da linha 1 para avaliação do médico e não foi constatado fratura. "/>
    <s v="Agnaldo Romano "/>
    <s v="KARINE ANTONIA MORAES RIBEIRO"/>
    <s v="LEVE"/>
    <s v="BAIXA"/>
    <s v="NÃO"/>
    <s v=""/>
    <b v="0"/>
    <s v=""/>
    <m/>
    <m/>
    <m/>
    <s v="SIM"/>
  </r>
  <r>
    <n v="968"/>
    <x v="0"/>
    <d v="2024-08-05T00:00:00"/>
    <x v="8"/>
    <d v="1899-12-30T11:00:00"/>
    <s v="Fazenda Manga Larga - ID 0371 - Talhão 025"/>
    <x v="4"/>
    <x v="1"/>
    <x v="0"/>
    <x v="0"/>
    <s v="Ao realizar atividade de barra aberta mecanizada, trator veio a se deslocar entre o vão de um eucalipto para o outro, um dos eucaliptos ficou entre o pneu do trator e o implemento, ao fazer a manobra para retirar o trator, o eucalipto teve efeito rebote e bateu na grade de proteção que fica anexada ao vidro traseiro, vindo a quebrar. "/>
    <x v="25"/>
    <x v="4"/>
    <s v="Herbicida"/>
    <s v="Carlos Cesar "/>
    <s v="Operador de máquina"/>
    <m/>
    <m/>
    <m/>
    <s v="1. Foi levdo informações ao supervisor e área de segurança do trabalho; "/>
    <s v="Márcio Horélio "/>
    <s v="ALEXANDRE OLIVEIRA"/>
    <s v="LEVE"/>
    <s v="BAIXA"/>
    <s v="NÃO"/>
    <s v=""/>
    <b v="0"/>
    <s v=""/>
    <m/>
    <m/>
    <m/>
    <s v="SIM"/>
  </r>
  <r>
    <n v="969"/>
    <x v="0"/>
    <d v="2024-08-07T00:00:00"/>
    <x v="8"/>
    <d v="1899-12-30T08:44:00"/>
    <s v="Fazenda Santa Eliza "/>
    <x v="4"/>
    <x v="1"/>
    <x v="0"/>
    <x v="0"/>
    <s v="Ao passar com o pneu dianteiro esquerdo sobre um resíduo, ocasionou o efeito chicote atingindo o vidro lateral esquerdo da porta, ocasionando a sua quebra."/>
    <x v="19"/>
    <x v="4"/>
    <s v="Regional Noroeste "/>
    <s v="Paulo Guilherme Ribeiro de Jesus "/>
    <s v="Operador de trator agrícola"/>
    <m/>
    <m/>
    <m/>
    <s v="1. Comunicdo ao setor de segurança da EPS, máquina paralisada imediatamente e solicitado troca do vidro. "/>
    <s v="Larissa Carlos Ferreira"/>
    <s v="ALEXANDRE OLIVEIRA"/>
    <s v="LEVE"/>
    <s v="BAIXA"/>
    <s v="NÃO"/>
    <s v=""/>
    <b v="0"/>
    <s v=""/>
    <m/>
    <m/>
    <m/>
    <s v="SIM"/>
  </r>
  <r>
    <n v="970"/>
    <x v="0"/>
    <d v="2024-08-06T00:00:00"/>
    <x v="8"/>
    <d v="1899-12-30T09:38:00"/>
    <s v="Fazenda Ômega ID: 0244"/>
    <x v="3"/>
    <x v="1"/>
    <x v="0"/>
    <x v="0"/>
    <s v="Colaboradora estava entrando no carro no banco traseiro, junto com outras duas pessoas, onde bateram a porta dianteira traseira, neste momento o veículo se movimentou, porém uma colaboradora estava entrando no carro e veio a cair e bateu com o joelho no chão. "/>
    <x v="25"/>
    <x v="4"/>
    <s v="Irrigação "/>
    <s v="2829 - Rosilda Alves dos Santos "/>
    <s v="Ajudante Florestal "/>
    <m/>
    <m/>
    <m/>
    <s v="1. Colborador foi levado ao pronto atendimento de Getulina imediatamente e foi informado ao supervisor operacional e área de segurança."/>
    <s v="Carlos Henrique Borges"/>
    <s v="ALEXANDRE OLIVEIRA"/>
    <s v="LEVE"/>
    <s v="BAIXA"/>
    <s v="NÃO"/>
    <s v=""/>
    <b v="0"/>
    <s v=""/>
    <m/>
    <m/>
    <m/>
    <s v="SIM"/>
  </r>
  <r>
    <n v="971"/>
    <x v="0"/>
    <d v="2024-08-07T00:00:00"/>
    <x v="8"/>
    <d v="1899-12-30T09:30:00"/>
    <s v="ID 0275 - Fazenda Prata - talhão 007"/>
    <x v="3"/>
    <x v="1"/>
    <x v="0"/>
    <x v="0"/>
    <s v="A colaboradora estava realizando atividade de irrigação, quando tropeçou em um resíduo de madeira, vindo a torcer o pé esquerdo."/>
    <x v="0"/>
    <x v="4"/>
    <s v="Plantio Primarizado "/>
    <s v="37018675 - Luciana de Lima Marques"/>
    <s v="Auxiliar de Serviços Gerais Campo "/>
    <m/>
    <m/>
    <m/>
    <s v="1. Encaminhada de imediato a UPA de Agudos;_x000a_2. Em seguida passará no ambulatório médico da Bracell. "/>
    <s v="Antônio Bruno Filho "/>
    <s v="MAICON BRAGA RODRIGUES"/>
    <s v="LEVE"/>
    <s v="BAIXA"/>
    <s v="NÃO"/>
    <s v=""/>
    <b v="0"/>
    <s v=""/>
    <m/>
    <m/>
    <m/>
    <s v="SIM"/>
  </r>
  <r>
    <n v="972"/>
    <x v="0"/>
    <d v="2024-08-07T00:00:00"/>
    <x v="8"/>
    <d v="1899-12-30T12:40:00"/>
    <s v="Fazenda Planalto - MÓD 12"/>
    <x v="1"/>
    <x v="1"/>
    <x v="2"/>
    <x v="0"/>
    <s v="O mecânico chegou para verificar um possível vazamento no cabeçote HV 19019 da máquina e identificou que o problema poderia estar no cilindro da faca inferior. Após limpar o componente para facilitar a análise, ele solicitou ao operador que ligasse o equipamento. No entanto, o operador não percebeu que o mecânico estava com a mão na área do cilindro. Quando o operador acionou o equipamento, o movimento de abrir e fechar do cilindro, acabou pressionando a mão do mecânico. "/>
    <x v="30"/>
    <x v="3"/>
    <s v="Módulo 12 "/>
    <s v="Raldiney Oliveira da Conceição (4860 Matrícula) "/>
    <s v="Técnico de Manutenção "/>
    <m/>
    <m/>
    <m/>
    <s v="1. Comunicação da ocorrência com supervisor da área. _x000a_2. Colaborador foi levado para avaliação médica. "/>
    <s v="Natan Lima "/>
    <s v="TÁSSIA PRADO"/>
    <s v="LEVE"/>
    <s v="MÉDIA"/>
    <s v="SIM"/>
    <d v="2024-08-14T00:00:00"/>
    <s v="ATRASADO"/>
    <n v="22"/>
    <m/>
    <m/>
    <m/>
    <s v="SIM"/>
  </r>
  <r>
    <n v="973"/>
    <x v="0"/>
    <d v="2024-08-06T00:00:00"/>
    <x v="8"/>
    <d v="1899-12-30T23:50:00"/>
    <s v="MS – 426 Aporé ( Lago municipal de Aporé) "/>
    <x v="4"/>
    <x v="1"/>
    <x v="0"/>
    <x v="0"/>
    <s v="Motorista relata que durante o transporte de madeiras pela via próxima ao desvio (chegando na cidade de Aporé), identificou através do retrovisor, que o fueiro estava se abrindo. O motorista parou o caminhão e observou o pedaço do barrote quebrado, já caído no chão. _x000a_Obs: apenas danos materiais, quebrou o 1º fueiro da 3ª composição, a carga ficou presa pela cinta. "/>
    <x v="3"/>
    <x v="0"/>
    <s v="EPS"/>
    <s v="Ricardo Costa Ramos - 30110553"/>
    <s v="Motorista de tritrem "/>
    <m/>
    <m/>
    <m/>
    <s v="1.  Sinalizou o local. _x000a_2. Comunicou o CCO JSL. _x000a_3. Comunicado a Gestão e equipe de SSMA. _x000a_4. Acionado apoio SOS. "/>
    <s v="Wendyllon Ferreira de Carvalho"/>
    <s v="RAFAEL PINHEIRO RODRIGUES"/>
    <s v="LEVE"/>
    <s v="BAIXA"/>
    <s v="NÃO"/>
    <s v=""/>
    <b v="0"/>
    <s v=""/>
    <m/>
    <m/>
    <m/>
    <s v="SIM"/>
  </r>
  <r>
    <n v="974"/>
    <x v="0"/>
    <d v="2024-08-07T00:00:00"/>
    <x v="8"/>
    <d v="1899-12-30T11:00:00"/>
    <s v="Fazenda pasto do lontra - Guarantã - MÓD 06"/>
    <x v="3"/>
    <x v="1"/>
    <x v="0"/>
    <x v="0"/>
    <s v="O colaborador ao realizar manutenção na turbina do HV-10054 veio a esbarrar no amortecedor da tampa do motor, ocasionando a queda do mesmo sobre suas costas, causando um dor no local da batida. "/>
    <x v="7"/>
    <x v="3"/>
    <s v="Módulo 6 "/>
    <s v="90001195 | Thiago José da Silva Dias "/>
    <s v="Mecânico III "/>
    <m/>
    <m/>
    <m/>
    <s v="1. Colaborador foi socorrido de imediato e levado ao hospital de Lins pelo supervisor Bracell ( Ariosmar). _x000a_2. comunicado aos responsáveis e segurança do trabalho Bracell e Ponsse. _x000a_3. realizado análise preliminar sobre a causa e passado a segurança, que está se deslocou para o local. "/>
    <s v="Israel Feitosa "/>
    <s v="TÁSSIA PRADO"/>
    <s v="LEVE"/>
    <s v="BAIXA"/>
    <s v="NÃO"/>
    <s v=""/>
    <b v="0"/>
    <s v=""/>
    <m/>
    <m/>
    <m/>
    <s v="SIM"/>
  </r>
  <r>
    <n v="975"/>
    <x v="1"/>
    <d v="2024-08-07T00:00:00"/>
    <x v="8"/>
    <d v="1899-12-30T13:35:00"/>
    <s v="Primeira seleção "/>
    <x v="3"/>
    <x v="1"/>
    <x v="0"/>
    <x v="0"/>
    <s v="O colaborador realizava movimentação de bandeijão com mudas da casa de sombra para a primeira seleção, no momento da movimentação a bandeja travou, vindo atingir o 1° dedo da mão esquerda, causando um ferimento superficial. "/>
    <x v="1"/>
    <x v="2"/>
    <s v="1° Seleção "/>
    <s v="Deval Oliveira de Santana - 37017047 "/>
    <s v="Auxiliar de Viveiro "/>
    <m/>
    <m/>
    <m/>
    <s v="1. O colaborador foi encaminhado para atendimento ambulatorial. "/>
    <s v="Loana "/>
    <s v="Dayane Rafaela Rossignolo"/>
    <m/>
    <m/>
    <m/>
    <s v=""/>
    <b v="0"/>
    <s v=""/>
    <m/>
    <m/>
    <m/>
    <s v="SIM"/>
  </r>
  <r>
    <n v="976"/>
    <x v="0"/>
    <d v="2024-08-07T00:00:00"/>
    <x v="8"/>
    <d v="1899-12-30T07:45:00"/>
    <s v="Lençóis Paulista–SP"/>
    <x v="0"/>
    <x v="3"/>
    <x v="0"/>
    <x v="0"/>
    <s v="Foi acionado socorro e informou a gestão de uma ocorrência com *princípios de incêndio.* na segunda composição eixo 24h do lado direito do CM. Houve rompimento da mangueira de ar que alimenta o sistema pneumático (rompimento ocorreu na 1° Composição) travando a roda. _x000a_Relato do motorista. _x000a_&quot;Após receber sinal de luz de um condutor que estava atrás eu encostei o veículo no acostamento Desci para ver o que estava acontecendo porque pelos retrovisores não dava para ver vi que estava fumaceando na mesma hora que eu estava lá próximo ao eixo o pneu vazou o ar devido à temperatura descolou e incendiou ao mesmo tempo, e isso depois que eu ter parado e estar lá próximo fui até a cabine Retirei o extintor eu utilizei o mesmo para combater o foco de Fogo&quot;."/>
    <x v="0"/>
    <x v="0"/>
    <s v="BTF - MS 08"/>
    <s v="Wellington Aparecido Dias - matrícula 37018095"/>
    <s v="Motorista Transporte Madeira "/>
    <m/>
    <m/>
    <m/>
    <m/>
    <s v="Adilson Rodrigues Basto "/>
    <s v="RAFAEL PINHEIRO RODRIGUES"/>
    <s v="LEVE"/>
    <s v="BAIXA"/>
    <s v="NÃO"/>
    <s v=""/>
    <b v="0"/>
    <s v=""/>
    <m/>
    <m/>
    <m/>
    <s v="SIM"/>
  </r>
  <r>
    <n v="977"/>
    <x v="0"/>
    <d v="2024-08-07T00:00:00"/>
    <x v="8"/>
    <d v="1899-12-30T18:00:00"/>
    <s v="Fazenda Mamedina | Borebi SP - MÓD 5"/>
    <x v="1"/>
    <x v="1"/>
    <x v="2"/>
    <x v="0"/>
    <s v="O colaborador ao alinhar a biela para fixar o pino no olhal de uma garra de FW, a mesma veio a escorregar e atingir seu dedo polegar da mão esquerda, causando um desconforto. "/>
    <x v="7"/>
    <x v="3"/>
    <s v="Módulo 5 "/>
    <s v="90001366 | Genival Lopes Cavalcante "/>
    <s v="Mecânico "/>
    <m/>
    <m/>
    <m/>
    <s v="1. Direcionado o colaborador até o Pronto Atendimento na cidade de Lençóis Paulista para avaliação Médica e exames radiológicos. Após exames, foi identificada uma fratura em seu dedo polegar, foi medicado e liberado. _x000a_2. Será avaliado pelo Médico do Trabalho no dia 08/08/2024. "/>
    <s v="Marcio Paulino "/>
    <s v="LYNIKER HENRIQUE NOGUEIRA DE OLIVEIRA"/>
    <s v="MODERADO"/>
    <s v="BAIXA"/>
    <s v="SIM"/>
    <d v="2024-08-14T00:00:00"/>
    <s v="CONCLUÍDO"/>
    <s v=""/>
    <s v="OK"/>
    <d v="2024-08-12T00:00:00"/>
    <m/>
    <s v="SIM"/>
  </r>
  <r>
    <n v="978"/>
    <x v="0"/>
    <d v="2024-08-07T00:00:00"/>
    <x v="8"/>
    <d v="1899-12-30T14:15:00"/>
    <s v="Fazenda São Franciso II - MÓD 7"/>
    <x v="4"/>
    <x v="1"/>
    <x v="0"/>
    <x v="0"/>
    <s v="Durante o carregamento do caminhão, houve a quebra do fueiro. "/>
    <x v="32"/>
    <x v="1"/>
    <s v="Módulo 7"/>
    <s v="7011474 | Roberto Antonio da Silva Junior "/>
    <s v="Operador de Grua "/>
    <m/>
    <m/>
    <m/>
    <s v="1. Feito a Falha Operacional e Levado o fueiro quebrado junto com o caminhão. "/>
    <s v="Cassio Thomas da Silveira "/>
    <s v="JOSE LEONARDO RIGHETO"/>
    <s v="LEVE"/>
    <s v="BAIXA"/>
    <s v="NÃO"/>
    <s v=""/>
    <b v="0"/>
    <s v=""/>
    <m/>
    <m/>
    <m/>
    <s v="SIM"/>
  </r>
  <r>
    <n v="979"/>
    <x v="1"/>
    <d v="2024-08-07T00:00:00"/>
    <x v="8"/>
    <d v="1899-12-30T03:20:00"/>
    <s v="Faz Alvorada"/>
    <x v="3"/>
    <x v="1"/>
    <x v="0"/>
    <x v="0"/>
    <s v="Mecânico do time de preventiva ao adentrar o container de guarda de materiais, teve o pé esquerdo atingido por um cavalete (preguiça) que estava armazenado no local. Funcionário foi encaminhado ao UPA onde foi atendido, medicado e liberado. Foi realizado posteriormente a comunicação com a liderança MSFC assim como time de segurança e saúde do trabalho. "/>
    <x v="1"/>
    <x v="6"/>
    <s v="Preparo de Solo"/>
    <s v="Marcos Antônio Ferreira de Souza"/>
    <s v="Mecânico"/>
    <m/>
    <m/>
    <m/>
    <s v="1. Realizado comunicação com todo time de líderes para divulgação com o time de campo sobre a avaliação nos locais de armazenamento de materiais, reforço com utilização de EPIs e atenção nas atividades. "/>
    <s v="Vagner Fogaça "/>
    <s v="RAFAEL PINHEIRO RODRIGUES"/>
    <s v="LEVE"/>
    <s v="MÉDIA"/>
    <s v="SIM"/>
    <d v="2024-08-14T00:00:00"/>
    <s v="ATRASADO"/>
    <n v="22"/>
    <m/>
    <m/>
    <m/>
    <s v="SIM"/>
  </r>
  <r>
    <n v="980"/>
    <x v="0"/>
    <d v="2024-08-08T00:00:00"/>
    <x v="8"/>
    <d v="1899-12-30T17:19:00"/>
    <s v="Fazenda Mamedina - Borebi/SP - MÓD 7"/>
    <x v="0"/>
    <x v="4"/>
    <x v="0"/>
    <x v="0"/>
    <s v="Colaboradora se deslocava com o micro onibus no interior da fazenda, momento que acionou a abertura da porta para desembarque dos operadores no talhão, e a mesma apresentou problemas mecânicos, abrindo com força excessiva e atingindo a segunda porta (Acesso para cadeirantes). "/>
    <x v="2"/>
    <x v="3"/>
    <s v="Módulo 07 "/>
    <s v="Jossimara Medeiros de Oliveira "/>
    <s v="Motorista de ônibus "/>
    <m/>
    <m/>
    <m/>
    <s v="1. Comunicado a gestão imediata. "/>
    <s v="Robson Lima "/>
    <s v="LYNIKER HENRIQUE NOGUEIRA DE OLIVEIRA"/>
    <s v="LEVE"/>
    <s v="BAIXA"/>
    <s v="NÃO"/>
    <s v=""/>
    <b v="0"/>
    <s v=""/>
    <m/>
    <m/>
    <m/>
    <s v="SIM"/>
  </r>
  <r>
    <n v="981"/>
    <x v="0"/>
    <d v="2024-08-08T00:00:00"/>
    <x v="8"/>
    <d v="1899-12-30T09:00:00"/>
    <s v="Fazenda Cabreúva "/>
    <x v="3"/>
    <x v="1"/>
    <x v="0"/>
    <x v="0"/>
    <s v="A colaboradora estava realizando atividade de irrigação manual, quando tropeçou e caindo, sentindo um desconforto nas costas. "/>
    <x v="9"/>
    <x v="4"/>
    <s v="Talhão 058"/>
    <s v="1087 - Caroline Souza Rodrigues da Silva "/>
    <s v="Trabalhador Florestal "/>
    <m/>
    <m/>
    <m/>
    <s v="1. Recebeu os primeiros socorros no local. "/>
    <s v="Evandro Gomes"/>
    <s v="MAICON BRAGA RODRIGUES"/>
    <s v="LEVE"/>
    <s v="BAIXA"/>
    <s v="NÃO"/>
    <s v=""/>
    <b v="0"/>
    <s v=""/>
    <m/>
    <m/>
    <m/>
    <s v="SIM"/>
  </r>
  <r>
    <n v="982"/>
    <x v="0"/>
    <d v="2024-08-09T00:00:00"/>
    <x v="8"/>
    <d v="1899-12-30T01:50:00"/>
    <s v="Pátio Madeira "/>
    <x v="0"/>
    <x v="4"/>
    <x v="0"/>
    <x v="0"/>
    <s v="Motorista do ônibus da Piracicabana que realiza o transporte dos operadores para o horário de refeição, conduzia o ônibus pela rua principal do pátio, quando passou sobre uma tora de madeira e a mesma foi projetada para o vidro do ônibus, causando a quebra dessa. Não havia pessoas nos assentos correspondentes a janela. "/>
    <x v="2"/>
    <x v="11"/>
    <s v="Linha 2 "/>
    <s v="Emerson Aparecido Paulino "/>
    <s v="Motorista Piracicabana "/>
    <m/>
    <m/>
    <m/>
    <s v="1. Acionado técnico de pátio. _x000a_2. Solicitação da limpeza das áreas mais críticas. _x000a_3. Informar os gestores da piracicabana "/>
    <s v="Giovanni Aroca "/>
    <s v="ALESSANDRO BERNARDINO BORGES"/>
    <s v="LEVE"/>
    <s v="BAIXA"/>
    <s v="NÃO"/>
    <s v=""/>
    <b v="0"/>
    <s v=""/>
    <m/>
    <m/>
    <m/>
    <s v="SIM"/>
  </r>
  <r>
    <n v="983"/>
    <x v="0"/>
    <d v="2024-08-07T00:00:00"/>
    <x v="8"/>
    <d v="1899-12-30T23:40:00"/>
    <s v="Ponto de Apoio Itapetininga "/>
    <x v="4"/>
    <x v="1"/>
    <x v="0"/>
    <x v="0"/>
    <s v="Motorista ao abaixar o eixo da 3ª carreta, confundiu os botões e puxou o botão de emergência (vermelho) vindo a travar o eixo 24hrs, não percebendo, saiu do carregamento e seguiu até o ponto de apoio, localizado em São Miguel Arcanjo-SP, quando parou, visualizou o princípio de incêndio no mesmo eixo, utilizou o extinto do veículo de frota 44197 para conter o princípio de incêndio. "/>
    <x v="0"/>
    <x v="0"/>
    <s v="BTF -7"/>
    <s v="Adão Donizete Torres , matrícula 37015301, escala A 4x2, 2º dia da escala. "/>
    <s v="Motorista Transporte Madeira "/>
    <m/>
    <m/>
    <m/>
    <s v="1. Informado a Supervisão "/>
    <s v="Eliseu Aparecido"/>
    <s v="MARCO ANTONIO DINIZ"/>
    <s v="LEVE"/>
    <s v="BAIXA"/>
    <s v="SIM"/>
    <d v="2024-08-14T00:00:00"/>
    <s v="CONCLUÍDO"/>
    <s v=""/>
    <m/>
    <d v="2024-08-13T00:00:00"/>
    <m/>
    <s v="SIM"/>
  </r>
  <r>
    <n v="984"/>
    <x v="0"/>
    <d v="2024-08-08T00:00:00"/>
    <x v="8"/>
    <d v="1899-12-30T16:50:00"/>
    <s v="Rotatória de acesso a automotiva Bracell "/>
    <x v="0"/>
    <x v="3"/>
    <x v="0"/>
    <x v="0"/>
    <s v="Motorista estava se deslocando até a automotiva Bracell com o caminhão vazio, quando um motociclista veio a bater na lateral direita do cavalo mecânico (próximo ao tanque de combustível). "/>
    <x v="0"/>
    <x v="0"/>
    <s v="Logística Florestal "/>
    <s v="Ivan Henrique Brito "/>
    <s v="Motorista Transporte Florestal "/>
    <m/>
    <m/>
    <m/>
    <s v="1. Comunicado o Supervisor responsável pela operação, prestado socorro a vítima. "/>
    <s v="Danieli Tenório "/>
    <s v="JOSE LEONARDO RIGHETO"/>
    <s v="LEVE"/>
    <s v="BAIXA"/>
    <s v="NÃO"/>
    <s v=""/>
    <b v="0"/>
    <s v=""/>
    <m/>
    <m/>
    <m/>
    <s v="SIM"/>
  </r>
  <r>
    <n v="985"/>
    <x v="0"/>
    <d v="2024-08-08T00:00:00"/>
    <x v="8"/>
    <d v="1899-12-30T22:00:00"/>
    <s v="Fazenda São João VI - MÓD 04"/>
    <x v="0"/>
    <x v="2"/>
    <x v="0"/>
    <x v="0"/>
    <s v="Colaborador estacionou o veículo no talhão e foi realizar medição de pilhas de madeira. Ao retornar, se deparou com o veículo danificado. Obs: Danos Materiais na lanterna direita do veículo.  "/>
    <x v="0"/>
    <x v="1"/>
    <s v="Módulo 04 "/>
    <s v=" Ezequiel Mercadante/ 37016626 "/>
    <s v=" Técnico de operações florestais "/>
    <m/>
    <m/>
    <m/>
    <s v="1. Comunicado a gestão imediata. "/>
    <s v="Vanderlei José Honório "/>
    <s v="LYNIKER HENRIQUE NOGUEIRA DE OLIVEIRA"/>
    <s v="LEVE"/>
    <s v="BAIXA"/>
    <s v="NÃO"/>
    <s v=""/>
    <b v="0"/>
    <s v=""/>
    <m/>
    <m/>
    <m/>
    <s v="SIM"/>
  </r>
  <r>
    <n v="986"/>
    <x v="0"/>
    <d v="2024-08-08T00:00:00"/>
    <x v="8"/>
    <d v="1899-12-30T07:35:00"/>
    <s v="Rodovia Juliano Lorenzetti "/>
    <x v="0"/>
    <x v="2"/>
    <x v="0"/>
    <x v="0"/>
    <s v="Colaborador se deslocava pela Rodovia Juliano Lorenzetti com veículo leve, quando próximo da LWART, um veículo terceiro colidiu na parte traseira de seu carro, fazendo com que o colaborador viesse a colidir em um segundo veículo que seguia em sua fente. "/>
    <x v="0"/>
    <x v="0"/>
    <s v="Logística Florestal "/>
    <s v="Francisco Antonio Franco "/>
    <s v="Tecnico transporte "/>
    <m/>
    <m/>
    <m/>
    <s v="_x000a_1. Comunicado Supervisor _x000a_2. Realizado boletim de ocorrência online _x000a_3. Acionado a locadora "/>
    <s v="Francisco Antonio Franco "/>
    <s v="JOSE LEONARDO RIGHETO"/>
    <s v="LEVE"/>
    <s v="BAIXA"/>
    <s v="NÃO"/>
    <s v=""/>
    <b v="0"/>
    <s v=""/>
    <m/>
    <m/>
    <m/>
    <s v="SIM"/>
  </r>
  <r>
    <n v="987"/>
    <x v="0"/>
    <d v="2024-08-09T00:00:00"/>
    <x v="8"/>
    <d v="1899-12-30T19:00:00"/>
    <s v="Tres Lagoas - MS"/>
    <x v="0"/>
    <x v="3"/>
    <x v="0"/>
    <x v="0"/>
    <s v="Ao iniciar a viagem em Três Lagoas foi realizar uma manobra para acessar a AV Ranulpho Marques Leal e no momento que estava realizando a manobra, um veículo de pequeno porte pálio, veio a colidir lateralmente na primeira composição da Frota 44164, o veículo estava sendo conduzindo por um motorista que não tem CNH e acabou se evadindo do local. _x000a_Houve danos no paramotoqueiro da primeira composição. O veículo palio houve apenas danos materiais no parachoque traseiro e danificou a lanterna LD conforme relato do motorista. "/>
    <x v="0"/>
    <x v="0"/>
    <s v="BTF - 08 MS"/>
    <s v="Felipe Gameleira da Silva, matrícula 37017794 Escala 4x2, letra C, 2° dia de escala. _x000a_"/>
    <s v=" Motorista Transporte Madeira "/>
    <m/>
    <m/>
    <m/>
    <m/>
    <s v="Alexandry Borges Freitas "/>
    <s v="RAFAEL PINHEIRO RODRIGUES"/>
    <s v="LEVE"/>
    <s v="BAIXA"/>
    <s v="NÃO"/>
    <s v=""/>
    <b v="0"/>
    <s v=""/>
    <m/>
    <m/>
    <m/>
    <s v="SIM"/>
  </r>
  <r>
    <n v="988"/>
    <x v="0"/>
    <d v="2024-08-09T00:00:00"/>
    <x v="8"/>
    <d v="1899-12-30T08:40:00"/>
    <s v="Rodovia Euclides da Cunha km 569 "/>
    <x v="4"/>
    <x v="1"/>
    <x v="0"/>
    <x v="0"/>
    <s v="O motorista assumiu o caminhão em Cassilândia MS, seguindo viagem sentido fábrica Bracell. Quando trafegava pela rodovia após um parada para conferência de carga, um pedaço de madeira veio a se soltar da caixa de carga vindo a bater no para-lama dianteiro do lado direito de uma caminhonete Hilux que estava atrás do caminhão, não houve vítimas, somente danos materiais. "/>
    <x v="47"/>
    <x v="0"/>
    <s v="EPS"/>
    <s v=" Antônio Celso Boldorini "/>
    <s v="Motorista Bitrem/Tritrem "/>
    <m/>
    <m/>
    <m/>
    <s v="1.O motorista parou o caminhão conversou com o motorista da caminhonete. _x000a_2. Em seguida comunicou a equipe de segurança Cargo Polo. "/>
    <s v="Gustavo Alencar "/>
    <s v="MARCEL PRADO DE LUCENA"/>
    <s v="LEVE"/>
    <s v="MÉDIA"/>
    <s v="SIM"/>
    <d v="2024-08-16T00:00:00"/>
    <s v="ATRASADO"/>
    <n v="20"/>
    <m/>
    <m/>
    <m/>
    <s v="SIM"/>
  </r>
  <r>
    <n v="989"/>
    <x v="0"/>
    <d v="2024-08-10T00:00:00"/>
    <x v="8"/>
    <d v="1899-12-30T05:00:00"/>
    <s v="Fazenda Sao domingos / Avai - MÓD 09"/>
    <x v="0"/>
    <x v="4"/>
    <x v="0"/>
    <x v="0"/>
    <s v="Ônibus Piracicabana seguia em direção à cidade de Garça por estrada cascalhada, motorista saiu de lado pegando uma parte argilada da estrada, por está molhada ele derrapou e encostou a traseira em uma árvore. Não houve danos a pessoas, apenas materiais."/>
    <x v="2"/>
    <x v="3"/>
    <s v="Módulo 09 "/>
    <s v="José Antônio Pereira "/>
    <s v="Motorista "/>
    <m/>
    <m/>
    <m/>
    <s v="_x000a_1. Comunicado Gestão e segurança do trabalho _x000a_2. Comunicado a Piracicabana _x000a_3. Providenciado outro transporte pra seguir com os colaboradores "/>
    <s v="Tcharles de Oliveira Queiros"/>
    <s v="TÁSSIA PRADO"/>
    <s v="LEVE"/>
    <s v="BAIXA"/>
    <s v="NÃO"/>
    <s v=""/>
    <b v="0"/>
    <s v=""/>
    <m/>
    <m/>
    <m/>
    <s v="SIM"/>
  </r>
  <r>
    <n v="990"/>
    <x v="0"/>
    <d v="2024-08-10T00:00:00"/>
    <x v="8"/>
    <d v="1899-12-30T11:20:00"/>
    <s v="Lençóis Paulista AV. Jacomo Augusto Paccone "/>
    <x v="0"/>
    <x v="2"/>
    <x v="0"/>
    <x v="0"/>
    <s v="O Motorista conduzia o veículo na avenida, quando ao realizar uma conversão a esquerda, um veículo terceiro colidiu em sua lateral. "/>
    <x v="0"/>
    <x v="0"/>
    <s v=" Troca de turnos - Transporte de Madeira "/>
    <s v="Ricardo Aparecido da Silva "/>
    <s v="Motorista veículo leve "/>
    <m/>
    <m/>
    <m/>
    <s v="1. Ao coordenador Everson "/>
    <s v="Wesley Maruchi "/>
    <s v="JOSE LEONARDO RIGHETO"/>
    <s v="LEVE"/>
    <s v="BAIXA"/>
    <s v="NÃO"/>
    <s v=""/>
    <b v="0"/>
    <s v=""/>
    <m/>
    <m/>
    <m/>
    <s v="SIM"/>
  </r>
  <r>
    <n v="991"/>
    <x v="0"/>
    <d v="2024-08-11T00:00:00"/>
    <x v="8"/>
    <d v="1899-12-30T02:30:00"/>
    <s v="Rodovia 262 no KM 765 "/>
    <x v="0"/>
    <x v="3"/>
    <x v="0"/>
    <x v="0"/>
    <s v="O motorista conduzia o tritrem (carregado), próximo a cidade de Uberaba, onde trafegava na mão correta, quando de repente um veículo terceiro modelo Fiat Uno invadiu a contra mão e veio a colidir na roda dianteira da frota, onde depois veio a colidir no paramotoqueiro da primeira composição e também nos pneus 12 horas que veio a estourar, devido ao ocorrido o veículo Fiat uno soltou a roda e rodou na pista e parou fora da pista. A ambulância da via chegou rapidamente no local, as vítimas foram atendidas no local e liberadas sem lesões. "/>
    <x v="12"/>
    <x v="0"/>
    <s v="EPS"/>
    <s v="830781 - Railton Caldeira Lessa "/>
    <s v="Motorista tritrem "/>
    <m/>
    <m/>
    <m/>
    <s v="1. Local foi sinalização; _x000a_2. Foi comunicado de imediato com a TST Bracell; _x000a_3. Colaborador recebeu atendimento médico no local e foi liberado sem lesão. "/>
    <s v="Mábia Estéfula da Silva  "/>
    <s v="JOSE ANTONIO DOS SANTOS"/>
    <s v="LEVE"/>
    <s v="BAIXA"/>
    <s v="NÃO"/>
    <s v=""/>
    <b v="0"/>
    <s v=""/>
    <m/>
    <m/>
    <m/>
    <s v="SIM"/>
  </r>
  <r>
    <n v="992"/>
    <x v="0"/>
    <d v="2024-08-09T00:00:00"/>
    <x v="8"/>
    <d v="1899-12-30T16:30:00"/>
    <s v="Depósito"/>
    <x v="0"/>
    <x v="2"/>
    <x v="0"/>
    <x v="0"/>
    <s v="Colaborador ao retornar do workshop foi devolver as cadeiras do recanto da corujá, ao manobrar a pick-up atingiu um poste de sinalização. "/>
    <x v="0"/>
    <x v="10"/>
    <s v="Recanto da Corujá "/>
    <s v="37017213 - Adriano Claudinei de Oliveira"/>
    <s v="Técnico de qualidade florestal "/>
    <m/>
    <m/>
    <m/>
    <s v="1. Informado ao supervisor e segurança do trabalho. "/>
    <s v="Adriano Claudinei "/>
    <s v="ALESSANDRA MARTINS RIBEIRO"/>
    <s v="LEVE"/>
    <s v="BAIXA"/>
    <s v="NÃO"/>
    <s v=""/>
    <b v="0"/>
    <s v=""/>
    <m/>
    <m/>
    <m/>
    <s v="SIM"/>
  </r>
  <r>
    <n v="993"/>
    <x v="0"/>
    <d v="2024-08-09T00:00:00"/>
    <x v="8"/>
    <d v="1899-12-30T09:00:00"/>
    <s v="Viveiro LP 2"/>
    <x v="3"/>
    <x v="1"/>
    <x v="0"/>
    <x v="0"/>
    <s v="Colaborador estava empurrando bandejão, escorregou e caiu batendo as costas no bandejão que estava atrás. "/>
    <x v="0"/>
    <x v="2"/>
    <s v="Crescimento "/>
    <s v="37008748 - Joel Gonçalves Moura"/>
    <s v="Auxiliar de Serviços Gerais "/>
    <m/>
    <m/>
    <m/>
    <s v="1. Encaminhado ao ambulatório;_x000a_2. Encaminhado para ambulatório linha 1"/>
    <s v="Nathane Imperatori"/>
    <s v="KARINE ANTONIA MORAES RIBEIRO"/>
    <s v="LEVE"/>
    <s v="BAIXA"/>
    <s v="NÃO"/>
    <s v=""/>
    <b v="0"/>
    <s v=""/>
    <m/>
    <m/>
    <m/>
    <s v="SIM"/>
  </r>
  <r>
    <n v="994"/>
    <x v="0"/>
    <d v="2024-08-09T00:00:00"/>
    <x v="8"/>
    <d v="1899-12-30T15:00:00"/>
    <s v="ID 0275 - Fazenda Prata, talhão 008."/>
    <x v="3"/>
    <x v="1"/>
    <x v="0"/>
    <x v="0"/>
    <s v="Na atividade de irrigação, a barra do tanque bateu em uma árvore, com o impacto, a mangueira atingiu a mão do colaborador que se queixou de dor. "/>
    <x v="0"/>
    <x v="4"/>
    <s v="Plantio Primarizado"/>
    <s v="Leandro de Brito da Silva "/>
    <s v="Auxiliar de Serviços Gerais "/>
    <m/>
    <m/>
    <m/>
    <s v="1. Encaminhado ao UPA de Agudos_x000a_2. Em 10/08, colaborador será atendido no ambulatório da Bracell. "/>
    <s v="Antônio Bruno Filho"/>
    <s v="MAICON BRAGA RODRIGUES"/>
    <s v="LEVE"/>
    <s v="BAIXA"/>
    <s v="NÃO"/>
    <s v=""/>
    <b v="0"/>
    <s v=""/>
    <m/>
    <m/>
    <m/>
    <s v="SIM"/>
  </r>
  <r>
    <n v="995"/>
    <x v="0"/>
    <d v="2024-08-11T00:00:00"/>
    <x v="8"/>
    <d v="1899-12-30T05:00:00"/>
    <s v="Fazenda turvinho 1"/>
    <x v="4"/>
    <x v="1"/>
    <x v="0"/>
    <x v="0"/>
    <s v="Ao manobrar o Savannah no final do talhão, um resíduo que estava preso na máquina acertou a escada do caminhão que estava estacionado. "/>
    <x v="0"/>
    <x v="4"/>
    <s v="Savannah 1"/>
    <s v="37003148 - Heliezer Feliciano da Silva "/>
    <s v="Operador de máquinas II "/>
    <m/>
    <m/>
    <m/>
    <s v="1. Comunicação aos gestores e área de Bracell "/>
    <s v="Ricardo Luiz Moreti "/>
    <s v="MAICON BRAGA RODRIGUES"/>
    <s v="LEVE"/>
    <s v="BAIXA"/>
    <s v="NÃO"/>
    <s v=""/>
    <b v="0"/>
    <s v=""/>
    <m/>
    <m/>
    <m/>
    <s v="SIM"/>
  </r>
  <r>
    <n v="996"/>
    <x v="0"/>
    <d v="2024-08-10T00:00:00"/>
    <x v="8"/>
    <d v="1899-12-30T11:40:00"/>
    <s v="Fazenda Santa Antônia, ID 0364"/>
    <x v="4"/>
    <x v="1"/>
    <x v="0"/>
    <x v="0"/>
    <s v="Ao deslizar a roda do implemento e passar por cima de uma desbrota o implemento barrão, veio a tombar."/>
    <x v="25"/>
    <x v="4"/>
    <s v="Noroeste "/>
    <s v="3211 - Paulo Ricardo dos Santos"/>
    <s v="Operador de máquina "/>
    <m/>
    <m/>
    <m/>
    <s v="1. Avisado ao supervisor."/>
    <s v="Welington Fernandes"/>
    <s v="ALEXANDRE OLIVEIRA"/>
    <s v="LEVE"/>
    <s v="BAIXA"/>
    <s v="NÃO"/>
    <s v=""/>
    <b v="0"/>
    <s v=""/>
    <m/>
    <m/>
    <m/>
    <s v="SIM"/>
  </r>
  <r>
    <n v="997"/>
    <x v="0"/>
    <d v="2024-08-09T00:00:00"/>
    <x v="8"/>
    <d v="1899-12-30T16:00:00"/>
    <s v="Fazenda Retiro Santo Antônio "/>
    <x v="3"/>
    <x v="1"/>
    <x v="0"/>
    <x v="0"/>
    <s v="O colaborador oriundo de outro módulo, estava emprestado ao módulo BRC-05 (operava uma Retroescavadeira), quando trafegava por um carreador, sentiu que um dos pneus da máquina havia caido em um buraco na via. O colaborador relatou que estava sem cinto de segurança e que bateu a barriga no volante da máquina. "/>
    <x v="0"/>
    <x v="12"/>
    <s v="BRC 05 "/>
    <s v="Edervandson Brito ferreira/ 37017036 "/>
    <s v="Operador II "/>
    <m/>
    <m/>
    <m/>
    <s v="1. Comunicado a gestão imediata. _x000a_2. Colaborador conduzido ao ambulatório linha 2 para avaliação médica; _x000a_3. Iniciar investigação conforme o programa RADAR. "/>
    <s v="Renan Azambuja "/>
    <s v="LYNIKER HENRIQUE NOGUEIRA DE OLIVEIRA"/>
    <s v="LEVE"/>
    <s v="BAIXA"/>
    <s v="NÃO"/>
    <s v=""/>
    <b v="0"/>
    <s v=""/>
    <m/>
    <m/>
    <m/>
    <s v="NÃO"/>
  </r>
  <r>
    <n v="998"/>
    <x v="0"/>
    <d v="2024-08-12T00:00:00"/>
    <x v="8"/>
    <d v="1899-12-30T03:30:00"/>
    <s v="Balança Areiopolis - sentido Fábrica "/>
    <x v="0"/>
    <x v="3"/>
    <x v="0"/>
    <x v="0"/>
    <s v="Motorista seguia com o caminhão carregado, quando identificou que havia fumaça saindo do pneu da última carreta. Após tal situacão, parou a composição para iniciar o combate utilizando o extintor. "/>
    <x v="0"/>
    <x v="0"/>
    <s v="BTF - 07 (SP)"/>
    <s v="Tedi Alisson - 37015431 "/>
    <s v="Motorista Transporte Madeira "/>
    <m/>
    <m/>
    <m/>
    <s v="1. Informado a Supervisão e ao ambulatório Bracell. "/>
    <s v="Fabiana Oliveira"/>
    <s v="JOSE LEONARDO RIGHETO"/>
    <s v="LEVE"/>
    <s v="BAIXA"/>
    <s v="NÃO"/>
    <s v=""/>
    <b v="0"/>
    <s v=""/>
    <m/>
    <m/>
    <m/>
    <s v="SIM"/>
  </r>
  <r>
    <n v="999"/>
    <x v="0"/>
    <d v="2024-08-12T00:00:00"/>
    <x v="8"/>
    <d v="1899-12-30T11:00:00"/>
    <s v="Fazenda Ypê II"/>
    <x v="3"/>
    <x v="1"/>
    <x v="0"/>
    <x v="0"/>
    <s v="Durante a atividade de irrigação manual, ao pisar em um buraco, colaborador se queixou de forte dor no joelho esquerdo. "/>
    <x v="0"/>
    <x v="4"/>
    <s v="Talhão 001"/>
    <s v="1543 - Marcos Carlos de Oliveira"/>
    <s v="Trabalhador Florestal "/>
    <m/>
    <m/>
    <m/>
    <s v="1. O colaborador foi encaminhado para UPA de Agudos."/>
    <s v="Evandro Gomes de Moraes"/>
    <s v="MAICON BRAGA RODRIGUES"/>
    <s v="LEVE"/>
    <s v="BAIXA"/>
    <s v="NÃO"/>
    <s v=""/>
    <b v="0"/>
    <s v=""/>
    <m/>
    <m/>
    <m/>
    <s v="SIM"/>
  </r>
  <r>
    <n v="1000"/>
    <x v="0"/>
    <d v="2024-08-12T00:00:00"/>
    <x v="8"/>
    <d v="1899-12-30T08:50:00"/>
    <s v="Fazenda Ypê II"/>
    <x v="3"/>
    <x v="1"/>
    <x v="0"/>
    <x v="0"/>
    <s v="Durante a atividade de irrigação manual, o colaborador escorregou e torceu o pé esquerdo. "/>
    <x v="0"/>
    <x v="4"/>
    <s v="Talhão 001"/>
    <s v="1547 - Jonathas Silveira de Jesus "/>
    <s v="Trabalhador Florestal"/>
    <m/>
    <m/>
    <m/>
    <s v="1. O colaborador foi encaminhado ao UPA de Agudos. "/>
    <s v="Evandro Gomes de Moraes"/>
    <s v="MAICON BRAGA RODRIGUES"/>
    <s v="LEVE"/>
    <s v="BAIXA"/>
    <s v="NÃO"/>
    <s v=""/>
    <b v="0"/>
    <s v=""/>
    <m/>
    <m/>
    <m/>
    <s v="SIM"/>
  </r>
  <r>
    <n v="1001"/>
    <x v="1"/>
    <d v="2024-08-12T00:00:00"/>
    <x v="8"/>
    <d v="1899-12-30T13:30:00"/>
    <s v="Fazenda Santa Anita"/>
    <x v="3"/>
    <x v="1"/>
    <x v="0"/>
    <x v="1"/>
    <s v="Durante atividade de adubação mecanizada, o operador de máquinas passou sobre um resíduo onde havia um enxame de abelha na saído do talhão, não percebendo o enxame, abriu a porta e foi atacado ele e mais três colaboradores que estavam próximos da atividade, saíram correndo sentido a rodovia que ficava próxima. "/>
    <x v="6"/>
    <x v="4"/>
    <s v="Adubação mecanizada"/>
    <s v="Edenilson dos Santos Machado|José Santos Brito Junior|Davi Leonan da Silva Pessoa|Gabriel da Silva Pereira "/>
    <s v="Trabalhador Florestal e motorista"/>
    <m/>
    <m/>
    <m/>
    <s v="1. Os quatros funcionários atendidos pela PRF foram encaminhados ao UPA para atendimento. "/>
    <s v="Ariane Nonato"/>
    <s v="MARCEL PRADO DE LUCENA"/>
    <s v="GRAVE"/>
    <s v="MÉDIA"/>
    <s v="SIM"/>
    <d v="2024-08-19T00:00:00"/>
    <s v="ATRASADO"/>
    <n v="17"/>
    <m/>
    <m/>
    <m/>
    <s v="SIM"/>
  </r>
  <r>
    <n v="1002"/>
    <x v="1"/>
    <d v="2024-08-12T00:00:00"/>
    <x v="8"/>
    <d v="1899-12-30T14:55:00"/>
    <s v="Galpão de estaqueamento"/>
    <x v="3"/>
    <x v="1"/>
    <x v="0"/>
    <x v="0"/>
    <s v="A colaboradora andava entre as plataformas de estanqueamento, quando veio a bater a mão direita na quina da esteira."/>
    <x v="1"/>
    <x v="2"/>
    <s v="Estanqueamento"/>
    <s v="37016696 - Karina Daniele de Almeida Souza"/>
    <s v="Auxiliar de Viveiro"/>
    <m/>
    <m/>
    <m/>
    <s v="1. A colaboradora foi atendida imadiatamente pela equipe de saúde. "/>
    <s v="Lidiana Raph"/>
    <s v="Dayane Rafaela Rossignolo"/>
    <s v="LEVE"/>
    <s v="BAIXA"/>
    <s v="NÃO"/>
    <s v=""/>
    <b v="0"/>
    <s v=""/>
    <m/>
    <m/>
    <m/>
    <s v="SIM"/>
  </r>
  <r>
    <n v="1003"/>
    <x v="1"/>
    <d v="2024-08-09T00:00:00"/>
    <x v="8"/>
    <d v="1899-12-30T10:35:00"/>
    <s v="Primeira seleção "/>
    <x v="3"/>
    <x v="1"/>
    <x v="0"/>
    <x v="0"/>
    <s v="Colaboradora estava na atividade de primeira seleção, quando esbarrou a perna na pilha de bandeiras que fica no chão."/>
    <x v="1"/>
    <x v="2"/>
    <s v="1ª seleção"/>
    <s v="37014382 - Solange de Souza"/>
    <s v="Auxiliar de Viveiro"/>
    <m/>
    <m/>
    <m/>
    <s v="1. O colaborador foi encaminhado para atendimento ambulatorial. "/>
    <s v="Loana "/>
    <s v="Dayane Rafaela Rossignolo"/>
    <s v="LEVE"/>
    <s v="BAIXA"/>
    <s v="NÃO"/>
    <s v=""/>
    <b v="0"/>
    <s v=""/>
    <m/>
    <m/>
    <m/>
    <s v="SIM"/>
  </r>
  <r>
    <n v="1004"/>
    <x v="0"/>
    <d v="2024-08-12T00:00:00"/>
    <x v="8"/>
    <d v="1899-12-30T11:50:00"/>
    <s v="Viveiro Avaí"/>
    <x v="3"/>
    <x v="1"/>
    <x v="0"/>
    <x v="0"/>
    <s v="Durante atividade, colaboradores enroscaram o pé direito em um arame e ao se reequilibrar, sentiu torção no pé esquerdo."/>
    <x v="0"/>
    <x v="2"/>
    <s v="Expedição"/>
    <s v="37016449 - Rayane Custódio Ricci"/>
    <s v="Auxiliar de Serviços Gerais "/>
    <m/>
    <m/>
    <m/>
    <s v="1. Encaminhada ao pronto atendimento de Pirajuí; _x000a_2.Encaminhada ao médico do trabalho para avaliação."/>
    <s v="Anderson Duarte Barboza"/>
    <s v="KARINE ANTONIA MORAES RIBEIRO"/>
    <s v="LEVE"/>
    <s v="BAIXA"/>
    <s v="NÃO"/>
    <s v=""/>
    <b v="0"/>
    <s v=""/>
    <m/>
    <m/>
    <m/>
    <s v="SIM"/>
  </r>
  <r>
    <n v="1005"/>
    <x v="0"/>
    <d v="2024-08-13T00:00:00"/>
    <x v="8"/>
    <d v="1899-12-30T11:45:00"/>
    <s v="Fazenda São Bento "/>
    <x v="4"/>
    <x v="1"/>
    <x v="0"/>
    <x v="0"/>
    <s v="Ao conduzir o trator com tanque de irrigação, o operador percebeu que o equipamento começou a perder tração em um declive, foi quando o operador decidiu acionar a marcha ré na tentativa de retornar para baixo, foi onde o equipamento (implemento) veio a lateralizar."/>
    <x v="4"/>
    <x v="4"/>
    <s v="Região norte"/>
    <s v="Antônio Armando de Oliveira - 30522"/>
    <s v="Operador de trator agrícola"/>
    <m/>
    <m/>
    <m/>
    <s v="1. Paralisado a atividade para destombamento do implemento. "/>
    <s v="Diego Santos"/>
    <s v="ALEXANDRE OLIVEIRA"/>
    <s v="LEVE"/>
    <s v="BAIXA"/>
    <s v="NÃO"/>
    <s v=""/>
    <b v="0"/>
    <s v=""/>
    <m/>
    <m/>
    <m/>
    <s v="SIM"/>
  </r>
  <r>
    <n v="1006"/>
    <x v="0"/>
    <d v="2024-08-13T00:00:00"/>
    <x v="8"/>
    <d v="1899-12-30T15:18:00"/>
    <s v="Rodon, em frente a Chevrolet "/>
    <x v="0"/>
    <x v="2"/>
    <x v="0"/>
    <x v="0"/>
    <s v="No deslocamento da Bracell para Divisão LP, ao chegar no PARE em frente a Chevrolet, o colaborador parou o carro e deu seta para entrar a esquerda, quando uma moto Biz tentou passar pela direita. Houve o impacto do capacete que estava no braço com o retrovisor do lado direito. "/>
    <x v="0"/>
    <x v="4"/>
    <s v="Operações próprias "/>
    <s v="Rayara Barros Silva - 37007287"/>
    <s v="Analista de informções florestais"/>
    <m/>
    <m/>
    <m/>
    <s v="1. Informar a gestão responsável;_x000a_2. Informar a segurança sobre o corrido. "/>
    <s v="Rayara Barros Silva "/>
    <s v="MAICON BRAGA RODRIGUES"/>
    <s v="LEVE"/>
    <s v="BAIXA"/>
    <s v="NÃO"/>
    <s v=""/>
    <b v="0"/>
    <s v=""/>
    <m/>
    <m/>
    <m/>
    <s v="SIM"/>
  </r>
  <r>
    <n v="1007"/>
    <x v="0"/>
    <d v="2024-08-13T00:00:00"/>
    <x v="8"/>
    <d v="1899-12-30T02:30:00"/>
    <s v="Fazenda novo horizonte "/>
    <x v="0"/>
    <x v="3"/>
    <x v="0"/>
    <x v="1"/>
    <s v="O caminhão Bitrem estava carregado e no trajeto da Fazenda Novo Horizonte, ao passar por uma curva em declive veio a escorregar e causar o tombamento de toda composição. Houve apenas danos materiais. "/>
    <x v="18"/>
    <x v="0"/>
    <s v="EPS"/>
    <s v="Carlos Eduardo Duraes Cardoso"/>
    <s v="Motorista Rodotrem "/>
    <m/>
    <m/>
    <m/>
    <s v="1. Informado os gestores da operação, VDA e Bracell. _x000a_2. Encaminhado o motorista para avaliação médica no PS de Capão Bonito, feito raio X e não constatado lesão. _x000a_3. Motorista irá passar pela avaliação do médico do trabalho da VDA"/>
    <s v="Everton Diogo de Arruda Henrique "/>
    <s v="JOSE ANTONIO DOS SANTOS"/>
    <s v="GRAVE"/>
    <s v="BAIXA"/>
    <s v="SIM"/>
    <d v="2024-08-20T00:00:00"/>
    <s v="ATRASADO"/>
    <n v="16"/>
    <m/>
    <m/>
    <m/>
    <s v="SIM"/>
  </r>
  <r>
    <n v="1008"/>
    <x v="0"/>
    <d v="2024-08-13T00:00:00"/>
    <x v="8"/>
    <d v="1899-12-30T12:30:00"/>
    <s v="Fazenda Turvinho 1"/>
    <x v="8"/>
    <x v="1"/>
    <x v="0"/>
    <x v="0"/>
    <s v="Colaboradora ao descer do ônibus, pisou em um buraco que estava encoberto de resíduos e, com isso, torceu o tornozelo esquerdo."/>
    <x v="50"/>
    <x v="4"/>
    <s v="Região Centro"/>
    <s v="Silmara Cristina Padilha "/>
    <s v="Trabalhador agrícola"/>
    <m/>
    <m/>
    <m/>
    <s v="1. Encaminhada colaboradora para o pronto socorro de Areiópolis "/>
    <s v="Edson Ernesto Aleixo do Prado"/>
    <s v="MAICON BRAGA RODRIGUES"/>
    <s v="LEVE"/>
    <s v="MÉDIA"/>
    <s v="SIM"/>
    <d v="2024-08-20T00:00:00"/>
    <s v="CONCLUÍDO"/>
    <s v=""/>
    <s v="OK"/>
    <d v="2024-08-20T00:00:00"/>
    <s v="SIM"/>
    <s v="SIM"/>
  </r>
  <r>
    <n v="1009"/>
    <x v="0"/>
    <d v="2024-08-14T00:00:00"/>
    <x v="8"/>
    <d v="1899-12-30T13:00:00"/>
    <s v="Fazenda Ipê II - Talhão 007"/>
    <x v="3"/>
    <x v="1"/>
    <x v="0"/>
    <x v="0"/>
    <s v="O colaborador estava realizando a atividade de plantio, quando pisou em um buraco e torceu o joelho esquerdo."/>
    <x v="9"/>
    <x v="4"/>
    <s v="Talhão 007"/>
    <s v="1541 - Gilvan Lima dos Santos"/>
    <s v="Trabalhador Florestal "/>
    <m/>
    <m/>
    <m/>
    <s v="1. O colaborador foi encaminhado na UPA de Agudos. "/>
    <s v="Willians Torres dos Santos "/>
    <s v="MAICON BRAGA RODRIGUES"/>
    <s v="LEVE"/>
    <s v="BAIXA"/>
    <s v="NÃO"/>
    <s v=""/>
    <b v="0"/>
    <s v=""/>
    <m/>
    <m/>
    <m/>
    <s v="SIM"/>
  </r>
  <r>
    <n v="1010"/>
    <x v="0"/>
    <d v="2024-08-14T00:00:00"/>
    <x v="8"/>
    <d v="1899-12-30T00:17:00"/>
    <s v="Rodovia SP255 km 237 — próx Bauru"/>
    <x v="0"/>
    <x v="3"/>
    <x v="0"/>
    <x v="0"/>
    <s v="Motorista saiu da fazenda Santa Izabel carregado sentido Fábrica. Nas proximidades de Bauru, sentiu a carreta chacoalhar e quando parou no acostamento para verificar o que aconteceu, percebeu que havia estourado o pneu 24h lado esquerdo da segunda composição. Acionou o socorro imediatamente e a equipe da CCR fez a sinalização do local. Ao retornar para a cabine, pelo retrovisor, percebeu uma fumaça saindo do rodeiro e ao se aproximar, o fogo estava de dentro para fora. Iniciou o primeiro combate com o extintor do cavalo e outro veículo também parou para ajudar, porém o fogo se alastrou. Acionaram o bombeiro e foi desatrelado o CM para evitar maior perda."/>
    <x v="0"/>
    <x v="0"/>
    <s v="BTF - 07"/>
    <s v=" Washington Paes Guimarães /37013882"/>
    <s v="Motorista Transporte "/>
    <m/>
    <m/>
    <m/>
    <s v="1. Informado o Monitoramento automotivo, engenharia, segurança, supervisão, os técnicos e corpo de bombeiro. "/>
    <s v="Luiz Carlos Bernine"/>
    <s v="TÁSSIA PRADO"/>
    <s v="MODERADO"/>
    <s v="MÉDIA"/>
    <s v="SIM"/>
    <d v="2024-08-21T00:00:00"/>
    <s v="ATRASADO"/>
    <n v="15"/>
    <m/>
    <m/>
    <m/>
    <s v="SIM"/>
  </r>
  <r>
    <n v="1011"/>
    <x v="0"/>
    <d v="2024-08-13T00:00:00"/>
    <x v="8"/>
    <d v="1899-12-30T21:03:00"/>
    <s v="R. Calhim Manoel Abud - Pirambóia, Anhembi - SP, 18620-000 - MÓD 15"/>
    <x v="0"/>
    <x v="3"/>
    <x v="0"/>
    <x v="0"/>
    <s v="O mecânico retornava para o módulo, quando o pneu dianteiro do lado direito estourou, fazendo com que a caminhonete saisse para o acostamento e caísse em uma valeta guia de água, colidindo em um barranco ao lado. "/>
    <x v="30"/>
    <x v="3"/>
    <s v="Módulo 15 "/>
    <s v="Ezequiel Porto Duarte (5223 Matrícula) "/>
    <s v="Técnico de Manutenção "/>
    <m/>
    <m/>
    <m/>
    <s v="1. Comunicação da ocorrência com supervisor da área. _x000a_2. Colaborador foi levado para avaliação médica. "/>
    <s v="Natan Lima "/>
    <s v="JOSE LEONARDO RIGHETO"/>
    <s v="LEVE"/>
    <s v="BAIXA"/>
    <s v="NÃO"/>
    <s v=""/>
    <b v="0"/>
    <s v=""/>
    <m/>
    <m/>
    <m/>
    <s v="SIM"/>
  </r>
  <r>
    <n v="1012"/>
    <x v="0"/>
    <d v="2024-08-15T00:00:00"/>
    <x v="8"/>
    <d v="1899-12-30T09:30:00"/>
    <s v="Fazenda Cabreúva, Agudos-SP"/>
    <x v="4"/>
    <x v="1"/>
    <x v="0"/>
    <x v="0"/>
    <s v="O operador notou fumaça saindo do motor do trator. Ele usou o extintor de cabine para evitar um princípio de incêndio. A manutenção confirmou que o motor de partida enroscou, causando fumaça. Apenas danos no motor de partida. "/>
    <x v="0"/>
    <x v="4"/>
    <s v="Preparo de solo - LP II"/>
    <s v="João Paulo de Assis "/>
    <s v="Operador de máquinas "/>
    <m/>
    <m/>
    <m/>
    <s v="1. Comunicado aos gestores da área;_x000a_2. Realizado avaliação por parte da equipe de manutenção, substituição do motor de parte, verificação do tambor da chave e circuito elétrico;_x000a_3. Substituídos o extintor de incêndios."/>
    <s v="Matheus Felipe da Silva "/>
    <s v="MAICON BRAGA RODRIGUES"/>
    <s v="LEVE"/>
    <s v="BAIXA"/>
    <s v="NÃO"/>
    <s v=""/>
    <b v="0"/>
    <s v=""/>
    <m/>
    <m/>
    <m/>
    <s v="SIM"/>
  </r>
  <r>
    <n v="1013"/>
    <x v="0"/>
    <d v="2024-08-15T00:00:00"/>
    <x v="8"/>
    <d v="1899-12-30T18:11:00"/>
    <s v="Trevo de acesso Distr.Industrial - Lençóis Paulista"/>
    <x v="0"/>
    <x v="3"/>
    <x v="0"/>
    <x v="0"/>
    <s v="Motorista conduzia seu caminhão e ao passar por baixo do pontilhão escutou um barulho, e verificou que quebrou o malhal traseiro da última composição."/>
    <x v="0"/>
    <x v="0"/>
    <s v="BTF - 07"/>
    <s v="Paulo Fernando Muroni /  37015260"/>
    <s v="Motorista Transporte "/>
    <m/>
    <m/>
    <m/>
    <s v="1. Informado a Supervisão, Manutenção e Segurança do trabalho _x000a_2. Caminhão foi escoltado pelo veículo da automotiva até a fábrica para descarregar."/>
    <s v="Halan Batista"/>
    <s v="TÁSSIA PRADO"/>
    <s v="MODERADO"/>
    <s v="BAIXA"/>
    <s v="SIM"/>
    <d v="2024-08-22T00:00:00"/>
    <s v="ATRASADO"/>
    <n v="14"/>
    <m/>
    <m/>
    <m/>
    <s v="SIM"/>
  </r>
  <r>
    <n v="1014"/>
    <x v="0"/>
    <d v="2024-08-15T00:00:00"/>
    <x v="8"/>
    <d v="1899-12-30T12:40:00"/>
    <s v="Fazenda Santo Inácio - Talhão 24"/>
    <x v="3"/>
    <x v="1"/>
    <x v="0"/>
    <x v="0"/>
    <s v="Durante atividade de combate a formiga, colaborador pisou em um buraco torcendo o tornozelo direito. "/>
    <x v="22"/>
    <x v="4"/>
    <s v="Duartina"/>
    <s v="Carlos Henrique Ferreira"/>
    <s v="Ajudante Florestal "/>
    <m/>
    <m/>
    <m/>
    <s v="1. Encaminhado para atendimento médico."/>
    <s v="Igor Jonas"/>
    <s v="ALEXANDRE OLIVEIRA"/>
    <s v="LEVE"/>
    <s v="BAIXA"/>
    <s v="NÃO"/>
    <s v=""/>
    <b v="0"/>
    <s v=""/>
    <m/>
    <m/>
    <m/>
    <s v="SIM"/>
  </r>
  <r>
    <n v="1015"/>
    <x v="0"/>
    <d v="2024-08-16T00:00:00"/>
    <x v="8"/>
    <d v="1899-12-30T08:40:00"/>
    <s v="Fazenda Limeira"/>
    <x v="4"/>
    <x v="1"/>
    <x v="0"/>
    <x v="0"/>
    <s v="Ao realizar manobra em marcha ré em caixa seca, o implemento (tanque de irrigação) tombou. "/>
    <x v="4"/>
    <x v="4"/>
    <s v="Região Norte"/>
    <s v="Carlos Eduardo Silva de Oliveira"/>
    <s v="Operador de trator agrícola"/>
    <m/>
    <m/>
    <m/>
    <s v="1. Paralisada atividade para destombamento da máquina."/>
    <s v="Diego Santos"/>
    <s v="ALEXANDRE OLIVEIRA"/>
    <s v="LEVE"/>
    <s v="BAIXA"/>
    <s v="NÃO"/>
    <s v=""/>
    <b v="0"/>
    <s v=""/>
    <m/>
    <m/>
    <m/>
    <s v="SIM"/>
  </r>
  <r>
    <n v="1016"/>
    <x v="0"/>
    <d v="2024-08-16T00:00:00"/>
    <x v="8"/>
    <d v="1899-12-30T13:30:00"/>
    <s v="Deposito de Gases"/>
    <x v="3"/>
    <x v="1"/>
    <x v="0"/>
    <x v="0"/>
    <s v="Durante movimentação manual de cilindro, o mesmo atingiu o pé direito do trabalhador. Não houve queda do cilindro."/>
    <x v="0"/>
    <x v="6"/>
    <s v="Oficina Automotiva - Linha ll"/>
    <s v="Fabiano Rosa Mazetto"/>
    <s v="Almoxarife ll"/>
    <m/>
    <m/>
    <m/>
    <s v="1. Trabalhador foi levado para ambulatório de linha e posteriormente encaminhado para exame radiológico. Nenhuma lesão foi encontada._x000a_2. Foi disponibilizado um carrinho de carga para trasnporte de cilindros;_x000a_3. Foi definido confecção de rampa para acesso a gaiola onde os cilindros são armazanados."/>
    <s v="Enio Garcia"/>
    <s v="ALESSANDRO BERNARDINO BORGES"/>
    <s v="LEVE"/>
    <s v="BAIXA"/>
    <s v="NÃO"/>
    <s v=""/>
    <b v="0"/>
    <s v=""/>
    <m/>
    <m/>
    <m/>
    <s v="SIM"/>
  </r>
  <r>
    <n v="1017"/>
    <x v="0"/>
    <d v="2024-08-16T00:00:00"/>
    <x v="8"/>
    <d v="1899-12-30T10:40:00"/>
    <s v="Rodovia MS-306 "/>
    <x v="0"/>
    <x v="3"/>
    <x v="0"/>
    <x v="0"/>
    <s v="Ao trafegar pela rodovia MS-306 chegando em Aporé (GO), colidiu com veículo da frente. Apenas danos materiais. _x000a_"/>
    <x v="18"/>
    <x v="0"/>
    <s v="EPS"/>
    <s v="1432/Emerson Gonçalves Pereira. "/>
    <s v="Motorista "/>
    <m/>
    <m/>
    <m/>
    <s v="_x000a_1. Acionado supervisão. _x000a_2. ⁠Solicitação da câmera do creare. "/>
    <s v="Everton"/>
    <s v="RAFAEL PINHEIRO RODRIGUES"/>
    <s v="MODERADO"/>
    <s v="BAIXA"/>
    <s v="SIM"/>
    <d v="2024-08-23T00:00:00"/>
    <s v="ATRASADO"/>
    <n v="13"/>
    <m/>
    <m/>
    <m/>
    <s v="SIM"/>
  </r>
  <r>
    <n v="1018"/>
    <x v="1"/>
    <d v="2024-08-16T00:00:00"/>
    <x v="8"/>
    <d v="1899-12-30T18:40:00"/>
    <s v="Rodovia MS-267 Bataguassu-MS "/>
    <x v="0"/>
    <x v="3"/>
    <x v="0"/>
    <x v="0"/>
    <s v="Durante o deslocamento com veículo caminhonete modelo L200, no perímetro urbano da cidade de Bataguassu/MS, colaborador relata que ao entrar no trevo para acessar o bairro, uma pessoa que conduzia uma bicicleta elétrica pela contra mão, atingiu lateralmente o veículo, causando avarias no veículo e ferimentos no condutor da bicicleta, que foi conduzido ao hospital municipal do referido município, sendo liberado posteriormente. "/>
    <x v="1"/>
    <x v="4"/>
    <s v="Preparo de Solo"/>
    <s v="37016702/Ricardo Vagner Silva de Jesus "/>
    <s v="Técnico Florestal "/>
    <m/>
    <m/>
    <m/>
    <s v="1. Acionado Corpo de Bombeiros para atendimento e procedimentos de praxe. _x000a_2. ⁠Comunicado gestor imediato. "/>
    <s v="Ricardo Vagner Silva de Jesus "/>
    <s v="MARCELO SALDANHA ALMEIDA"/>
    <s v="LEVE"/>
    <s v="BAIXA"/>
    <s v="NÃO"/>
    <s v=""/>
    <b v="0"/>
    <s v=""/>
    <m/>
    <m/>
    <m/>
    <s v="SIM"/>
  </r>
  <r>
    <n v="1019"/>
    <x v="0"/>
    <d v="2024-08-18T00:00:00"/>
    <x v="8"/>
    <d v="1899-12-30T14:00:00"/>
    <s v="Desvio de Aporé GO"/>
    <x v="0"/>
    <x v="3"/>
    <x v="0"/>
    <x v="0"/>
    <s v="Após realizar o carregamento na fazenda Queixada, seguia com o caminhão GCQ8I34 sentido Cassilândia MS. Ao desviar de um caminhão que estava parado na estrada, a última composição veio a sair da estrada e escorregou. "/>
    <x v="47"/>
    <x v="0"/>
    <s v="EPS"/>
    <s v="Cicero dos Santos Gomes"/>
    <s v="Motorista Bitrem/Tritrem "/>
    <m/>
    <m/>
    <m/>
    <s v="1. Após o evento o motorista sinalizou o local e comunicou a equipe de segurança Cargo Polo. _x000a_2. Solicitamos uma Grua para descarregar o caminhão para fazer a retirada. "/>
    <s v="Gustavo Alencar "/>
    <s v="MARCEL PRADO DE LUCENA"/>
    <s v="LEVE"/>
    <s v="BAIXA"/>
    <s v="NÃO"/>
    <s v=""/>
    <b v="0"/>
    <s v=""/>
    <m/>
    <m/>
    <m/>
    <s v="SIM"/>
  </r>
  <r>
    <n v="1020"/>
    <x v="0"/>
    <d v="2024-08-17T00:00:00"/>
    <x v="8"/>
    <d v="1899-12-30T19:30:00"/>
    <s v="Fazenda Nsa. Aparecida XV - MÓD 10"/>
    <x v="4"/>
    <x v="1"/>
    <x v="0"/>
    <x v="0"/>
    <s v="O HV Frota 10097 estava parada para a manutenção do ar condicionado. A pedido do mecânico, o operador deu partida (funcionou) a máquina e começou a sair fumaça no compartimento do motor da máquina. "/>
    <x v="0"/>
    <x v="3"/>
    <s v="Módulo 10. "/>
    <s v="Vanderlei Casemiro. "/>
    <s v="Operador de máquinas. "/>
    <m/>
    <m/>
    <m/>
    <s v="1. Utilizado extintor de incêndio. _x000a_2. Trocado motor de partida e HV, liberado para a operação. "/>
    <s v="Erivellyton Almeida "/>
    <s v="MARCO ANTONIO DINIZ"/>
    <s v="LEVE"/>
    <s v="BAIXA"/>
    <s v="NÃO"/>
    <s v=""/>
    <b v="0"/>
    <s v=""/>
    <m/>
    <m/>
    <m/>
    <s v="SIM"/>
  </r>
  <r>
    <n v="1021"/>
    <x v="0"/>
    <d v="2024-08-18T00:00:00"/>
    <x v="8"/>
    <d v="1899-12-30T14:15:00"/>
    <s v="Fazenda Nossa Senhora Fátima IV "/>
    <x v="3"/>
    <x v="1"/>
    <x v="0"/>
    <x v="0"/>
    <s v="O colaborador ao caminhar na estrada, pisou em falso e veio a torcer tornozelo. "/>
    <x v="0"/>
    <x v="12"/>
    <s v="BRC -01"/>
    <s v="Jonas Santos 37016634 "/>
    <s v="Operador III "/>
    <m/>
    <m/>
    <m/>
    <s v="1. Comunicado a gestão imediata. _x000a_2. Colaborador conduzido a Unimed Lencois Paulista. "/>
    <s v="Carlos Augusto Mariano "/>
    <s v="JOSE LEONARDO RIGHETO"/>
    <s v="LEVE"/>
    <s v="BAIXA"/>
    <s v="NÃO"/>
    <s v=""/>
    <b v="0"/>
    <s v=""/>
    <m/>
    <m/>
    <m/>
    <s v="SIM"/>
  </r>
  <r>
    <n v="1022"/>
    <x v="0"/>
    <d v="2024-08-18T00:00:00"/>
    <x v="8"/>
    <d v="1899-12-30T23:50:00"/>
    <s v="Fazenda Nossa Senhora Fátima IV "/>
    <x v="3"/>
    <x v="1"/>
    <x v="0"/>
    <x v="0"/>
    <s v="O colaborador estava em deslocamento pela rodovia, quando a roda de um veículo terceiro colidiu com a frente de seu veículo. "/>
    <x v="0"/>
    <x v="12"/>
    <s v="BRC -01"/>
    <s v="Jonatas Luis Oliveira 37012244 "/>
    <s v=" Técnico Operacoes Florestal II "/>
    <m/>
    <m/>
    <m/>
    <s v="1. Comunicado a gestão imediata. _x000a_2. Colaborador foi conduzido ao hospital CMU Unimed Lençois Paulista, onde foi avaliado e liberado. "/>
    <s v="Carlos Augusto Mariano "/>
    <s v="JOSE LEONARDO RIGHETO"/>
    <s v="LEVE"/>
    <s v="BAIXA"/>
    <s v="NÃO"/>
    <s v=""/>
    <b v="0"/>
    <s v=""/>
    <m/>
    <m/>
    <m/>
    <s v="SIM"/>
  </r>
  <r>
    <n v="1023"/>
    <x v="0"/>
    <d v="2024-08-15T00:00:00"/>
    <x v="8"/>
    <d v="1899-12-30T01:50:00"/>
    <s v="Faz Queixada"/>
    <x v="0"/>
    <x v="3"/>
    <x v="0"/>
    <x v="0"/>
    <s v="Conforme relato do motorista, no carregamento da fazenda Queixada, o operador da grua, ao realizar manobra o fecho de madeira atingiu o terceiro fueiro da primeira composição, ocasionando a trinca do parafuso da base fueiro, impossibilitando o carregamento para transporte. "/>
    <x v="0"/>
    <x v="0"/>
    <s v="BTF -MS 8"/>
    <s v="Willian Carlos Pires, matrícula 37017664 escala C 4x2, 1° dia de escala. "/>
    <s v="Motorista Transporte Madeira "/>
    <m/>
    <m/>
    <m/>
    <m/>
    <s v="Adilson Rodrigues Basto "/>
    <s v="RAFAEL PINHEIRO RODRIGUES"/>
    <s v="LEVE"/>
    <s v="BAIXA"/>
    <s v="NÃO"/>
    <s v=""/>
    <b v="0"/>
    <s v=""/>
    <m/>
    <m/>
    <m/>
    <s v="SIM"/>
  </r>
  <r>
    <n v="1024"/>
    <x v="0"/>
    <d v="2024-08-18T00:00:00"/>
    <x v="8"/>
    <d v="1899-12-30T12:27:00"/>
    <s v="Quadra C da Linha 1 - lençóis Paulista "/>
    <x v="0"/>
    <x v="3"/>
    <x v="0"/>
    <x v="0"/>
    <s v="Colaborador conduziu o Caminhão 44195 e ao movimentá-lo veio a colidir com o pilar de sustentação da tubulação, havendo danos materiais. "/>
    <x v="0"/>
    <x v="0"/>
    <s v="BTF - 07"/>
    <s v="Desconhecido"/>
    <s v=" Motorista Transporte Madeira "/>
    <m/>
    <m/>
    <m/>
    <s v="1. Informado a Supervisão, Manutenção e segurança do trabalho "/>
    <s v="Fabiana Oliveira"/>
    <s v="TÁSSIA PRADO"/>
    <s v="LEVE"/>
    <s v="BAIXA"/>
    <s v="NÃO"/>
    <s v=""/>
    <b v="0"/>
    <s v=""/>
    <m/>
    <m/>
    <m/>
    <s v="SIM"/>
  </r>
  <r>
    <n v="1025"/>
    <x v="0"/>
    <d v="2024-08-18T00:00:00"/>
    <x v="8"/>
    <d v="1899-12-30T12:00:00"/>
    <s v="Faz. Sítio Tereza - MÓD 06"/>
    <x v="4"/>
    <x v="1"/>
    <x v="0"/>
    <x v="0"/>
    <s v="O colaborador estava realizando atividade de colheita com Harvester 10049, quando o mesmo percebeu uma fumaça vindo do motor do equipamento. "/>
    <x v="0"/>
    <x v="3"/>
    <s v="Módulo 06 - Talhão 001 "/>
    <s v="Jailson da Silva Freitas (37017883 Matrícula) "/>
    <s v="Operador de Máquina Florestal "/>
    <m/>
    <m/>
    <m/>
    <s v="1. O colaborador imediatamente desligou o equipamento, pediu ajuda no rádio e começou o combate as chamas que vinham da manta termica do motor. _x000a_2. O técnico do módulo ajudou no combate. _x000a_3. Comunicação à gestão e segurança do trabalho. "/>
    <s v="Manoel Victor "/>
    <s v="TÁSSIA PRADO"/>
    <s v="LEVE"/>
    <s v="BAIXA"/>
    <s v="NÃO"/>
    <s v=""/>
    <b v="0"/>
    <s v=""/>
    <m/>
    <m/>
    <m/>
    <s v="SIM"/>
  </r>
  <r>
    <n v="1026"/>
    <x v="0"/>
    <d v="2024-08-18T00:00:00"/>
    <x v="8"/>
    <d v="1899-12-30T13:03:00"/>
    <s v="Lins - SP - MÓD 06"/>
    <x v="0"/>
    <x v="2"/>
    <x v="0"/>
    <x v="0"/>
    <s v="Colaborador conduzia veículo leve para buscar o operador em sua residência, quando ao virar a direita, houve a colisão com o motociclista que estava ultrapassando pela direita. "/>
    <x v="0"/>
    <x v="1"/>
    <s v="Módulo 06"/>
    <s v="37006440 - Kelly Fabiani Da Silva Machado "/>
    <s v="Assistente de Carregamento "/>
    <m/>
    <m/>
    <m/>
    <s v="1. Motociclista recusou atendimento do SAMU _x000a_2. Avisado o Técnico de Imediato, Chamou o SAMU e PM. _x000a_3. Comunicação à segurança do trabalho "/>
    <s v="Cassio Thomas da Silveira "/>
    <s v="TÁSSIA PRADO"/>
    <s v="LEVE"/>
    <s v="BAIXA"/>
    <s v="NÃO"/>
    <s v=""/>
    <b v="0"/>
    <s v=""/>
    <m/>
    <m/>
    <m/>
    <s v="SIM"/>
  </r>
  <r>
    <n v="1027"/>
    <x v="0"/>
    <d v="2024-08-19T00:00:00"/>
    <x v="8"/>
    <d v="1899-12-30T04:47:00"/>
    <s v="Rodovia Rondon"/>
    <x v="3"/>
    <x v="1"/>
    <x v="0"/>
    <x v="1"/>
    <s v="Durante o deslocamento com o caminhão oficina, sentido  Bauru - LP, o caminhão começou a vibrar e a puxar para o lado esquerdo, onde saiu da pista, bateu na valeta e tombou para o lado esquerdo. "/>
    <x v="0"/>
    <x v="6"/>
    <s v="BSR - 04"/>
    <s v="Thiago Pereira Rocha / Josué Elias Sanches "/>
    <s v="Mecânico e Auxiliar de manutenção"/>
    <m/>
    <m/>
    <m/>
    <s v="1. Encaminhados ao UPA de Agudos;_x000a_2. Foram encaminhados ao ambulatório Bracell."/>
    <s v="Murilo Castelhano "/>
    <s v="MAICON BRAGA RODRIGUES"/>
    <s v="GRAVE"/>
    <s v="MÉDIA"/>
    <s v="SIM"/>
    <d v="2024-08-26T00:00:00"/>
    <s v="CONCLUÍDO"/>
    <s v=""/>
    <s v="OK"/>
    <d v="2024-08-26T00:00:00"/>
    <s v="SIM"/>
    <s v="SIM"/>
  </r>
  <r>
    <n v="1028"/>
    <x v="1"/>
    <d v="2024-08-18T00:00:00"/>
    <x v="8"/>
    <d v="1899-12-30T10:30:00"/>
    <s v="Santa Rita do Rio Pardo - MS / Fazenda Berrante II"/>
    <x v="0"/>
    <x v="2"/>
    <x v="0"/>
    <x v="0"/>
    <s v="Motorista  retornava da captação d' água, quando se deparou com a caminhonete da brigada de incêndio vindo no sentido contrário, o mesmo veio a dar passagem para o caminhão, só que não tirou totalmente a caminhonete da estrada por conta de ser muito estreita e ficou uma parte da traseira da mesma no caminho, ao finalizar a passagem com o caminhão, colidiu com a lateral do para choque traseiro da caminhonete, o motorista de imediato parou o caminhão para ver o que realmente tinha acontecido e avisou seu supervisor imediatamente. "/>
    <x v="39"/>
    <x v="4"/>
    <s v="Silvicultura"/>
    <s v="2406 - Elias Odair Siabra da Silva"/>
    <s v="Motorista"/>
    <m/>
    <m/>
    <m/>
    <s v="1. Motorista comunicou o supervisor imediatamente. "/>
    <s v="Marcos Aurélio"/>
    <s v="AMANDA CRISTINA PATRICIO DE LIMA"/>
    <s v="LEVE"/>
    <s v="BAIXA"/>
    <s v="NÃO"/>
    <s v=""/>
    <b v="0"/>
    <s v=""/>
    <m/>
    <m/>
    <m/>
    <s v="SIM"/>
  </r>
  <r>
    <n v="1029"/>
    <x v="0"/>
    <d v="2024-08-19T00:00:00"/>
    <x v="8"/>
    <d v="1899-12-30T11:30:00"/>
    <s v="Fazenda cachoeira dos Índios gleba B - Talhão 002"/>
    <x v="3"/>
    <x v="1"/>
    <x v="0"/>
    <x v="0"/>
    <s v="Durante a realização de atividade de combate a formiga, a colaboradora foi atingida por um galho em seu ouvido direito."/>
    <x v="25"/>
    <x v="4"/>
    <s v="Noroeste"/>
    <s v="3005 - Maria Eduarda Virgílio"/>
    <s v="Ajudante Florestal"/>
    <m/>
    <m/>
    <m/>
    <s v="1. Informado ao supervisor e área de segurança Bracell"/>
    <s v="Taynara San Martin Cardoso da Silva "/>
    <s v="ALEXANDRE OLIVEIRA"/>
    <s v="LEVE"/>
    <s v="BAIXA"/>
    <s v="NÃO"/>
    <s v=""/>
    <b v="0"/>
    <s v=""/>
    <m/>
    <m/>
    <m/>
    <s v="SIM"/>
  </r>
  <r>
    <n v="1030"/>
    <x v="0"/>
    <d v="2024-08-19T00:00:00"/>
    <x v="8"/>
    <d v="1899-12-30T14:45:00"/>
    <s v="Fazenda Usina Paredão - Talhão 82"/>
    <x v="4"/>
    <x v="1"/>
    <x v="0"/>
    <x v="0"/>
    <s v="Durante atividade de capina químca, o operador fez uma manobra com o trator sobre um formigueiro e acabou batendo a porta direita contra a árvore, causando quebra vidro."/>
    <x v="19"/>
    <x v="4"/>
    <s v="Regional Norte "/>
    <s v="27289 - Vitor Manoel"/>
    <s v="Operador Trator Agrícola"/>
    <m/>
    <m/>
    <m/>
    <s v="1. Comanucado ao setor de segurança;_x000a_2. Máquina paralisada imediatamente."/>
    <s v="Alexandre da Silva "/>
    <s v="ALEXANDRE OLIVEIRA"/>
    <s v="LEVE"/>
    <s v="BAIXA"/>
    <s v="NÃO"/>
    <s v=""/>
    <b v="0"/>
    <s v=""/>
    <m/>
    <m/>
    <m/>
    <s v="SIM"/>
  </r>
  <r>
    <n v="1031"/>
    <x v="0"/>
    <d v="2024-08-18T00:00:00"/>
    <x v="8"/>
    <d v="1899-12-30T22:40:00"/>
    <s v="Alça de acesso das mesas 3 e 4. "/>
    <x v="0"/>
    <x v="3"/>
    <x v="0"/>
    <x v="0"/>
    <s v="Caminhão carregado com madeira descarregava na mesa de picagem 4, quando teve retrovisor do lado esquedo atingido por um pedaço de madeira que estava fora da caixa de carga de outro caminhão. Ambos eram caminhões rechego. Não houve danos a pessoa ou materiais. "/>
    <x v="0"/>
    <x v="11"/>
    <s v="Linha ll"/>
    <s v="Renato Pereira dos Santos "/>
    <s v="Motorista "/>
    <m/>
    <m/>
    <m/>
    <s v="1. Acionado supervisão de pátio. _x000a_2. Orientação aos motoristas quanto a importância da verificação da carga antes de deslocar para as mesas. "/>
    <s v="José Júnior Rocha "/>
    <s v="ALESSANDRO BERNARDINO BORGES"/>
    <s v="LEVE"/>
    <s v="BAIXA"/>
    <s v="NÃO"/>
    <s v=""/>
    <b v="0"/>
    <s v=""/>
    <m/>
    <m/>
    <m/>
    <s v="SIM"/>
  </r>
  <r>
    <n v="1032"/>
    <x v="0"/>
    <d v="2024-08-19T00:00:00"/>
    <x v="8"/>
    <d v="1899-12-30T19:07:00"/>
    <s v="Fazenda Itamaraty - Paulistânia/SP - MÓD 07"/>
    <x v="3"/>
    <x v="1"/>
    <x v="0"/>
    <x v="0"/>
    <s v="Colaborador auxiliava na substituição de uma mangueira hidraulica do HV, momento que foi atingido pelo óleo hidráulico em seu olho direito, causando irritação. "/>
    <x v="7"/>
    <x v="3"/>
    <s v="Módulo 07"/>
    <s v="9000797 | Tiago de Souza Brisola "/>
    <s v="Mecânico "/>
    <m/>
    <m/>
    <m/>
    <s v="1. Encaminhado ao P.S de Bauru. Foi realizado procedimento de limpeza, medicado e liberado; _x000a_2. Consulta agendada com um Médico Especialista (Oftalmologista) no dia 20/08/2024 as 08h00. "/>
    <s v=" João Paulo Nogueira "/>
    <s v="LYNIKER HENRIQUE NOGUEIRA DE OLIVEIRA"/>
    <s v="LEVE"/>
    <s v="BAIXA"/>
    <s v="NÃO"/>
    <s v=""/>
    <b v="0"/>
    <s v=""/>
    <m/>
    <m/>
    <m/>
    <s v="SIM"/>
  </r>
  <r>
    <n v="1033"/>
    <x v="0"/>
    <d v="2024-08-19T00:00:00"/>
    <x v="8"/>
    <d v="1899-12-30T02:20:00"/>
    <s v="Rodovia João Melão"/>
    <x v="0"/>
    <x v="3"/>
    <x v="0"/>
    <x v="0"/>
    <s v="A motorista da frota 44188, ao sair da fazenda avistou pelo retrovisor uma fumaça nos pneus e parou imediatamente para verificar. Verificou que o pneu 24h lado esquerdo e 12h lado direito estavam travados."/>
    <x v="0"/>
    <x v="0"/>
    <s v="BTF - 07"/>
    <s v="Gelogiane Pereira de Souza - 37015895"/>
    <s v="Motorista Transporte Madeira"/>
    <m/>
    <m/>
    <m/>
    <s v="1. Informado a Supervisão, Segurança e Manutenção. _x000a_A carreta após descarregar, foi direcionado para a manutenção para avaliação. "/>
    <s v="Fabiana Oliveira"/>
    <s v="TÁSSIA PRADO"/>
    <s v="LEVE"/>
    <s v="BAIXA"/>
    <s v="NÃO"/>
    <s v=""/>
    <b v="0"/>
    <s v=""/>
    <m/>
    <m/>
    <m/>
    <s v="SIM"/>
  </r>
  <r>
    <n v="1034"/>
    <x v="0"/>
    <d v="2024-08-20T00:00:00"/>
    <x v="8"/>
    <d v="1899-12-30T11:30:00"/>
    <s v="Fazenda Morro de Ouro - MÓD 03"/>
    <x v="3"/>
    <x v="1"/>
    <x v="0"/>
    <x v="0"/>
    <s v="Operadora ao descer do equipamento para ir almoçar no Módulo, se deslocou até o carro e ao tropeçar próximo ao veículo, bateu o braço contra o mesmo. "/>
    <x v="0"/>
    <x v="3"/>
    <s v="Módulo 03 "/>
    <s v="37010537 / Rose Antônio Nunes "/>
    <s v="Operadora "/>
    <m/>
    <m/>
    <m/>
    <s v="1.  Levado operadora até Hospital para avaliação Médica. "/>
    <s v="Rafael D. Almeida "/>
    <s v="JOSE LEONARDO RIGHETO"/>
    <s v="LEVE"/>
    <s v="BAIXA"/>
    <s v="NÃO"/>
    <s v=""/>
    <b v="0"/>
    <s v=""/>
    <m/>
    <m/>
    <m/>
    <s v="SIM"/>
  </r>
  <r>
    <n v="1035"/>
    <x v="0"/>
    <d v="2024-08-20T00:00:00"/>
    <x v="8"/>
    <d v="1899-12-30T11:00:00"/>
    <s v="Fazenda Madre Cléia "/>
    <x v="3"/>
    <x v="1"/>
    <x v="0"/>
    <x v="0"/>
    <s v="Durante o manuseio do tanque de combustível, que havia sido removido da máquina, o colaborador sofreu um corte no terceiro e quarto dedo da mão esquerda. _x000a_Obs: O colaborador estava usando as luvas de proteção. "/>
    <x v="7"/>
    <x v="1"/>
    <s v="Módulo 7 CF "/>
    <s v="Erik Fonseca"/>
    <s v="Mecanico Soldador"/>
    <m/>
    <m/>
    <m/>
    <s v="1. Encaminho do colaborador ao pronto atendimento na cidade de Pirajuí "/>
    <s v="Alvaro Martins e Gedeon Miranda "/>
    <s v="TÁSSIA PRADO"/>
    <s v="LEVE"/>
    <s v="BAIXA"/>
    <s v="NÃO"/>
    <s v=""/>
    <b v="0"/>
    <s v=""/>
    <m/>
    <m/>
    <m/>
    <s v="SIM"/>
  </r>
  <r>
    <n v="1036"/>
    <x v="0"/>
    <d v="2024-08-19T00:00:00"/>
    <x v="8"/>
    <d v="1899-12-30T14:40:00"/>
    <s v="Fazenda Cabreúva II, Talhão 034"/>
    <x v="4"/>
    <x v="1"/>
    <x v="0"/>
    <x v="0"/>
    <s v="Durante a aplicação (defensivo agrícola equipamento budget) o implemento movimentou-se além do limite regulado pelo operador, batendo contra o vidro traseiro, causando a quebra."/>
    <x v="22"/>
    <x v="4"/>
    <s v="Duartina"/>
    <s v="Devair Dias "/>
    <s v="Operador de máquina"/>
    <m/>
    <m/>
    <m/>
    <s v="1. Comunicado a área operacional e segurança."/>
    <s v="Alessandro Bezerra "/>
    <s v="ALEXANDRE OLIVEIRA"/>
    <s v="LEVE"/>
    <s v="BAIXA"/>
    <s v="NÃO"/>
    <e v="#REF!"/>
    <e v="#REF!"/>
    <e v="#REF!"/>
    <m/>
    <m/>
    <m/>
    <s v="SIM"/>
  </r>
  <r>
    <n v="1037"/>
    <x v="1"/>
    <d v="2024-08-20T00:00:00"/>
    <x v="8"/>
    <d v="1899-12-30T17:45:00"/>
    <s v="Fazenda Barile - Ribas do Rio Pardo/MS "/>
    <x v="8"/>
    <x v="1"/>
    <x v="0"/>
    <x v="0"/>
    <s v="Colaborador relata que ao descer da carroceria do caminhão munck, veio a escorregar o pé no degrau da escada, ocasionando a projeção de sua perna esquerda contra a sustentação do guarda corpo, causando uma perfuração na altura da coxa esquerda através de um parafuso."/>
    <x v="1"/>
    <x v="4"/>
    <s v="Logística Florestal - Operação com Munck "/>
    <s v="Elias Vieira dos Santos "/>
    <s v="Motorista "/>
    <m/>
    <m/>
    <m/>
    <s v="1. Colaborador recebeu os primeiros socorros dos colaboradores da EPS Ambient que prestava serviços na fazenda. _x000a_2. Colaborador direcionado ao Hospital de Santa Rita do Pardo/MS para atendimento e avaliação médica. _x000a_3.  Informado a liderança imediata e acionamento da Leituga ( Área Protegida ) "/>
    <s v="Crislan Aristoteles de Oliveira - Técnico de Operações Florestais "/>
    <s v="EMERSON MOURA TEIXEIRA"/>
    <m/>
    <m/>
    <m/>
    <s v=""/>
    <b v="0"/>
    <s v=""/>
    <m/>
    <m/>
    <m/>
    <s v="SIM"/>
  </r>
  <r>
    <n v="1038"/>
    <x v="1"/>
    <d v="2024-08-21T00:00:00"/>
    <x v="8"/>
    <d v="1899-12-30T09:22:00"/>
    <s v="Ribas do Rio Pardo "/>
    <x v="3"/>
    <x v="1"/>
    <x v="0"/>
    <x v="0"/>
    <s v="Colaborador durante a realização do inventário de diesel no comboio, a abraçadeira que prende a mangueira e o bico de abastecimento do fornecedor UNIPETRO, veio a se romper, causando assim o vazamento do produto e um pouco do líquido atingiu o olho do Colaborador. "/>
    <x v="1"/>
    <x v="6"/>
    <s v="Almoxaridado MRO "/>
    <s v="Elton Mathias "/>
    <s v="Almoxarife "/>
    <m/>
    <m/>
    <m/>
    <s v="1. Colaborador recebeu os primeiros socorros dos colaboradores da MS Florestal que acompanhavam o inventário. _x000a_2. Realizado agendamento de consulta na clínica de olhos em Campo Grande pela area da saúde. _x000a_3. Informado a liderança imediata. "/>
    <s v="Graciely Magosso - Coordenadora de Manutenção "/>
    <s v="MARCELO SALDANHA ALMEIDA"/>
    <s v="LEVE"/>
    <s v="MÉDIA"/>
    <s v="SIM"/>
    <d v="2024-08-28T00:00:00"/>
    <s v="ATRASADO"/>
    <n v="8"/>
    <m/>
    <m/>
    <m/>
    <s v="SIM"/>
  </r>
  <r>
    <n v="1039"/>
    <x v="0"/>
    <d v="2024-08-21T00:00:00"/>
    <x v="8"/>
    <d v="1899-12-30T14:45:00"/>
    <s v="Sítio novo horizonte/ talhão 01"/>
    <x v="4"/>
    <x v="1"/>
    <x v="0"/>
    <x v="0"/>
    <s v="Durante atividade de herbicida com barrinha, trator teve o vidro quebrado, após um galho bater contra a estrutura."/>
    <x v="22"/>
    <x v="4"/>
    <s v="Duartina"/>
    <s v="Diego Souza Toledo"/>
    <s v="Operador de máquina"/>
    <m/>
    <m/>
    <m/>
    <s v="1. Paralisado a máquina para reparo do vidro."/>
    <s v="Cleberson Souza"/>
    <s v="ALEXANDRE OLIVEIRA"/>
    <s v="LEVE"/>
    <s v="BAIXA"/>
    <s v="NÃO"/>
    <s v=""/>
    <b v="0"/>
    <s v=""/>
    <m/>
    <m/>
    <m/>
    <s v="SIM"/>
  </r>
  <r>
    <n v="1040"/>
    <x v="0"/>
    <d v="2024-08-22T00:00:00"/>
    <x v="8"/>
    <d v="1899-12-30T12:30:00"/>
    <s v="Fazenda Nossa Senhora Aparecida XV - MÓD 10"/>
    <x v="3"/>
    <x v="1"/>
    <x v="0"/>
    <x v="0"/>
    <s v="Colaborador ao tentar abrir a porta da HV 19016, a mesma atingiu a ponta do seu dedo médio da mão esquerda. "/>
    <x v="0"/>
    <x v="3"/>
    <s v="Modulo 10 "/>
    <s v=" Marivaldo Almeida Martins - 37014633 "/>
    <s v="Operador de máquina II "/>
    <m/>
    <m/>
    <m/>
    <s v="1. Colaborador foi levado até o hospital, passou pelo médico de plantão e foi liberado para a atividade. _x000a_2. Corrimão da Hv foi alinhado. _x000a_3. Verificado a posição do Corrimão de todas as Hv,s do módulo. "/>
    <s v="Erivellyton "/>
    <s v="MARCO ANTONIO DINIZ"/>
    <s v="LEVE"/>
    <s v="BAIXA"/>
    <s v="NÃO"/>
    <s v=""/>
    <b v="0"/>
    <s v=""/>
    <m/>
    <m/>
    <m/>
    <s v="SIM"/>
  </r>
  <r>
    <n v="1041"/>
    <x v="0"/>
    <d v="2024-08-22T00:00:00"/>
    <x v="8"/>
    <d v="1899-12-30T13:50:00"/>
    <s v="Fazenda Nossa Senhora Fátima IV "/>
    <x v="0"/>
    <x v="2"/>
    <x v="0"/>
    <x v="0"/>
    <s v="A colaboradora estava conduzindo o veículo leve em estrada de terra, quando ao realizar uma curva colidiu com outro veículo que vinha no sentido contrário. "/>
    <x v="0"/>
    <x v="12"/>
    <s v="BRC -01"/>
    <s v="Regiane Câmara 37010187 "/>
    <s v="Técnico Operacoes Florestal II "/>
    <m/>
    <m/>
    <m/>
    <s v="1. Comunicado a gestão imediata. _x000a_2. Colaborador está bem nada sofreu _x000a_3. Condutora do outro veiculo foi conduzida ao hospital. "/>
    <s v="Carlos Augusto Mariano "/>
    <s v="JOSE LEONARDO RIGHETO"/>
    <s v="LEVE"/>
    <s v="BAIXA"/>
    <s v="NÃO"/>
    <s v=""/>
    <b v="0"/>
    <s v=""/>
    <m/>
    <m/>
    <m/>
    <s v="SIM"/>
  </r>
  <r>
    <n v="1042"/>
    <x v="0"/>
    <d v="2024-08-22T00:00:00"/>
    <x v="8"/>
    <d v="1899-12-30T19:30:00"/>
    <s v="Linha 1 Bracell Lençóis Paulista-Sp "/>
    <x v="3"/>
    <x v="1"/>
    <x v="0"/>
    <x v="0"/>
    <s v="Colaborador ao descer da cabine do caminhão, sofreu uma queda. "/>
    <x v="0"/>
    <x v="0"/>
    <s v="BTF-02 "/>
    <s v=" Edenir Batistas de Araújo "/>
    <s v=" Motorista Transporte Florestal "/>
    <m/>
    <m/>
    <m/>
    <s v="1. Avisado o Supervisor da área e logístico. _x000a_2. Colaborador encaminhado ao CMU de Lencois Paulista. "/>
    <m/>
    <s v="JOSE LEONARDO RIGHETO"/>
    <m/>
    <m/>
    <m/>
    <s v=""/>
    <b v="0"/>
    <s v=""/>
    <m/>
    <m/>
    <m/>
    <s v="SIM"/>
  </r>
  <r>
    <n v="1043"/>
    <x v="0"/>
    <d v="2024-08-22T00:00:00"/>
    <x v="8"/>
    <d v="1899-12-30T06:48:00"/>
    <s v="Projeto Queixada "/>
    <x v="0"/>
    <x v="3"/>
    <x v="0"/>
    <x v="0"/>
    <s v="Frota transitando na rodovia em sentido carregamento, quando estava saindo de Cassilândia na MS 306, acabou adentrando em uma obra mal sinalizada na rodovia. "/>
    <x v="34"/>
    <x v="0"/>
    <s v="EPS"/>
    <s v="Marcone Fonseca Lopes"/>
    <s v="Motorista"/>
    <m/>
    <m/>
    <m/>
    <s v="1. Comunicação Garbuio _x000a_2. Acionado a concessionaria da rodovia para retirada e apoio "/>
    <s v="Braian S. Cardoso Zamoro"/>
    <s v="MARCELO SALDANHA ALMEIDA"/>
    <s v="LEVE"/>
    <s v="BAIXA"/>
    <s v="NÃO"/>
    <s v=""/>
    <b v="0"/>
    <s v=""/>
    <m/>
    <m/>
    <m/>
    <s v="SIM"/>
  </r>
  <r>
    <n v="1044"/>
    <x v="1"/>
    <d v="2024-08-21T00:00:00"/>
    <x v="8"/>
    <d v="1899-12-30T06:15:00"/>
    <s v="Ônibus "/>
    <x v="3"/>
    <x v="1"/>
    <x v="0"/>
    <x v="0"/>
    <s v="A colaboradora relata que ao subir no ônibus da empresa, no momento que foi sentar, a poltrona a sua frente estava abaixada limitando espaço e na tentativa de sentar a mesma sentiu um desconforto no joelho esquerdo. "/>
    <x v="1"/>
    <x v="2"/>
    <s v="2° Seleçao "/>
    <s v=" Jacqueline Santos de Jesus . 37011853 "/>
    <s v="Auxiliar de Viveiro "/>
    <m/>
    <m/>
    <m/>
    <s v="1. Atendimento ambulatorial "/>
    <s v="Cristiano dos Santos Silva "/>
    <s v="Dayane Rafaela Rossignolo"/>
    <s v="LEVE"/>
    <s v="BAIXA"/>
    <s v="NÃO"/>
    <s v=""/>
    <b v="0"/>
    <s v=""/>
    <m/>
    <m/>
    <m/>
    <s v="SIM"/>
  </r>
  <r>
    <n v="1045"/>
    <x v="1"/>
    <d v="2024-08-22T00:00:00"/>
    <x v="8"/>
    <d v="1899-12-30T08:02:00"/>
    <s v="Mini jardim clonal 1 "/>
    <x v="8"/>
    <x v="1"/>
    <x v="0"/>
    <x v="0"/>
    <s v="Colaboradora relata, que ao ir ao jardim 2 (para bancada de estaqueamento) deu passagem a outra colaboradora e veio a pisar em um desnível entre calçada e brita, ocasionando um desconforto no tornozelo esquerdo. "/>
    <x v="1"/>
    <x v="2"/>
    <s v="Estaqueamento "/>
    <s v="Isa Cláudia Dias dos Santos - 37017168 "/>
    <s v="Auxiliar de Viveiro "/>
    <m/>
    <m/>
    <m/>
    <s v="1. A colaboradora comunicou imediatamente a técnica da área e comunicado área da saúde e segurança. Foi colocado gelo para amenizar. "/>
    <s v="João Afonso Mota"/>
    <s v="Dayane Rafaela Rossignolo"/>
    <s v="MODERADO"/>
    <s v="MÉDIA"/>
    <s v="SIM"/>
    <d v="2024-08-29T00:00:00"/>
    <s v="ATRASADO"/>
    <n v="7"/>
    <m/>
    <m/>
    <m/>
    <s v="SIM"/>
  </r>
  <r>
    <n v="1046"/>
    <x v="1"/>
    <d v="2024-08-22T00:00:00"/>
    <x v="8"/>
    <d v="1899-12-30T12:03:00"/>
    <s v="1°seleçao "/>
    <x v="3"/>
    <x v="1"/>
    <x v="0"/>
    <x v="0"/>
    <s v="Colaboradora realizava seleção de mudas no setor da 1° seleção, quando sentiu em determinado momento, um corpo estranho no olho direito. Relata que no momento usava óculos de segurança."/>
    <x v="1"/>
    <x v="2"/>
    <s v="1°seleçao "/>
    <s v="37013556 Yasmin cristiny de Oliveira Penhalver Ma "/>
    <s v="Auxiliar de serviços gerais "/>
    <m/>
    <m/>
    <m/>
    <s v="1. Orientação médica foi levar a colaboradora para atendimento hospitalar, assim realizando uma lavagem ocular, para tirar o corpo estranho. "/>
    <s v="Loana Proença "/>
    <s v="Dayane Rafaela Rossignolo"/>
    <s v="MODERADO"/>
    <s v="BAIXA"/>
    <s v="SIM"/>
    <d v="2024-08-29T00:00:00"/>
    <s v="ATRASADO"/>
    <n v="7"/>
    <m/>
    <m/>
    <m/>
    <s v="SIM"/>
  </r>
  <r>
    <n v="1047"/>
    <x v="1"/>
    <d v="2024-08-22T00:00:00"/>
    <x v="8"/>
    <d v="1899-12-30T12:54:00"/>
    <s v="Mini jardim clonal 1 "/>
    <x v="3"/>
    <x v="1"/>
    <x v="0"/>
    <x v="0"/>
    <s v="Colaboradora foi abrir o guarda sol para voltar as suas atividades laborais, quando cortou o dedo na ponta do guarda sol (dedo indicador da mão direita). "/>
    <x v="1"/>
    <x v="2"/>
    <s v="Estaqueamento "/>
    <s v="Aparecida Francisca Barboza de Souza- 37011325 "/>
    <s v="Auxiliar de Viveiro "/>
    <m/>
    <m/>
    <m/>
    <s v="1. Colaboradora comunicou imediatamente a técnica responsável pelo setor e uma socorrista fez assepsia e curativo no local lesionado. "/>
    <s v="Lidiana Nayara Ralph "/>
    <s v="Dayane Rafaela Rossignolo"/>
    <s v="LEVE"/>
    <s v="BAIXA"/>
    <s v="NÃO"/>
    <s v=""/>
    <b v="0"/>
    <s v=""/>
    <m/>
    <m/>
    <m/>
    <s v="SIM"/>
  </r>
  <r>
    <n v="1048"/>
    <x v="0"/>
    <d v="2024-08-21T00:00:00"/>
    <x v="8"/>
    <d v="1899-12-30T15:40:00"/>
    <s v="Fazenda Flecha Azul"/>
    <x v="4"/>
    <x v="1"/>
    <x v="0"/>
    <x v="0"/>
    <s v="Durante atividade de herbicida mecanizada, ao passar com o pneu dianteiro sobre um resíduo de madeira, este subiu pelo pneu e acertou o vidro, trincando-o. "/>
    <x v="22"/>
    <x v="4"/>
    <s v="Dourado"/>
    <s v="Rodrigo Aparecido Paulino"/>
    <s v="Tratorista"/>
    <m/>
    <m/>
    <m/>
    <s v="1. Comunicação a segurança do trabalho."/>
    <s v="Daniel Antônio Cruz"/>
    <s v="MAICON BRAGA RODRIGUES"/>
    <s v="LEVE"/>
    <s v="BAIXA"/>
    <s v="NÃO"/>
    <s v=""/>
    <b v="0"/>
    <s v=""/>
    <m/>
    <m/>
    <m/>
    <s v="SIM"/>
  </r>
  <r>
    <n v="1049"/>
    <x v="0"/>
    <d v="2024-08-21T00:00:00"/>
    <x v="8"/>
    <d v="1899-12-30T15:00:00"/>
    <s v="São Sebastião VI"/>
    <x v="1"/>
    <x v="1"/>
    <x v="2"/>
    <x v="0"/>
    <s v="Durante atividade de irrigação o tratou passou por um resíduo, onde pressionou e levantou a ponta, acertando próximo ao olho direito do colaborador."/>
    <x v="54"/>
    <x v="4"/>
    <s v="Região Norte"/>
    <s v="Celso Augusto Raquel "/>
    <s v="Trabalhador Florestal "/>
    <m/>
    <m/>
    <m/>
    <s v="1. Foi prestado socorro ao colaborador e encaminhado ao pronto atendimento "/>
    <s v="Jackson Santos "/>
    <s v="ALEXANDRE OLIVEIRA"/>
    <s v="MODERADO"/>
    <s v="BAIXA"/>
    <s v="SIM"/>
    <d v="2024-08-28T00:00:00"/>
    <s v="CONCLUÍDO"/>
    <s v=""/>
    <s v="OK"/>
    <d v="2024-08-28T00:00:00"/>
    <s v="SIM"/>
    <s v="SIM"/>
  </r>
  <r>
    <n v="1050"/>
    <x v="1"/>
    <d v="2024-08-23T00:00:00"/>
    <x v="8"/>
    <d v="1899-12-30T10:09:00"/>
    <s v="Fazenda Fortaleza"/>
    <x v="3"/>
    <x v="1"/>
    <x v="0"/>
    <x v="0"/>
    <s v="Colaborador realizava atividade de irrigação, quando a válvula e a mangueira enroscou em um arbusto, vindo a quebrar a parte da mesma, projetando sobre o corpo do colaborador (atingindo parte do ombro e costela do lado esquerdo), o mesmo recebeu os primeiros socorros pela encarregada que estava acompanhando a atividade e encaminhou para o hospital de Ribas de Rio Pardo, realizou raio X e não houve nenhuma fratura, foi medicado e está em observação. "/>
    <x v="5"/>
    <x v="4"/>
    <s v="Plantio e Irrigação"/>
    <s v="Everson Santana de Souza"/>
    <s v="Ajudante "/>
    <m/>
    <m/>
    <m/>
    <m/>
    <s v="Danielle"/>
    <s v="RAFAEL PINHEIRO RODRIGUES"/>
    <s v="LEVE"/>
    <s v="MÉDIA"/>
    <s v="SIM"/>
    <d v="2024-08-30T00:00:00"/>
    <s v="ATRASADO"/>
    <n v="6"/>
    <m/>
    <m/>
    <m/>
    <s v="SIM"/>
  </r>
  <r>
    <n v="1051"/>
    <x v="1"/>
    <d v="2024-08-22T00:00:00"/>
    <x v="8"/>
    <d v="1899-12-30T03:23:00"/>
    <s v="Fazenda Estoril Gleba A"/>
    <x v="4"/>
    <x v="1"/>
    <x v="0"/>
    <x v="0"/>
    <s v="Durante atividade de supressão de uma árvore nas proximidades da estrada, a árvore caiu sobre a via, na tentativa de retirar a árvore da via (usando o cabeçote da máquina para liberar o acesso), um galho atingiu o vidro lateral esquerdo da máquina, quebrando o vidro."/>
    <x v="21"/>
    <x v="4"/>
    <s v="Supressão Vegetal "/>
    <s v="Diego Oliveira Souza"/>
    <s v="Operador de Escavadeira Hidraúlica "/>
    <m/>
    <m/>
    <m/>
    <s v="1. Paralização do máquinario;_x000a_2. Comunicação ao técnico da área da MS Florestal. "/>
    <s v="Diego Oliveira"/>
    <s v="AMANDA CRISTINA PATRICIO DE LIMA"/>
    <s v="LEVE"/>
    <s v="MÉDIA"/>
    <s v="SIM"/>
    <d v="2024-08-29T00:00:00"/>
    <s v="ATRASADO"/>
    <n v="7"/>
    <m/>
    <m/>
    <m/>
    <s v="SIM"/>
  </r>
  <r>
    <n v="1052"/>
    <x v="1"/>
    <d v="2024-08-23T00:00:00"/>
    <x v="8"/>
    <d v="1899-12-30T08:00:00"/>
    <s v="Ribas do Rio Pardo - Fazenda Terra Nova - Talhão 032"/>
    <x v="3"/>
    <x v="1"/>
    <x v="0"/>
    <x v="0"/>
    <s v="Durante a realização de uma parcela de inventário florestal, escutou o som da aeronave da empresa Direta Aplicações Aéreas, logo seguiu a orientação para se retirar do local, porém não teve tempo suficiente de chegar até o carro de apoio, sendo assim atingindo por pulverização de inseticida (Sperto) + óleo mineral (Ilharol Gold). Chegando ao carro de apoio o colaborador já estava com sintomas de vômito e andência no corpo. "/>
    <x v="64"/>
    <x v="4"/>
    <s v="Silvicultura"/>
    <s v="Paulo Freitas"/>
    <s v="Ajudante Florestal I"/>
    <m/>
    <m/>
    <m/>
    <s v="1. Colaborador recebeu os primeiros socorros realizado pelos companheiros de equipe;_x000a_2. Lavou o rosto com água limpa tentando amenizar os sintomas;_x000a_2. Deslocaram para unidade de saúde mais próxima. "/>
    <s v="Gehorge Afonso Silveira"/>
    <s v="RAFAEL PINHEIRO RODRIGUES"/>
    <s v="MODERADO"/>
    <s v="BAIXA"/>
    <s v="SIM"/>
    <d v="2024-08-30T00:00:00"/>
    <s v="ATRASADO"/>
    <n v="6"/>
    <m/>
    <m/>
    <m/>
    <s v="SIM"/>
  </r>
  <r>
    <n v="1053"/>
    <x v="0"/>
    <d v="2024-08-23T00:00:00"/>
    <x v="8"/>
    <d v="1899-12-30T12:30:00"/>
    <s v="Fazenda Novo Horizonte "/>
    <x v="4"/>
    <x v="1"/>
    <x v="0"/>
    <x v="0"/>
    <s v="Em deslocamento pelo talhão, a calcalhadeira passou sobre resíduo, ocorrendo o tombamento. "/>
    <x v="65"/>
    <x v="4"/>
    <s v="Silvicultura"/>
    <s v="35211262 - Fabrício Antunes"/>
    <s v="Tratorista"/>
    <m/>
    <m/>
    <m/>
    <s v="1. Paralizado atividade e realizado destombamento. "/>
    <s v="Atamar Freitas"/>
    <s v="MARCO ANTONIO DINIZ"/>
    <s v="LEVE"/>
    <s v="BAIXA"/>
    <s v="NÃO"/>
    <s v=""/>
    <b v="0"/>
    <s v=""/>
    <m/>
    <m/>
    <m/>
    <s v="SIM"/>
  </r>
  <r>
    <n v="1054"/>
    <x v="0"/>
    <d v="2024-08-23T00:00:00"/>
    <x v="8"/>
    <d v="1899-12-30T16:30:00"/>
    <s v="Fazenda Limeira T010"/>
    <x v="4"/>
    <x v="1"/>
    <x v="0"/>
    <x v="0"/>
    <s v="Durante o teste de implemento para rebaixamento de tocos, o trator ficou encavalado em cima do toco, onde perfurou o tanque de combustível. "/>
    <x v="66"/>
    <x v="4"/>
    <s v="Silvicultura"/>
    <s v="Brenon Diennevan Souza Barbosa"/>
    <s v="Especialista de DO"/>
    <m/>
    <m/>
    <m/>
    <s v="1. Isolamento de área e contenção de combustível. "/>
    <s v="Brenon Diennevan Souza Barbosa"/>
    <s v="ALEXANDRE OLIVEIRA"/>
    <s v="LEVE"/>
    <s v="BAIXA"/>
    <s v="NÃO"/>
    <s v=""/>
    <b v="0"/>
    <s v=""/>
    <m/>
    <m/>
    <m/>
    <s v="SIM"/>
  </r>
  <r>
    <n v="1055"/>
    <x v="1"/>
    <d v="2024-08-23T00:00:00"/>
    <x v="8"/>
    <d v="1899-12-30T09:10:00"/>
    <s v="Plantio"/>
    <x v="4"/>
    <x v="1"/>
    <x v="0"/>
    <x v="0"/>
    <s v="Ao deslocar dentro da atividade de irrigação, a máquina ao chegar perto da caixa de contenção de água/caixa seca, veio a quebrar o chassi. "/>
    <x v="56"/>
    <x v="4"/>
    <s v="Silvicultura"/>
    <s v="Diego Junior Alves de Andrade"/>
    <s v="Operador de máquina florestais "/>
    <m/>
    <m/>
    <m/>
    <s v="1. Comunicado ao TST MS Florestal e isolado local. "/>
    <s v="Alex Silva "/>
    <s v="AMANDA CRISTINA PATRICIO DE LIMA"/>
    <s v="LEVE"/>
    <s v="MÉDIA"/>
    <s v="SIM"/>
    <d v="2024-08-30T00:00:00"/>
    <s v="ATRASADO"/>
    <n v="6"/>
    <m/>
    <m/>
    <m/>
    <s v="SIM"/>
  </r>
  <r>
    <n v="1056"/>
    <x v="1"/>
    <d v="2024-08-23T00:00:00"/>
    <x v="8"/>
    <d v="1899-12-30T20:30:00"/>
    <s v="Três Lagoas - MS"/>
    <x v="4"/>
    <x v="1"/>
    <x v="0"/>
    <x v="0"/>
    <s v="Quando estava seguindo viagem, na altura do km 298, vinha uma carreta com uma iluminação muito forte próximo ao teto, ofuscando a visão onde foi confundida a saída da rotatória com o retorno, o que gerou colisão com o meio fio  (subindo com a parte frontal do carro no canteiro), danificando a roda do lado direito do carro e peça total do para-choque dianteiro. "/>
    <x v="1"/>
    <x v="5"/>
    <s v="Malha Viária "/>
    <s v="37010643 - Agnaldo Alves Pereira"/>
    <s v="Técnico de manutenção "/>
    <m/>
    <m/>
    <m/>
    <s v="1. Substituído o pneu por estepe;_x000a_2. Informado o supervisor sobre o ocorrido. "/>
    <s v="Agnaldo Romano "/>
    <s v="MARCELO SALDANHA ALMEIDA"/>
    <s v="LEVE"/>
    <s v="BAIXA"/>
    <s v="NÃO"/>
    <s v=""/>
    <b v="0"/>
    <s v=""/>
    <m/>
    <m/>
    <m/>
    <s v="SIM"/>
  </r>
  <r>
    <n v="1057"/>
    <x v="1"/>
    <d v="2024-08-24T00:00:00"/>
    <x v="8"/>
    <d v="1899-12-30T08:40:00"/>
    <s v="Fazenda Cana Brava - Água Clara/MS"/>
    <x v="4"/>
    <x v="1"/>
    <x v="0"/>
    <x v="0"/>
    <s v="Quebra do vidro foi ocorrido no momento que o operador abriu a tampa da caçamba do implemento para realizar o abastecimento do adubo, pois ao abrir a tampa, a janela de trás do trator estava aberta (segundo o operador ele sempre abre para ver se o implemento está tudo ok, se não tem algum pneu furado ou algum pino do braço hidráulico escapando) e com isso a tampa pegou no vidro e veio a quebrar. "/>
    <x v="1"/>
    <x v="4"/>
    <s v="Protótipo adubação + Aplicação de Herbicida"/>
    <s v="37012992 - Elizeu Martins Maus"/>
    <s v="Operador de máuqinas agrícolas "/>
    <m/>
    <m/>
    <m/>
    <s v="1. Paralisação do trator e implemento;_x000a_2. Comunicação do técnico de operações e toda equipe;_x000a_3. Colaborador recebeu advertência verbal ainda em campo. "/>
    <s v="Ezequiel Oviedo Nunes"/>
    <s v="RAFAEL PINHEIRO RODRIGUES"/>
    <s v="LEVE"/>
    <s v="MÉDIA"/>
    <s v="SIM"/>
    <d v="2024-08-31T00:00:00"/>
    <s v="ATRASADO"/>
    <n v="5"/>
    <m/>
    <m/>
    <m/>
    <s v="SIM"/>
  </r>
  <r>
    <n v="1058"/>
    <x v="0"/>
    <d v="2024-08-24T00:00:00"/>
    <x v="8"/>
    <d v="1899-12-30T17:20:00"/>
    <s v="SP 255 -Rodovia Antônio Machado Santana "/>
    <x v="0"/>
    <x v="3"/>
    <x v="0"/>
    <x v="1"/>
    <s v="Motorista seguia com o caminhão carregado sentido Fábrica, quando visualizou pelo retrovisor um foco de incêndio na primeira composição, que posteriormente se alastrou para as demais composições. No momento o colaborador conseguiu desengatar o cavalo das composições. "/>
    <x v="0"/>
    <x v="0"/>
    <s v="BTF-05 "/>
    <s v="37009372 - Valdemir Donizetti da Silva "/>
    <s v="Motorista Transporte de Cargas "/>
    <m/>
    <m/>
    <m/>
    <s v="1.Bloqueio da Rodovia _x000a_2. Comunicado Coordenação _x000a_3. Realizado acionamento da concessionária "/>
    <s v="Maximiliano Carvalho Silva "/>
    <s v="JOSE LEONARDO RIGHETO"/>
    <s v="GRAVE"/>
    <s v="BAIXA"/>
    <s v="SIM"/>
    <d v="2024-08-31T00:00:00"/>
    <s v="ATRASADO"/>
    <n v="5"/>
    <m/>
    <m/>
    <m/>
    <s v="SIM"/>
  </r>
  <r>
    <n v="1059"/>
    <x v="0"/>
    <d v="2024-08-24T00:00:00"/>
    <x v="8"/>
    <d v="1899-12-30T03:40:00"/>
    <s v="Verissimo - MÓD 11"/>
    <x v="4"/>
    <x v="1"/>
    <x v="0"/>
    <x v="0"/>
    <s v="O colaborador operava a motoniveladora, quando veio a colidir na traseira de um veículo leve que estava parado. "/>
    <x v="15"/>
    <x v="1"/>
    <s v="Módulo 11"/>
    <s v="Fabio Carvalho"/>
    <s v="Operador de Maquinas"/>
    <m/>
    <m/>
    <m/>
    <s v="1. Paralização do Equipamento"/>
    <s v="Gilliard Lepinsck"/>
    <s v="JOSE LEONARDO RIGHETO"/>
    <s v="LEVE"/>
    <s v="BAIXA"/>
    <s v="NÃO"/>
    <s v=""/>
    <b v="0"/>
    <s v=""/>
    <m/>
    <m/>
    <m/>
    <s v="SIM"/>
  </r>
  <r>
    <n v="1060"/>
    <x v="0"/>
    <d v="2024-08-25T00:00:00"/>
    <x v="8"/>
    <d v="1899-12-30T14:50:00"/>
    <s v="Fazenda Represa, talhão 02, Gleba A "/>
    <x v="3"/>
    <x v="1"/>
    <x v="0"/>
    <x v="0"/>
    <s v="Ao subir no paralama do caminhão pipa (Frota 421) para verificar o nível de água no visor, escorregou e caiu. "/>
    <x v="22"/>
    <x v="4"/>
    <s v="Capão Bonito/SP. "/>
    <s v="Elvis Anderson da Silva"/>
    <s v="Motorista "/>
    <m/>
    <m/>
    <m/>
    <s v="1. Foi encaminhado de imediato para o hospital de Capão Bonito, passou pelo médico de plantão e foi liberado. "/>
    <s v="Brasilio Batista de Queiroz"/>
    <s v="MARCO ANTONIO DINIZ"/>
    <s v="LEVE"/>
    <s v="BAIXA"/>
    <s v="SIM"/>
    <d v="2024-09-01T00:00:00"/>
    <s v="ATRASADO"/>
    <n v="4"/>
    <m/>
    <m/>
    <m/>
    <s v="SIM"/>
  </r>
  <r>
    <n v="1061"/>
    <x v="0"/>
    <d v="2024-08-25T00:00:00"/>
    <x v="8"/>
    <d v="1899-12-30T17:20:00"/>
    <s v="Box manutenção cavalos mecânicos "/>
    <x v="3"/>
    <x v="1"/>
    <x v="0"/>
    <x v="0"/>
    <s v="Mecânico realizando o uso de guincho hidráulico manual &quot;girafa&quot;, prensou o punho direito entre a coluna e camisa do pistão desse equipamento, quando acionou intencionalmente a válvula para o equipamento baixar. "/>
    <x v="0"/>
    <x v="6"/>
    <s v="Oficina Automotiva Central "/>
    <s v="Alan Rodrigo Pontes "/>
    <s v="Mecânico | "/>
    <m/>
    <m/>
    <m/>
    <s v="1. Mecânico foi levado para ambulatório da linha 2 de imediato, onde foi atendido e encaminhado para avaliação no CMU da Unimed, passou por exame radiológico e nenhuma lesão foi constatada. _x000a_2. No dia 26/08/2024 passou por avaliação do médico do trabalho Bracell. _x000a_*Observação:* O Líder da automotiva realizará treinamento sobre o uso seguro do guincho hidráulico, &quot;girafa&quot;. "/>
    <s v="Jaime Donizeti Sebastião "/>
    <s v="ALESSANDRO BERNARDINO BORGES"/>
    <s v="LEVE"/>
    <s v="BAIXA"/>
    <s v="NÃO"/>
    <s v=""/>
    <b v="0"/>
    <s v=""/>
    <m/>
    <m/>
    <m/>
    <s v="SIM"/>
  </r>
  <r>
    <n v="1062"/>
    <x v="0"/>
    <d v="2024-08-25T00:00:00"/>
    <x v="8"/>
    <d v="1899-12-30T13:00:00"/>
    <s v="Fazenda Bela Manhã "/>
    <x v="8"/>
    <x v="1"/>
    <x v="0"/>
    <x v="0"/>
    <s v="O motorista parou para amarrar a carga. Ao andar pela lateral da carreta, pisou em uma madeira e torceu o pé, o que resultou em uma fratura no calcâneo. "/>
    <x v="0"/>
    <x v="0"/>
    <s v="BTF - 07"/>
    <s v="Fabiano Parizoto - 37014674 "/>
    <s v="Motorista Transporte Madeira "/>
    <m/>
    <m/>
    <m/>
    <s v="1. Informado a Supervisão e Manutenção. _x000a_2. Mandamos outro motorista para rendê-lo e o mesmo foi direcionado ao PA mais próximo. _x000a_3. Colaborador hoje passou pelo ambulatório Bracell e encaminhado para o ortopedista "/>
    <s v="Fabiana Oliveira "/>
    <s v="TÁSSIA PRADO"/>
    <s v="MODERADO"/>
    <s v="MÉDIA"/>
    <s v="SIM"/>
    <d v="2024-09-01T00:00:00"/>
    <s v="ATRASADO"/>
    <n v="4"/>
    <m/>
    <m/>
    <m/>
    <s v="SIM"/>
  </r>
  <r>
    <n v="1063"/>
    <x v="1"/>
    <d v="2024-08-26T00:00:00"/>
    <x v="8"/>
    <d v="1899-12-30T15:14:00"/>
    <s v="Faz. São Roque - Bataguassu/MS "/>
    <x v="0"/>
    <x v="2"/>
    <x v="0"/>
    <x v="0"/>
    <s v="Motorista ao dar ré em caminhão pipa, esbarrou na lateral direita de um Fiat estrada que havia estacionado próximo da atividade. _x000a_Não houve vítimas ou lesões. "/>
    <x v="1"/>
    <x v="6"/>
    <s v="Manutenção "/>
    <s v="37018167 / Tiago Carlos Batista "/>
    <s v="Mecânico "/>
    <m/>
    <m/>
    <m/>
    <s v="1. Comunicação imediata aos gestores MS Florestal "/>
    <s v="Tiago Carlos Batista "/>
    <s v="EMERSON MOURA TEIXEIRA"/>
    <s v="LEVE"/>
    <s v="MÉDIA"/>
    <s v="SIM"/>
    <d v="2024-09-02T00:00:00"/>
    <s v="ATRASADO"/>
    <n v="3"/>
    <m/>
    <m/>
    <m/>
    <s v="SIM"/>
  </r>
  <r>
    <n v="1064"/>
    <x v="0"/>
    <d v="2024-08-26T00:00:00"/>
    <x v="8"/>
    <d v="1899-12-30T09:35:00"/>
    <s v=" Rodovia da Amizade - Agudos/SP (Próximo ao seminário) "/>
    <x v="0"/>
    <x v="3"/>
    <x v="0"/>
    <x v="0"/>
    <s v="Colaborador se deslocava com o caminhão vazio sentido carregamento, momento que visualizou um fueiro da primeira carreta balançando. Ao parar o veículo para verificação, identificou uma trinca no mesmo. "/>
    <x v="0"/>
    <x v="0"/>
    <s v="BTF - 03 "/>
    <s v="3700658 | Edison Martins "/>
    <s v="Motorista Transporte Florestal "/>
    <m/>
    <m/>
    <m/>
    <s v="1. Comunicado a gestão imediata; _x000a_2. Retirado o fueiro e amarrado sobre a carreta; _x000a_3. Encaminhado para manutenção. "/>
    <s v="Marcos Aurélio Montesso "/>
    <s v="LYNIKER HENRIQUE NOGUEIRA DE OLIVEIRA"/>
    <s v="LEVE"/>
    <s v="BAIXA"/>
    <s v="NÃO"/>
    <s v=""/>
    <b v="0"/>
    <s v=""/>
    <m/>
    <m/>
    <m/>
    <s v="SIM"/>
  </r>
  <r>
    <n v="1065"/>
    <x v="0"/>
    <d v="2024-08-26T00:00:00"/>
    <x v="8"/>
    <d v="1899-12-30T15:16:00"/>
    <s v="Fazenda manga larga - ID 0371"/>
    <x v="4"/>
    <x v="1"/>
    <x v="0"/>
    <x v="0"/>
    <s v="Durante atividade de barra aberta, o operador forçou o trator para passar por um eucalipto caído, que bateu na lateral, quebrando o vidro da porta e da janela direita. "/>
    <x v="25"/>
    <x v="4"/>
    <s v="Noroeste "/>
    <s v="3211 - Paulo Ricardo dos Santos"/>
    <s v="Operador de máquina"/>
    <m/>
    <m/>
    <m/>
    <s v="1. Foi levado as informações ao supervisor e área de segurança."/>
    <s v="Márcio Horélio "/>
    <s v="ALEXANDRE OLIVEIRA"/>
    <s v="LEVE"/>
    <s v="BAIXA"/>
    <s v="NÃO"/>
    <s v=""/>
    <b v="0"/>
    <s v=""/>
    <m/>
    <m/>
    <m/>
    <s v="SIM"/>
  </r>
  <r>
    <n v="1066"/>
    <x v="0"/>
    <d v="2024-08-26T00:00:00"/>
    <x v="8"/>
    <d v="1899-12-30T09:40:00"/>
    <s v="Segunda seleção "/>
    <x v="3"/>
    <x v="1"/>
    <x v="0"/>
    <x v="0"/>
    <s v="Colaboradora ao sentar, não visualizou que o pé da cadeira escorregou no buraco de drenagem, fazendo com que a cadeira perdesse estabilidade, com isso a colaboradora caiu no chão."/>
    <x v="0"/>
    <x v="2"/>
    <s v="Avaí - Segunda seleção"/>
    <s v="37018506 - Lucimara Aparecida Rodrigues Cassiano"/>
    <s v="Auxiliar de Serviços Gerais "/>
    <m/>
    <m/>
    <m/>
    <s v="1. Encaminhada ao pronto atendimento de Pirajuí."/>
    <s v="Gustavo André da Silva"/>
    <s v="KARINE ANTONIA MORAES RIBEIRO"/>
    <s v="LEVE"/>
    <s v="BAIXA"/>
    <s v="NÃO"/>
    <s v=""/>
    <b v="0"/>
    <s v=""/>
    <m/>
    <m/>
    <m/>
    <s v="SIM"/>
  </r>
  <r>
    <n v="1067"/>
    <x v="1"/>
    <d v="2024-08-26T00:00:00"/>
    <x v="8"/>
    <d v="1899-12-30T10:30:00"/>
    <s v="Fazenda árvore grande - Santa Rita do Pardo"/>
    <x v="4"/>
    <x v="1"/>
    <x v="0"/>
    <x v="0"/>
    <s v="Durante atividade de supressão de árvores, uma galhada veio a colidir na máquina, quebrando o lexan da parte inferior da porta e trava de segurança."/>
    <x v="59"/>
    <x v="4"/>
    <s v="Supressão vegetal"/>
    <s v="Wires Martins Costa"/>
    <s v="Operador"/>
    <m/>
    <m/>
    <m/>
    <s v="1. Interdição da máquina;_x000a_2. Realizado DDS sobre ocorrência;_x000a_3. Comunicado ao Técnico e área de segurança MS Florestal"/>
    <s v="Sabrina Santos Souza"/>
    <s v="RAFAEL PINHEIRO RODRIGUES"/>
    <s v="MODERADO"/>
    <s v="BAIXA"/>
    <s v="SIM"/>
    <d v="2024-09-02T00:00:00"/>
    <s v="ATRASADO"/>
    <n v="3"/>
    <m/>
    <m/>
    <m/>
    <s v="SIM"/>
  </r>
  <r>
    <n v="1068"/>
    <x v="1"/>
    <d v="2024-08-27T00:00:00"/>
    <x v="8"/>
    <d v="1899-12-30T10:20:00"/>
    <s v="Fazenda árvore grande - Santa Rita do Pardo"/>
    <x v="3"/>
    <x v="1"/>
    <x v="0"/>
    <x v="0"/>
    <s v="Durante avaliação de segundo nível na atividade de irrigação, no talhão 07, com os demais colaboradores que fazem parte da operação e os avaliadores, colaboradora percebeu que entrou algo debaixo da sua touca árabe, quando ela bateu sua mão na região da orelha, sentiu uma picada, no mesmo instante evidenciaram o ferrão na região da orelha."/>
    <x v="1"/>
    <x v="10"/>
    <s v="Performance e monitoramento florestal"/>
    <s v="37012580 - Larissa da Silva Nogueira"/>
    <s v="Assistente de Qualidade Florestal "/>
    <m/>
    <m/>
    <m/>
    <s v="1. A colaboradora tomou o medicamento conforme procedimento e se deslocou para Bataguassu para passar pelo pronto socorro."/>
    <s v="Gabriel Augusto de Lima Morais "/>
    <s v="AMANDA CRISTINA PATRICIO DE LIMA"/>
    <s v="LEVE"/>
    <s v="BAIXA"/>
    <s v="NÃO"/>
    <s v=""/>
    <b v="0"/>
    <s v=""/>
    <m/>
    <m/>
    <m/>
    <s v="SIM"/>
  </r>
  <r>
    <n v="1069"/>
    <x v="1"/>
    <d v="2024-08-27T00:00:00"/>
    <x v="8"/>
    <d v="1899-12-30T10:00:00"/>
    <s v="Fazenda Mistério"/>
    <x v="3"/>
    <x v="1"/>
    <x v="0"/>
    <x v="0"/>
    <s v="Funcionário durante atividade de irrigação semimecanizada, pisou em um buraco de tatu coberto pela vegetação."/>
    <x v="25"/>
    <x v="4"/>
    <s v="Plantio "/>
    <s v="3259 - Geovane Caires dos Reis"/>
    <s v="Ajudante Florestal"/>
    <m/>
    <m/>
    <m/>
    <s v="1. Colaborador retirado do talhão e encaminhado ao pronto socorro mais próximo, no veículo de apoio. "/>
    <s v="Alexsandro Santos "/>
    <s v="MAURICIO MAXIMO DOS SANTOS"/>
    <s v="LEVE"/>
    <s v="BAIXA"/>
    <s v="NÃO"/>
    <s v=""/>
    <b v="0"/>
    <s v=""/>
    <m/>
    <m/>
    <m/>
    <s v="SIM"/>
  </r>
  <r>
    <n v="1070"/>
    <x v="0"/>
    <d v="2024-08-27T00:00:00"/>
    <x v="8"/>
    <d v="1899-12-30T11:16:00"/>
    <s v="Cosquista II"/>
    <x v="4"/>
    <x v="1"/>
    <x v="0"/>
    <x v="0"/>
    <s v="Após afundar o pneu do implemento calcalhadeira, com o peso quebrou a barra de tração da máquina, ocasionando o tombamento do implemento."/>
    <x v="54"/>
    <x v="4"/>
    <s v="Regional Norte"/>
    <s v="Agnaldo Ribeiro - 8999"/>
    <s v="Operador de tartor pneu"/>
    <m/>
    <m/>
    <m/>
    <s v="1. O supervisor Jackson prestou apoio na ocorrência e informou ao técnico em segurança do trabalho. "/>
    <s v="Jackson Santos "/>
    <s v="ALEXANDRE OLIVEIRA"/>
    <s v="LEVE"/>
    <s v="BAIXA"/>
    <s v="NÃO"/>
    <s v=""/>
    <b v="0"/>
    <s v=""/>
    <m/>
    <m/>
    <m/>
    <s v="SIM"/>
  </r>
  <r>
    <n v="1071"/>
    <x v="1"/>
    <d v="2024-08-27T00:00:00"/>
    <x v="8"/>
    <d v="1899-12-30T14:40:00"/>
    <s v="Fazenda Sol Nascente"/>
    <x v="3"/>
    <x v="1"/>
    <x v="0"/>
    <x v="0"/>
    <s v="O colaborador saia da fazenda no final do turno, no trajeto da fazenda até a rodovia ainda na estrada de chão, encontrou dois vaqueiros trazendo duas vacas. Os vaqueiros pediram para esperar as vacas passarem para não assustar as mesmas, como estava muito distante, este aproveitou para dar uma esticada nas pernas e urinar, quando foi atacado por uma vaca que chegou de supresa vindo a derrubar o mesmo."/>
    <x v="1"/>
    <x v="4"/>
    <s v="Manutenção"/>
    <s v="37007292 - Rafael de Azevedo Silva"/>
    <s v="Técnico de manutenção automotiva "/>
    <m/>
    <m/>
    <m/>
    <s v="1. Foi levado o colaborador ao hospital e o mesmo lberado"/>
    <s v="Rafael de Azevedo da Silva "/>
    <s v="MARCELO SALDANHA ALMEIDA"/>
    <s v="LEVE"/>
    <s v="BAIXA"/>
    <s v="NÃO"/>
    <s v=""/>
    <b v="0"/>
    <s v=""/>
    <m/>
    <m/>
    <m/>
    <s v="SIM"/>
  </r>
  <r>
    <n v="1072"/>
    <x v="0"/>
    <d v="2024-08-28T00:00:00"/>
    <x v="8"/>
    <d v="1899-12-30T09:30:00"/>
    <s v="Fazenda Novo Horizonte "/>
    <x v="4"/>
    <x v="1"/>
    <x v="0"/>
    <x v="0"/>
    <s v="Em deslocamento pelo talhão, pipa passou sobre sub-solagem e afundou, vindo a tombar o implemento. "/>
    <x v="65"/>
    <x v="4"/>
    <s v="Silvicultura"/>
    <s v="João Cardoso da Motta Junior "/>
    <s v="Tratorista"/>
    <m/>
    <m/>
    <m/>
    <s v="1. Paralisado atividade e realizado destombamento."/>
    <s v="Altamar Freitas"/>
    <s v="MARCO ANTONIO DINIZ"/>
    <s v="LEVE"/>
    <s v="BAIXA"/>
    <s v="NÃO"/>
    <s v=""/>
    <b v="0"/>
    <s v=""/>
    <m/>
    <m/>
    <m/>
    <s v="SIM"/>
  </r>
  <r>
    <n v="1073"/>
    <x v="0"/>
    <d v="2024-08-21T00:00:00"/>
    <x v="8"/>
    <d v="1899-12-30T11:00:00"/>
    <s v="Fazenda Nossa Senhora de Lurdes II"/>
    <x v="0"/>
    <x v="2"/>
    <x v="0"/>
    <x v="0"/>
    <s v="Durante rodada de campo, foi identificado um amassado na tampa traseira de um veículo leve, modelo Fiat Strada."/>
    <x v="0"/>
    <x v="16"/>
    <s v="Meio Ambiente"/>
    <s v="37017895 - Rangel Cavalcante Santos"/>
    <s v="Técnico de meio ambiente"/>
    <m/>
    <m/>
    <m/>
    <s v="1. Registro fotográico do amassado"/>
    <s v="Rangel Calvacante Santos"/>
    <s v="ALESSANDRA MARTINS RIBEIRO"/>
    <s v="LEVE"/>
    <s v="BAIXA"/>
    <s v="NÃO"/>
    <s v=""/>
    <b v="0"/>
    <s v=""/>
    <m/>
    <m/>
    <m/>
    <s v="NÃO"/>
  </r>
  <r>
    <n v="1074"/>
    <x v="0"/>
    <d v="2024-08-29T00:00:00"/>
    <x v="8"/>
    <d v="1899-12-30T15:30:00"/>
    <s v="Fazenda Flecha Azul - talhão 97"/>
    <x v="4"/>
    <x v="1"/>
    <x v="0"/>
    <x v="1"/>
    <s v="Durante a atividade com a barra protegida, ao passar por uma área de declive, o tratorista observou que não conseguiria passar pelo local. Optou por dar marcha ré e passou por cima de um resíduo de madeira, o que levou ao tombamento do trator."/>
    <x v="63"/>
    <x v="4"/>
    <s v="Silvicultura"/>
    <s v="149 - Edivan Balbino dos Santos"/>
    <s v="Operador de máquinas pleno"/>
    <m/>
    <m/>
    <m/>
    <s v="1. Prestado os primeiros socorros ao tratorista;_x000a_2. Comunicado a gestão;_x000a_3. Comunicado a áre de segurança do trabalho. "/>
    <s v="Itamar dos Santos "/>
    <s v="MAICON BRAGA RODRIGUES"/>
    <s v="MODERADO"/>
    <s v="MÉDIA"/>
    <s v="SIM"/>
    <d v="2024-09-05T00:00:00"/>
    <s v="NO PRAZO"/>
    <s v=""/>
    <m/>
    <m/>
    <m/>
    <s v="SIM"/>
  </r>
  <r>
    <n v="1075"/>
    <x v="0"/>
    <d v="2024-08-28T00:00:00"/>
    <x v="8"/>
    <d v="1899-12-30T16:00:00"/>
    <s v="Fazenda Monte Libano - Região Paulistania - SP"/>
    <x v="0"/>
    <x v="2"/>
    <x v="0"/>
    <x v="0"/>
    <s v="Durante rodada de campo, ao passar ao lado de um caminhão parado, a traseira da caminhonete veio a escorregar na areia, encostando a carroceria no caminhão, vindo a danificar com risco e amassado. "/>
    <x v="0"/>
    <x v="16"/>
    <s v="Meio Ambiente"/>
    <s v="37009518 - Matheus Tozelli Ferraresi "/>
    <s v="Técnico de meio ambiente"/>
    <m/>
    <m/>
    <m/>
    <s v="1. Registro fográfico do amassado"/>
    <s v="Matheus Tozelli Ferraresi"/>
    <s v="ALESSANDRA MARTINS RIBEIRO"/>
    <s v="LEVE"/>
    <s v="BAIXA"/>
    <s v="NÃO"/>
    <s v=""/>
    <b v="0"/>
    <s v=""/>
    <m/>
    <m/>
    <m/>
    <s v="NÃO"/>
  </r>
  <r>
    <n v="1076"/>
    <x v="0"/>
    <d v="2024-08-29T00:00:00"/>
    <x v="8"/>
    <d v="1899-12-30T12:49:00"/>
    <s v="Cassilândia MS"/>
    <x v="0"/>
    <x v="2"/>
    <x v="0"/>
    <x v="0"/>
    <s v="O líder de campo colidiu no para choque traseiro de um caminhão que estava em sua frente. "/>
    <x v="47"/>
    <x v="0"/>
    <s v="Logística"/>
    <s v="Aldeir Alves Miranda"/>
    <s v="Líder de campo"/>
    <m/>
    <m/>
    <m/>
    <s v="1. Foi retirado o veículo da via;_x000a_2. Chamou a PM e realizou o BO. "/>
    <s v="Gustavo Alencar"/>
    <s v="MARCEL PRADO DE LUCENA"/>
    <s v="LEVE"/>
    <s v="BAIXA"/>
    <s v="NÃO"/>
    <s v=""/>
    <b v="0"/>
    <s v=""/>
    <m/>
    <m/>
    <m/>
    <s v="SIM"/>
  </r>
  <r>
    <n v="1077"/>
    <x v="0"/>
    <d v="2024-08-29T00:00:00"/>
    <x v="8"/>
    <d v="1899-12-30T10:10:00"/>
    <s v="Fazenda São Joaquim - Talhão 01 "/>
    <x v="1"/>
    <x v="1"/>
    <x v="1"/>
    <x v="0"/>
    <s v="Durante atividade de adubação manual, colaborador pisou em uma cobra cascavel que deu o bote na perna do colaborador. "/>
    <x v="31"/>
    <x v="4"/>
    <s v="Regional Norte"/>
    <s v="José Cícero Alves Arruda"/>
    <s v="Trabalhador agrícola"/>
    <m/>
    <m/>
    <m/>
    <s v="1. Pronto atendimento da cidade de Garça."/>
    <s v="Luciano Henrique Pssaroni"/>
    <s v="ALEXANDRE OLIVEIRA"/>
    <s v="LEVE"/>
    <s v="BAIXA"/>
    <s v="NÃO"/>
    <s v=""/>
    <b v="0"/>
    <s v=""/>
    <m/>
    <m/>
    <m/>
    <s v="SIM"/>
  </r>
  <r>
    <n v="1078"/>
    <x v="1"/>
    <d v="2024-08-29T00:00:00"/>
    <x v="8"/>
    <d v="1899-12-30T08:30:00"/>
    <s v="Fazenda Maria Izabel"/>
    <x v="3"/>
    <x v="1"/>
    <x v="0"/>
    <x v="0"/>
    <s v="A colaboradora realizava a atividade de irrigação semi mecanizada, na tentativa de retirar a trava do braço do tanque para recolher o mesmo, houve uma pressão no destravamento, atingindo a mão esquerda que estava apoiada no tanque. "/>
    <x v="25"/>
    <x v="4"/>
    <s v="Plantio"/>
    <s v="3045 - Fernanda Kellen Pereira Costa"/>
    <s v="Ajudante Florestal "/>
    <m/>
    <m/>
    <m/>
    <s v="1. Colaboradora encaminhada para o pronto socorro mais próximo. "/>
    <s v="Otacílio Sampaio "/>
    <s v="MAURICIO MAXIMO DOS SANTOS"/>
    <s v="LEVE"/>
    <s v="BAIXA"/>
    <s v="NÃO"/>
    <s v=""/>
    <b v="0"/>
    <s v=""/>
    <m/>
    <m/>
    <m/>
    <s v="SIM"/>
  </r>
  <r>
    <n v="1079"/>
    <x v="0"/>
    <d v="2024-08-26T00:00:00"/>
    <x v="8"/>
    <d v="1899-12-30T13:30:00"/>
    <s v="Frente Preparo Solo PI2 - Região Norte "/>
    <x v="2"/>
    <x v="1"/>
    <x v="0"/>
    <x v="0"/>
    <s v="Trabalhador realizava inventário de ferramentas no caminhão oficina do preparo de solo, quando foi picado por uma abelha, no pescoço. "/>
    <x v="0"/>
    <x v="6"/>
    <s v="PCM"/>
    <s v="Lucas Marques Fournier 37015355 "/>
    <s v="Engenheiro Manutençao Automotiva "/>
    <m/>
    <m/>
    <m/>
    <s v="1. Colaborador foi até a vivencia e solicitou o comprimido antialergico do kit para picadas de abelha. "/>
    <s v="Ulysses Antonio da Silva Neto "/>
    <s v="ALESSANDRO BERNARDINO BORGES"/>
    <s v="LEVE"/>
    <s v="BAIXA"/>
    <s v="NÃO"/>
    <s v=""/>
    <b v="0"/>
    <s v=""/>
    <m/>
    <m/>
    <m/>
    <s v="NÃO"/>
  </r>
  <r>
    <n v="1080"/>
    <x v="0"/>
    <d v="2024-08-28T00:00:00"/>
    <x v="8"/>
    <d v="1899-12-30T16:40:00"/>
    <s v="Fazenda Nossa Senhora XV ( Talhao 008) - MÓD 10"/>
    <x v="4"/>
    <x v="1"/>
    <x v="0"/>
    <x v="0"/>
    <s v="Durante a derrubada com feller Buster, uma árvore atingiu a rede. "/>
    <x v="0"/>
    <x v="3"/>
    <s v="Módulo 10"/>
    <s v="37011154/Lucas Albuquerque. "/>
    <s v="Operador de Maquinas. "/>
    <m/>
    <m/>
    <m/>
    <s v="1. Paralizado a operação e acionado a COPEL. "/>
    <s v="Ido Camargo Junior "/>
    <s v="MARCO ANTONIO DINIZ"/>
    <s v="LEVE"/>
    <s v="MÉDIA"/>
    <s v="SIM"/>
    <d v="2024-09-04T00:00:00"/>
    <s v="ATRASADO"/>
    <n v="1"/>
    <m/>
    <m/>
    <m/>
    <s v="SIM"/>
  </r>
  <r>
    <n v="1081"/>
    <x v="0"/>
    <d v="2024-08-28T00:00:00"/>
    <x v="8"/>
    <d v="1899-12-30T17:00:00"/>
    <s v="Manutenção Central "/>
    <x v="3"/>
    <x v="1"/>
    <x v="0"/>
    <x v="0"/>
    <s v="Realizava remoção do mancal do eixo S, segurando chave pneumática na mão esquerda e chave combinada na mão direita. Ao acionar a pneumática para soltar o parafuso, a mão direita se movimentou junto com a chave, ocasionando um prensamento."/>
    <x v="0"/>
    <x v="6"/>
    <s v="Preventiva Carretas "/>
    <s v="37012231 / Alessandra Regiane Tiburcio "/>
    <s v="Mecânica"/>
    <m/>
    <m/>
    <m/>
    <s v="1. Colaboradora foi levada para o ambulatório da linha 2 de imediato e encaminhada para exame de radiografia, onde nenhuma lesão foi constatada. _x000a_2. Já está em criação um dispositivo eliminar esse risco. "/>
    <s v="Dyogenes Santos Lima de Jesus "/>
    <s v="ALESSANDRO BERNARDINO BORGES"/>
    <s v="LEVE"/>
    <s v="BAIXA"/>
    <s v="NÃO"/>
    <s v=""/>
    <b v="0"/>
    <s v=""/>
    <m/>
    <m/>
    <m/>
    <s v="SIM"/>
  </r>
  <r>
    <n v="1082"/>
    <x v="0"/>
    <d v="2024-08-29T00:00:00"/>
    <x v="8"/>
    <d v="1899-12-30T17:50:00"/>
    <s v="Pátio Linha l"/>
    <x v="0"/>
    <x v="0"/>
    <x v="0"/>
    <x v="0"/>
    <s v="Ao passar próximo de um guincho desativado com o caminhão prancha, veio a colidir com o mesmo. "/>
    <x v="0"/>
    <x v="0"/>
    <s v="BTF -01"/>
    <s v="Aguinaldo Aparecido Justo "/>
    <s v="Motorista Transporte Otimizado "/>
    <m/>
    <m/>
    <m/>
    <s v="1. Informado a Supervisão, segurança e Manutenção. "/>
    <s v="Reinaldo Romano"/>
    <s v="JOSE LEONARDO RIGHETO"/>
    <s v="LEVE"/>
    <s v="BAIXA"/>
    <s v="NÃO"/>
    <s v=""/>
    <b v="0"/>
    <s v=""/>
    <m/>
    <m/>
    <m/>
    <s v="SIM"/>
  </r>
  <r>
    <n v="1083"/>
    <x v="0"/>
    <d v="2024-08-29T00:00:00"/>
    <x v="8"/>
    <d v="1899-12-30T15:10:00"/>
    <s v="Rotatória Skid "/>
    <x v="0"/>
    <x v="3"/>
    <x v="0"/>
    <x v="0"/>
    <s v="O motorista estava dirigindo seu caminhão vazio na rotatória, quando outro veículo terceiro, ao ultrapassar por ele colidiu com o caminhão e quebrou o espelho retrovisor "/>
    <x v="0"/>
    <x v="0"/>
    <s v="BTF -07"/>
    <s v="Alexandre Ferreira - 37015435 "/>
    <s v="Motorista Transporte Madeira "/>
    <m/>
    <m/>
    <m/>
    <s v="1. Informado a Supervisão, Segurança e Manutenção. "/>
    <s v="Fabiana Oliveira "/>
    <s v="TÁSSIA PRADO"/>
    <s v="LEVE"/>
    <s v="BAIXA"/>
    <s v="NÃO"/>
    <s v=""/>
    <b v="0"/>
    <s v=""/>
    <m/>
    <m/>
    <m/>
    <s v="SIM"/>
  </r>
  <r>
    <n v="1084"/>
    <x v="1"/>
    <d v="2024-08-29T00:00:00"/>
    <x v="8"/>
    <d v="1899-12-30T08:10:00"/>
    <s v="Bataguassu - MS"/>
    <x v="8"/>
    <x v="1"/>
    <x v="0"/>
    <x v="0"/>
    <s v="No trajeto entre a cidade de Casa Verde e a fazenda Mistério, ocorreu uma colisão na traseira da camionete S-10 da MS07, que seguia com 5 colaboradores, veículo que bateu atrás foi a Hilux da EPS Inovesa. Com a batida, um colaborador fez efeito chicote e o mesmo sentiu desconforto na região da cervical, porém não relatou imediatamente (não indo ao médico no primeiro momento). Contudo ao final do dia, sentiu dores e pediu para passar ao médico, necessitando ficar internado (está em avaliação)."/>
    <x v="1"/>
    <x v="4"/>
    <s v="Preparo de solo "/>
    <s v="Nilson dos Santos Nunes"/>
    <s v="Mecânico"/>
    <m/>
    <m/>
    <m/>
    <s v="1. Parou o veículo;_x000a_2. Comunicado ao supervisor;_x000a_3. Colaborador levado ao UPA próximo. "/>
    <s v="Mario Ferreira Matos"/>
    <s v="MAURICIO MAXIMO DOS SANTOS"/>
    <s v="MODERADO"/>
    <s v="MÉDIA"/>
    <s v="SIM"/>
    <d v="2024-09-05T00:00:00"/>
    <s v="NO PRAZO"/>
    <s v=""/>
    <m/>
    <m/>
    <m/>
    <s v="SIM"/>
  </r>
  <r>
    <n v="1085"/>
    <x v="1"/>
    <d v="2024-08-30T00:00:00"/>
    <x v="8"/>
    <d v="1899-12-30T09:30:00"/>
    <s v="Fazenda Retirinho - Santa Rita do Pardo/MS"/>
    <x v="8"/>
    <x v="1"/>
    <x v="0"/>
    <x v="0"/>
    <s v="Colaboradora subiu na proteção de rodados para alcançar a trava do braço do tanque de irrigação, ao descer veio a torcer o tornozelo. "/>
    <x v="1"/>
    <x v="4"/>
    <s v="Plantio e Irrigação"/>
    <s v="37018279 - Jéssica Silva"/>
    <s v="Auxiliar de serviços gerais "/>
    <m/>
    <m/>
    <m/>
    <s v="1. Comunicação imediata aos gestores da MS Florestal"/>
    <s v="Alex Correa de Oliveira"/>
    <s v="EMERSON MOURA TEIXEIRA"/>
    <s v="LEVE"/>
    <s v="MÉDIA"/>
    <s v="SIM"/>
    <d v="2024-09-06T00:00:00"/>
    <s v="NO PRAZO"/>
    <s v=""/>
    <m/>
    <m/>
    <m/>
    <s v="SIM"/>
  </r>
  <r>
    <n v="1086"/>
    <x v="1"/>
    <d v="2024-08-30T00:00:00"/>
    <x v="8"/>
    <d v="1899-12-30T16:00:00"/>
    <s v="Fazenda Mistério"/>
    <x v="0"/>
    <x v="2"/>
    <x v="0"/>
    <x v="0"/>
    <s v="Colaboradora ao finalizar suas atividades, seguia com seu veículo em direção ao distrito de Casa Verde. Condutora entrou com o carro no talhão para dar passagem, quando atrás dela vinha outro caminhão pipa, a condutora deu ré no veículo para sair do talhão, porém não tinha visto um caminhão vindo no mesmo sentido, vindo a colidir na lateral do caminhão. "/>
    <x v="25"/>
    <x v="4"/>
    <s v="Trajeto"/>
    <s v="2546 - Lana Maria Duarte"/>
    <s v="Supervisora de qualidade"/>
    <m/>
    <m/>
    <m/>
    <s v="1. Retirada dos veículos de dentro do talhão."/>
    <s v="Alexsandro Santos "/>
    <s v="MAURICIO MAXIMO DOS SANTOS"/>
    <s v="LEVE"/>
    <s v="BAIXA"/>
    <s v="NÃO"/>
    <s v=""/>
    <b v="0"/>
    <s v=""/>
    <m/>
    <m/>
    <m/>
    <s v="SIM"/>
  </r>
  <r>
    <n v="1087"/>
    <x v="0"/>
    <d v="2024-08-30T00:00:00"/>
    <x v="8"/>
    <d v="1899-12-30T09:00:00"/>
    <s v="Fazenda Ômega"/>
    <x v="3"/>
    <x v="1"/>
    <x v="0"/>
    <x v="0"/>
    <s v="Após discussão, jogou sua ferramenta em direção ao colega, atingindo-o e causando escoriações."/>
    <x v="25"/>
    <x v="4"/>
    <s v="Noroeste"/>
    <s v="Natanel Santos "/>
    <s v="Ajudante Florestal "/>
    <m/>
    <m/>
    <m/>
    <s v="1. Comunicado supervisor "/>
    <s v="João Oneias"/>
    <s v="ALEXANDRE OLIVEIRA"/>
    <s v="LEVE"/>
    <s v="BAIXA"/>
    <s v="NÃO"/>
    <s v=""/>
    <b v="0"/>
    <s v=""/>
    <m/>
    <m/>
    <m/>
    <s v="SIM"/>
  </r>
  <r>
    <n v="1088"/>
    <x v="0"/>
    <d v="2024-08-30T00:00:00"/>
    <x v="8"/>
    <d v="1899-12-30T17:30:00"/>
    <s v="Fazenda torrão de ouro - ID 0390/Talhão 004"/>
    <x v="4"/>
    <x v="1"/>
    <x v="0"/>
    <x v="0"/>
    <s v="Ao realizar manobra para passar para a outra rua, encontrou um eucalipto caído que atingiu a porta direita, quebrando o vidro."/>
    <x v="25"/>
    <x v="4"/>
    <s v="Noroeste"/>
    <s v="3207 - Fabio Rodrigues dos Santos "/>
    <s v="Operdor de máquina"/>
    <m/>
    <m/>
    <m/>
    <s v="1. Informado a Supervisão e Segurança."/>
    <s v="Márcio Horelio"/>
    <s v="ALEXANDRE OLIVEIRA"/>
    <s v="LEVE"/>
    <s v="BAIXA"/>
    <s v="NÃO"/>
    <s v=""/>
    <b v="0"/>
    <s v=""/>
    <m/>
    <m/>
    <m/>
    <s v="SIM"/>
  </r>
  <r>
    <n v="1089"/>
    <x v="0"/>
    <d v="2024-08-30T00:00:00"/>
    <x v="8"/>
    <d v="1899-12-30T15:30:00"/>
    <s v="Fazenda Santa Terezinha IV - talhão 04"/>
    <x v="3"/>
    <x v="1"/>
    <x v="0"/>
    <x v="0"/>
    <s v="Durante atividade de irrigação semi-mecanizada, o colaborador tropeçou em um resíduo de madeira, vindo a cair e batendo o rosto e a costela no chão. "/>
    <x v="63"/>
    <x v="4"/>
    <s v="Silvicultura"/>
    <s v="000 / Raelson dos Santos "/>
    <s v="Auxiliar de campo "/>
    <m/>
    <m/>
    <m/>
    <s v="1. Pretados os primeiros socorros;_x000a_2. Comunicado a gestão;_x000a_3. Comunicado a segurança do trabalho."/>
    <s v="Guilherme Nere Gomes"/>
    <s v="MAICON BRAGA RODRIGUES"/>
    <s v="LEVE"/>
    <s v="BAIXA"/>
    <s v="NÃO"/>
    <s v=""/>
    <b v="0"/>
    <s v=""/>
    <m/>
    <m/>
    <m/>
    <s v="SIM"/>
  </r>
  <r>
    <n v="1090"/>
    <x v="0"/>
    <d v="2024-08-30T00:00:00"/>
    <x v="8"/>
    <d v="1899-12-30T21:10:00"/>
    <s v="Rodovia SP255 KM 135 (Jaú X Araraquara)."/>
    <x v="8"/>
    <x v="1"/>
    <x v="0"/>
    <x v="1"/>
    <s v="Motorista e mais 4 colaboradores se deslocavam com um veículo leve de Lençóis Paulista sentido Ribeirão Preto, quando um ônibus realizou uma ultrapassagem indevida e colidiu com o veículo Bracell. Ao perceberem o perigo iminente de acidente, tanto o colaborador quanto o motorista do ônibus tomaram a mesma decisão e, ao se dirigirem para o acostamento, causaram a colisão frontal. "/>
    <x v="0"/>
    <x v="0"/>
    <s v="Logística"/>
    <s v="Jonas Thomaz de Jesus "/>
    <s v="Motorista "/>
    <m/>
    <m/>
    <m/>
    <s v="1. Acionado a equipe de resgate;_x000a_2. Encaminhado ao OS de Jaú;_x000a_3. Realizado exame de imagens;_x000a_4. Condutor do veículo passou por cirurgia no fêmur."/>
    <s v="Wesley Maruchi"/>
    <s v="LYNIKER HENRIQUE NOGUEIRA DE OLIVEIRA"/>
    <s v="GRAVE"/>
    <s v="BAIXA"/>
    <s v="SIM"/>
    <d v="2024-09-06T00:00:00"/>
    <s v="NO PRAZO"/>
    <s v=""/>
    <m/>
    <m/>
    <m/>
    <s v="SIM"/>
  </r>
  <r>
    <n v="1091"/>
    <x v="0"/>
    <d v="2024-08-29T00:00:00"/>
    <x v="8"/>
    <d v="1899-12-30T16:20:00"/>
    <s v="Pipe Rack (próximo ao picador de bioassa)"/>
    <x v="4"/>
    <x v="1"/>
    <x v="0"/>
    <x v="0"/>
    <s v="Operador do autocarregável ao se deslocar entre o pátio de madeira L1 e a quadra E, não baixou o braço da grua, atingindo a estrutura do pipe rack."/>
    <x v="0"/>
    <x v="11"/>
    <s v="Pátio de Madeira"/>
    <s v="Antônio Brito"/>
    <s v="Operador"/>
    <m/>
    <m/>
    <m/>
    <s v="1. Comunicação a supervisão da fábrica L1;_x000a_2. No dia seguinte ao ocorrido, será inicado reciclagem dos operadores, quanto a operação do autocarregável."/>
    <s v="Eder da Silva Ramos"/>
    <s v="ALESSANDRO BERNARDINO BORGES"/>
    <s v="LEVE"/>
    <s v="BAIXA"/>
    <s v="NÃO"/>
    <s v=""/>
    <b v="0"/>
    <s v=""/>
    <m/>
    <m/>
    <m/>
    <s v="SIM"/>
  </r>
  <r>
    <n v="1092"/>
    <x v="0"/>
    <d v="2024-08-31T00:00:00"/>
    <x v="8"/>
    <d v="1899-12-30T09:30:00"/>
    <s v="Oficina Automotiva "/>
    <x v="3"/>
    <x v="1"/>
    <x v="0"/>
    <x v="0"/>
    <s v="Utilizando a mão direita trabalhador foi pegar a caixa/embalagem contendo rolamento, que caiu sobre o dedo médio de sua mão esquerda. "/>
    <x v="0"/>
    <x v="6"/>
    <s v="Manutenção automotiva "/>
    <s v="37012222 - Felipe Mateus da Silva"/>
    <s v="Auxiliar de mecânica"/>
    <m/>
    <m/>
    <m/>
    <s v="1. Trabalhador foi levado para ambulatório Bracell "/>
    <s v="Jefferson Nunes de Godoi "/>
    <s v="ALESSANDRO BERNARDINO BORGES"/>
    <s v="LEVE"/>
    <s v="BAIXA"/>
    <s v="NÃO"/>
    <s v=""/>
    <b v="0"/>
    <s v=""/>
    <m/>
    <m/>
    <m/>
    <s v="SIM"/>
  </r>
  <r>
    <n v="1093"/>
    <x v="0"/>
    <d v="2024-09-01T00:00:00"/>
    <x v="9"/>
    <d v="1899-12-30T10:23:00"/>
    <s v="Linha 1. Pilar D"/>
    <x v="0"/>
    <x v="3"/>
    <x v="0"/>
    <x v="0"/>
    <s v="Colaborador conduzia o caminhão vazio pela linha 01, quando ao realizar uma curva, colidiu em um pilar de concreto."/>
    <x v="0"/>
    <x v="0"/>
    <s v="BTF - 06"/>
    <s v="37014854 - José Nilson Bonfim"/>
    <s v="Motorista"/>
    <m/>
    <m/>
    <m/>
    <s v="1. Análise de condições do pilar;_x000a_2. Retirada do caminhão para desobstrtuir a passagem. "/>
    <s v="Uedslei Cunha"/>
    <s v="JOSE LEONARDO RIGHETO"/>
    <s v="LEVE"/>
    <s v="BAIXA"/>
    <s v="NÃO"/>
    <s v=""/>
    <b v="0"/>
    <s v=""/>
    <m/>
    <m/>
    <m/>
    <s v="SIM"/>
  </r>
  <r>
    <n v="1094"/>
    <x v="0"/>
    <d v="2024-09-02T00:00:00"/>
    <x v="9"/>
    <d v="1899-12-30T04:15:00"/>
    <s v="Acesso balança - linha 2"/>
    <x v="0"/>
    <x v="3"/>
    <x v="0"/>
    <x v="0"/>
    <s v="Colaborador ao manobrar o caminhão em marcha ré no acesso da balança L2, veio a colidir com outro caminhão que estava para trás. "/>
    <x v="0"/>
    <x v="0"/>
    <s v="BTF - 05"/>
    <s v="37006679 - Anderson Denis Pereira Silva"/>
    <s v="Motorista"/>
    <m/>
    <m/>
    <m/>
    <s v="1. Comunicado a liderança e responsaveís"/>
    <s v="Odair cordeiro"/>
    <s v="JOSE LEONARDO RIGHETO"/>
    <s v="LEVE"/>
    <s v="BAIXA"/>
    <s v="NÃO"/>
    <s v=""/>
    <b v="0"/>
    <s v=""/>
    <m/>
    <m/>
    <m/>
    <s v="SIM"/>
  </r>
  <r>
    <n v="1095"/>
    <x v="0"/>
    <d v="2024-09-02T00:00:00"/>
    <x v="9"/>
    <d v="1899-12-30T09:40:00"/>
    <s v="Fazenda São Bento"/>
    <x v="3"/>
    <x v="1"/>
    <x v="0"/>
    <x v="0"/>
    <s v="Ao retirar o balde do implemento (tanque de irrigação) para irrigar, o colaborador se desequilibrou após pisar em um resíduo de madeira, causando um entorse em seu membro inferior (pé direito)."/>
    <x v="4"/>
    <x v="4"/>
    <s v="Região Norte "/>
    <s v="39079 - José Ailton Santos Junior"/>
    <s v="Ajudante Rural "/>
    <m/>
    <m/>
    <m/>
    <s v="1. Após ocorrência colaborador foi encaminhado ao pronto socorro mais próximo."/>
    <s v="Diego Santos"/>
    <s v="ALEXANDRE OLIVEIRA"/>
    <s v="LEVE"/>
    <s v="BAIXA"/>
    <s v="NÃO"/>
    <s v=""/>
    <b v="0"/>
    <s v=""/>
    <m/>
    <m/>
    <m/>
    <s v="SIM"/>
  </r>
  <r>
    <n v="1096"/>
    <x v="0"/>
    <d v="2024-09-02T00:00:00"/>
    <x v="9"/>
    <d v="1899-12-30T14:35:00"/>
    <s v="Conquista ll "/>
    <x v="4"/>
    <x v="1"/>
    <x v="0"/>
    <x v="0"/>
    <s v="O colaborador realizava atividade de aplicação de calcário, quando ao passar por cima de um toco tombou o implemento. "/>
    <x v="54"/>
    <x v="4"/>
    <s v="Silvicultura "/>
    <s v="Ricardo Aparecido Mello MAT: 9011 "/>
    <s v="Operador de trator de pneu "/>
    <m/>
    <m/>
    <m/>
    <s v="1.  Comunicado de imediato e destombado o implemento. "/>
    <s v="Jackson Santos "/>
    <s v="RODOLFO DE SOUZA RODRIGUES"/>
    <s v="LEVE"/>
    <s v="BAIXA"/>
    <s v="NÃO"/>
    <s v=""/>
    <b v="0"/>
    <s v=""/>
    <m/>
    <m/>
    <m/>
    <s v="SIM"/>
  </r>
  <r>
    <n v="1097"/>
    <x v="0"/>
    <d v="2024-09-01T00:00:00"/>
    <x v="9"/>
    <d v="1899-12-30T08:25:00"/>
    <s v="Fazenda Santo Antônio (5004) / Talhão 051 - MÓD 13"/>
    <x v="3"/>
    <x v="1"/>
    <x v="0"/>
    <x v="0"/>
    <s v="Operador realizava a troca do material de corte, momento que desiquilibrou e bateu o rosto no sabre, causando escoriação superficial. "/>
    <x v="0"/>
    <x v="3"/>
    <s v="Módulo 13 "/>
    <s v="37015169/ Leonardo dos Reis Ribeiro dos Santos "/>
    <s v="Operador I "/>
    <m/>
    <m/>
    <m/>
    <s v="1. Encaminhado o colaborador para o P.S, onde passou por avaliação medica e foi liberado; _x000a_2. Comunicado a Gestão imediata; _x000a_3. Realizado um alerta de segurança com todos os operadores do módulo 13. "/>
    <s v="Gabriel Quadros de Castilho "/>
    <s v="LYNIKER HENRIQUE NOGUEIRA DE OLIVEIRA"/>
    <s v="LEVE"/>
    <s v="BAIXA"/>
    <s v="NÃO"/>
    <s v=""/>
    <b v="0"/>
    <s v=""/>
    <m/>
    <m/>
    <m/>
    <s v="SIM"/>
  </r>
  <r>
    <n v="1098"/>
    <x v="0"/>
    <d v="2024-09-02T00:00:00"/>
    <x v="9"/>
    <d v="1899-12-30T10:15:00"/>
    <s v="Talhão: 001 "/>
    <x v="3"/>
    <x v="1"/>
    <x v="0"/>
    <x v="0"/>
    <s v="O colaborador realizava atividade de combate à formiga manual em floresta alta quando um galho bateu em seu óculos e entrou por baixo, atingindo o olho direito. "/>
    <x v="9"/>
    <x v="4"/>
    <s v="Silvicultura"/>
    <s v="871 - Sebastião Pereira Macedo "/>
    <s v="Trabalhador Florestal "/>
    <m/>
    <m/>
    <m/>
    <s v="1. Prestado os primeiros socorros. _x000a_2. Colaborador encaminhado ao UPA de Agudos "/>
    <s v="Marcio Bueno "/>
    <s v="MAICON BRAGA RODRIGUES"/>
    <s v="LEVE"/>
    <s v="BAIXA"/>
    <s v="NÃO"/>
    <s v=""/>
    <b v="0"/>
    <s v=""/>
    <m/>
    <m/>
    <m/>
    <s v="SIM"/>
  </r>
  <r>
    <n v="1099"/>
    <x v="1"/>
    <d v="2024-09-02T00:00:00"/>
    <x v="9"/>
    <d v="1899-12-30T15:00:00"/>
    <s v="Fazenda Cachoeirao. "/>
    <x v="3"/>
    <x v="1"/>
    <x v="0"/>
    <x v="0"/>
    <s v="Durante atividade de bordadura, um enxame de abelhas veio em direção da equipe e ficaram sobrevoando as caixas de muda que estavam no trator. Todos colocaram o capuz de fuga e o encarregado orientou eles a entrar na camionete, no entanto quando um dos funcionários foi entrar no veiculo, levou uma ferroada no rosto"/>
    <x v="25"/>
    <x v="4"/>
    <s v=" Plantio"/>
    <s v="3052/Luis Carlos Conceição Neto. "/>
    <s v="Ajudante Florestal. "/>
    <m/>
    <m/>
    <m/>
    <s v="1. Uso do capuz de fuga. Retirada dos colaboradores da área de risco, e encaminhado do colaborador a atendimento médico. "/>
    <s v="Alexsandro Santos. "/>
    <s v="MAURICIO MAXIMO DOS SANTOS"/>
    <s v="LEVE"/>
    <s v="BAIXA"/>
    <s v="NÃO"/>
    <s v=""/>
    <b v="0"/>
    <s v=""/>
    <m/>
    <m/>
    <m/>
    <s v="SIM"/>
  </r>
  <r>
    <n v="1100"/>
    <x v="1"/>
    <d v="2024-09-02T00:00:00"/>
    <x v="9"/>
    <d v="1899-12-30T10:00:00"/>
    <s v="Fazenda Retirinho - Santa Rita do Pardo/MS "/>
    <x v="4"/>
    <x v="1"/>
    <x v="0"/>
    <x v="1"/>
    <s v="Colaborador operava na atividade de irrigação, quando ao passar por cima de resíduos florestais veio a tombar parcialmente o tanque de irrigação. "/>
    <x v="1"/>
    <x v="4"/>
    <s v="Plantio e Irrigação "/>
    <s v="37017687 / Plínio Marcos Dusilek Junior. "/>
    <s v="Operador de máquinas equipamentos "/>
    <m/>
    <m/>
    <m/>
    <s v="1. Comunicação imediata aos gestores MS Florestal "/>
    <s v="Diego Pacheco "/>
    <s v="EMERSON MOURA TEIXEIRA"/>
    <s v="MODERADO"/>
    <s v="MÉDIA"/>
    <s v="SIM"/>
    <d v="2024-09-09T00:00:00"/>
    <s v="NO PRAZO"/>
    <s v=""/>
    <m/>
    <m/>
    <m/>
    <s v="SIM"/>
  </r>
  <r>
    <n v="1101"/>
    <x v="1"/>
    <d v="2024-09-02T00:00:00"/>
    <x v="9"/>
    <d v="1899-12-30T14:10:00"/>
    <s v="Fazenda Recanto do Prata"/>
    <x v="0"/>
    <x v="0"/>
    <x v="0"/>
    <x v="0"/>
    <s v="O motorista estava no carreador abastecendo o pipa de irrigação, quando a motorista do micro ônibus com pressa que estava, não quis esperar o termino do abastecimento vindo a passar por cima das mudas e esbarrando no retrovisor do caminhão e quebrou o mesmo na sua ultrapassagem"/>
    <x v="53"/>
    <x v="4"/>
    <s v="Irrigação"/>
    <s v="Sergio Gonçalves Dias"/>
    <s v="Motorista"/>
    <m/>
    <m/>
    <m/>
    <s v="1-Foi conversado com a equipe sobre a ultrapassagem em lugares improprio; _x000a_2-Conscientizar sobre a importância de esta atento aos risco no local. 3- Dobra o raio de sinalização em fazendas que transitam veículos particulares. "/>
    <s v="Ana"/>
    <s v="RAFAEL PINHEIRO RODRIGUES"/>
    <s v="LEVE"/>
    <s v="BAIXA"/>
    <s v="NÃO"/>
    <s v=""/>
    <b v="0"/>
    <s v=""/>
    <m/>
    <m/>
    <m/>
    <s v="NÃO"/>
  </r>
  <r>
    <n v="1102"/>
    <x v="0"/>
    <d v="2024-09-03T00:00:00"/>
    <x v="9"/>
    <d v="1899-12-30T09:52:00"/>
    <s v="Fazenda Madre Clelia "/>
    <x v="0"/>
    <x v="3"/>
    <x v="0"/>
    <x v="0"/>
    <s v="Motorista conduzindo caminhão carregado, pela estrada municipal, ao cruzar com outro veículo vazio da mesma empresa, houve o abalroamento entre as carretas (fueiros). Não houve lesões. Não houve danos materiais. "/>
    <x v="18"/>
    <x v="0"/>
    <s v="EPS"/>
    <s v="Orlando Marks e Ricardo José Cardoso "/>
    <s v="Motorista Rodotrem "/>
    <m/>
    <m/>
    <m/>
    <s v="1. Informado os gestores da operação, VDA e Bracell. "/>
    <s v="Everton Diogo de Arruda Henrique "/>
    <s v="JOSE ANTONIO DOS SANTOS"/>
    <s v="LEVE"/>
    <s v="BAIXA"/>
    <s v="NÃO"/>
    <s v=""/>
    <b v="0"/>
    <s v=""/>
    <m/>
    <m/>
    <m/>
    <s v="SIM"/>
  </r>
  <r>
    <n v="1103"/>
    <x v="0"/>
    <d v="2024-09-03T00:00:00"/>
    <x v="9"/>
    <d v="1899-12-30T11:05:00"/>
    <s v="Faz. Novo Horizonte. "/>
    <x v="3"/>
    <x v="1"/>
    <x v="0"/>
    <x v="0"/>
    <s v="Efetuava a irrigação manual, quando do tropeçou nos resíduos e caiu. "/>
    <x v="61"/>
    <x v="4"/>
    <s v="Irrigação Manual. "/>
    <s v="Elson Vieira dos Santos"/>
    <s v="tratorista "/>
    <m/>
    <m/>
    <m/>
    <s v="1. Encaminhado para o hospital de Capão Bonito. "/>
    <s v="Altamar Freitas "/>
    <s v="MARCO ANTONIO DINIZ"/>
    <s v="LEVE"/>
    <s v="BAIXA"/>
    <s v="NÃO"/>
    <s v=""/>
    <b v="0"/>
    <s v=""/>
    <m/>
    <m/>
    <m/>
    <s v="SIM"/>
  </r>
  <r>
    <n v="1104"/>
    <x v="0"/>
    <d v="2024-09-03T00:00:00"/>
    <x v="9"/>
    <d v="1899-12-30T07:05:00"/>
    <s v="Via pública - Bauru"/>
    <x v="0"/>
    <x v="2"/>
    <x v="0"/>
    <x v="0"/>
    <s v="No trajeto de casa para a fazenda entre ruas Bernardino de Campos e Duque de Caxias na cidade de Bauru, o colaborador em questão veio a colidir na traseira de um outro veículo que estava a sua frente. "/>
    <x v="0"/>
    <x v="16"/>
    <s v="Meio Ambiente"/>
    <s v="37017895 - Rangel Cavalcante Santos"/>
    <s v="Técnico de meio ambiente"/>
    <m/>
    <m/>
    <m/>
    <s v="1. Registro de BO."/>
    <s v="Rangel Calvacante Santos"/>
    <s v="ALESSANDRA MARTINS RIBEIRO"/>
    <s v="LEVE"/>
    <s v="BAIXA"/>
    <s v="NÃO"/>
    <s v=""/>
    <b v="0"/>
    <s v=""/>
    <m/>
    <m/>
    <m/>
    <s v="SIM"/>
  </r>
  <r>
    <n v="1105"/>
    <x v="0"/>
    <d v="2024-09-02T00:00:00"/>
    <x v="9"/>
    <d v="1899-12-30T21:00:00"/>
    <s v="Pátio Linha 01 - Frente da balança "/>
    <x v="7"/>
    <x v="1"/>
    <x v="0"/>
    <x v="0"/>
    <s v="Durante o processo de atrelar o cavalo mecânico na carreta, a sapata fez movimento de abrir e bateu no dedo mínimo do motorista. Motorista disse que não sentiu dor no dia, porém amanhaceu inchado e dolorido e procurou pronto atendimento."/>
    <x v="0"/>
    <x v="0"/>
    <s v="BTF - 07"/>
    <s v="37016357 - Carlos fabiano Ruiz"/>
    <s v="Transporte de madeira"/>
    <m/>
    <m/>
    <m/>
    <s v="1. Informado a supervisão e passou no ambulatório dia 04/09/2024."/>
    <s v="Fabiana Oliveira"/>
    <s v="TÁSSIA PRADO"/>
    <s v="N/A"/>
    <s v="N/A"/>
    <s v="NÃO"/>
    <s v=""/>
    <b v="0"/>
    <s v=""/>
    <m/>
    <m/>
    <m/>
    <s v="SIM"/>
  </r>
  <r>
    <n v="1106"/>
    <x v="0"/>
    <d v="2024-09-04T00:00:00"/>
    <x v="9"/>
    <d v="1899-12-30T11:30:00"/>
    <s v="Fazenda São João - Talhão 04"/>
    <x v="4"/>
    <x v="1"/>
    <x v="0"/>
    <x v="1"/>
    <s v="Durante a operação de rebaixamento de toco com a Escavadeira Hidráulica, o operador percebeu uma fumaça saindo do motor e entrando para o interior da cabine da máquina. Ao descer, verificou muita fumaça e início de princípio de incêndio."/>
    <x v="52"/>
    <x v="4"/>
    <s v="Centro"/>
    <s v="José Claudio Rocha"/>
    <s v="Operador de máquinas"/>
    <m/>
    <m/>
    <m/>
    <s v="1. Tentativa de controle do incêndio (sem êxito)._x000a_2. Comunicado aos responsáveis."/>
    <s v="Regiane Gonçalves Lopes"/>
    <s v="RODOLFO DE SOUZA RODRIGUES"/>
    <s v="MODERADO"/>
    <s v="BAIXA"/>
    <s v="SIM"/>
    <d v="2024-09-11T00:00:00"/>
    <s v="NO PRAZO"/>
    <s v=""/>
    <m/>
    <m/>
    <m/>
    <s v="SIM"/>
  </r>
  <r>
    <n v="1107"/>
    <x v="1"/>
    <d v="2024-09-03T00:00:00"/>
    <x v="9"/>
    <d v="1899-12-30T12:22:00"/>
    <s v="Fazenda Aruanda e União - Campo Grande"/>
    <x v="0"/>
    <x v="2"/>
    <x v="0"/>
    <x v="0"/>
    <s v="O condutor ao estacionar o veículo de ré no pátio da sede da fazenda, não notou a proximidade da camionete com o palanque vindo a ocasionar a colisão do veículo contra o palanque, ocasionando avaria na lataria do veículo."/>
    <x v="1"/>
    <x v="8"/>
    <s v="Extensão Florestal"/>
    <s v="37009064 - Mateus Dias da Silva"/>
    <s v="Engenheiro de Extensão Florestal"/>
    <m/>
    <m/>
    <m/>
    <s v="1. Comunicação imediata aos gestores MS Florestal"/>
    <s v="Mateus Dias da Silva"/>
    <s v="MARCEL PRADO DE LUCENA"/>
    <s v="LEVE"/>
    <s v="BAIXA"/>
    <s v="NÃO"/>
    <s v=""/>
    <b v="0"/>
    <s v=""/>
    <m/>
    <m/>
    <m/>
    <s v="SIM"/>
  </r>
  <r>
    <n v="1108"/>
    <x v="0"/>
    <d v="2024-09-04T00:00:00"/>
    <x v="9"/>
    <d v="1899-12-30T10:20:00"/>
    <s v="Nossa Senhora de Fatíma V"/>
    <x v="4"/>
    <x v="1"/>
    <x v="0"/>
    <x v="0"/>
    <s v="O operador relatou que durante a atividade de roçada mecanizada o ar condicionado da máquina parou de funcionar e por volta das 10h00 horas estacionou próximo a área de vivência para manutenção e assim que desceu da máquina após fechar a porta ouviu um barulho e ao verificar constatou que o vidro da porta estava estilhaçado."/>
    <x v="22"/>
    <x v="4"/>
    <s v="Roçada Mecanizada"/>
    <s v="Juliano de Souza"/>
    <s v="Operador de máquina"/>
    <m/>
    <m/>
    <m/>
    <s v="1. Paralisado a máquina para reparo do vidro;_x000a_2. Informado aos gestores."/>
    <s v="Edinaldo"/>
    <s v="RODOLFO DE SOUZA RODRIGUES"/>
    <s v="LEVE"/>
    <s v="BAIXA"/>
    <s v="NÃO"/>
    <s v=""/>
    <b v="0"/>
    <s v=""/>
    <m/>
    <m/>
    <m/>
    <s v="NÃO"/>
  </r>
  <r>
    <n v="1109"/>
    <x v="2"/>
    <m/>
    <x v="0"/>
    <m/>
    <m/>
    <x v="9"/>
    <x v="1"/>
    <x v="0"/>
    <x v="0"/>
    <m/>
    <x v="61"/>
    <x v="18"/>
    <m/>
    <m/>
    <m/>
    <m/>
    <m/>
    <m/>
    <m/>
    <m/>
    <m/>
    <m/>
    <m/>
    <m/>
    <s v=""/>
    <b v="0"/>
    <s v=""/>
    <m/>
    <m/>
    <m/>
    <m/>
  </r>
  <r>
    <n v="1110"/>
    <x v="2"/>
    <m/>
    <x v="0"/>
    <m/>
    <m/>
    <x v="9"/>
    <x v="1"/>
    <x v="0"/>
    <x v="0"/>
    <m/>
    <x v="61"/>
    <x v="18"/>
    <m/>
    <m/>
    <m/>
    <m/>
    <m/>
    <m/>
    <m/>
    <m/>
    <m/>
    <m/>
    <m/>
    <m/>
    <s v=""/>
    <b v="0"/>
    <s v=""/>
    <m/>
    <m/>
    <m/>
    <m/>
  </r>
  <r>
    <n v="1111"/>
    <x v="2"/>
    <m/>
    <x v="0"/>
    <m/>
    <m/>
    <x v="9"/>
    <x v="1"/>
    <x v="0"/>
    <x v="0"/>
    <m/>
    <x v="61"/>
    <x v="18"/>
    <m/>
    <m/>
    <m/>
    <m/>
    <m/>
    <m/>
    <m/>
    <m/>
    <m/>
    <m/>
    <m/>
    <m/>
    <s v=""/>
    <b v="0"/>
    <s v=""/>
    <m/>
    <m/>
    <m/>
    <m/>
  </r>
  <r>
    <n v="1112"/>
    <x v="2"/>
    <m/>
    <x v="0"/>
    <m/>
    <m/>
    <x v="9"/>
    <x v="1"/>
    <x v="0"/>
    <x v="0"/>
    <m/>
    <x v="61"/>
    <x v="18"/>
    <m/>
    <m/>
    <m/>
    <m/>
    <m/>
    <m/>
    <m/>
    <m/>
    <m/>
    <m/>
    <m/>
    <m/>
    <s v=""/>
    <b v="0"/>
    <s v=""/>
    <m/>
    <m/>
    <m/>
    <m/>
  </r>
  <r>
    <n v="1113"/>
    <x v="2"/>
    <m/>
    <x v="0"/>
    <m/>
    <m/>
    <x v="9"/>
    <x v="1"/>
    <x v="0"/>
    <x v="0"/>
    <m/>
    <x v="61"/>
    <x v="18"/>
    <m/>
    <m/>
    <m/>
    <m/>
    <m/>
    <m/>
    <m/>
    <m/>
    <m/>
    <m/>
    <m/>
    <m/>
    <s v=""/>
    <b v="0"/>
    <s v=""/>
    <m/>
    <m/>
    <m/>
    <m/>
  </r>
  <r>
    <n v="1114"/>
    <x v="2"/>
    <m/>
    <x v="0"/>
    <m/>
    <m/>
    <x v="9"/>
    <x v="1"/>
    <x v="0"/>
    <x v="0"/>
    <m/>
    <x v="61"/>
    <x v="18"/>
    <m/>
    <m/>
    <m/>
    <m/>
    <m/>
    <m/>
    <m/>
    <m/>
    <m/>
    <m/>
    <m/>
    <m/>
    <s v=""/>
    <b v="0"/>
    <s v=""/>
    <m/>
    <m/>
    <m/>
    <m/>
  </r>
  <r>
    <n v="1115"/>
    <x v="2"/>
    <m/>
    <x v="0"/>
    <m/>
    <m/>
    <x v="9"/>
    <x v="1"/>
    <x v="0"/>
    <x v="0"/>
    <m/>
    <x v="61"/>
    <x v="18"/>
    <m/>
    <m/>
    <m/>
    <m/>
    <m/>
    <m/>
    <m/>
    <m/>
    <m/>
    <m/>
    <m/>
    <m/>
    <s v=""/>
    <b v="0"/>
    <s v=""/>
    <m/>
    <m/>
    <m/>
    <m/>
  </r>
  <r>
    <n v="1116"/>
    <x v="2"/>
    <m/>
    <x v="0"/>
    <m/>
    <m/>
    <x v="9"/>
    <x v="1"/>
    <x v="0"/>
    <x v="0"/>
    <m/>
    <x v="61"/>
    <x v="18"/>
    <m/>
    <m/>
    <m/>
    <m/>
    <m/>
    <m/>
    <m/>
    <m/>
    <m/>
    <m/>
    <m/>
    <m/>
    <s v=""/>
    <b v="0"/>
    <s v=""/>
    <m/>
    <m/>
    <m/>
    <m/>
  </r>
  <r>
    <n v="1117"/>
    <x v="2"/>
    <m/>
    <x v="0"/>
    <m/>
    <m/>
    <x v="9"/>
    <x v="1"/>
    <x v="0"/>
    <x v="0"/>
    <m/>
    <x v="61"/>
    <x v="18"/>
    <m/>
    <m/>
    <m/>
    <m/>
    <m/>
    <m/>
    <m/>
    <m/>
    <m/>
    <m/>
    <m/>
    <m/>
    <s v=""/>
    <b v="0"/>
    <s v=""/>
    <m/>
    <m/>
    <m/>
    <m/>
  </r>
  <r>
    <n v="1118"/>
    <x v="2"/>
    <m/>
    <x v="0"/>
    <m/>
    <m/>
    <x v="9"/>
    <x v="1"/>
    <x v="0"/>
    <x v="0"/>
    <m/>
    <x v="61"/>
    <x v="18"/>
    <m/>
    <m/>
    <m/>
    <m/>
    <m/>
    <m/>
    <m/>
    <m/>
    <m/>
    <m/>
    <m/>
    <m/>
    <s v=""/>
    <b v="0"/>
    <s v=""/>
    <m/>
    <m/>
    <m/>
    <m/>
  </r>
  <r>
    <n v="1119"/>
    <x v="2"/>
    <m/>
    <x v="0"/>
    <m/>
    <m/>
    <x v="9"/>
    <x v="1"/>
    <x v="0"/>
    <x v="0"/>
    <m/>
    <x v="61"/>
    <x v="18"/>
    <m/>
    <m/>
    <m/>
    <m/>
    <m/>
    <m/>
    <m/>
    <m/>
    <m/>
    <m/>
    <m/>
    <m/>
    <s v=""/>
    <b v="0"/>
    <s v=""/>
    <m/>
    <m/>
    <m/>
    <m/>
  </r>
  <r>
    <n v="1120"/>
    <x v="2"/>
    <m/>
    <x v="0"/>
    <m/>
    <m/>
    <x v="9"/>
    <x v="1"/>
    <x v="0"/>
    <x v="0"/>
    <m/>
    <x v="61"/>
    <x v="18"/>
    <m/>
    <m/>
    <m/>
    <m/>
    <m/>
    <m/>
    <m/>
    <m/>
    <m/>
    <m/>
    <m/>
    <m/>
    <s v=""/>
    <b v="0"/>
    <s v=""/>
    <m/>
    <m/>
    <m/>
    <m/>
  </r>
  <r>
    <n v="1121"/>
    <x v="2"/>
    <m/>
    <x v="0"/>
    <m/>
    <m/>
    <x v="9"/>
    <x v="1"/>
    <x v="0"/>
    <x v="0"/>
    <m/>
    <x v="61"/>
    <x v="18"/>
    <m/>
    <m/>
    <m/>
    <m/>
    <m/>
    <m/>
    <m/>
    <m/>
    <m/>
    <m/>
    <m/>
    <m/>
    <s v=""/>
    <b v="0"/>
    <s v=""/>
    <m/>
    <m/>
    <m/>
    <m/>
  </r>
  <r>
    <n v="1122"/>
    <x v="2"/>
    <m/>
    <x v="0"/>
    <m/>
    <m/>
    <x v="9"/>
    <x v="1"/>
    <x v="0"/>
    <x v="0"/>
    <m/>
    <x v="61"/>
    <x v="18"/>
    <m/>
    <m/>
    <m/>
    <m/>
    <m/>
    <m/>
    <m/>
    <m/>
    <m/>
    <m/>
    <m/>
    <m/>
    <s v=""/>
    <b v="0"/>
    <s v=""/>
    <m/>
    <m/>
    <m/>
    <m/>
  </r>
  <r>
    <n v="1123"/>
    <x v="2"/>
    <m/>
    <x v="0"/>
    <m/>
    <m/>
    <x v="9"/>
    <x v="1"/>
    <x v="0"/>
    <x v="0"/>
    <m/>
    <x v="61"/>
    <x v="18"/>
    <m/>
    <m/>
    <m/>
    <m/>
    <m/>
    <m/>
    <m/>
    <m/>
    <m/>
    <m/>
    <m/>
    <m/>
    <s v=""/>
    <b v="0"/>
    <s v=""/>
    <m/>
    <m/>
    <m/>
    <m/>
  </r>
  <r>
    <n v="1124"/>
    <x v="2"/>
    <m/>
    <x v="0"/>
    <m/>
    <m/>
    <x v="9"/>
    <x v="1"/>
    <x v="0"/>
    <x v="0"/>
    <m/>
    <x v="61"/>
    <x v="18"/>
    <m/>
    <m/>
    <m/>
    <m/>
    <m/>
    <m/>
    <m/>
    <m/>
    <m/>
    <m/>
    <m/>
    <m/>
    <s v=""/>
    <b v="0"/>
    <s v=""/>
    <m/>
    <m/>
    <m/>
    <m/>
  </r>
  <r>
    <n v="1125"/>
    <x v="2"/>
    <m/>
    <x v="0"/>
    <m/>
    <m/>
    <x v="9"/>
    <x v="1"/>
    <x v="0"/>
    <x v="0"/>
    <m/>
    <x v="61"/>
    <x v="18"/>
    <m/>
    <m/>
    <m/>
    <m/>
    <m/>
    <m/>
    <m/>
    <m/>
    <m/>
    <m/>
    <m/>
    <m/>
    <s v=""/>
    <b v="0"/>
    <s v=""/>
    <m/>
    <m/>
    <m/>
    <m/>
  </r>
  <r>
    <n v="1126"/>
    <x v="2"/>
    <m/>
    <x v="0"/>
    <m/>
    <m/>
    <x v="9"/>
    <x v="1"/>
    <x v="0"/>
    <x v="0"/>
    <m/>
    <x v="61"/>
    <x v="18"/>
    <m/>
    <m/>
    <m/>
    <m/>
    <m/>
    <m/>
    <m/>
    <m/>
    <m/>
    <m/>
    <m/>
    <m/>
    <s v=""/>
    <b v="0"/>
    <s v=""/>
    <m/>
    <m/>
    <m/>
    <m/>
  </r>
  <r>
    <n v="1127"/>
    <x v="2"/>
    <m/>
    <x v="0"/>
    <m/>
    <m/>
    <x v="9"/>
    <x v="1"/>
    <x v="0"/>
    <x v="0"/>
    <m/>
    <x v="61"/>
    <x v="18"/>
    <m/>
    <m/>
    <m/>
    <m/>
    <m/>
    <m/>
    <m/>
    <m/>
    <m/>
    <m/>
    <m/>
    <m/>
    <s v=""/>
    <b v="0"/>
    <s v=""/>
    <m/>
    <m/>
    <m/>
    <m/>
  </r>
  <r>
    <n v="1128"/>
    <x v="2"/>
    <m/>
    <x v="0"/>
    <m/>
    <m/>
    <x v="9"/>
    <x v="1"/>
    <x v="0"/>
    <x v="0"/>
    <m/>
    <x v="61"/>
    <x v="18"/>
    <m/>
    <m/>
    <m/>
    <m/>
    <m/>
    <m/>
    <m/>
    <m/>
    <m/>
    <m/>
    <m/>
    <m/>
    <s v=""/>
    <b v="0"/>
    <s v=""/>
    <m/>
    <m/>
    <m/>
    <m/>
  </r>
  <r>
    <n v="1129"/>
    <x v="2"/>
    <m/>
    <x v="0"/>
    <m/>
    <m/>
    <x v="9"/>
    <x v="1"/>
    <x v="0"/>
    <x v="0"/>
    <m/>
    <x v="61"/>
    <x v="18"/>
    <m/>
    <m/>
    <m/>
    <m/>
    <m/>
    <m/>
    <m/>
    <m/>
    <m/>
    <m/>
    <m/>
    <m/>
    <s v=""/>
    <b v="0"/>
    <s v=""/>
    <m/>
    <m/>
    <m/>
    <m/>
  </r>
  <r>
    <n v="1130"/>
    <x v="2"/>
    <m/>
    <x v="0"/>
    <m/>
    <m/>
    <x v="9"/>
    <x v="1"/>
    <x v="0"/>
    <x v="0"/>
    <m/>
    <x v="61"/>
    <x v="18"/>
    <m/>
    <m/>
    <m/>
    <m/>
    <m/>
    <m/>
    <m/>
    <m/>
    <m/>
    <m/>
    <m/>
    <m/>
    <s v=""/>
    <b v="0"/>
    <s v=""/>
    <m/>
    <m/>
    <m/>
    <m/>
  </r>
  <r>
    <n v="1131"/>
    <x v="2"/>
    <m/>
    <x v="0"/>
    <m/>
    <m/>
    <x v="9"/>
    <x v="1"/>
    <x v="0"/>
    <x v="0"/>
    <m/>
    <x v="61"/>
    <x v="18"/>
    <m/>
    <m/>
    <m/>
    <m/>
    <m/>
    <m/>
    <m/>
    <m/>
    <m/>
    <m/>
    <m/>
    <m/>
    <s v=""/>
    <b v="0"/>
    <s v=""/>
    <m/>
    <m/>
    <m/>
    <m/>
  </r>
  <r>
    <n v="1132"/>
    <x v="2"/>
    <m/>
    <x v="0"/>
    <m/>
    <m/>
    <x v="9"/>
    <x v="1"/>
    <x v="0"/>
    <x v="0"/>
    <m/>
    <x v="61"/>
    <x v="18"/>
    <m/>
    <m/>
    <m/>
    <m/>
    <m/>
    <m/>
    <m/>
    <m/>
    <m/>
    <m/>
    <m/>
    <m/>
    <s v=""/>
    <b v="0"/>
    <s v=""/>
    <m/>
    <m/>
    <m/>
    <m/>
  </r>
  <r>
    <n v="1133"/>
    <x v="2"/>
    <m/>
    <x v="0"/>
    <m/>
    <m/>
    <x v="9"/>
    <x v="1"/>
    <x v="0"/>
    <x v="0"/>
    <m/>
    <x v="61"/>
    <x v="18"/>
    <m/>
    <m/>
    <m/>
    <m/>
    <m/>
    <m/>
    <m/>
    <m/>
    <m/>
    <m/>
    <m/>
    <m/>
    <s v=""/>
    <b v="0"/>
    <s v=""/>
    <m/>
    <m/>
    <m/>
    <m/>
  </r>
  <r>
    <n v="1134"/>
    <x v="2"/>
    <m/>
    <x v="0"/>
    <m/>
    <m/>
    <x v="9"/>
    <x v="1"/>
    <x v="0"/>
    <x v="0"/>
    <m/>
    <x v="61"/>
    <x v="18"/>
    <m/>
    <m/>
    <m/>
    <m/>
    <m/>
    <m/>
    <m/>
    <m/>
    <m/>
    <m/>
    <m/>
    <m/>
    <s v=""/>
    <b v="0"/>
    <s v=""/>
    <m/>
    <m/>
    <m/>
    <m/>
  </r>
  <r>
    <n v="1135"/>
    <x v="2"/>
    <m/>
    <x v="0"/>
    <m/>
    <m/>
    <x v="9"/>
    <x v="1"/>
    <x v="0"/>
    <x v="0"/>
    <m/>
    <x v="61"/>
    <x v="18"/>
    <m/>
    <m/>
    <m/>
    <m/>
    <m/>
    <m/>
    <m/>
    <m/>
    <m/>
    <m/>
    <m/>
    <m/>
    <s v=""/>
    <b v="0"/>
    <s v=""/>
    <m/>
    <m/>
    <m/>
    <m/>
  </r>
  <r>
    <n v="1136"/>
    <x v="2"/>
    <m/>
    <x v="0"/>
    <m/>
    <m/>
    <x v="9"/>
    <x v="1"/>
    <x v="0"/>
    <x v="0"/>
    <m/>
    <x v="61"/>
    <x v="18"/>
    <m/>
    <m/>
    <m/>
    <m/>
    <m/>
    <m/>
    <m/>
    <m/>
    <m/>
    <m/>
    <m/>
    <m/>
    <s v=""/>
    <b v="0"/>
    <s v=""/>
    <m/>
    <m/>
    <m/>
    <m/>
  </r>
  <r>
    <n v="1137"/>
    <x v="2"/>
    <m/>
    <x v="0"/>
    <m/>
    <m/>
    <x v="9"/>
    <x v="1"/>
    <x v="0"/>
    <x v="0"/>
    <m/>
    <x v="61"/>
    <x v="18"/>
    <m/>
    <m/>
    <m/>
    <m/>
    <m/>
    <m/>
    <m/>
    <m/>
    <m/>
    <m/>
    <m/>
    <m/>
    <s v=""/>
    <b v="0"/>
    <s v=""/>
    <m/>
    <m/>
    <m/>
    <m/>
  </r>
  <r>
    <n v="1138"/>
    <x v="2"/>
    <m/>
    <x v="0"/>
    <m/>
    <m/>
    <x v="9"/>
    <x v="1"/>
    <x v="0"/>
    <x v="0"/>
    <m/>
    <x v="61"/>
    <x v="18"/>
    <m/>
    <m/>
    <m/>
    <m/>
    <m/>
    <m/>
    <m/>
    <m/>
    <m/>
    <m/>
    <m/>
    <m/>
    <s v=""/>
    <b v="0"/>
    <s v=""/>
    <m/>
    <m/>
    <m/>
    <m/>
  </r>
  <r>
    <n v="1139"/>
    <x v="2"/>
    <m/>
    <x v="0"/>
    <m/>
    <m/>
    <x v="9"/>
    <x v="1"/>
    <x v="0"/>
    <x v="0"/>
    <m/>
    <x v="61"/>
    <x v="18"/>
    <m/>
    <m/>
    <m/>
    <m/>
    <m/>
    <m/>
    <m/>
    <m/>
    <m/>
    <m/>
    <m/>
    <m/>
    <s v=""/>
    <b v="0"/>
    <s v=""/>
    <m/>
    <m/>
    <m/>
    <m/>
  </r>
  <r>
    <n v="1140"/>
    <x v="2"/>
    <m/>
    <x v="0"/>
    <m/>
    <m/>
    <x v="9"/>
    <x v="1"/>
    <x v="0"/>
    <x v="0"/>
    <m/>
    <x v="61"/>
    <x v="18"/>
    <m/>
    <m/>
    <m/>
    <m/>
    <m/>
    <m/>
    <m/>
    <m/>
    <m/>
    <m/>
    <m/>
    <m/>
    <s v=""/>
    <b v="0"/>
    <s v=""/>
    <m/>
    <m/>
    <m/>
    <m/>
  </r>
  <r>
    <n v="1141"/>
    <x v="2"/>
    <m/>
    <x v="0"/>
    <m/>
    <m/>
    <x v="9"/>
    <x v="1"/>
    <x v="0"/>
    <x v="0"/>
    <m/>
    <x v="61"/>
    <x v="18"/>
    <m/>
    <m/>
    <m/>
    <m/>
    <m/>
    <m/>
    <m/>
    <m/>
    <m/>
    <m/>
    <m/>
    <m/>
    <s v=""/>
    <b v="0"/>
    <s v=""/>
    <m/>
    <m/>
    <m/>
    <m/>
  </r>
  <r>
    <n v="1142"/>
    <x v="2"/>
    <m/>
    <x v="0"/>
    <m/>
    <m/>
    <x v="9"/>
    <x v="1"/>
    <x v="0"/>
    <x v="0"/>
    <m/>
    <x v="61"/>
    <x v="18"/>
    <m/>
    <m/>
    <m/>
    <m/>
    <m/>
    <m/>
    <m/>
    <m/>
    <m/>
    <m/>
    <m/>
    <m/>
    <s v=""/>
    <b v="0"/>
    <s v=""/>
    <m/>
    <m/>
    <m/>
    <m/>
  </r>
  <r>
    <n v="1143"/>
    <x v="2"/>
    <m/>
    <x v="0"/>
    <m/>
    <m/>
    <x v="9"/>
    <x v="1"/>
    <x v="0"/>
    <x v="0"/>
    <m/>
    <x v="61"/>
    <x v="18"/>
    <m/>
    <m/>
    <m/>
    <m/>
    <m/>
    <m/>
    <m/>
    <m/>
    <m/>
    <m/>
    <m/>
    <m/>
    <s v=""/>
    <b v="0"/>
    <s v=""/>
    <m/>
    <m/>
    <m/>
    <m/>
  </r>
  <r>
    <n v="1144"/>
    <x v="2"/>
    <m/>
    <x v="0"/>
    <m/>
    <m/>
    <x v="9"/>
    <x v="1"/>
    <x v="0"/>
    <x v="0"/>
    <m/>
    <x v="61"/>
    <x v="18"/>
    <m/>
    <m/>
    <m/>
    <m/>
    <m/>
    <m/>
    <m/>
    <m/>
    <m/>
    <m/>
    <m/>
    <m/>
    <s v=""/>
    <b v="0"/>
    <s v=""/>
    <m/>
    <m/>
    <m/>
    <m/>
  </r>
  <r>
    <n v="1145"/>
    <x v="2"/>
    <m/>
    <x v="0"/>
    <m/>
    <m/>
    <x v="9"/>
    <x v="1"/>
    <x v="0"/>
    <x v="0"/>
    <m/>
    <x v="61"/>
    <x v="18"/>
    <m/>
    <m/>
    <m/>
    <m/>
    <m/>
    <m/>
    <m/>
    <m/>
    <m/>
    <m/>
    <m/>
    <m/>
    <s v=""/>
    <b v="0"/>
    <s v=""/>
    <m/>
    <m/>
    <m/>
    <m/>
  </r>
  <r>
    <n v="1146"/>
    <x v="2"/>
    <m/>
    <x v="0"/>
    <m/>
    <m/>
    <x v="9"/>
    <x v="1"/>
    <x v="0"/>
    <x v="0"/>
    <m/>
    <x v="61"/>
    <x v="18"/>
    <m/>
    <m/>
    <m/>
    <m/>
    <m/>
    <m/>
    <m/>
    <m/>
    <m/>
    <m/>
    <m/>
    <m/>
    <s v=""/>
    <b v="0"/>
    <s v=""/>
    <m/>
    <m/>
    <m/>
    <m/>
  </r>
  <r>
    <n v="1147"/>
    <x v="2"/>
    <m/>
    <x v="0"/>
    <m/>
    <m/>
    <x v="9"/>
    <x v="1"/>
    <x v="0"/>
    <x v="0"/>
    <m/>
    <x v="61"/>
    <x v="18"/>
    <m/>
    <m/>
    <m/>
    <m/>
    <m/>
    <m/>
    <m/>
    <m/>
    <m/>
    <m/>
    <m/>
    <m/>
    <s v=""/>
    <b v="0"/>
    <s v=""/>
    <m/>
    <m/>
    <m/>
    <m/>
  </r>
  <r>
    <n v="1148"/>
    <x v="2"/>
    <m/>
    <x v="0"/>
    <m/>
    <m/>
    <x v="9"/>
    <x v="1"/>
    <x v="0"/>
    <x v="0"/>
    <m/>
    <x v="61"/>
    <x v="18"/>
    <m/>
    <m/>
    <m/>
    <m/>
    <m/>
    <m/>
    <m/>
    <m/>
    <m/>
    <m/>
    <m/>
    <m/>
    <s v=""/>
    <b v="0"/>
    <s v=""/>
    <m/>
    <m/>
    <m/>
    <m/>
  </r>
  <r>
    <n v="1149"/>
    <x v="2"/>
    <m/>
    <x v="0"/>
    <m/>
    <m/>
    <x v="9"/>
    <x v="1"/>
    <x v="0"/>
    <x v="0"/>
    <m/>
    <x v="61"/>
    <x v="18"/>
    <m/>
    <m/>
    <m/>
    <m/>
    <m/>
    <m/>
    <m/>
    <m/>
    <m/>
    <m/>
    <m/>
    <m/>
    <s v=""/>
    <b v="0"/>
    <s v=""/>
    <m/>
    <m/>
    <m/>
    <m/>
  </r>
  <r>
    <n v="1150"/>
    <x v="2"/>
    <m/>
    <x v="0"/>
    <m/>
    <m/>
    <x v="9"/>
    <x v="1"/>
    <x v="0"/>
    <x v="0"/>
    <m/>
    <x v="61"/>
    <x v="18"/>
    <m/>
    <m/>
    <m/>
    <m/>
    <m/>
    <m/>
    <m/>
    <m/>
    <m/>
    <m/>
    <m/>
    <m/>
    <s v=""/>
    <b v="0"/>
    <s v=""/>
    <m/>
    <m/>
    <m/>
    <m/>
  </r>
  <r>
    <n v="1151"/>
    <x v="2"/>
    <m/>
    <x v="0"/>
    <m/>
    <m/>
    <x v="9"/>
    <x v="1"/>
    <x v="0"/>
    <x v="0"/>
    <m/>
    <x v="61"/>
    <x v="18"/>
    <m/>
    <m/>
    <m/>
    <m/>
    <m/>
    <m/>
    <m/>
    <m/>
    <m/>
    <m/>
    <m/>
    <m/>
    <s v=""/>
    <b v="0"/>
    <s v=""/>
    <m/>
    <m/>
    <m/>
    <m/>
  </r>
  <r>
    <n v="1152"/>
    <x v="2"/>
    <m/>
    <x v="0"/>
    <m/>
    <m/>
    <x v="9"/>
    <x v="1"/>
    <x v="0"/>
    <x v="0"/>
    <m/>
    <x v="61"/>
    <x v="18"/>
    <m/>
    <m/>
    <m/>
    <m/>
    <m/>
    <m/>
    <m/>
    <m/>
    <m/>
    <m/>
    <m/>
    <m/>
    <s v=""/>
    <b v="0"/>
    <s v=""/>
    <m/>
    <m/>
    <m/>
    <m/>
  </r>
  <r>
    <n v="1153"/>
    <x v="2"/>
    <m/>
    <x v="0"/>
    <m/>
    <m/>
    <x v="9"/>
    <x v="1"/>
    <x v="0"/>
    <x v="0"/>
    <m/>
    <x v="61"/>
    <x v="18"/>
    <m/>
    <m/>
    <m/>
    <m/>
    <m/>
    <m/>
    <m/>
    <m/>
    <m/>
    <m/>
    <m/>
    <m/>
    <s v=""/>
    <b v="0"/>
    <s v=""/>
    <m/>
    <m/>
    <m/>
    <m/>
  </r>
  <r>
    <n v="1154"/>
    <x v="2"/>
    <m/>
    <x v="0"/>
    <m/>
    <m/>
    <x v="9"/>
    <x v="1"/>
    <x v="0"/>
    <x v="0"/>
    <m/>
    <x v="61"/>
    <x v="18"/>
    <m/>
    <m/>
    <m/>
    <m/>
    <m/>
    <m/>
    <m/>
    <m/>
    <m/>
    <m/>
    <m/>
    <m/>
    <s v=""/>
    <b v="0"/>
    <s v=""/>
    <m/>
    <m/>
    <m/>
    <m/>
  </r>
  <r>
    <n v="1155"/>
    <x v="2"/>
    <m/>
    <x v="0"/>
    <m/>
    <m/>
    <x v="9"/>
    <x v="1"/>
    <x v="0"/>
    <x v="0"/>
    <m/>
    <x v="61"/>
    <x v="18"/>
    <m/>
    <m/>
    <m/>
    <m/>
    <m/>
    <m/>
    <m/>
    <m/>
    <m/>
    <m/>
    <m/>
    <m/>
    <s v=""/>
    <b v="0"/>
    <s v=""/>
    <m/>
    <m/>
    <m/>
    <m/>
  </r>
  <r>
    <n v="1156"/>
    <x v="2"/>
    <m/>
    <x v="0"/>
    <m/>
    <m/>
    <x v="9"/>
    <x v="1"/>
    <x v="0"/>
    <x v="0"/>
    <m/>
    <x v="61"/>
    <x v="18"/>
    <m/>
    <m/>
    <m/>
    <m/>
    <m/>
    <m/>
    <m/>
    <m/>
    <m/>
    <m/>
    <m/>
    <m/>
    <s v=""/>
    <b v="0"/>
    <s v=""/>
    <m/>
    <m/>
    <m/>
    <m/>
  </r>
  <r>
    <n v="1157"/>
    <x v="2"/>
    <m/>
    <x v="0"/>
    <m/>
    <m/>
    <x v="9"/>
    <x v="1"/>
    <x v="0"/>
    <x v="0"/>
    <m/>
    <x v="61"/>
    <x v="18"/>
    <m/>
    <m/>
    <m/>
    <m/>
    <m/>
    <m/>
    <m/>
    <m/>
    <m/>
    <m/>
    <m/>
    <m/>
    <s v=""/>
    <b v="0"/>
    <s v=""/>
    <m/>
    <m/>
    <m/>
    <m/>
  </r>
  <r>
    <n v="1158"/>
    <x v="2"/>
    <m/>
    <x v="0"/>
    <m/>
    <m/>
    <x v="9"/>
    <x v="1"/>
    <x v="0"/>
    <x v="0"/>
    <m/>
    <x v="61"/>
    <x v="18"/>
    <m/>
    <m/>
    <m/>
    <m/>
    <m/>
    <m/>
    <m/>
    <m/>
    <m/>
    <m/>
    <m/>
    <m/>
    <s v=""/>
    <b v="0"/>
    <s v=""/>
    <m/>
    <m/>
    <m/>
    <m/>
  </r>
  <r>
    <n v="1159"/>
    <x v="2"/>
    <m/>
    <x v="0"/>
    <m/>
    <m/>
    <x v="9"/>
    <x v="1"/>
    <x v="0"/>
    <x v="0"/>
    <m/>
    <x v="61"/>
    <x v="18"/>
    <m/>
    <m/>
    <m/>
    <m/>
    <m/>
    <m/>
    <m/>
    <m/>
    <m/>
    <m/>
    <m/>
    <m/>
    <s v=""/>
    <b v="0"/>
    <s v=""/>
    <m/>
    <m/>
    <m/>
    <m/>
  </r>
  <r>
    <n v="1160"/>
    <x v="2"/>
    <m/>
    <x v="0"/>
    <m/>
    <m/>
    <x v="9"/>
    <x v="1"/>
    <x v="0"/>
    <x v="0"/>
    <m/>
    <x v="61"/>
    <x v="18"/>
    <m/>
    <m/>
    <m/>
    <m/>
    <m/>
    <m/>
    <m/>
    <m/>
    <m/>
    <m/>
    <m/>
    <m/>
    <s v=""/>
    <b v="0"/>
    <s v=""/>
    <m/>
    <m/>
    <m/>
    <m/>
  </r>
  <r>
    <n v="1161"/>
    <x v="2"/>
    <m/>
    <x v="0"/>
    <m/>
    <m/>
    <x v="9"/>
    <x v="1"/>
    <x v="0"/>
    <x v="0"/>
    <m/>
    <x v="61"/>
    <x v="18"/>
    <m/>
    <m/>
    <m/>
    <m/>
    <m/>
    <m/>
    <m/>
    <m/>
    <m/>
    <m/>
    <m/>
    <m/>
    <s v=""/>
    <b v="0"/>
    <s v=""/>
    <m/>
    <m/>
    <m/>
    <m/>
  </r>
  <r>
    <n v="1162"/>
    <x v="2"/>
    <m/>
    <x v="0"/>
    <m/>
    <m/>
    <x v="9"/>
    <x v="1"/>
    <x v="0"/>
    <x v="0"/>
    <m/>
    <x v="61"/>
    <x v="18"/>
    <m/>
    <m/>
    <m/>
    <m/>
    <m/>
    <m/>
    <m/>
    <m/>
    <m/>
    <m/>
    <m/>
    <m/>
    <s v=""/>
    <b v="0"/>
    <s v=""/>
    <m/>
    <m/>
    <m/>
    <m/>
  </r>
  <r>
    <n v="1163"/>
    <x v="2"/>
    <m/>
    <x v="0"/>
    <m/>
    <m/>
    <x v="9"/>
    <x v="1"/>
    <x v="0"/>
    <x v="0"/>
    <m/>
    <x v="61"/>
    <x v="18"/>
    <m/>
    <m/>
    <m/>
    <m/>
    <m/>
    <m/>
    <m/>
    <m/>
    <m/>
    <m/>
    <m/>
    <m/>
    <s v=""/>
    <b v="0"/>
    <s v=""/>
    <m/>
    <m/>
    <m/>
    <m/>
  </r>
  <r>
    <n v="1164"/>
    <x v="2"/>
    <m/>
    <x v="0"/>
    <m/>
    <m/>
    <x v="9"/>
    <x v="1"/>
    <x v="0"/>
    <x v="0"/>
    <m/>
    <x v="61"/>
    <x v="18"/>
    <m/>
    <m/>
    <m/>
    <m/>
    <m/>
    <m/>
    <m/>
    <m/>
    <m/>
    <m/>
    <m/>
    <m/>
    <s v=""/>
    <b v="0"/>
    <s v=""/>
    <m/>
    <m/>
    <m/>
    <m/>
  </r>
  <r>
    <n v="1165"/>
    <x v="2"/>
    <m/>
    <x v="0"/>
    <m/>
    <m/>
    <x v="9"/>
    <x v="1"/>
    <x v="0"/>
    <x v="0"/>
    <m/>
    <x v="61"/>
    <x v="18"/>
    <m/>
    <m/>
    <m/>
    <m/>
    <m/>
    <m/>
    <m/>
    <m/>
    <m/>
    <m/>
    <m/>
    <m/>
    <s v=""/>
    <b v="0"/>
    <s v=""/>
    <m/>
    <m/>
    <m/>
    <m/>
  </r>
  <r>
    <n v="1166"/>
    <x v="2"/>
    <m/>
    <x v="0"/>
    <m/>
    <m/>
    <x v="9"/>
    <x v="1"/>
    <x v="0"/>
    <x v="0"/>
    <m/>
    <x v="61"/>
    <x v="18"/>
    <m/>
    <m/>
    <m/>
    <m/>
    <m/>
    <m/>
    <m/>
    <m/>
    <m/>
    <m/>
    <m/>
    <m/>
    <s v=""/>
    <b v="0"/>
    <s v=""/>
    <m/>
    <m/>
    <m/>
    <m/>
  </r>
  <r>
    <n v="1167"/>
    <x v="2"/>
    <m/>
    <x v="0"/>
    <m/>
    <m/>
    <x v="9"/>
    <x v="1"/>
    <x v="0"/>
    <x v="0"/>
    <m/>
    <x v="61"/>
    <x v="18"/>
    <m/>
    <m/>
    <m/>
    <m/>
    <m/>
    <m/>
    <m/>
    <m/>
    <m/>
    <m/>
    <m/>
    <m/>
    <s v=""/>
    <b v="0"/>
    <s v=""/>
    <m/>
    <m/>
    <m/>
    <m/>
  </r>
  <r>
    <n v="1168"/>
    <x v="2"/>
    <m/>
    <x v="0"/>
    <m/>
    <m/>
    <x v="9"/>
    <x v="1"/>
    <x v="0"/>
    <x v="0"/>
    <m/>
    <x v="61"/>
    <x v="18"/>
    <m/>
    <m/>
    <m/>
    <m/>
    <m/>
    <m/>
    <m/>
    <m/>
    <m/>
    <m/>
    <m/>
    <m/>
    <s v=""/>
    <b v="0"/>
    <s v=""/>
    <m/>
    <m/>
    <m/>
    <m/>
  </r>
  <r>
    <n v="1169"/>
    <x v="2"/>
    <m/>
    <x v="0"/>
    <m/>
    <m/>
    <x v="9"/>
    <x v="1"/>
    <x v="0"/>
    <x v="0"/>
    <m/>
    <x v="61"/>
    <x v="18"/>
    <m/>
    <m/>
    <m/>
    <m/>
    <m/>
    <m/>
    <m/>
    <m/>
    <m/>
    <m/>
    <m/>
    <m/>
    <s v=""/>
    <b v="0"/>
    <s v=""/>
    <m/>
    <m/>
    <m/>
    <m/>
  </r>
  <r>
    <n v="1170"/>
    <x v="2"/>
    <m/>
    <x v="0"/>
    <m/>
    <m/>
    <x v="9"/>
    <x v="1"/>
    <x v="0"/>
    <x v="0"/>
    <m/>
    <x v="61"/>
    <x v="18"/>
    <m/>
    <m/>
    <m/>
    <m/>
    <m/>
    <m/>
    <m/>
    <m/>
    <m/>
    <m/>
    <m/>
    <m/>
    <s v=""/>
    <b v="0"/>
    <s v=""/>
    <m/>
    <m/>
    <m/>
    <m/>
  </r>
  <r>
    <n v="1171"/>
    <x v="2"/>
    <m/>
    <x v="0"/>
    <m/>
    <m/>
    <x v="9"/>
    <x v="1"/>
    <x v="0"/>
    <x v="0"/>
    <m/>
    <x v="61"/>
    <x v="18"/>
    <m/>
    <m/>
    <m/>
    <m/>
    <m/>
    <m/>
    <m/>
    <m/>
    <m/>
    <m/>
    <m/>
    <m/>
    <s v=""/>
    <b v="0"/>
    <s v=""/>
    <m/>
    <m/>
    <m/>
    <m/>
  </r>
  <r>
    <n v="1172"/>
    <x v="2"/>
    <m/>
    <x v="0"/>
    <m/>
    <m/>
    <x v="9"/>
    <x v="1"/>
    <x v="0"/>
    <x v="0"/>
    <m/>
    <x v="61"/>
    <x v="18"/>
    <m/>
    <m/>
    <m/>
    <m/>
    <m/>
    <m/>
    <m/>
    <m/>
    <m/>
    <m/>
    <m/>
    <m/>
    <s v=""/>
    <b v="0"/>
    <s v=""/>
    <m/>
    <m/>
    <m/>
    <m/>
  </r>
  <r>
    <n v="1173"/>
    <x v="2"/>
    <m/>
    <x v="0"/>
    <m/>
    <m/>
    <x v="9"/>
    <x v="1"/>
    <x v="0"/>
    <x v="0"/>
    <m/>
    <x v="61"/>
    <x v="18"/>
    <m/>
    <m/>
    <m/>
    <m/>
    <m/>
    <m/>
    <m/>
    <m/>
    <m/>
    <m/>
    <m/>
    <m/>
    <s v=""/>
    <b v="0"/>
    <s v=""/>
    <m/>
    <m/>
    <m/>
    <m/>
  </r>
  <r>
    <n v="1174"/>
    <x v="2"/>
    <m/>
    <x v="0"/>
    <m/>
    <m/>
    <x v="9"/>
    <x v="1"/>
    <x v="0"/>
    <x v="0"/>
    <m/>
    <x v="61"/>
    <x v="18"/>
    <m/>
    <m/>
    <m/>
    <m/>
    <m/>
    <m/>
    <m/>
    <m/>
    <m/>
    <m/>
    <m/>
    <m/>
    <s v=""/>
    <b v="0"/>
    <s v=""/>
    <m/>
    <m/>
    <m/>
    <m/>
  </r>
  <r>
    <n v="1175"/>
    <x v="2"/>
    <m/>
    <x v="0"/>
    <m/>
    <m/>
    <x v="9"/>
    <x v="1"/>
    <x v="0"/>
    <x v="0"/>
    <m/>
    <x v="61"/>
    <x v="18"/>
    <m/>
    <m/>
    <m/>
    <m/>
    <m/>
    <m/>
    <m/>
    <m/>
    <m/>
    <m/>
    <m/>
    <m/>
    <s v=""/>
    <b v="0"/>
    <s v=""/>
    <m/>
    <m/>
    <m/>
    <m/>
  </r>
  <r>
    <n v="1176"/>
    <x v="2"/>
    <m/>
    <x v="0"/>
    <m/>
    <m/>
    <x v="9"/>
    <x v="1"/>
    <x v="0"/>
    <x v="0"/>
    <m/>
    <x v="61"/>
    <x v="18"/>
    <m/>
    <m/>
    <m/>
    <m/>
    <m/>
    <m/>
    <m/>
    <m/>
    <m/>
    <m/>
    <m/>
    <m/>
    <s v=""/>
    <b v="0"/>
    <s v=""/>
    <m/>
    <m/>
    <m/>
    <m/>
  </r>
  <r>
    <n v="1177"/>
    <x v="2"/>
    <m/>
    <x v="0"/>
    <m/>
    <m/>
    <x v="9"/>
    <x v="1"/>
    <x v="0"/>
    <x v="0"/>
    <m/>
    <x v="61"/>
    <x v="18"/>
    <m/>
    <m/>
    <m/>
    <m/>
    <m/>
    <m/>
    <m/>
    <m/>
    <m/>
    <m/>
    <m/>
    <m/>
    <s v=""/>
    <b v="0"/>
    <s v=""/>
    <m/>
    <m/>
    <m/>
    <m/>
  </r>
  <r>
    <n v="1178"/>
    <x v="2"/>
    <m/>
    <x v="0"/>
    <m/>
    <m/>
    <x v="9"/>
    <x v="1"/>
    <x v="0"/>
    <x v="0"/>
    <m/>
    <x v="61"/>
    <x v="18"/>
    <m/>
    <m/>
    <m/>
    <m/>
    <m/>
    <m/>
    <m/>
    <m/>
    <m/>
    <m/>
    <m/>
    <m/>
    <s v=""/>
    <b v="0"/>
    <s v=""/>
    <m/>
    <m/>
    <m/>
    <m/>
  </r>
  <r>
    <n v="1179"/>
    <x v="2"/>
    <m/>
    <x v="0"/>
    <m/>
    <m/>
    <x v="9"/>
    <x v="1"/>
    <x v="0"/>
    <x v="0"/>
    <m/>
    <x v="61"/>
    <x v="18"/>
    <m/>
    <m/>
    <m/>
    <m/>
    <m/>
    <m/>
    <m/>
    <m/>
    <m/>
    <m/>
    <m/>
    <m/>
    <s v=""/>
    <b v="0"/>
    <s v=""/>
    <m/>
    <m/>
    <m/>
    <m/>
  </r>
  <r>
    <n v="1180"/>
    <x v="2"/>
    <m/>
    <x v="0"/>
    <m/>
    <m/>
    <x v="9"/>
    <x v="1"/>
    <x v="0"/>
    <x v="0"/>
    <m/>
    <x v="61"/>
    <x v="18"/>
    <m/>
    <m/>
    <m/>
    <m/>
    <m/>
    <m/>
    <m/>
    <m/>
    <m/>
    <m/>
    <m/>
    <m/>
    <s v=""/>
    <b v="0"/>
    <s v=""/>
    <m/>
    <m/>
    <m/>
    <m/>
  </r>
  <r>
    <n v="1181"/>
    <x v="2"/>
    <m/>
    <x v="0"/>
    <m/>
    <m/>
    <x v="9"/>
    <x v="1"/>
    <x v="0"/>
    <x v="0"/>
    <m/>
    <x v="61"/>
    <x v="18"/>
    <m/>
    <m/>
    <m/>
    <m/>
    <m/>
    <m/>
    <m/>
    <m/>
    <m/>
    <m/>
    <m/>
    <m/>
    <s v=""/>
    <b v="0"/>
    <s v=""/>
    <m/>
    <m/>
    <m/>
    <m/>
  </r>
  <r>
    <n v="1182"/>
    <x v="2"/>
    <m/>
    <x v="0"/>
    <m/>
    <m/>
    <x v="9"/>
    <x v="1"/>
    <x v="0"/>
    <x v="0"/>
    <m/>
    <x v="61"/>
    <x v="18"/>
    <m/>
    <m/>
    <m/>
    <m/>
    <m/>
    <m/>
    <m/>
    <m/>
    <m/>
    <m/>
    <m/>
    <m/>
    <s v=""/>
    <b v="0"/>
    <s v=""/>
    <m/>
    <m/>
    <m/>
    <m/>
  </r>
  <r>
    <n v="1183"/>
    <x v="2"/>
    <m/>
    <x v="0"/>
    <m/>
    <m/>
    <x v="9"/>
    <x v="1"/>
    <x v="0"/>
    <x v="0"/>
    <m/>
    <x v="61"/>
    <x v="18"/>
    <m/>
    <m/>
    <m/>
    <m/>
    <m/>
    <m/>
    <m/>
    <m/>
    <m/>
    <m/>
    <m/>
    <m/>
    <s v=""/>
    <b v="0"/>
    <s v=""/>
    <m/>
    <m/>
    <m/>
    <m/>
  </r>
  <r>
    <n v="1184"/>
    <x v="2"/>
    <m/>
    <x v="0"/>
    <m/>
    <m/>
    <x v="9"/>
    <x v="1"/>
    <x v="0"/>
    <x v="0"/>
    <m/>
    <x v="61"/>
    <x v="18"/>
    <m/>
    <m/>
    <m/>
    <m/>
    <m/>
    <m/>
    <m/>
    <m/>
    <m/>
    <m/>
    <m/>
    <m/>
    <s v=""/>
    <b v="0"/>
    <s v=""/>
    <m/>
    <m/>
    <m/>
    <m/>
  </r>
  <r>
    <n v="1185"/>
    <x v="2"/>
    <m/>
    <x v="0"/>
    <m/>
    <m/>
    <x v="9"/>
    <x v="1"/>
    <x v="0"/>
    <x v="0"/>
    <m/>
    <x v="61"/>
    <x v="18"/>
    <m/>
    <m/>
    <m/>
    <m/>
    <m/>
    <m/>
    <m/>
    <m/>
    <m/>
    <m/>
    <m/>
    <m/>
    <s v=""/>
    <b v="0"/>
    <s v=""/>
    <m/>
    <m/>
    <m/>
    <m/>
  </r>
  <r>
    <n v="1186"/>
    <x v="2"/>
    <m/>
    <x v="0"/>
    <m/>
    <m/>
    <x v="9"/>
    <x v="1"/>
    <x v="0"/>
    <x v="0"/>
    <m/>
    <x v="61"/>
    <x v="18"/>
    <m/>
    <m/>
    <m/>
    <m/>
    <m/>
    <m/>
    <m/>
    <m/>
    <m/>
    <m/>
    <m/>
    <m/>
    <s v=""/>
    <b v="0"/>
    <s v=""/>
    <m/>
    <m/>
    <m/>
    <m/>
  </r>
  <r>
    <n v="1187"/>
    <x v="2"/>
    <m/>
    <x v="0"/>
    <m/>
    <m/>
    <x v="9"/>
    <x v="1"/>
    <x v="0"/>
    <x v="0"/>
    <m/>
    <x v="61"/>
    <x v="18"/>
    <m/>
    <m/>
    <m/>
    <m/>
    <m/>
    <m/>
    <m/>
    <m/>
    <m/>
    <m/>
    <m/>
    <m/>
    <s v=""/>
    <b v="0"/>
    <s v=""/>
    <m/>
    <m/>
    <m/>
    <m/>
  </r>
  <r>
    <n v="1188"/>
    <x v="2"/>
    <m/>
    <x v="0"/>
    <m/>
    <m/>
    <x v="9"/>
    <x v="1"/>
    <x v="0"/>
    <x v="0"/>
    <m/>
    <x v="61"/>
    <x v="18"/>
    <m/>
    <m/>
    <m/>
    <m/>
    <m/>
    <m/>
    <m/>
    <m/>
    <m/>
    <m/>
    <m/>
    <m/>
    <s v=""/>
    <b v="0"/>
    <s v=""/>
    <m/>
    <m/>
    <m/>
    <m/>
  </r>
  <r>
    <n v="1189"/>
    <x v="2"/>
    <m/>
    <x v="0"/>
    <m/>
    <m/>
    <x v="9"/>
    <x v="1"/>
    <x v="0"/>
    <x v="0"/>
    <m/>
    <x v="61"/>
    <x v="18"/>
    <m/>
    <m/>
    <m/>
    <m/>
    <m/>
    <m/>
    <m/>
    <m/>
    <m/>
    <m/>
    <m/>
    <m/>
    <s v=""/>
    <b v="0"/>
    <s v=""/>
    <m/>
    <m/>
    <m/>
    <m/>
  </r>
  <r>
    <n v="1190"/>
    <x v="2"/>
    <m/>
    <x v="0"/>
    <m/>
    <m/>
    <x v="9"/>
    <x v="1"/>
    <x v="0"/>
    <x v="0"/>
    <m/>
    <x v="61"/>
    <x v="18"/>
    <m/>
    <m/>
    <m/>
    <m/>
    <m/>
    <m/>
    <m/>
    <m/>
    <m/>
    <m/>
    <m/>
    <m/>
    <s v=""/>
    <b v="0"/>
    <s v=""/>
    <m/>
    <m/>
    <m/>
    <m/>
  </r>
  <r>
    <n v="1191"/>
    <x v="2"/>
    <m/>
    <x v="0"/>
    <m/>
    <m/>
    <x v="9"/>
    <x v="1"/>
    <x v="0"/>
    <x v="0"/>
    <m/>
    <x v="61"/>
    <x v="18"/>
    <m/>
    <m/>
    <m/>
    <m/>
    <m/>
    <m/>
    <m/>
    <m/>
    <m/>
    <m/>
    <m/>
    <m/>
    <s v=""/>
    <b v="0"/>
    <s v=""/>
    <m/>
    <m/>
    <m/>
    <m/>
  </r>
  <r>
    <n v="1192"/>
    <x v="2"/>
    <m/>
    <x v="0"/>
    <m/>
    <m/>
    <x v="9"/>
    <x v="1"/>
    <x v="0"/>
    <x v="0"/>
    <m/>
    <x v="61"/>
    <x v="18"/>
    <m/>
    <m/>
    <m/>
    <m/>
    <m/>
    <m/>
    <m/>
    <m/>
    <m/>
    <m/>
    <m/>
    <m/>
    <s v=""/>
    <b v="0"/>
    <s v=""/>
    <m/>
    <m/>
    <m/>
    <m/>
  </r>
  <r>
    <n v="1193"/>
    <x v="2"/>
    <m/>
    <x v="0"/>
    <m/>
    <m/>
    <x v="9"/>
    <x v="1"/>
    <x v="0"/>
    <x v="0"/>
    <m/>
    <x v="61"/>
    <x v="18"/>
    <m/>
    <m/>
    <m/>
    <m/>
    <m/>
    <m/>
    <m/>
    <m/>
    <m/>
    <m/>
    <m/>
    <m/>
    <s v=""/>
    <b v="0"/>
    <s v=""/>
    <m/>
    <m/>
    <m/>
    <m/>
  </r>
  <r>
    <n v="1194"/>
    <x v="2"/>
    <m/>
    <x v="0"/>
    <m/>
    <m/>
    <x v="9"/>
    <x v="1"/>
    <x v="0"/>
    <x v="0"/>
    <m/>
    <x v="61"/>
    <x v="18"/>
    <m/>
    <m/>
    <m/>
    <m/>
    <m/>
    <m/>
    <m/>
    <m/>
    <m/>
    <m/>
    <m/>
    <m/>
    <s v=""/>
    <b v="0"/>
    <s v=""/>
    <m/>
    <m/>
    <m/>
    <m/>
  </r>
  <r>
    <n v="1195"/>
    <x v="2"/>
    <m/>
    <x v="0"/>
    <m/>
    <m/>
    <x v="9"/>
    <x v="1"/>
    <x v="0"/>
    <x v="0"/>
    <m/>
    <x v="61"/>
    <x v="18"/>
    <m/>
    <m/>
    <m/>
    <m/>
    <m/>
    <m/>
    <m/>
    <m/>
    <m/>
    <m/>
    <m/>
    <m/>
    <s v=""/>
    <b v="0"/>
    <s v=""/>
    <m/>
    <m/>
    <m/>
    <m/>
  </r>
  <r>
    <n v="1196"/>
    <x v="2"/>
    <m/>
    <x v="0"/>
    <m/>
    <m/>
    <x v="9"/>
    <x v="1"/>
    <x v="0"/>
    <x v="0"/>
    <m/>
    <x v="61"/>
    <x v="18"/>
    <m/>
    <m/>
    <m/>
    <m/>
    <m/>
    <m/>
    <m/>
    <m/>
    <m/>
    <m/>
    <m/>
    <m/>
    <s v=""/>
    <b v="0"/>
    <s v=""/>
    <m/>
    <m/>
    <m/>
    <m/>
  </r>
  <r>
    <n v="1197"/>
    <x v="2"/>
    <m/>
    <x v="0"/>
    <m/>
    <m/>
    <x v="9"/>
    <x v="1"/>
    <x v="0"/>
    <x v="0"/>
    <m/>
    <x v="61"/>
    <x v="18"/>
    <m/>
    <m/>
    <m/>
    <m/>
    <m/>
    <m/>
    <m/>
    <m/>
    <m/>
    <m/>
    <m/>
    <m/>
    <s v=""/>
    <b v="0"/>
    <s v=""/>
    <m/>
    <m/>
    <m/>
    <m/>
  </r>
  <r>
    <n v="1198"/>
    <x v="2"/>
    <m/>
    <x v="0"/>
    <m/>
    <m/>
    <x v="9"/>
    <x v="1"/>
    <x v="0"/>
    <x v="0"/>
    <m/>
    <x v="61"/>
    <x v="18"/>
    <m/>
    <m/>
    <m/>
    <m/>
    <m/>
    <m/>
    <m/>
    <m/>
    <m/>
    <m/>
    <m/>
    <m/>
    <s v=""/>
    <b v="0"/>
    <s v=""/>
    <m/>
    <m/>
    <m/>
    <m/>
  </r>
  <r>
    <n v="1199"/>
    <x v="2"/>
    <m/>
    <x v="0"/>
    <m/>
    <m/>
    <x v="9"/>
    <x v="1"/>
    <x v="0"/>
    <x v="0"/>
    <m/>
    <x v="61"/>
    <x v="18"/>
    <m/>
    <m/>
    <m/>
    <m/>
    <m/>
    <m/>
    <m/>
    <m/>
    <m/>
    <m/>
    <m/>
    <m/>
    <s v=""/>
    <b v="0"/>
    <s v=""/>
    <m/>
    <m/>
    <m/>
    <m/>
  </r>
  <r>
    <n v="1200"/>
    <x v="2"/>
    <m/>
    <x v="0"/>
    <m/>
    <m/>
    <x v="9"/>
    <x v="1"/>
    <x v="0"/>
    <x v="0"/>
    <m/>
    <x v="61"/>
    <x v="18"/>
    <m/>
    <m/>
    <m/>
    <m/>
    <m/>
    <m/>
    <m/>
    <m/>
    <m/>
    <m/>
    <m/>
    <m/>
    <s v=""/>
    <b v="0"/>
    <s v=""/>
    <m/>
    <m/>
    <m/>
    <m/>
  </r>
  <r>
    <n v="1201"/>
    <x v="2"/>
    <m/>
    <x v="0"/>
    <m/>
    <m/>
    <x v="9"/>
    <x v="1"/>
    <x v="0"/>
    <x v="0"/>
    <m/>
    <x v="61"/>
    <x v="18"/>
    <m/>
    <m/>
    <m/>
    <m/>
    <m/>
    <m/>
    <m/>
    <m/>
    <m/>
    <m/>
    <m/>
    <m/>
    <s v=""/>
    <b v="0"/>
    <s v=""/>
    <m/>
    <m/>
    <m/>
    <m/>
  </r>
  <r>
    <n v="1202"/>
    <x v="2"/>
    <m/>
    <x v="0"/>
    <m/>
    <m/>
    <x v="9"/>
    <x v="1"/>
    <x v="0"/>
    <x v="0"/>
    <m/>
    <x v="61"/>
    <x v="18"/>
    <m/>
    <m/>
    <m/>
    <m/>
    <m/>
    <m/>
    <m/>
    <m/>
    <m/>
    <m/>
    <m/>
    <m/>
    <s v=""/>
    <b v="0"/>
    <s v=""/>
    <m/>
    <m/>
    <m/>
    <m/>
  </r>
  <r>
    <n v="1203"/>
    <x v="2"/>
    <m/>
    <x v="0"/>
    <m/>
    <m/>
    <x v="9"/>
    <x v="1"/>
    <x v="0"/>
    <x v="0"/>
    <m/>
    <x v="61"/>
    <x v="18"/>
    <m/>
    <m/>
    <m/>
    <m/>
    <m/>
    <m/>
    <m/>
    <m/>
    <m/>
    <m/>
    <m/>
    <m/>
    <s v=""/>
    <b v="0"/>
    <s v=""/>
    <m/>
    <m/>
    <m/>
    <m/>
  </r>
  <r>
    <n v="1204"/>
    <x v="2"/>
    <m/>
    <x v="0"/>
    <m/>
    <m/>
    <x v="9"/>
    <x v="1"/>
    <x v="0"/>
    <x v="0"/>
    <m/>
    <x v="61"/>
    <x v="18"/>
    <m/>
    <m/>
    <m/>
    <m/>
    <m/>
    <m/>
    <m/>
    <m/>
    <m/>
    <m/>
    <m/>
    <m/>
    <s v=""/>
    <b v="0"/>
    <s v=""/>
    <m/>
    <m/>
    <m/>
    <m/>
  </r>
  <r>
    <n v="1205"/>
    <x v="2"/>
    <m/>
    <x v="0"/>
    <m/>
    <m/>
    <x v="9"/>
    <x v="1"/>
    <x v="0"/>
    <x v="0"/>
    <m/>
    <x v="61"/>
    <x v="18"/>
    <m/>
    <m/>
    <m/>
    <m/>
    <m/>
    <m/>
    <m/>
    <m/>
    <m/>
    <m/>
    <m/>
    <m/>
    <s v=""/>
    <b v="0"/>
    <s v=""/>
    <m/>
    <m/>
    <m/>
    <m/>
  </r>
  <r>
    <n v="1206"/>
    <x v="2"/>
    <m/>
    <x v="0"/>
    <m/>
    <m/>
    <x v="9"/>
    <x v="1"/>
    <x v="0"/>
    <x v="0"/>
    <m/>
    <x v="61"/>
    <x v="18"/>
    <m/>
    <m/>
    <m/>
    <m/>
    <m/>
    <m/>
    <m/>
    <m/>
    <m/>
    <m/>
    <m/>
    <m/>
    <s v=""/>
    <b v="0"/>
    <s v=""/>
    <m/>
    <m/>
    <m/>
    <m/>
  </r>
  <r>
    <n v="1207"/>
    <x v="2"/>
    <m/>
    <x v="0"/>
    <m/>
    <m/>
    <x v="9"/>
    <x v="1"/>
    <x v="0"/>
    <x v="0"/>
    <m/>
    <x v="61"/>
    <x v="18"/>
    <m/>
    <m/>
    <m/>
    <m/>
    <m/>
    <m/>
    <m/>
    <m/>
    <m/>
    <m/>
    <m/>
    <m/>
    <s v=""/>
    <b v="0"/>
    <s v=""/>
    <m/>
    <m/>
    <m/>
    <m/>
  </r>
  <r>
    <n v="1208"/>
    <x v="2"/>
    <m/>
    <x v="0"/>
    <m/>
    <m/>
    <x v="9"/>
    <x v="1"/>
    <x v="0"/>
    <x v="0"/>
    <m/>
    <x v="61"/>
    <x v="18"/>
    <m/>
    <m/>
    <m/>
    <m/>
    <m/>
    <m/>
    <m/>
    <m/>
    <m/>
    <m/>
    <m/>
    <m/>
    <s v=""/>
    <b v="0"/>
    <s v=""/>
    <m/>
    <m/>
    <m/>
    <m/>
  </r>
  <r>
    <n v="1209"/>
    <x v="2"/>
    <m/>
    <x v="0"/>
    <m/>
    <m/>
    <x v="9"/>
    <x v="1"/>
    <x v="0"/>
    <x v="0"/>
    <m/>
    <x v="61"/>
    <x v="18"/>
    <m/>
    <m/>
    <m/>
    <m/>
    <m/>
    <m/>
    <m/>
    <m/>
    <m/>
    <m/>
    <m/>
    <m/>
    <s v=""/>
    <b v="0"/>
    <s v=""/>
    <m/>
    <m/>
    <m/>
    <m/>
  </r>
  <r>
    <n v="1210"/>
    <x v="2"/>
    <m/>
    <x v="0"/>
    <m/>
    <m/>
    <x v="9"/>
    <x v="1"/>
    <x v="0"/>
    <x v="0"/>
    <m/>
    <x v="61"/>
    <x v="18"/>
    <m/>
    <m/>
    <m/>
    <m/>
    <m/>
    <m/>
    <m/>
    <m/>
    <m/>
    <m/>
    <m/>
    <m/>
    <s v=""/>
    <b v="0"/>
    <s v=""/>
    <m/>
    <m/>
    <m/>
    <m/>
  </r>
  <r>
    <n v="1211"/>
    <x v="2"/>
    <m/>
    <x v="0"/>
    <m/>
    <m/>
    <x v="9"/>
    <x v="1"/>
    <x v="0"/>
    <x v="0"/>
    <m/>
    <x v="61"/>
    <x v="18"/>
    <m/>
    <m/>
    <m/>
    <m/>
    <m/>
    <m/>
    <m/>
    <m/>
    <m/>
    <m/>
    <m/>
    <m/>
    <s v=""/>
    <b v="0"/>
    <s v=""/>
    <m/>
    <m/>
    <m/>
    <m/>
  </r>
  <r>
    <n v="1212"/>
    <x v="2"/>
    <m/>
    <x v="0"/>
    <m/>
    <m/>
    <x v="9"/>
    <x v="1"/>
    <x v="0"/>
    <x v="0"/>
    <m/>
    <x v="61"/>
    <x v="18"/>
    <m/>
    <m/>
    <m/>
    <m/>
    <m/>
    <m/>
    <m/>
    <m/>
    <m/>
    <m/>
    <m/>
    <m/>
    <s v=""/>
    <b v="0"/>
    <s v=""/>
    <m/>
    <m/>
    <m/>
    <m/>
  </r>
  <r>
    <n v="1213"/>
    <x v="2"/>
    <m/>
    <x v="0"/>
    <m/>
    <m/>
    <x v="9"/>
    <x v="1"/>
    <x v="0"/>
    <x v="0"/>
    <m/>
    <x v="61"/>
    <x v="18"/>
    <m/>
    <m/>
    <m/>
    <m/>
    <m/>
    <m/>
    <m/>
    <m/>
    <m/>
    <m/>
    <m/>
    <m/>
    <s v=""/>
    <b v="0"/>
    <s v=""/>
    <m/>
    <m/>
    <m/>
    <m/>
  </r>
  <r>
    <n v="1214"/>
    <x v="2"/>
    <m/>
    <x v="0"/>
    <m/>
    <m/>
    <x v="9"/>
    <x v="1"/>
    <x v="0"/>
    <x v="0"/>
    <m/>
    <x v="61"/>
    <x v="18"/>
    <m/>
    <m/>
    <m/>
    <m/>
    <m/>
    <m/>
    <m/>
    <m/>
    <m/>
    <m/>
    <m/>
    <m/>
    <s v=""/>
    <b v="0"/>
    <s v=""/>
    <m/>
    <m/>
    <m/>
    <m/>
  </r>
  <r>
    <n v="1215"/>
    <x v="2"/>
    <m/>
    <x v="0"/>
    <m/>
    <m/>
    <x v="9"/>
    <x v="1"/>
    <x v="0"/>
    <x v="0"/>
    <m/>
    <x v="61"/>
    <x v="18"/>
    <m/>
    <m/>
    <m/>
    <m/>
    <m/>
    <m/>
    <m/>
    <m/>
    <m/>
    <m/>
    <m/>
    <m/>
    <s v=""/>
    <b v="0"/>
    <s v=""/>
    <m/>
    <m/>
    <m/>
    <m/>
  </r>
  <r>
    <n v="1216"/>
    <x v="2"/>
    <m/>
    <x v="0"/>
    <m/>
    <m/>
    <x v="9"/>
    <x v="1"/>
    <x v="0"/>
    <x v="0"/>
    <m/>
    <x v="61"/>
    <x v="18"/>
    <m/>
    <m/>
    <m/>
    <m/>
    <m/>
    <m/>
    <m/>
    <m/>
    <m/>
    <m/>
    <m/>
    <m/>
    <s v=""/>
    <b v="0"/>
    <s v=""/>
    <m/>
    <m/>
    <m/>
    <m/>
  </r>
  <r>
    <n v="1217"/>
    <x v="2"/>
    <m/>
    <x v="0"/>
    <m/>
    <m/>
    <x v="9"/>
    <x v="1"/>
    <x v="0"/>
    <x v="0"/>
    <m/>
    <x v="61"/>
    <x v="18"/>
    <m/>
    <m/>
    <m/>
    <m/>
    <m/>
    <m/>
    <m/>
    <m/>
    <m/>
    <m/>
    <m/>
    <m/>
    <s v=""/>
    <b v="0"/>
    <s v=""/>
    <m/>
    <m/>
    <m/>
    <m/>
  </r>
  <r>
    <n v="1218"/>
    <x v="2"/>
    <m/>
    <x v="0"/>
    <m/>
    <m/>
    <x v="9"/>
    <x v="1"/>
    <x v="0"/>
    <x v="0"/>
    <m/>
    <x v="61"/>
    <x v="18"/>
    <m/>
    <m/>
    <m/>
    <m/>
    <m/>
    <m/>
    <m/>
    <m/>
    <m/>
    <m/>
    <m/>
    <m/>
    <s v=""/>
    <b v="0"/>
    <s v=""/>
    <m/>
    <m/>
    <m/>
    <m/>
  </r>
  <r>
    <n v="1219"/>
    <x v="2"/>
    <m/>
    <x v="0"/>
    <m/>
    <m/>
    <x v="9"/>
    <x v="1"/>
    <x v="0"/>
    <x v="0"/>
    <m/>
    <x v="61"/>
    <x v="18"/>
    <m/>
    <m/>
    <m/>
    <m/>
    <m/>
    <m/>
    <m/>
    <m/>
    <m/>
    <m/>
    <m/>
    <m/>
    <s v=""/>
    <b v="0"/>
    <s v=""/>
    <m/>
    <m/>
    <m/>
    <m/>
  </r>
  <r>
    <n v="1220"/>
    <x v="2"/>
    <m/>
    <x v="0"/>
    <m/>
    <m/>
    <x v="9"/>
    <x v="1"/>
    <x v="0"/>
    <x v="0"/>
    <m/>
    <x v="61"/>
    <x v="18"/>
    <m/>
    <m/>
    <m/>
    <m/>
    <m/>
    <m/>
    <m/>
    <m/>
    <m/>
    <m/>
    <m/>
    <m/>
    <s v=""/>
    <b v="0"/>
    <s v=""/>
    <m/>
    <m/>
    <m/>
    <m/>
  </r>
  <r>
    <n v="1221"/>
    <x v="2"/>
    <m/>
    <x v="0"/>
    <m/>
    <m/>
    <x v="9"/>
    <x v="1"/>
    <x v="0"/>
    <x v="0"/>
    <m/>
    <x v="61"/>
    <x v="18"/>
    <m/>
    <m/>
    <m/>
    <m/>
    <m/>
    <m/>
    <m/>
    <m/>
    <m/>
    <m/>
    <m/>
    <m/>
    <s v=""/>
    <b v="0"/>
    <s v=""/>
    <m/>
    <m/>
    <m/>
    <m/>
  </r>
  <r>
    <n v="1222"/>
    <x v="2"/>
    <m/>
    <x v="0"/>
    <m/>
    <m/>
    <x v="9"/>
    <x v="1"/>
    <x v="0"/>
    <x v="0"/>
    <m/>
    <x v="61"/>
    <x v="18"/>
    <m/>
    <m/>
    <m/>
    <m/>
    <m/>
    <m/>
    <m/>
    <m/>
    <m/>
    <m/>
    <m/>
    <m/>
    <s v=""/>
    <b v="0"/>
    <s v=""/>
    <m/>
    <m/>
    <m/>
    <m/>
  </r>
  <r>
    <n v="1223"/>
    <x v="2"/>
    <m/>
    <x v="0"/>
    <m/>
    <m/>
    <x v="9"/>
    <x v="1"/>
    <x v="0"/>
    <x v="0"/>
    <m/>
    <x v="61"/>
    <x v="18"/>
    <m/>
    <m/>
    <m/>
    <m/>
    <m/>
    <m/>
    <m/>
    <m/>
    <m/>
    <m/>
    <m/>
    <m/>
    <s v=""/>
    <b v="0"/>
    <s v=""/>
    <m/>
    <m/>
    <m/>
    <m/>
  </r>
  <r>
    <n v="1224"/>
    <x v="2"/>
    <m/>
    <x v="0"/>
    <m/>
    <m/>
    <x v="9"/>
    <x v="1"/>
    <x v="0"/>
    <x v="0"/>
    <m/>
    <x v="61"/>
    <x v="18"/>
    <m/>
    <m/>
    <m/>
    <m/>
    <m/>
    <m/>
    <m/>
    <m/>
    <m/>
    <m/>
    <m/>
    <m/>
    <s v=""/>
    <b v="0"/>
    <s v=""/>
    <m/>
    <m/>
    <m/>
    <m/>
  </r>
  <r>
    <n v="1225"/>
    <x v="2"/>
    <m/>
    <x v="0"/>
    <m/>
    <m/>
    <x v="9"/>
    <x v="1"/>
    <x v="0"/>
    <x v="0"/>
    <m/>
    <x v="61"/>
    <x v="18"/>
    <m/>
    <m/>
    <m/>
    <m/>
    <m/>
    <m/>
    <m/>
    <m/>
    <m/>
    <m/>
    <m/>
    <m/>
    <s v=""/>
    <b v="0"/>
    <s v=""/>
    <m/>
    <m/>
    <m/>
    <m/>
  </r>
  <r>
    <n v="1226"/>
    <x v="2"/>
    <m/>
    <x v="0"/>
    <m/>
    <m/>
    <x v="9"/>
    <x v="1"/>
    <x v="0"/>
    <x v="0"/>
    <m/>
    <x v="61"/>
    <x v="18"/>
    <m/>
    <m/>
    <m/>
    <m/>
    <m/>
    <m/>
    <m/>
    <m/>
    <m/>
    <m/>
    <m/>
    <m/>
    <s v=""/>
    <b v="0"/>
    <s v=""/>
    <m/>
    <m/>
    <m/>
    <m/>
  </r>
  <r>
    <n v="1227"/>
    <x v="2"/>
    <m/>
    <x v="0"/>
    <m/>
    <m/>
    <x v="9"/>
    <x v="1"/>
    <x v="0"/>
    <x v="0"/>
    <m/>
    <x v="61"/>
    <x v="18"/>
    <m/>
    <m/>
    <m/>
    <m/>
    <m/>
    <m/>
    <m/>
    <m/>
    <m/>
    <m/>
    <m/>
    <m/>
    <s v=""/>
    <b v="0"/>
    <s v=""/>
    <m/>
    <m/>
    <m/>
    <m/>
  </r>
  <r>
    <n v="1228"/>
    <x v="2"/>
    <m/>
    <x v="0"/>
    <m/>
    <m/>
    <x v="9"/>
    <x v="1"/>
    <x v="0"/>
    <x v="0"/>
    <m/>
    <x v="61"/>
    <x v="18"/>
    <m/>
    <m/>
    <m/>
    <m/>
    <m/>
    <m/>
    <m/>
    <m/>
    <m/>
    <m/>
    <m/>
    <m/>
    <s v=""/>
    <b v="0"/>
    <s v=""/>
    <m/>
    <m/>
    <m/>
    <m/>
  </r>
  <r>
    <n v="1229"/>
    <x v="2"/>
    <m/>
    <x v="0"/>
    <m/>
    <m/>
    <x v="9"/>
    <x v="1"/>
    <x v="0"/>
    <x v="0"/>
    <m/>
    <x v="61"/>
    <x v="18"/>
    <m/>
    <m/>
    <m/>
    <m/>
    <m/>
    <m/>
    <m/>
    <m/>
    <m/>
    <m/>
    <m/>
    <m/>
    <s v=""/>
    <b v="0"/>
    <s v=""/>
    <m/>
    <m/>
    <m/>
    <m/>
  </r>
  <r>
    <n v="1230"/>
    <x v="2"/>
    <m/>
    <x v="0"/>
    <m/>
    <m/>
    <x v="9"/>
    <x v="1"/>
    <x v="0"/>
    <x v="0"/>
    <m/>
    <x v="61"/>
    <x v="18"/>
    <m/>
    <m/>
    <m/>
    <m/>
    <m/>
    <m/>
    <m/>
    <m/>
    <m/>
    <m/>
    <m/>
    <m/>
    <s v=""/>
    <b v="0"/>
    <s v=""/>
    <m/>
    <m/>
    <m/>
    <m/>
  </r>
  <r>
    <n v="1231"/>
    <x v="2"/>
    <m/>
    <x v="0"/>
    <m/>
    <m/>
    <x v="9"/>
    <x v="1"/>
    <x v="0"/>
    <x v="0"/>
    <m/>
    <x v="61"/>
    <x v="18"/>
    <m/>
    <m/>
    <m/>
    <m/>
    <m/>
    <m/>
    <m/>
    <m/>
    <m/>
    <m/>
    <m/>
    <m/>
    <s v=""/>
    <b v="0"/>
    <s v=""/>
    <m/>
    <m/>
    <m/>
    <m/>
  </r>
  <r>
    <n v="1232"/>
    <x v="2"/>
    <m/>
    <x v="0"/>
    <m/>
    <m/>
    <x v="9"/>
    <x v="1"/>
    <x v="0"/>
    <x v="0"/>
    <m/>
    <x v="61"/>
    <x v="18"/>
    <m/>
    <m/>
    <m/>
    <m/>
    <m/>
    <m/>
    <m/>
    <m/>
    <m/>
    <m/>
    <m/>
    <m/>
    <s v=""/>
    <b v="0"/>
    <s v=""/>
    <m/>
    <m/>
    <m/>
    <m/>
  </r>
  <r>
    <n v="1233"/>
    <x v="2"/>
    <m/>
    <x v="0"/>
    <m/>
    <m/>
    <x v="9"/>
    <x v="1"/>
    <x v="0"/>
    <x v="0"/>
    <m/>
    <x v="61"/>
    <x v="18"/>
    <m/>
    <m/>
    <m/>
    <m/>
    <m/>
    <m/>
    <m/>
    <m/>
    <m/>
    <m/>
    <m/>
    <m/>
    <s v=""/>
    <b v="0"/>
    <s v=""/>
    <m/>
    <m/>
    <m/>
    <m/>
  </r>
  <r>
    <n v="1234"/>
    <x v="2"/>
    <m/>
    <x v="0"/>
    <m/>
    <m/>
    <x v="9"/>
    <x v="1"/>
    <x v="0"/>
    <x v="0"/>
    <m/>
    <x v="61"/>
    <x v="18"/>
    <m/>
    <m/>
    <m/>
    <m/>
    <m/>
    <m/>
    <m/>
    <m/>
    <m/>
    <m/>
    <m/>
    <m/>
    <s v=""/>
    <b v="0"/>
    <s v=""/>
    <m/>
    <m/>
    <m/>
    <m/>
  </r>
  <r>
    <n v="1235"/>
    <x v="2"/>
    <m/>
    <x v="0"/>
    <m/>
    <m/>
    <x v="9"/>
    <x v="1"/>
    <x v="0"/>
    <x v="0"/>
    <m/>
    <x v="61"/>
    <x v="18"/>
    <m/>
    <m/>
    <m/>
    <m/>
    <m/>
    <m/>
    <m/>
    <m/>
    <m/>
    <m/>
    <m/>
    <m/>
    <s v=""/>
    <b v="0"/>
    <s v=""/>
    <m/>
    <m/>
    <m/>
    <m/>
  </r>
  <r>
    <n v="1236"/>
    <x v="2"/>
    <m/>
    <x v="0"/>
    <m/>
    <m/>
    <x v="9"/>
    <x v="1"/>
    <x v="0"/>
    <x v="0"/>
    <m/>
    <x v="61"/>
    <x v="18"/>
    <m/>
    <m/>
    <m/>
    <m/>
    <m/>
    <m/>
    <m/>
    <m/>
    <m/>
    <m/>
    <m/>
    <m/>
    <s v=""/>
    <b v="0"/>
    <s v=""/>
    <m/>
    <m/>
    <m/>
    <m/>
  </r>
  <r>
    <n v="1237"/>
    <x v="2"/>
    <m/>
    <x v="0"/>
    <m/>
    <m/>
    <x v="9"/>
    <x v="1"/>
    <x v="0"/>
    <x v="0"/>
    <m/>
    <x v="61"/>
    <x v="18"/>
    <m/>
    <m/>
    <m/>
    <m/>
    <m/>
    <m/>
    <m/>
    <m/>
    <m/>
    <m/>
    <m/>
    <m/>
    <s v=""/>
    <b v="0"/>
    <s v=""/>
    <m/>
    <m/>
    <m/>
    <m/>
  </r>
  <r>
    <n v="1238"/>
    <x v="2"/>
    <m/>
    <x v="0"/>
    <m/>
    <m/>
    <x v="9"/>
    <x v="1"/>
    <x v="0"/>
    <x v="0"/>
    <m/>
    <x v="61"/>
    <x v="18"/>
    <m/>
    <m/>
    <m/>
    <m/>
    <m/>
    <m/>
    <m/>
    <m/>
    <m/>
    <m/>
    <m/>
    <m/>
    <s v=""/>
    <b v="0"/>
    <s v=""/>
    <m/>
    <m/>
    <m/>
    <m/>
  </r>
  <r>
    <n v="1239"/>
    <x v="2"/>
    <m/>
    <x v="0"/>
    <m/>
    <m/>
    <x v="9"/>
    <x v="1"/>
    <x v="0"/>
    <x v="0"/>
    <m/>
    <x v="61"/>
    <x v="18"/>
    <m/>
    <m/>
    <m/>
    <m/>
    <m/>
    <m/>
    <m/>
    <m/>
    <m/>
    <m/>
    <m/>
    <m/>
    <s v=""/>
    <b v="0"/>
    <s v=""/>
    <m/>
    <m/>
    <m/>
    <m/>
  </r>
  <r>
    <n v="1240"/>
    <x v="2"/>
    <m/>
    <x v="0"/>
    <m/>
    <m/>
    <x v="9"/>
    <x v="1"/>
    <x v="0"/>
    <x v="0"/>
    <m/>
    <x v="61"/>
    <x v="18"/>
    <m/>
    <m/>
    <m/>
    <m/>
    <m/>
    <m/>
    <m/>
    <m/>
    <m/>
    <m/>
    <m/>
    <m/>
    <s v=""/>
    <b v="0"/>
    <s v=""/>
    <m/>
    <m/>
    <m/>
    <m/>
  </r>
  <r>
    <n v="1241"/>
    <x v="2"/>
    <m/>
    <x v="0"/>
    <m/>
    <m/>
    <x v="9"/>
    <x v="1"/>
    <x v="0"/>
    <x v="0"/>
    <m/>
    <x v="61"/>
    <x v="18"/>
    <m/>
    <m/>
    <m/>
    <m/>
    <m/>
    <m/>
    <m/>
    <m/>
    <m/>
    <m/>
    <m/>
    <m/>
    <s v=""/>
    <b v="0"/>
    <s v=""/>
    <m/>
    <m/>
    <m/>
    <m/>
  </r>
  <r>
    <n v="1242"/>
    <x v="2"/>
    <m/>
    <x v="0"/>
    <m/>
    <m/>
    <x v="9"/>
    <x v="1"/>
    <x v="0"/>
    <x v="0"/>
    <m/>
    <x v="61"/>
    <x v="18"/>
    <m/>
    <m/>
    <m/>
    <m/>
    <m/>
    <m/>
    <m/>
    <m/>
    <m/>
    <m/>
    <m/>
    <m/>
    <s v=""/>
    <b v="0"/>
    <s v=""/>
    <m/>
    <m/>
    <m/>
    <m/>
  </r>
  <r>
    <n v="1243"/>
    <x v="2"/>
    <m/>
    <x v="0"/>
    <m/>
    <m/>
    <x v="9"/>
    <x v="1"/>
    <x v="0"/>
    <x v="0"/>
    <m/>
    <x v="61"/>
    <x v="18"/>
    <m/>
    <m/>
    <m/>
    <m/>
    <m/>
    <m/>
    <m/>
    <m/>
    <m/>
    <m/>
    <m/>
    <m/>
    <s v=""/>
    <b v="0"/>
    <s v=""/>
    <m/>
    <m/>
    <m/>
    <m/>
  </r>
  <r>
    <n v="1244"/>
    <x v="2"/>
    <m/>
    <x v="0"/>
    <m/>
    <m/>
    <x v="9"/>
    <x v="1"/>
    <x v="0"/>
    <x v="0"/>
    <m/>
    <x v="61"/>
    <x v="18"/>
    <m/>
    <m/>
    <m/>
    <m/>
    <m/>
    <m/>
    <m/>
    <m/>
    <m/>
    <m/>
    <m/>
    <m/>
    <s v=""/>
    <b v="0"/>
    <s v=""/>
    <m/>
    <m/>
    <m/>
    <m/>
  </r>
  <r>
    <n v="1245"/>
    <x v="2"/>
    <m/>
    <x v="0"/>
    <m/>
    <m/>
    <x v="9"/>
    <x v="1"/>
    <x v="0"/>
    <x v="0"/>
    <m/>
    <x v="61"/>
    <x v="18"/>
    <m/>
    <m/>
    <m/>
    <m/>
    <m/>
    <m/>
    <m/>
    <m/>
    <m/>
    <m/>
    <m/>
    <m/>
    <s v=""/>
    <b v="0"/>
    <s v=""/>
    <m/>
    <m/>
    <m/>
    <m/>
  </r>
  <r>
    <n v="1246"/>
    <x v="2"/>
    <m/>
    <x v="0"/>
    <m/>
    <m/>
    <x v="9"/>
    <x v="1"/>
    <x v="0"/>
    <x v="0"/>
    <m/>
    <x v="61"/>
    <x v="18"/>
    <m/>
    <m/>
    <m/>
    <m/>
    <m/>
    <m/>
    <m/>
    <m/>
    <m/>
    <m/>
    <m/>
    <m/>
    <s v=""/>
    <b v="0"/>
    <s v=""/>
    <m/>
    <m/>
    <m/>
    <m/>
  </r>
  <r>
    <n v="1247"/>
    <x v="2"/>
    <m/>
    <x v="0"/>
    <m/>
    <m/>
    <x v="9"/>
    <x v="1"/>
    <x v="0"/>
    <x v="0"/>
    <m/>
    <x v="61"/>
    <x v="18"/>
    <m/>
    <m/>
    <m/>
    <m/>
    <m/>
    <m/>
    <m/>
    <m/>
    <m/>
    <m/>
    <m/>
    <m/>
    <s v=""/>
    <b v="0"/>
    <s v=""/>
    <m/>
    <m/>
    <m/>
    <m/>
  </r>
  <r>
    <n v="1248"/>
    <x v="2"/>
    <m/>
    <x v="0"/>
    <m/>
    <m/>
    <x v="9"/>
    <x v="1"/>
    <x v="0"/>
    <x v="0"/>
    <m/>
    <x v="61"/>
    <x v="18"/>
    <m/>
    <m/>
    <m/>
    <m/>
    <m/>
    <m/>
    <m/>
    <m/>
    <m/>
    <m/>
    <m/>
    <m/>
    <s v=""/>
    <b v="0"/>
    <s v=""/>
    <m/>
    <m/>
    <m/>
    <m/>
  </r>
  <r>
    <n v="1249"/>
    <x v="2"/>
    <m/>
    <x v="0"/>
    <m/>
    <m/>
    <x v="9"/>
    <x v="1"/>
    <x v="0"/>
    <x v="0"/>
    <m/>
    <x v="61"/>
    <x v="18"/>
    <m/>
    <m/>
    <m/>
    <m/>
    <m/>
    <m/>
    <m/>
    <m/>
    <m/>
    <m/>
    <m/>
    <m/>
    <s v=""/>
    <b v="0"/>
    <s v=""/>
    <m/>
    <m/>
    <m/>
    <m/>
  </r>
  <r>
    <n v="1250"/>
    <x v="2"/>
    <m/>
    <x v="0"/>
    <m/>
    <m/>
    <x v="9"/>
    <x v="1"/>
    <x v="0"/>
    <x v="0"/>
    <m/>
    <x v="61"/>
    <x v="18"/>
    <m/>
    <m/>
    <m/>
    <m/>
    <m/>
    <m/>
    <m/>
    <m/>
    <m/>
    <m/>
    <m/>
    <m/>
    <s v=""/>
    <b v="0"/>
    <s v=""/>
    <m/>
    <m/>
    <m/>
    <m/>
  </r>
  <r>
    <n v="1251"/>
    <x v="2"/>
    <m/>
    <x v="0"/>
    <m/>
    <m/>
    <x v="9"/>
    <x v="1"/>
    <x v="0"/>
    <x v="0"/>
    <m/>
    <x v="61"/>
    <x v="18"/>
    <m/>
    <m/>
    <m/>
    <m/>
    <m/>
    <m/>
    <m/>
    <m/>
    <m/>
    <m/>
    <m/>
    <m/>
    <s v=""/>
    <b v="0"/>
    <s v=""/>
    <m/>
    <m/>
    <m/>
    <m/>
  </r>
  <r>
    <n v="1252"/>
    <x v="2"/>
    <m/>
    <x v="0"/>
    <m/>
    <m/>
    <x v="9"/>
    <x v="1"/>
    <x v="0"/>
    <x v="0"/>
    <m/>
    <x v="61"/>
    <x v="18"/>
    <m/>
    <m/>
    <m/>
    <m/>
    <m/>
    <m/>
    <m/>
    <m/>
    <m/>
    <m/>
    <m/>
    <m/>
    <s v=""/>
    <b v="0"/>
    <s v=""/>
    <m/>
    <m/>
    <m/>
    <m/>
  </r>
  <r>
    <n v="1253"/>
    <x v="2"/>
    <m/>
    <x v="0"/>
    <m/>
    <m/>
    <x v="9"/>
    <x v="1"/>
    <x v="0"/>
    <x v="0"/>
    <m/>
    <x v="61"/>
    <x v="18"/>
    <m/>
    <m/>
    <m/>
    <m/>
    <m/>
    <m/>
    <m/>
    <m/>
    <m/>
    <m/>
    <m/>
    <m/>
    <s v=""/>
    <b v="0"/>
    <s v=""/>
    <m/>
    <m/>
    <m/>
    <m/>
  </r>
  <r>
    <n v="1254"/>
    <x v="2"/>
    <m/>
    <x v="0"/>
    <m/>
    <m/>
    <x v="9"/>
    <x v="1"/>
    <x v="0"/>
    <x v="0"/>
    <m/>
    <x v="61"/>
    <x v="18"/>
    <m/>
    <m/>
    <m/>
    <m/>
    <m/>
    <m/>
    <m/>
    <m/>
    <m/>
    <m/>
    <m/>
    <m/>
    <s v=""/>
    <b v="0"/>
    <s v=""/>
    <m/>
    <m/>
    <m/>
    <m/>
  </r>
  <r>
    <n v="1255"/>
    <x v="2"/>
    <m/>
    <x v="0"/>
    <m/>
    <m/>
    <x v="9"/>
    <x v="1"/>
    <x v="0"/>
    <x v="0"/>
    <m/>
    <x v="61"/>
    <x v="18"/>
    <m/>
    <m/>
    <m/>
    <m/>
    <m/>
    <m/>
    <m/>
    <m/>
    <m/>
    <m/>
    <m/>
    <m/>
    <s v=""/>
    <b v="0"/>
    <s v=""/>
    <m/>
    <m/>
    <m/>
    <m/>
  </r>
  <r>
    <n v="1256"/>
    <x v="2"/>
    <m/>
    <x v="0"/>
    <m/>
    <m/>
    <x v="9"/>
    <x v="1"/>
    <x v="0"/>
    <x v="0"/>
    <m/>
    <x v="61"/>
    <x v="18"/>
    <m/>
    <m/>
    <m/>
    <m/>
    <m/>
    <m/>
    <m/>
    <m/>
    <m/>
    <m/>
    <m/>
    <m/>
    <s v=""/>
    <b v="0"/>
    <s v=""/>
    <m/>
    <m/>
    <m/>
    <m/>
  </r>
  <r>
    <n v="1257"/>
    <x v="2"/>
    <m/>
    <x v="0"/>
    <m/>
    <m/>
    <x v="9"/>
    <x v="1"/>
    <x v="0"/>
    <x v="0"/>
    <m/>
    <x v="61"/>
    <x v="18"/>
    <m/>
    <m/>
    <m/>
    <m/>
    <m/>
    <m/>
    <m/>
    <m/>
    <m/>
    <m/>
    <m/>
    <m/>
    <s v=""/>
    <b v="0"/>
    <s v=""/>
    <m/>
    <m/>
    <m/>
    <m/>
  </r>
  <r>
    <n v="1258"/>
    <x v="2"/>
    <m/>
    <x v="0"/>
    <m/>
    <m/>
    <x v="9"/>
    <x v="1"/>
    <x v="0"/>
    <x v="0"/>
    <m/>
    <x v="61"/>
    <x v="18"/>
    <m/>
    <m/>
    <m/>
    <m/>
    <m/>
    <m/>
    <m/>
    <m/>
    <m/>
    <m/>
    <m/>
    <m/>
    <s v=""/>
    <b v="0"/>
    <s v=""/>
    <m/>
    <m/>
    <m/>
    <m/>
  </r>
  <r>
    <n v="1259"/>
    <x v="2"/>
    <m/>
    <x v="0"/>
    <m/>
    <m/>
    <x v="9"/>
    <x v="1"/>
    <x v="0"/>
    <x v="0"/>
    <m/>
    <x v="61"/>
    <x v="18"/>
    <m/>
    <m/>
    <m/>
    <m/>
    <m/>
    <m/>
    <m/>
    <m/>
    <m/>
    <m/>
    <m/>
    <m/>
    <s v=""/>
    <b v="0"/>
    <s v=""/>
    <m/>
    <m/>
    <m/>
    <m/>
  </r>
  <r>
    <n v="1260"/>
    <x v="2"/>
    <m/>
    <x v="0"/>
    <m/>
    <m/>
    <x v="9"/>
    <x v="1"/>
    <x v="0"/>
    <x v="0"/>
    <m/>
    <x v="61"/>
    <x v="18"/>
    <m/>
    <m/>
    <m/>
    <m/>
    <m/>
    <m/>
    <m/>
    <m/>
    <m/>
    <m/>
    <m/>
    <m/>
    <s v=""/>
    <b v="0"/>
    <s v=""/>
    <m/>
    <m/>
    <m/>
    <m/>
  </r>
  <r>
    <n v="1261"/>
    <x v="2"/>
    <m/>
    <x v="0"/>
    <m/>
    <m/>
    <x v="9"/>
    <x v="1"/>
    <x v="0"/>
    <x v="0"/>
    <m/>
    <x v="61"/>
    <x v="18"/>
    <m/>
    <m/>
    <m/>
    <m/>
    <m/>
    <m/>
    <m/>
    <m/>
    <m/>
    <m/>
    <m/>
    <m/>
    <s v=""/>
    <b v="0"/>
    <s v=""/>
    <m/>
    <m/>
    <m/>
    <m/>
  </r>
  <r>
    <n v="1262"/>
    <x v="2"/>
    <m/>
    <x v="0"/>
    <m/>
    <m/>
    <x v="9"/>
    <x v="1"/>
    <x v="0"/>
    <x v="0"/>
    <m/>
    <x v="61"/>
    <x v="18"/>
    <m/>
    <m/>
    <m/>
    <m/>
    <m/>
    <m/>
    <m/>
    <m/>
    <m/>
    <m/>
    <m/>
    <m/>
    <s v=""/>
    <b v="0"/>
    <s v=""/>
    <m/>
    <m/>
    <m/>
    <m/>
  </r>
  <r>
    <n v="1263"/>
    <x v="2"/>
    <m/>
    <x v="0"/>
    <m/>
    <m/>
    <x v="9"/>
    <x v="1"/>
    <x v="0"/>
    <x v="0"/>
    <m/>
    <x v="61"/>
    <x v="18"/>
    <m/>
    <m/>
    <m/>
    <m/>
    <m/>
    <m/>
    <m/>
    <m/>
    <m/>
    <m/>
    <m/>
    <m/>
    <s v=""/>
    <b v="0"/>
    <s v=""/>
    <m/>
    <m/>
    <m/>
    <m/>
  </r>
  <r>
    <n v="1264"/>
    <x v="2"/>
    <m/>
    <x v="0"/>
    <m/>
    <m/>
    <x v="9"/>
    <x v="1"/>
    <x v="0"/>
    <x v="0"/>
    <m/>
    <x v="61"/>
    <x v="18"/>
    <m/>
    <m/>
    <m/>
    <m/>
    <m/>
    <m/>
    <m/>
    <m/>
    <m/>
    <m/>
    <m/>
    <m/>
    <s v=""/>
    <b v="0"/>
    <s v=""/>
    <m/>
    <m/>
    <m/>
    <m/>
  </r>
  <r>
    <n v="1265"/>
    <x v="2"/>
    <m/>
    <x v="0"/>
    <m/>
    <m/>
    <x v="9"/>
    <x v="1"/>
    <x v="0"/>
    <x v="0"/>
    <m/>
    <x v="61"/>
    <x v="18"/>
    <m/>
    <m/>
    <m/>
    <m/>
    <m/>
    <m/>
    <m/>
    <m/>
    <m/>
    <m/>
    <m/>
    <m/>
    <s v=""/>
    <b v="0"/>
    <s v=""/>
    <m/>
    <m/>
    <m/>
    <m/>
  </r>
  <r>
    <n v="1266"/>
    <x v="2"/>
    <m/>
    <x v="0"/>
    <m/>
    <m/>
    <x v="9"/>
    <x v="1"/>
    <x v="0"/>
    <x v="0"/>
    <m/>
    <x v="61"/>
    <x v="18"/>
    <m/>
    <m/>
    <m/>
    <m/>
    <m/>
    <m/>
    <m/>
    <m/>
    <m/>
    <m/>
    <m/>
    <m/>
    <s v=""/>
    <b v="0"/>
    <s v=""/>
    <m/>
    <m/>
    <m/>
    <m/>
  </r>
  <r>
    <n v="1267"/>
    <x v="2"/>
    <m/>
    <x v="0"/>
    <m/>
    <m/>
    <x v="9"/>
    <x v="1"/>
    <x v="0"/>
    <x v="0"/>
    <m/>
    <x v="61"/>
    <x v="18"/>
    <m/>
    <m/>
    <m/>
    <m/>
    <m/>
    <m/>
    <m/>
    <m/>
    <m/>
    <m/>
    <m/>
    <m/>
    <s v=""/>
    <b v="0"/>
    <s v=""/>
    <m/>
    <m/>
    <m/>
    <m/>
  </r>
  <r>
    <n v="1268"/>
    <x v="2"/>
    <m/>
    <x v="0"/>
    <m/>
    <m/>
    <x v="9"/>
    <x v="1"/>
    <x v="0"/>
    <x v="0"/>
    <m/>
    <x v="61"/>
    <x v="18"/>
    <m/>
    <m/>
    <m/>
    <m/>
    <m/>
    <m/>
    <m/>
    <m/>
    <m/>
    <m/>
    <m/>
    <m/>
    <s v=""/>
    <b v="0"/>
    <s v=""/>
    <m/>
    <m/>
    <m/>
    <m/>
  </r>
  <r>
    <n v="1269"/>
    <x v="2"/>
    <m/>
    <x v="0"/>
    <m/>
    <m/>
    <x v="9"/>
    <x v="1"/>
    <x v="0"/>
    <x v="0"/>
    <m/>
    <x v="61"/>
    <x v="18"/>
    <m/>
    <m/>
    <m/>
    <m/>
    <m/>
    <m/>
    <m/>
    <m/>
    <m/>
    <m/>
    <m/>
    <m/>
    <s v=""/>
    <b v="0"/>
    <s v=""/>
    <m/>
    <m/>
    <m/>
    <m/>
  </r>
  <r>
    <n v="1270"/>
    <x v="2"/>
    <m/>
    <x v="0"/>
    <m/>
    <m/>
    <x v="9"/>
    <x v="1"/>
    <x v="0"/>
    <x v="0"/>
    <m/>
    <x v="61"/>
    <x v="18"/>
    <m/>
    <m/>
    <m/>
    <m/>
    <m/>
    <m/>
    <m/>
    <m/>
    <m/>
    <m/>
    <m/>
    <m/>
    <s v=""/>
    <b v="0"/>
    <s v=""/>
    <m/>
    <m/>
    <m/>
    <m/>
  </r>
  <r>
    <n v="1271"/>
    <x v="2"/>
    <m/>
    <x v="0"/>
    <m/>
    <m/>
    <x v="9"/>
    <x v="1"/>
    <x v="0"/>
    <x v="0"/>
    <m/>
    <x v="61"/>
    <x v="18"/>
    <m/>
    <m/>
    <m/>
    <m/>
    <m/>
    <m/>
    <m/>
    <m/>
    <m/>
    <m/>
    <m/>
    <m/>
    <s v=""/>
    <b v="0"/>
    <s v=""/>
    <m/>
    <m/>
    <m/>
    <m/>
  </r>
  <r>
    <n v="1272"/>
    <x v="2"/>
    <m/>
    <x v="0"/>
    <m/>
    <m/>
    <x v="9"/>
    <x v="1"/>
    <x v="0"/>
    <x v="0"/>
    <m/>
    <x v="61"/>
    <x v="18"/>
    <m/>
    <m/>
    <m/>
    <m/>
    <m/>
    <m/>
    <m/>
    <m/>
    <m/>
    <m/>
    <m/>
    <m/>
    <s v=""/>
    <b v="0"/>
    <s v=""/>
    <m/>
    <m/>
    <m/>
    <m/>
  </r>
  <r>
    <n v="1273"/>
    <x v="2"/>
    <m/>
    <x v="0"/>
    <m/>
    <m/>
    <x v="9"/>
    <x v="1"/>
    <x v="0"/>
    <x v="0"/>
    <m/>
    <x v="61"/>
    <x v="18"/>
    <m/>
    <m/>
    <m/>
    <m/>
    <m/>
    <m/>
    <m/>
    <m/>
    <m/>
    <m/>
    <m/>
    <m/>
    <s v=""/>
    <b v="0"/>
    <s v=""/>
    <m/>
    <m/>
    <m/>
    <m/>
  </r>
  <r>
    <n v="1274"/>
    <x v="2"/>
    <m/>
    <x v="0"/>
    <m/>
    <m/>
    <x v="9"/>
    <x v="1"/>
    <x v="0"/>
    <x v="0"/>
    <m/>
    <x v="61"/>
    <x v="18"/>
    <m/>
    <m/>
    <m/>
    <m/>
    <m/>
    <m/>
    <m/>
    <m/>
    <m/>
    <m/>
    <m/>
    <m/>
    <s v=""/>
    <b v="0"/>
    <s v=""/>
    <m/>
    <m/>
    <m/>
    <m/>
  </r>
  <r>
    <n v="1275"/>
    <x v="2"/>
    <m/>
    <x v="0"/>
    <m/>
    <m/>
    <x v="9"/>
    <x v="1"/>
    <x v="0"/>
    <x v="0"/>
    <m/>
    <x v="61"/>
    <x v="18"/>
    <m/>
    <m/>
    <m/>
    <m/>
    <m/>
    <m/>
    <m/>
    <m/>
    <m/>
    <m/>
    <m/>
    <m/>
    <s v=""/>
    <b v="0"/>
    <s v=""/>
    <m/>
    <m/>
    <m/>
    <m/>
  </r>
  <r>
    <n v="1276"/>
    <x v="2"/>
    <m/>
    <x v="0"/>
    <m/>
    <m/>
    <x v="9"/>
    <x v="1"/>
    <x v="0"/>
    <x v="0"/>
    <m/>
    <x v="61"/>
    <x v="18"/>
    <m/>
    <m/>
    <m/>
    <m/>
    <m/>
    <m/>
    <m/>
    <m/>
    <m/>
    <m/>
    <m/>
    <m/>
    <s v=""/>
    <b v="0"/>
    <s v=""/>
    <m/>
    <m/>
    <m/>
    <m/>
  </r>
  <r>
    <n v="1277"/>
    <x v="2"/>
    <m/>
    <x v="0"/>
    <m/>
    <m/>
    <x v="9"/>
    <x v="1"/>
    <x v="0"/>
    <x v="0"/>
    <m/>
    <x v="61"/>
    <x v="18"/>
    <m/>
    <m/>
    <m/>
    <m/>
    <m/>
    <m/>
    <m/>
    <m/>
    <m/>
    <m/>
    <m/>
    <m/>
    <s v=""/>
    <b v="0"/>
    <s v=""/>
    <m/>
    <m/>
    <m/>
    <m/>
  </r>
  <r>
    <n v="1278"/>
    <x v="2"/>
    <m/>
    <x v="0"/>
    <m/>
    <m/>
    <x v="9"/>
    <x v="1"/>
    <x v="0"/>
    <x v="0"/>
    <m/>
    <x v="61"/>
    <x v="18"/>
    <m/>
    <m/>
    <m/>
    <m/>
    <m/>
    <m/>
    <m/>
    <m/>
    <m/>
    <m/>
    <m/>
    <m/>
    <s v=""/>
    <b v="0"/>
    <s v=""/>
    <m/>
    <m/>
    <m/>
    <m/>
  </r>
  <r>
    <n v="1279"/>
    <x v="2"/>
    <m/>
    <x v="0"/>
    <m/>
    <m/>
    <x v="9"/>
    <x v="1"/>
    <x v="0"/>
    <x v="0"/>
    <m/>
    <x v="61"/>
    <x v="18"/>
    <m/>
    <m/>
    <m/>
    <m/>
    <m/>
    <m/>
    <m/>
    <m/>
    <m/>
    <m/>
    <m/>
    <m/>
    <s v=""/>
    <b v="0"/>
    <s v=""/>
    <m/>
    <m/>
    <m/>
    <m/>
  </r>
  <r>
    <n v="1280"/>
    <x v="2"/>
    <m/>
    <x v="0"/>
    <m/>
    <m/>
    <x v="9"/>
    <x v="1"/>
    <x v="0"/>
    <x v="0"/>
    <m/>
    <x v="61"/>
    <x v="18"/>
    <m/>
    <m/>
    <m/>
    <m/>
    <m/>
    <m/>
    <m/>
    <m/>
    <m/>
    <m/>
    <m/>
    <m/>
    <s v=""/>
    <b v="0"/>
    <s v=""/>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Tabela dinâ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9:B22" firstHeaderRow="1" firstDataRow="1" firstDataCol="1" rowPageCount="1" colPageCount="1"/>
  <pivotFields count="32">
    <pivotField dataField="1" showAll="0"/>
    <pivotField showAll="0"/>
    <pivotField showAll="0"/>
    <pivotField axis="axisPage" multipleItemSelectionAllowed="1" showAll="0">
      <items count="15">
        <item h="1" x="0"/>
        <item h="1" x="1"/>
        <item h="1" x="2"/>
        <item h="1" x="3"/>
        <item h="1" x="4"/>
        <item h="1" x="5"/>
        <item x="6"/>
        <item h="1" x="7"/>
        <item h="1" x="8"/>
        <item h="1" x="9"/>
        <item h="1" m="1" x="12"/>
        <item h="1" m="1" x="13"/>
        <item h="1" m="1" x="11"/>
        <item h="1" m="1" x="10"/>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pageFields count="1">
    <pageField fld="3" hier="-1"/>
  </pageFields>
  <dataFields count="1">
    <dataField name="Contagem de Nº" fld="0" subtotal="count"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ela dinâ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6" firstHeaderRow="1" firstDataRow="1" firstDataCol="1" rowPageCount="1" colPageCount="1"/>
  <pivotFields count="32">
    <pivotField dataField="1" showAll="0"/>
    <pivotField showAll="0"/>
    <pivotField showAll="0"/>
    <pivotField axis="axisPage" multipleItemSelectionAllowed="1" showAll="0">
      <items count="15">
        <item h="1" x="0"/>
        <item h="1" x="1"/>
        <item h="1" x="2"/>
        <item h="1" x="3"/>
        <item h="1" x="4"/>
        <item h="1" x="5"/>
        <item x="6"/>
        <item h="1" x="7"/>
        <item h="1" x="8"/>
        <item h="1" x="9"/>
        <item h="1" m="1" x="12"/>
        <item h="1" m="1" x="13"/>
        <item h="1" m="1" x="11"/>
        <item h="1" m="1" x="10"/>
        <item t="default"/>
      </items>
    </pivotField>
    <pivotField showAll="0"/>
    <pivotField showAll="0"/>
    <pivotField axis="axisRow" showAll="0">
      <items count="12">
        <item h="1" m="1" x="10"/>
        <item x="8"/>
        <item x="6"/>
        <item x="1"/>
        <item h="1" x="4"/>
        <item h="1" x="0"/>
        <item h="1" x="3"/>
        <item h="1" x="2"/>
        <item h="1" x="5"/>
        <item h="1" x="9"/>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v="1"/>
    </i>
    <i>
      <x v="3"/>
    </i>
    <i t="grand">
      <x/>
    </i>
  </rowItems>
  <colItems count="1">
    <i/>
  </colItems>
  <pageFields count="1">
    <pageField fld="3" hier="-1"/>
  </pageFields>
  <dataFields count="1">
    <dataField name="Contagem de Nº" fld="0" subtotal="count"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6E5D70-FE30-49FE-8389-FFA55414D33C}" name="Tabela dinâmica3"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6">
  <location ref="A3:B31" firstHeaderRow="1" firstDataRow="1" firstDataCol="1" rowPageCount="1" colPageCount="1"/>
  <pivotFields count="32">
    <pivotField dataField="1" showAll="0"/>
    <pivotField axis="axisRow" showAll="0">
      <items count="4">
        <item x="0"/>
        <item x="1"/>
        <item x="2"/>
        <item t="default"/>
      </items>
    </pivotField>
    <pivotField showAll="0"/>
    <pivotField axis="axisRow" showAll="0">
      <items count="15">
        <item x="0"/>
        <item x="1"/>
        <item x="2"/>
        <item x="3"/>
        <item x="4"/>
        <item x="5"/>
        <item x="6"/>
        <item x="8"/>
        <item x="9"/>
        <item m="1" x="12"/>
        <item m="1" x="13"/>
        <item m="1" x="11"/>
        <item m="1" x="10"/>
        <item x="7"/>
        <item t="default"/>
      </items>
    </pivotField>
    <pivotField showAll="0"/>
    <pivotField showAll="0"/>
    <pivotField axis="axisPage" multipleItemSelectionAllowed="1" showAll="0">
      <items count="12">
        <item m="1" x="10"/>
        <item h="1" x="8"/>
        <item h="1" x="6"/>
        <item x="1"/>
        <item h="1" x="4"/>
        <item h="1" x="0"/>
        <item h="1" x="3"/>
        <item h="1" x="2"/>
        <item h="1" x="7"/>
        <item h="1" x="5"/>
        <item h="1" x="9"/>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
    <field x="3"/>
    <field x="8"/>
  </rowFields>
  <rowItems count="28">
    <i>
      <x/>
    </i>
    <i r="1">
      <x/>
    </i>
    <i r="2">
      <x/>
    </i>
    <i r="2">
      <x v="1"/>
    </i>
    <i r="1">
      <x v="1"/>
    </i>
    <i r="2">
      <x/>
    </i>
    <i r="2">
      <x v="1"/>
    </i>
    <i r="1">
      <x v="3"/>
    </i>
    <i r="2">
      <x/>
    </i>
    <i r="2">
      <x v="1"/>
    </i>
    <i r="1">
      <x v="4"/>
    </i>
    <i r="2">
      <x/>
    </i>
    <i r="2">
      <x v="1"/>
    </i>
    <i r="1">
      <x v="5"/>
    </i>
    <i r="2">
      <x/>
    </i>
    <i r="2">
      <x v="1"/>
    </i>
    <i r="1">
      <x v="6"/>
    </i>
    <i r="2">
      <x/>
    </i>
    <i r="2">
      <x v="1"/>
    </i>
    <i r="1">
      <x v="7"/>
    </i>
    <i r="2">
      <x/>
    </i>
    <i r="2">
      <x v="1"/>
    </i>
    <i>
      <x v="1"/>
    </i>
    <i r="1">
      <x v="2"/>
    </i>
    <i r="2">
      <x/>
    </i>
    <i r="1">
      <x v="3"/>
    </i>
    <i r="2">
      <x/>
    </i>
    <i t="grand">
      <x/>
    </i>
  </rowItems>
  <colItems count="1">
    <i/>
  </colItems>
  <pageFields count="1">
    <pageField fld="6" hier="-1"/>
  </pageFields>
  <dataFields count="1">
    <dataField name="Contagem de Nº"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92275A-4A03-4443-90D1-455951ECA2DF}" name="Tabela dinâmica5"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34:B62" firstHeaderRow="1" firstDataRow="1" firstDataCol="1" rowPageCount="1" colPageCount="1"/>
  <pivotFields count="32">
    <pivotField dataField="1" showAll="0"/>
    <pivotField axis="axisRow" showAll="0">
      <items count="4">
        <item x="0"/>
        <item x="1"/>
        <item x="2"/>
        <item t="default"/>
      </items>
    </pivotField>
    <pivotField showAll="0"/>
    <pivotField axis="axisRow" showAll="0">
      <items count="15">
        <item x="0"/>
        <item x="1"/>
        <item x="2"/>
        <item x="3"/>
        <item x="4"/>
        <item x="5"/>
        <item x="6"/>
        <item x="8"/>
        <item x="9"/>
        <item m="1" x="12"/>
        <item m="1" x="13"/>
        <item m="1" x="11"/>
        <item m="1" x="10"/>
        <item x="7"/>
        <item t="default"/>
      </items>
    </pivotField>
    <pivotField showAll="0"/>
    <pivotField showAll="0"/>
    <pivotField axis="axisPage" multipleItemSelectionAllowed="1" showAll="0">
      <items count="12">
        <item m="1" x="10"/>
        <item h="1" x="8"/>
        <item h="1" x="6"/>
        <item x="1"/>
        <item h="1" x="4"/>
        <item h="1" x="0"/>
        <item h="1" x="3"/>
        <item h="1" x="2"/>
        <item h="1" x="7"/>
        <item h="1" x="5"/>
        <item h="1" x="9"/>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
    <field x="3"/>
    <field x="8"/>
  </rowFields>
  <rowItems count="28">
    <i>
      <x/>
    </i>
    <i r="1">
      <x/>
    </i>
    <i r="2">
      <x/>
    </i>
    <i r="2">
      <x v="1"/>
    </i>
    <i r="1">
      <x v="1"/>
    </i>
    <i r="2">
      <x/>
    </i>
    <i r="2">
      <x v="1"/>
    </i>
    <i r="1">
      <x v="3"/>
    </i>
    <i r="2">
      <x/>
    </i>
    <i r="2">
      <x v="1"/>
    </i>
    <i r="1">
      <x v="4"/>
    </i>
    <i r="2">
      <x/>
    </i>
    <i r="2">
      <x v="1"/>
    </i>
    <i r="1">
      <x v="5"/>
    </i>
    <i r="2">
      <x/>
    </i>
    <i r="2">
      <x v="1"/>
    </i>
    <i r="1">
      <x v="6"/>
    </i>
    <i r="2">
      <x/>
    </i>
    <i r="2">
      <x v="1"/>
    </i>
    <i r="1">
      <x v="7"/>
    </i>
    <i r="2">
      <x/>
    </i>
    <i r="2">
      <x v="1"/>
    </i>
    <i>
      <x v="1"/>
    </i>
    <i r="1">
      <x v="2"/>
    </i>
    <i r="2">
      <x/>
    </i>
    <i r="1">
      <x v="3"/>
    </i>
    <i r="2">
      <x/>
    </i>
    <i t="grand">
      <x/>
    </i>
  </rowItems>
  <colItems count="1">
    <i/>
  </colItems>
  <pageFields count="1">
    <pageField fld="6" hier="-1"/>
  </pageFields>
  <dataFields count="1">
    <dataField name="Contagem de Nº"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741A42-473D-4707-95FF-2F9779CAB029}" name="Tabela dinâ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5:H17" firstHeaderRow="1" firstDataRow="2" firstDataCol="1" rowPageCount="3" colPageCount="1"/>
  <pivotFields count="32">
    <pivotField dataField="1" showAll="0"/>
    <pivotField axis="axisPage" multipleItemSelectionAllowed="1" showAll="0">
      <items count="4">
        <item x="1"/>
        <item x="0"/>
        <item x="2"/>
        <item t="default"/>
      </items>
    </pivotField>
    <pivotField showAll="0"/>
    <pivotField axis="axisPage" multipleItemSelectionAllowed="1" showAll="0">
      <items count="15">
        <item h="1" x="0"/>
        <item h="1" x="1"/>
        <item h="1" x="2"/>
        <item h="1" x="3"/>
        <item h="1" x="4"/>
        <item h="1" x="5"/>
        <item h="1" x="6"/>
        <item x="8"/>
        <item h="1" x="9"/>
        <item m="1" x="12"/>
        <item m="1" x="13"/>
        <item m="1" x="11"/>
        <item m="1" x="10"/>
        <item h="1" x="7"/>
        <item t="default"/>
      </items>
    </pivotField>
    <pivotField showAll="0"/>
    <pivotField showAll="0"/>
    <pivotField axis="axisCol" showAll="0">
      <items count="12">
        <item h="1" m="1" x="10"/>
        <item x="8"/>
        <item x="6"/>
        <item x="1"/>
        <item x="4"/>
        <item h="1" x="0"/>
        <item x="3"/>
        <item x="2"/>
        <item x="7"/>
        <item x="5"/>
        <item x="9"/>
        <item t="default"/>
      </items>
    </pivotField>
    <pivotField showAll="0"/>
    <pivotField showAll="0"/>
    <pivotField showAll="0"/>
    <pivotField showAll="0"/>
    <pivotField axis="axisPage" multipleItemSelectionAllowed="1" showAll="0">
      <items count="68">
        <item x="13"/>
        <item x="28"/>
        <item x="39"/>
        <item x="46"/>
        <item x="49"/>
        <item x="5"/>
        <item x="10"/>
        <item x="0"/>
        <item x="47"/>
        <item x="19"/>
        <item x="58"/>
        <item x="64"/>
        <item x="52"/>
        <item x="48"/>
        <item x="4"/>
        <item x="33"/>
        <item x="37"/>
        <item x="12"/>
        <item x="27"/>
        <item x="42"/>
        <item x="17"/>
        <item x="56"/>
        <item x="60"/>
        <item x="31"/>
        <item x="34"/>
        <item x="26"/>
        <item x="54"/>
        <item x="51"/>
        <item x="25"/>
        <item x="22"/>
        <item x="35"/>
        <item x="55"/>
        <item x="53"/>
        <item x="3"/>
        <item x="59"/>
        <item x="30"/>
        <item x="16"/>
        <item x="50"/>
        <item x="41"/>
        <item x="43"/>
        <item x="15"/>
        <item x="57"/>
        <item x="36"/>
        <item x="63"/>
        <item x="8"/>
        <item x="23"/>
        <item x="1"/>
        <item x="11"/>
        <item x="2"/>
        <item x="45"/>
        <item x="14"/>
        <item x="21"/>
        <item x="7"/>
        <item x="65"/>
        <item x="44"/>
        <item x="40"/>
        <item x="20"/>
        <item x="9"/>
        <item x="6"/>
        <item x="24"/>
        <item x="32"/>
        <item x="29"/>
        <item x="66"/>
        <item x="18"/>
        <item x="38"/>
        <item x="62"/>
        <item x="61"/>
        <item t="default"/>
      </items>
    </pivotField>
    <pivotField axis="axisRow" showAll="0">
      <items count="30">
        <item m="1" x="19"/>
        <item x="3"/>
        <item x="4"/>
        <item x="13"/>
        <item m="1" x="20"/>
        <item m="1" x="25"/>
        <item x="14"/>
        <item x="2"/>
        <item x="0"/>
        <item x="5"/>
        <item m="1" x="24"/>
        <item m="1" x="21"/>
        <item x="12"/>
        <item x="7"/>
        <item x="16"/>
        <item m="1" x="28"/>
        <item x="8"/>
        <item x="11"/>
        <item x="9"/>
        <item x="15"/>
        <item x="10"/>
        <item x="17"/>
        <item m="1" x="23"/>
        <item m="1" x="27"/>
        <item m="1" x="22"/>
        <item m="1" x="26"/>
        <item x="18"/>
        <item x="6"/>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1">
    <i>
      <x v="1"/>
    </i>
    <i>
      <x v="2"/>
    </i>
    <i>
      <x v="7"/>
    </i>
    <i>
      <x v="8"/>
    </i>
    <i>
      <x v="9"/>
    </i>
    <i>
      <x v="12"/>
    </i>
    <i>
      <x v="17"/>
    </i>
    <i>
      <x v="20"/>
    </i>
    <i>
      <x v="27"/>
    </i>
    <i>
      <x v="28"/>
    </i>
    <i t="grand">
      <x/>
    </i>
  </rowItems>
  <colFields count="1">
    <field x="6"/>
  </colFields>
  <colItems count="7">
    <i>
      <x v="1"/>
    </i>
    <i>
      <x v="3"/>
    </i>
    <i>
      <x v="4"/>
    </i>
    <i>
      <x v="6"/>
    </i>
    <i>
      <x v="7"/>
    </i>
    <i>
      <x v="9"/>
    </i>
    <i t="grand">
      <x/>
    </i>
  </colItems>
  <pageFields count="3">
    <pageField fld="1" hier="-1"/>
    <pageField fld="11" hier="-1"/>
    <pageField fld="3" hier="-1"/>
  </pageFields>
  <dataFields count="1">
    <dataField name="Contagem de Nº" fld="0" subtotal="count" baseField="12" baseItem="1"/>
  </dataFields>
  <formats count="2">
    <format dxfId="140">
      <pivotArea outline="0" collapsedLevelsAreSubtotals="1" fieldPosition="0"/>
    </format>
    <format dxfId="139">
      <pivotArea outline="0" collapsedLevelsAreSubtotals="1" fieldPosition="0"/>
    </format>
  </formats>
  <chartFormats count="14">
    <chartFormat chart="0" format="0" series="1">
      <pivotArea type="data" outline="0" fieldPosition="0">
        <references count="1">
          <reference field="6" count="1" selected="0">
            <x v="1"/>
          </reference>
        </references>
      </pivotArea>
    </chartFormat>
    <chartFormat chart="0" format="1" series="1">
      <pivotArea type="data" outline="0" fieldPosition="0">
        <references count="1">
          <reference field="6" count="1" selected="0">
            <x v="2"/>
          </reference>
        </references>
      </pivotArea>
    </chartFormat>
    <chartFormat chart="0" format="2" series="1">
      <pivotArea type="data" outline="0" fieldPosition="0">
        <references count="1">
          <reference field="6" count="1" selected="0">
            <x v="3"/>
          </reference>
        </references>
      </pivotArea>
    </chartFormat>
    <chartFormat chart="0" format="3" series="1">
      <pivotArea type="data" outline="0" fieldPosition="0">
        <references count="1">
          <reference field="6" count="1" selected="0">
            <x v="4"/>
          </reference>
        </references>
      </pivotArea>
    </chartFormat>
    <chartFormat chart="0" format="4" series="1">
      <pivotArea type="data" outline="0" fieldPosition="0">
        <references count="1">
          <reference field="6" count="1" selected="0">
            <x v="5"/>
          </reference>
        </references>
      </pivotArea>
    </chartFormat>
    <chartFormat chart="0" format="5" series="1">
      <pivotArea type="data" outline="0" fieldPosition="0">
        <references count="1">
          <reference field="6" count="1" selected="0">
            <x v="6"/>
          </reference>
        </references>
      </pivotArea>
    </chartFormat>
    <chartFormat chart="0" format="6" series="1">
      <pivotArea type="data" outline="0" fieldPosition="0">
        <references count="1">
          <reference field="6" count="1" selected="0">
            <x v="7"/>
          </reference>
        </references>
      </pivotArea>
    </chartFormat>
    <chartFormat chart="0" format="7" series="1">
      <pivotArea type="data" outline="0" fieldPosition="0">
        <references count="1">
          <reference field="6" count="1" selected="0">
            <x v="8"/>
          </reference>
        </references>
      </pivotArea>
    </chartFormat>
    <chartFormat chart="0" format="8" series="1">
      <pivotArea type="data" outline="0" fieldPosition="0">
        <references count="1">
          <reference field="6" count="1" selected="0">
            <x v="9"/>
          </reference>
        </references>
      </pivotArea>
    </chartFormat>
    <chartFormat chart="0" format="9" series="1">
      <pivotArea type="data" outline="0" fieldPosition="0">
        <references count="2">
          <reference field="4294967294" count="1" selected="0">
            <x v="0"/>
          </reference>
          <reference field="6" count="1" selected="0">
            <x v="3"/>
          </reference>
        </references>
      </pivotArea>
    </chartFormat>
    <chartFormat chart="0" format="10" series="1">
      <pivotArea type="data" outline="0" fieldPosition="0">
        <references count="2">
          <reference field="4294967294" count="1" selected="0">
            <x v="0"/>
          </reference>
          <reference field="6" count="1" selected="0">
            <x v="4"/>
          </reference>
        </references>
      </pivotArea>
    </chartFormat>
    <chartFormat chart="0" format="11" series="1">
      <pivotArea type="data" outline="0" fieldPosition="0">
        <references count="2">
          <reference field="4294967294" count="1" selected="0">
            <x v="0"/>
          </reference>
          <reference field="6" count="1" selected="0">
            <x v="6"/>
          </reference>
        </references>
      </pivotArea>
    </chartFormat>
    <chartFormat chart="0" format="12" series="1">
      <pivotArea type="data" outline="0" fieldPosition="0">
        <references count="2">
          <reference field="4294967294" count="1" selected="0">
            <x v="0"/>
          </reference>
          <reference field="6" count="1" selected="0">
            <x v="7"/>
          </reference>
        </references>
      </pivotArea>
    </chartFormat>
    <chartFormat chart="0" format="13" series="1">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ela dinâ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77">
  <location ref="A4:J13" firstHeaderRow="1" firstDataRow="2" firstDataCol="1" rowPageCount="1" colPageCount="1"/>
  <pivotFields count="32">
    <pivotField dataField="1" showAll="0"/>
    <pivotField axis="axisPage" multipleItemSelectionAllowed="1" showAll="0">
      <items count="4">
        <item h="1" x="1"/>
        <item x="0"/>
        <item h="1" x="2"/>
        <item t="default"/>
      </items>
    </pivotField>
    <pivotField numFmtId="14" showAll="0"/>
    <pivotField axis="axisCol" multipleItemSelectionAllowed="1" showAll="0">
      <items count="15">
        <item x="0"/>
        <item x="1"/>
        <item x="2"/>
        <item x="3"/>
        <item x="4"/>
        <item x="5"/>
        <item x="6"/>
        <item x="8"/>
        <item h="1" x="7"/>
        <item h="1" x="9"/>
        <item h="1" m="1" x="12"/>
        <item h="1" m="1" x="13"/>
        <item h="1" m="1" x="11"/>
        <item h="1" m="1" x="10"/>
        <item t="default"/>
      </items>
    </pivotField>
    <pivotField showAll="0"/>
    <pivotField showAll="0"/>
    <pivotField axis="axisRow" showAll="0">
      <items count="12">
        <item h="1" m="1" x="10"/>
        <item x="3"/>
        <item h="1" x="0"/>
        <item x="4"/>
        <item x="2"/>
        <item x="1"/>
        <item x="5"/>
        <item x="8"/>
        <item x="6"/>
        <item x="9"/>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8">
    <i>
      <x v="1"/>
    </i>
    <i>
      <x v="3"/>
    </i>
    <i>
      <x v="4"/>
    </i>
    <i>
      <x v="5"/>
    </i>
    <i>
      <x v="6"/>
    </i>
    <i>
      <x v="7"/>
    </i>
    <i>
      <x v="8"/>
    </i>
    <i t="grand">
      <x/>
    </i>
  </rowItems>
  <colFields count="1">
    <field x="3"/>
  </colFields>
  <colItems count="9">
    <i>
      <x/>
    </i>
    <i>
      <x v="1"/>
    </i>
    <i>
      <x v="2"/>
    </i>
    <i>
      <x v="3"/>
    </i>
    <i>
      <x v="4"/>
    </i>
    <i>
      <x v="5"/>
    </i>
    <i>
      <x v="6"/>
    </i>
    <i>
      <x v="7"/>
    </i>
    <i t="grand">
      <x/>
    </i>
  </colItems>
  <pageFields count="1">
    <pageField fld="1" hier="-1"/>
  </pageFields>
  <dataFields count="1">
    <dataField name="Contagem de Nº" fld="0" subtotal="count" baseField="0" baseItem="0"/>
  </dataFields>
  <chartFormats count="4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0"/>
          </reference>
          <reference field="3" count="1" selected="0">
            <x v="2"/>
          </reference>
        </references>
      </pivotArea>
    </chartFormat>
    <chartFormat chart="0" format="4" series="1">
      <pivotArea type="data" outline="0" fieldPosition="0">
        <references count="2">
          <reference field="4294967294" count="1" selected="0">
            <x v="0"/>
          </reference>
          <reference field="3" count="1" selected="0">
            <x v="3"/>
          </reference>
        </references>
      </pivotArea>
    </chartFormat>
    <chartFormat chart="0" format="5" series="1">
      <pivotArea type="data" outline="0" fieldPosition="0">
        <references count="2">
          <reference field="4294967294" count="1" selected="0">
            <x v="0"/>
          </reference>
          <reference field="3" count="1" selected="0">
            <x v="4"/>
          </reference>
        </references>
      </pivotArea>
    </chartFormat>
    <chartFormat chart="0" format="6" series="1">
      <pivotArea type="data" outline="0" fieldPosition="0">
        <references count="2">
          <reference field="4294967294" count="1" selected="0">
            <x v="0"/>
          </reference>
          <reference field="3" count="1" selected="0">
            <x v="5"/>
          </reference>
        </references>
      </pivotArea>
    </chartFormat>
    <chartFormat chart="0" format="7" series="1">
      <pivotArea type="data" outline="0" fieldPosition="0">
        <references count="2">
          <reference field="4294967294" count="1" selected="0">
            <x v="0"/>
          </reference>
          <reference field="3" count="1" selected="0">
            <x v="6"/>
          </reference>
        </references>
      </pivotArea>
    </chartFormat>
    <chartFormat chart="0" format="8" series="1">
      <pivotArea type="data" outline="0" fieldPosition="0">
        <references count="2">
          <reference field="4294967294" count="1" selected="0">
            <x v="0"/>
          </reference>
          <reference field="3" count="1" selected="0">
            <x v="7"/>
          </reference>
        </references>
      </pivotArea>
    </chartFormat>
    <chartFormat chart="28" format="9" series="1">
      <pivotArea type="data" outline="0" fieldPosition="0">
        <references count="2">
          <reference field="4294967294" count="1" selected="0">
            <x v="0"/>
          </reference>
          <reference field="3" count="1" selected="0">
            <x v="0"/>
          </reference>
        </references>
      </pivotArea>
    </chartFormat>
    <chartFormat chart="28" format="10" series="1">
      <pivotArea type="data" outline="0" fieldPosition="0">
        <references count="2">
          <reference field="4294967294" count="1" selected="0">
            <x v="0"/>
          </reference>
          <reference field="3" count="1" selected="0">
            <x v="1"/>
          </reference>
        </references>
      </pivotArea>
    </chartFormat>
    <chartFormat chart="28" format="11" series="1">
      <pivotArea type="data" outline="0" fieldPosition="0">
        <references count="2">
          <reference field="4294967294" count="1" selected="0">
            <x v="0"/>
          </reference>
          <reference field="3" count="1" selected="0">
            <x v="2"/>
          </reference>
        </references>
      </pivotArea>
    </chartFormat>
    <chartFormat chart="28" format="12" series="1">
      <pivotArea type="data" outline="0" fieldPosition="0">
        <references count="2">
          <reference field="4294967294" count="1" selected="0">
            <x v="0"/>
          </reference>
          <reference field="3" count="1" selected="0">
            <x v="3"/>
          </reference>
        </references>
      </pivotArea>
    </chartFormat>
    <chartFormat chart="28" format="13" series="1">
      <pivotArea type="data" outline="0" fieldPosition="0">
        <references count="2">
          <reference field="4294967294" count="1" selected="0">
            <x v="0"/>
          </reference>
          <reference field="3" count="1" selected="0">
            <x v="4"/>
          </reference>
        </references>
      </pivotArea>
    </chartFormat>
    <chartFormat chart="28" format="14" series="1">
      <pivotArea type="data" outline="0" fieldPosition="0">
        <references count="2">
          <reference field="4294967294" count="1" selected="0">
            <x v="0"/>
          </reference>
          <reference field="3" count="1" selected="0">
            <x v="5"/>
          </reference>
        </references>
      </pivotArea>
    </chartFormat>
    <chartFormat chart="28" format="15" series="1">
      <pivotArea type="data" outline="0" fieldPosition="0">
        <references count="2">
          <reference field="4294967294" count="1" selected="0">
            <x v="0"/>
          </reference>
          <reference field="3" count="1" selected="0">
            <x v="6"/>
          </reference>
        </references>
      </pivotArea>
    </chartFormat>
    <chartFormat chart="28" format="16" series="1">
      <pivotArea type="data" outline="0" fieldPosition="0">
        <references count="2">
          <reference field="4294967294" count="1" selected="0">
            <x v="0"/>
          </reference>
          <reference field="3" count="1" selected="0">
            <x v="7"/>
          </reference>
        </references>
      </pivotArea>
    </chartFormat>
    <chartFormat chart="29" format="17" series="1">
      <pivotArea type="data" outline="0" fieldPosition="0">
        <references count="2">
          <reference field="4294967294" count="1" selected="0">
            <x v="0"/>
          </reference>
          <reference field="3" count="1" selected="0">
            <x v="0"/>
          </reference>
        </references>
      </pivotArea>
    </chartFormat>
    <chartFormat chart="29" format="18" series="1">
      <pivotArea type="data" outline="0" fieldPosition="0">
        <references count="2">
          <reference field="4294967294" count="1" selected="0">
            <x v="0"/>
          </reference>
          <reference field="3" count="1" selected="0">
            <x v="1"/>
          </reference>
        </references>
      </pivotArea>
    </chartFormat>
    <chartFormat chart="29" format="19" series="1">
      <pivotArea type="data" outline="0" fieldPosition="0">
        <references count="2">
          <reference field="4294967294" count="1" selected="0">
            <x v="0"/>
          </reference>
          <reference field="3" count="1" selected="0">
            <x v="2"/>
          </reference>
        </references>
      </pivotArea>
    </chartFormat>
    <chartFormat chart="29" format="20" series="1">
      <pivotArea type="data" outline="0" fieldPosition="0">
        <references count="2">
          <reference field="4294967294" count="1" selected="0">
            <x v="0"/>
          </reference>
          <reference field="3" count="1" selected="0">
            <x v="3"/>
          </reference>
        </references>
      </pivotArea>
    </chartFormat>
    <chartFormat chart="29" format="21" series="1">
      <pivotArea type="data" outline="0" fieldPosition="0">
        <references count="2">
          <reference field="4294967294" count="1" selected="0">
            <x v="0"/>
          </reference>
          <reference field="3" count="1" selected="0">
            <x v="4"/>
          </reference>
        </references>
      </pivotArea>
    </chartFormat>
    <chartFormat chart="29" format="22" series="1">
      <pivotArea type="data" outline="0" fieldPosition="0">
        <references count="2">
          <reference field="4294967294" count="1" selected="0">
            <x v="0"/>
          </reference>
          <reference field="3" count="1" selected="0">
            <x v="5"/>
          </reference>
        </references>
      </pivotArea>
    </chartFormat>
    <chartFormat chart="29" format="23" series="1">
      <pivotArea type="data" outline="0" fieldPosition="0">
        <references count="2">
          <reference field="4294967294" count="1" selected="0">
            <x v="0"/>
          </reference>
          <reference field="3" count="1" selected="0">
            <x v="6"/>
          </reference>
        </references>
      </pivotArea>
    </chartFormat>
    <chartFormat chart="29" format="24" series="1">
      <pivotArea type="data" outline="0" fieldPosition="0">
        <references count="2">
          <reference field="4294967294" count="1" selected="0">
            <x v="0"/>
          </reference>
          <reference field="3" count="1" selected="0">
            <x v="7"/>
          </reference>
        </references>
      </pivotArea>
    </chartFormat>
    <chartFormat chart="57" format="9" series="1">
      <pivotArea type="data" outline="0" fieldPosition="0">
        <references count="2">
          <reference field="4294967294" count="1" selected="0">
            <x v="0"/>
          </reference>
          <reference field="3" count="1" selected="0">
            <x v="0"/>
          </reference>
        </references>
      </pivotArea>
    </chartFormat>
    <chartFormat chart="57" format="10" series="1">
      <pivotArea type="data" outline="0" fieldPosition="0">
        <references count="2">
          <reference field="4294967294" count="1" selected="0">
            <x v="0"/>
          </reference>
          <reference field="3" count="1" selected="0">
            <x v="1"/>
          </reference>
        </references>
      </pivotArea>
    </chartFormat>
    <chartFormat chart="57" format="11" series="1">
      <pivotArea type="data" outline="0" fieldPosition="0">
        <references count="2">
          <reference field="4294967294" count="1" selected="0">
            <x v="0"/>
          </reference>
          <reference field="3" count="1" selected="0">
            <x v="2"/>
          </reference>
        </references>
      </pivotArea>
    </chartFormat>
    <chartFormat chart="57" format="12" series="1">
      <pivotArea type="data" outline="0" fieldPosition="0">
        <references count="2">
          <reference field="4294967294" count="1" selected="0">
            <x v="0"/>
          </reference>
          <reference field="3" count="1" selected="0">
            <x v="3"/>
          </reference>
        </references>
      </pivotArea>
    </chartFormat>
    <chartFormat chart="57" format="13" series="1">
      <pivotArea type="data" outline="0" fieldPosition="0">
        <references count="2">
          <reference field="4294967294" count="1" selected="0">
            <x v="0"/>
          </reference>
          <reference field="3" count="1" selected="0">
            <x v="4"/>
          </reference>
        </references>
      </pivotArea>
    </chartFormat>
    <chartFormat chart="57" format="14" series="1">
      <pivotArea type="data" outline="0" fieldPosition="0">
        <references count="2">
          <reference field="4294967294" count="1" selected="0">
            <x v="0"/>
          </reference>
          <reference field="3" count="1" selected="0">
            <x v="5"/>
          </reference>
        </references>
      </pivotArea>
    </chartFormat>
    <chartFormat chart="57" format="15" series="1">
      <pivotArea type="data" outline="0" fieldPosition="0">
        <references count="2">
          <reference field="4294967294" count="1" selected="0">
            <x v="0"/>
          </reference>
          <reference field="3" count="1" selected="0">
            <x v="6"/>
          </reference>
        </references>
      </pivotArea>
    </chartFormat>
    <chartFormat chart="57" format="16" series="1">
      <pivotArea type="data" outline="0" fieldPosition="0">
        <references count="2">
          <reference field="4294967294" count="1" selected="0">
            <x v="0"/>
          </reference>
          <reference field="3" count="1" selected="0">
            <x v="7"/>
          </reference>
        </references>
      </pivotArea>
    </chartFormat>
    <chartFormat chart="58" format="17" series="1">
      <pivotArea type="data" outline="0" fieldPosition="0">
        <references count="2">
          <reference field="4294967294" count="1" selected="0">
            <x v="0"/>
          </reference>
          <reference field="3" count="1" selected="0">
            <x v="0"/>
          </reference>
        </references>
      </pivotArea>
    </chartFormat>
    <chartFormat chart="58" format="18" series="1">
      <pivotArea type="data" outline="0" fieldPosition="0">
        <references count="2">
          <reference field="4294967294" count="1" selected="0">
            <x v="0"/>
          </reference>
          <reference field="3" count="1" selected="0">
            <x v="1"/>
          </reference>
        </references>
      </pivotArea>
    </chartFormat>
    <chartFormat chart="58" format="19" series="1">
      <pivotArea type="data" outline="0" fieldPosition="0">
        <references count="2">
          <reference field="4294967294" count="1" selected="0">
            <x v="0"/>
          </reference>
          <reference field="3" count="1" selected="0">
            <x v="2"/>
          </reference>
        </references>
      </pivotArea>
    </chartFormat>
    <chartFormat chart="58" format="20" series="1">
      <pivotArea type="data" outline="0" fieldPosition="0">
        <references count="2">
          <reference field="4294967294" count="1" selected="0">
            <x v="0"/>
          </reference>
          <reference field="3" count="1" selected="0">
            <x v="3"/>
          </reference>
        </references>
      </pivotArea>
    </chartFormat>
    <chartFormat chart="58" format="21" series="1">
      <pivotArea type="data" outline="0" fieldPosition="0">
        <references count="2">
          <reference field="4294967294" count="1" selected="0">
            <x v="0"/>
          </reference>
          <reference field="3" count="1" selected="0">
            <x v="4"/>
          </reference>
        </references>
      </pivotArea>
    </chartFormat>
    <chartFormat chart="58" format="22" series="1">
      <pivotArea type="data" outline="0" fieldPosition="0">
        <references count="2">
          <reference field="4294967294" count="1" selected="0">
            <x v="0"/>
          </reference>
          <reference field="3" count="1" selected="0">
            <x v="5"/>
          </reference>
        </references>
      </pivotArea>
    </chartFormat>
    <chartFormat chart="58" format="23" series="1">
      <pivotArea type="data" outline="0" fieldPosition="0">
        <references count="2">
          <reference field="4294967294" count="1" selected="0">
            <x v="0"/>
          </reference>
          <reference field="3" count="1" selected="0">
            <x v="6"/>
          </reference>
        </references>
      </pivotArea>
    </chartFormat>
    <chartFormat chart="58" format="24" series="1">
      <pivotArea type="data" outline="0" fieldPosition="0">
        <references count="2">
          <reference field="4294967294" count="1" selected="0">
            <x v="0"/>
          </reference>
          <reference field="3" count="1" selected="0">
            <x v="7"/>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69" format="12" series="1">
      <pivotArea type="data" outline="0" fieldPosition="0">
        <references count="2">
          <reference field="4294967294" count="1" selected="0">
            <x v="0"/>
          </reference>
          <reference field="3" count="1" selected="0">
            <x v="0"/>
          </reference>
        </references>
      </pivotArea>
    </chartFormat>
    <chartFormat chart="69" format="13" series="1">
      <pivotArea type="data" outline="0" fieldPosition="0">
        <references count="2">
          <reference field="4294967294" count="1" selected="0">
            <x v="0"/>
          </reference>
          <reference field="3" count="1" selected="0">
            <x v="1"/>
          </reference>
        </references>
      </pivotArea>
    </chartFormat>
    <chartFormat chart="70" format="14" series="1">
      <pivotArea type="data" outline="0" fieldPosition="0">
        <references count="2">
          <reference field="4294967294" count="1" selected="0">
            <x v="0"/>
          </reference>
          <reference field="3" count="1" selected="0">
            <x v="0"/>
          </reference>
        </references>
      </pivotArea>
    </chartFormat>
    <chartFormat chart="70" format="1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EDBDC2-6855-4534-993B-3034B66D3010}" name="Tabela dinâmica4"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0" rowHeaderCaption="RIV">
  <location ref="A4:C42" firstHeaderRow="1" firstDataRow="2" firstDataCol="1" rowPageCount="1" colPageCount="1"/>
  <pivotFields count="32">
    <pivotField dataField="1" showAll="0"/>
    <pivotField axis="axisCol" showAll="0">
      <items count="4">
        <item x="0"/>
        <item h="1" x="1"/>
        <item h="1" x="2"/>
        <item t="default"/>
      </items>
    </pivotField>
    <pivotField showAll="0"/>
    <pivotField axis="axisRow" multipleItemSelectionAllowed="1" showAll="0">
      <items count="15">
        <item x="0"/>
        <item x="1"/>
        <item x="2"/>
        <item x="3"/>
        <item x="4"/>
        <item x="5"/>
        <item x="6"/>
        <item x="8"/>
        <item h="1" x="9"/>
        <item h="1" m="1" x="12"/>
        <item h="1" m="1" x="13"/>
        <item h="1" m="1" x="11"/>
        <item h="1" x="7"/>
        <item h="1" m="1" x="10"/>
        <item t="default"/>
      </items>
    </pivotField>
    <pivotField showAll="0"/>
    <pivotField showAll="0"/>
    <pivotField axis="axisPage" multipleItemSelectionAllowed="1" showAll="0">
      <items count="12">
        <item m="1" x="10"/>
        <item h="1" x="8"/>
        <item h="1" x="6"/>
        <item h="1" x="1"/>
        <item h="1" x="4"/>
        <item x="0"/>
        <item h="1" x="3"/>
        <item h="1" x="2"/>
        <item h="1" x="7"/>
        <item h="1" x="5"/>
        <item h="1" x="9"/>
        <item t="default"/>
      </items>
    </pivotField>
    <pivotField axis="axisRow" showAll="0">
      <items count="6">
        <item x="2"/>
        <item x="0"/>
        <item x="3"/>
        <item x="1"/>
        <item x="4"/>
        <item t="default"/>
      </items>
    </pivotField>
    <pivotField subtotalTop="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ubtotalTop="0" showAll="0"/>
  </pivotFields>
  <rowFields count="2">
    <field x="7"/>
    <field x="3"/>
  </rowFields>
  <rowItems count="37">
    <i>
      <x/>
    </i>
    <i r="1">
      <x/>
    </i>
    <i r="1">
      <x v="1"/>
    </i>
    <i r="1">
      <x v="2"/>
    </i>
    <i r="1">
      <x v="3"/>
    </i>
    <i r="1">
      <x v="4"/>
    </i>
    <i r="1">
      <x v="5"/>
    </i>
    <i r="1">
      <x v="6"/>
    </i>
    <i r="1">
      <x v="7"/>
    </i>
    <i>
      <x v="1"/>
    </i>
    <i r="1">
      <x/>
    </i>
    <i r="1">
      <x v="1"/>
    </i>
    <i r="1">
      <x v="2"/>
    </i>
    <i r="1">
      <x v="3"/>
    </i>
    <i r="1">
      <x v="4"/>
    </i>
    <i r="1">
      <x v="5"/>
    </i>
    <i r="1">
      <x v="6"/>
    </i>
    <i r="1">
      <x v="7"/>
    </i>
    <i>
      <x v="2"/>
    </i>
    <i r="1">
      <x/>
    </i>
    <i r="1">
      <x v="1"/>
    </i>
    <i r="1">
      <x v="2"/>
    </i>
    <i r="1">
      <x v="3"/>
    </i>
    <i r="1">
      <x v="4"/>
    </i>
    <i r="1">
      <x v="5"/>
    </i>
    <i r="1">
      <x v="6"/>
    </i>
    <i r="1">
      <x v="7"/>
    </i>
    <i>
      <x v="4"/>
    </i>
    <i r="1">
      <x/>
    </i>
    <i r="1">
      <x v="1"/>
    </i>
    <i r="1">
      <x v="2"/>
    </i>
    <i r="1">
      <x v="3"/>
    </i>
    <i r="1">
      <x v="4"/>
    </i>
    <i r="1">
      <x v="5"/>
    </i>
    <i r="1">
      <x v="6"/>
    </i>
    <i r="1">
      <x v="7"/>
    </i>
    <i t="grand">
      <x/>
    </i>
  </rowItems>
  <colFields count="1">
    <field x="1"/>
  </colFields>
  <colItems count="2">
    <i>
      <x/>
    </i>
    <i t="grand">
      <x/>
    </i>
  </colItems>
  <pageFields count="1">
    <pageField fld="6" hier="-1"/>
  </pageFields>
  <dataFields count="1">
    <dataField name="Contagem de Nº" fld="0" subtotal="count" baseField="7" baseItem="0"/>
  </dataFields>
  <formats count="27">
    <format dxfId="56">
      <pivotArea outline="0" collapsedLevelsAreSubtotals="1" fieldPosition="0"/>
    </format>
    <format dxfId="55">
      <pivotArea dataOnly="0" labelOnly="1" fieldPosition="0">
        <references count="1">
          <reference field="1" count="2">
            <x v="0"/>
            <x v="1"/>
          </reference>
        </references>
      </pivotArea>
    </format>
    <format dxfId="54">
      <pivotArea dataOnly="0" labelOnly="1" grandCol="1" outline="0" fieldPosition="0"/>
    </format>
    <format dxfId="53">
      <pivotArea field="7" type="button" dataOnly="0" labelOnly="1" outline="0" axis="axisRow" fieldPosition="0"/>
    </format>
    <format dxfId="52">
      <pivotArea field="7" type="button" dataOnly="0" labelOnly="1" outline="0" axis="axisRow" fieldPosition="0"/>
    </format>
    <format dxfId="51">
      <pivotArea dataOnly="0" labelOnly="1" fieldPosition="0">
        <references count="1">
          <reference field="1" count="2">
            <x v="0"/>
            <x v="1"/>
          </reference>
        </references>
      </pivotArea>
    </format>
    <format dxfId="50">
      <pivotArea dataOnly="0" labelOnly="1" grandCol="1" outline="0" fieldPosition="0"/>
    </format>
    <format dxfId="49">
      <pivotArea field="7" type="button" dataOnly="0" labelOnly="1" outline="0" axis="axisRow" fieldPosition="0"/>
    </format>
    <format dxfId="48">
      <pivotArea type="origin" dataOnly="0" labelOnly="1" outline="0" fieldPosition="0"/>
    </format>
    <format dxfId="47">
      <pivotArea field="1" type="button" dataOnly="0" labelOnly="1" outline="0" axis="axisCol" fieldPosition="0"/>
    </format>
    <format dxfId="46">
      <pivotArea type="topRight" dataOnly="0" labelOnly="1" outline="0" offset="A1" fieldPosition="0"/>
    </format>
    <format dxfId="45">
      <pivotArea outline="0" collapsedLevelsAreSubtotals="1" fieldPosition="0"/>
    </format>
    <format dxfId="44">
      <pivotArea field="7" type="button" dataOnly="0" labelOnly="1" outline="0" axis="axisRow" fieldPosition="0"/>
    </format>
    <format dxfId="43">
      <pivotArea dataOnly="0" labelOnly="1" fieldPosition="0">
        <references count="1">
          <reference field="7" count="4">
            <x v="0"/>
            <x v="1"/>
            <x v="2"/>
            <x v="4"/>
          </reference>
        </references>
      </pivotArea>
    </format>
    <format dxfId="42">
      <pivotArea dataOnly="0" labelOnly="1" grandRow="1" outline="0" fieldPosition="0"/>
    </format>
    <format dxfId="41">
      <pivotArea dataOnly="0" labelOnly="1" fieldPosition="0">
        <references count="2">
          <reference field="3" count="4">
            <x v="0"/>
            <x v="1"/>
            <x v="2"/>
            <x v="3"/>
          </reference>
          <reference field="7" count="1" selected="0">
            <x v="0"/>
          </reference>
        </references>
      </pivotArea>
    </format>
    <format dxfId="40">
      <pivotArea dataOnly="0" labelOnly="1" fieldPosition="0">
        <references count="2">
          <reference field="3" count="4">
            <x v="0"/>
            <x v="1"/>
            <x v="2"/>
            <x v="3"/>
          </reference>
          <reference field="7" count="1" selected="0">
            <x v="1"/>
          </reference>
        </references>
      </pivotArea>
    </format>
    <format dxfId="39">
      <pivotArea dataOnly="0" labelOnly="1" fieldPosition="0">
        <references count="2">
          <reference field="3" count="5">
            <x v="0"/>
            <x v="1"/>
            <x v="2"/>
            <x v="3"/>
            <x v="4"/>
          </reference>
          <reference field="7" count="1" selected="0">
            <x v="2"/>
          </reference>
        </references>
      </pivotArea>
    </format>
    <format dxfId="38">
      <pivotArea dataOnly="0" labelOnly="1" fieldPosition="0">
        <references count="2">
          <reference field="3" count="4">
            <x v="0"/>
            <x v="1"/>
            <x v="2"/>
            <x v="3"/>
          </reference>
          <reference field="7" count="1" selected="0">
            <x v="4"/>
          </reference>
        </references>
      </pivotArea>
    </format>
    <format dxfId="37">
      <pivotArea dataOnly="0" labelOnly="1" fieldPosition="0">
        <references count="1">
          <reference field="1" count="2">
            <x v="0"/>
            <x v="1"/>
          </reference>
        </references>
      </pivotArea>
    </format>
    <format dxfId="36">
      <pivotArea dataOnly="0" labelOnly="1" grandCol="1" outline="0" fieldPosition="0"/>
    </format>
    <format dxfId="35">
      <pivotArea field="7" type="button" dataOnly="0" labelOnly="1" outline="0" axis="axisRow" fieldPosition="0"/>
    </format>
    <format dxfId="34">
      <pivotArea dataOnly="0" labelOnly="1" fieldPosition="0">
        <references count="1">
          <reference field="1" count="2">
            <x v="0"/>
            <x v="1"/>
          </reference>
        </references>
      </pivotArea>
    </format>
    <format dxfId="33">
      <pivotArea dataOnly="0" labelOnly="1" grandCol="1" outline="0" fieldPosition="0"/>
    </format>
    <format dxfId="32">
      <pivotArea field="7" type="button" dataOnly="0" labelOnly="1" outline="0" axis="axisRow" fieldPosition="0"/>
    </format>
    <format dxfId="31">
      <pivotArea dataOnly="0" labelOnly="1" fieldPosition="0">
        <references count="1">
          <reference field="1" count="2">
            <x v="0"/>
            <x v="1"/>
          </reference>
        </references>
      </pivotArea>
    </format>
    <format dxfId="30">
      <pivotArea dataOnly="0" labelOnly="1" grandCol="1" outline="0" fieldPosition="0"/>
    </format>
  </formats>
  <chartFormats count="8">
    <chartFormat chart="0" format="0" series="1">
      <pivotArea type="data" outline="0" fieldPosition="0">
        <references count="1">
          <reference field="3" count="1" selected="0">
            <x v="0"/>
          </reference>
        </references>
      </pivotArea>
    </chartFormat>
    <chartFormat chart="0" format="1" series="1">
      <pivotArea type="data" outline="0" fieldPosition="0">
        <references count="1">
          <reference field="3" count="1" selected="0">
            <x v="1"/>
          </reference>
        </references>
      </pivotArea>
    </chartFormat>
    <chartFormat chart="0" format="2" series="1">
      <pivotArea type="data" outline="0" fieldPosition="0">
        <references count="1">
          <reference field="3" count="1" selected="0">
            <x v="2"/>
          </reference>
        </references>
      </pivotArea>
    </chartFormat>
    <chartFormat chart="0" format="3" series="1">
      <pivotArea type="data" outline="0" fieldPosition="0">
        <references count="1">
          <reference field="3" count="1" selected="0">
            <x v="3"/>
          </reference>
        </references>
      </pivotArea>
    </chartFormat>
    <chartFormat chart="0" format="4" series="1">
      <pivotArea type="data" outline="0" fieldPosition="0">
        <references count="1">
          <reference field="3" count="1" selected="0">
            <x v="12"/>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20F984-56A2-4669-8EAE-A5E5AE96FF69}" name="Tabela dinâmica1" cacheId="1" applyNumberFormats="0" applyBorderFormats="0" applyFontFormats="0" applyPatternFormats="0" applyAlignmentFormats="0" applyWidthHeightFormats="1" dataCaption="Valores" grandTotalCaption="TOTAL GERAL" updatedVersion="6" minRefreshableVersion="3" useAutoFormatting="1" itemPrintTitles="1" createdVersion="6" indent="0" outline="1" outlineData="1" multipleFieldFilters="0" chartFormat="1" rowHeaderCaption="GERÊNCIA">
  <location ref="A5:J24" firstHeaderRow="1" firstDataRow="2" firstDataCol="1" rowPageCount="2" colPageCount="1"/>
  <pivotFields count="32">
    <pivotField dataField="1" showAll="0"/>
    <pivotField axis="axisPage" multipleItemSelectionAllowed="1" showAll="0">
      <items count="4">
        <item h="1" x="1"/>
        <item x="0"/>
        <item h="1" x="2"/>
        <item t="default"/>
      </items>
    </pivotField>
    <pivotField showAll="0"/>
    <pivotField axis="axisPage" multipleItemSelectionAllowed="1" showAll="0">
      <items count="15">
        <item x="0"/>
        <item x="1"/>
        <item x="2"/>
        <item x="3"/>
        <item x="4"/>
        <item x="5"/>
        <item x="6"/>
        <item x="8"/>
        <item h="1" x="9"/>
        <item m="1" x="12"/>
        <item m="1" x="13"/>
        <item h="1" m="1" x="11"/>
        <item h="1" x="7"/>
        <item h="1" m="1" x="10"/>
        <item t="default"/>
      </items>
    </pivotField>
    <pivotField showAll="0"/>
    <pivotField showAll="0"/>
    <pivotField axis="axisCol" showAll="0">
      <items count="12">
        <item h="1" m="1" x="10"/>
        <item x="8"/>
        <item x="6"/>
        <item x="1"/>
        <item x="4"/>
        <item x="0"/>
        <item x="3"/>
        <item x="2"/>
        <item h="1" x="7"/>
        <item x="5"/>
        <item x="9"/>
        <item t="default"/>
      </items>
    </pivotField>
    <pivotField showAll="0"/>
    <pivotField showAll="0"/>
    <pivotField showAll="0"/>
    <pivotField showAll="0"/>
    <pivotField showAll="0"/>
    <pivotField axis="axisRow" showAll="0">
      <items count="30">
        <item m="1" x="19"/>
        <item x="4"/>
        <item x="3"/>
        <item x="2"/>
        <item x="13"/>
        <item x="1"/>
        <item x="5"/>
        <item x="9"/>
        <item x="10"/>
        <item m="1" x="21"/>
        <item n="FACILITIES " m="1" x="25"/>
        <item n="MANUT. AUTOMOTIVA " x="6"/>
        <item n="MANUT. ESTRADAS LOGÍST TERCEIRO" x="7"/>
        <item m="1" x="22"/>
        <item m="1" x="20"/>
        <item x="14"/>
        <item m="1" x="24"/>
        <item x="12"/>
        <item x="16"/>
        <item m="1" x="28"/>
        <item x="8"/>
        <item x="11"/>
        <item x="17"/>
        <item m="1" x="23"/>
        <item m="1" x="27"/>
        <item m="1" x="26"/>
        <item x="0"/>
        <item x="18"/>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8">
    <i>
      <x v="1"/>
    </i>
    <i>
      <x v="2"/>
    </i>
    <i>
      <x v="3"/>
    </i>
    <i>
      <x v="4"/>
    </i>
    <i>
      <x v="5"/>
    </i>
    <i>
      <x v="7"/>
    </i>
    <i>
      <x v="8"/>
    </i>
    <i>
      <x v="11"/>
    </i>
    <i>
      <x v="12"/>
    </i>
    <i>
      <x v="15"/>
    </i>
    <i>
      <x v="17"/>
    </i>
    <i>
      <x v="18"/>
    </i>
    <i>
      <x v="20"/>
    </i>
    <i>
      <x v="21"/>
    </i>
    <i>
      <x v="22"/>
    </i>
    <i>
      <x v="26"/>
    </i>
    <i>
      <x v="28"/>
    </i>
    <i t="grand">
      <x/>
    </i>
  </rowItems>
  <colFields count="1">
    <field x="6"/>
  </colFields>
  <colItems count="9">
    <i>
      <x v="1"/>
    </i>
    <i>
      <x v="2"/>
    </i>
    <i>
      <x v="3"/>
    </i>
    <i>
      <x v="4"/>
    </i>
    <i>
      <x v="5"/>
    </i>
    <i>
      <x v="6"/>
    </i>
    <i>
      <x v="7"/>
    </i>
    <i>
      <x v="9"/>
    </i>
    <i t="grand">
      <x/>
    </i>
  </colItems>
  <pageFields count="2">
    <pageField fld="1" hier="-1"/>
    <pageField fld="3" hier="-1"/>
  </pageFields>
  <dataFields count="1">
    <dataField name="Contagem de Nº" fld="0" subtotal="count" baseField="10" baseItem="0"/>
  </dataFields>
  <formats count="8">
    <format dxfId="29">
      <pivotArea dataOnly="0" labelOnly="1" fieldPosition="0">
        <references count="1">
          <reference field="6" count="0"/>
        </references>
      </pivotArea>
    </format>
    <format dxfId="28">
      <pivotArea dataOnly="0" labelOnly="1" grandCol="1" outline="0" fieldPosition="0"/>
    </format>
    <format dxfId="27">
      <pivotArea field="12" type="button" dataOnly="0" labelOnly="1" outline="0" axis="axisRow" fieldPosition="0"/>
    </format>
    <format dxfId="26">
      <pivotArea collapsedLevelsAreSubtotals="1" fieldPosition="0">
        <references count="1">
          <reference field="12" count="13">
            <x v="1"/>
            <x v="2"/>
            <x v="3"/>
            <x v="4"/>
            <x v="7"/>
            <x v="8"/>
            <x v="11"/>
            <x v="12"/>
            <x v="17"/>
            <x v="19"/>
            <x v="20"/>
            <x v="21"/>
            <x v="26"/>
          </reference>
        </references>
      </pivotArea>
    </format>
    <format dxfId="25">
      <pivotArea grandRow="1" outline="0" collapsedLevelsAreSubtotals="1" fieldPosition="0"/>
    </format>
    <format dxfId="24">
      <pivotArea collapsedLevelsAreSubtotals="1" fieldPosition="0">
        <references count="1">
          <reference field="12" count="13">
            <x v="1"/>
            <x v="2"/>
            <x v="3"/>
            <x v="4"/>
            <x v="7"/>
            <x v="8"/>
            <x v="11"/>
            <x v="12"/>
            <x v="17"/>
            <x v="19"/>
            <x v="20"/>
            <x v="21"/>
            <x v="26"/>
          </reference>
        </references>
      </pivotArea>
    </format>
    <format dxfId="23">
      <pivotArea grandRow="1" outline="0" collapsedLevelsAreSubtotals="1" fieldPosition="0"/>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74252C-D6BE-4696-8087-81C5A9F25AF3}" name="Tabela dinâ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B4:J25" firstHeaderRow="1" firstDataRow="2" firstDataCol="1" rowPageCount="2" colPageCount="1"/>
  <pivotFields count="27">
    <pivotField dataField="1" showAll="0"/>
    <pivotField axis="axisPage" multipleItemSelectionAllowed="1" showAll="0">
      <items count="3">
        <item h="1" x="1"/>
        <item x="0"/>
        <item t="default"/>
      </items>
    </pivotField>
    <pivotField showAll="0"/>
    <pivotField axis="axisPage" multipleItemSelectionAllowed="1" showAll="0">
      <items count="13">
        <item x="0"/>
        <item x="1"/>
        <item x="2"/>
        <item x="4"/>
        <item x="5"/>
        <item x="3"/>
        <item x="6"/>
        <item x="7"/>
        <item h="1" x="8"/>
        <item h="1" x="9"/>
        <item h="1" x="10"/>
        <item h="1" x="11"/>
        <item t="default"/>
      </items>
    </pivotField>
    <pivotField showAll="0"/>
    <pivotField showAll="0"/>
    <pivotField axis="axisCol" showAll="0">
      <items count="10">
        <item x="0"/>
        <item x="7"/>
        <item x="3"/>
        <item x="5"/>
        <item x="1"/>
        <item x="2"/>
        <item x="4"/>
        <item h="1" x="8"/>
        <item x="6"/>
        <item t="default"/>
      </items>
    </pivotField>
    <pivotField showAll="0"/>
    <pivotField showAll="0"/>
    <pivotField showAll="0"/>
    <pivotField axis="axisRow" showAll="0" sortType="descending">
      <items count="29">
        <item x="21"/>
        <item x="6"/>
        <item x="27"/>
        <item x="5"/>
        <item x="20"/>
        <item x="19"/>
        <item x="23"/>
        <item x="15"/>
        <item x="4"/>
        <item x="13"/>
        <item x="24"/>
        <item x="9"/>
        <item x="25"/>
        <item x="3"/>
        <item x="12"/>
        <item x="16"/>
        <item x="1"/>
        <item x="8"/>
        <item x="26"/>
        <item x="14"/>
        <item x="11"/>
        <item x="22"/>
        <item x="18"/>
        <item x="10"/>
        <item x="2"/>
        <item h="1" x="17"/>
        <item x="0"/>
        <item x="7"/>
        <item t="default"/>
      </items>
      <autoSortScope>
        <pivotArea dataOnly="0" outline="0" fieldPosition="0">
          <references count="2">
            <reference field="4294967294" count="1" selected="0">
              <x v="0"/>
            </reference>
            <reference field="6" count="1" selected="0">
              <x v="6"/>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20">
    <i>
      <x v="24"/>
    </i>
    <i>
      <x v="3"/>
    </i>
    <i>
      <x v="27"/>
    </i>
    <i>
      <x v="15"/>
    </i>
    <i>
      <x v="19"/>
    </i>
    <i>
      <x v="26"/>
    </i>
    <i>
      <x v="17"/>
    </i>
    <i>
      <x v="9"/>
    </i>
    <i>
      <x v="13"/>
    </i>
    <i>
      <x v="1"/>
    </i>
    <i>
      <x v="21"/>
    </i>
    <i>
      <x/>
    </i>
    <i>
      <x v="16"/>
    </i>
    <i>
      <x v="23"/>
    </i>
    <i>
      <x v="7"/>
    </i>
    <i>
      <x v="14"/>
    </i>
    <i>
      <x v="4"/>
    </i>
    <i>
      <x v="20"/>
    </i>
    <i>
      <x v="8"/>
    </i>
    <i t="grand">
      <x/>
    </i>
  </rowItems>
  <colFields count="1">
    <field x="6"/>
  </colFields>
  <colItems count="8">
    <i>
      <x/>
    </i>
    <i>
      <x v="2"/>
    </i>
    <i>
      <x v="3"/>
    </i>
    <i>
      <x v="4"/>
    </i>
    <i>
      <x v="5"/>
    </i>
    <i>
      <x v="6"/>
    </i>
    <i>
      <x v="8"/>
    </i>
    <i t="grand">
      <x/>
    </i>
  </colItems>
  <pageFields count="2">
    <pageField fld="1" hier="-1"/>
    <pageField fld="3" hier="-1"/>
  </pageFields>
  <dataFields count="1">
    <dataField name="Contagem de Nº" fld="0" subtotal="count" baseField="0" baseItem="0"/>
  </dataFields>
  <formats count="2">
    <format dxfId="1">
      <pivotArea collapsedLevelsAreSubtotals="1" fieldPosition="0">
        <references count="1">
          <reference field="10" count="17">
            <x v="1"/>
            <x v="3"/>
            <x v="7"/>
            <x v="8"/>
            <x v="9"/>
            <x v="13"/>
            <x v="14"/>
            <x v="15"/>
            <x v="16"/>
            <x v="17"/>
            <x v="19"/>
            <x v="20"/>
            <x v="23"/>
            <x v="24"/>
            <x v="25"/>
            <x v="26"/>
            <x v="27"/>
          </reference>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a1" displayName="Tabela1" ref="A1:AF1281" totalsRowShown="0">
  <autoFilter ref="A1:AF1281" xr:uid="{DAED65D0-CF93-4E1A-93E1-F51C588553AF}"/>
  <tableColumns count="32">
    <tableColumn id="1" xr3:uid="{00000000-0010-0000-0000-000001000000}" name="Nº"/>
    <tableColumn id="2" xr3:uid="{00000000-0010-0000-0000-000002000000}" name="REGIONAL" dataDxfId="99"/>
    <tableColumn id="3" xr3:uid="{00000000-0010-0000-0000-000003000000}" name="DATA"/>
    <tableColumn id="4" xr3:uid="{00000000-0010-0000-0000-000004000000}" name="MÊS"/>
    <tableColumn id="5" xr3:uid="{00000000-0010-0000-0000-000005000000}" name="HORA"/>
    <tableColumn id="6" xr3:uid="{00000000-0010-0000-0000-000006000000}" name="LOCAL" dataDxfId="98"/>
    <tableColumn id="7" xr3:uid="{00000000-0010-0000-0000-000007000000}" name="CLASSIFICAÇÃO"/>
    <tableColumn id="29" xr3:uid="{5E5E64D8-2EE9-485E-B13A-87AD8A3C5B1A}" name="EVENTO RIV" dataDxfId="97"/>
    <tableColumn id="32" xr3:uid="{2BACB6F0-6085-4E84-B222-9229869C70C1}" name="EVENTO ASAF (SR OU CR)" dataDxfId="96"/>
    <tableColumn id="24" xr3:uid="{00000000-0010-0000-0000-000018000000}" name="PSIF" dataDxfId="95"/>
    <tableColumn id="8" xr3:uid="{00000000-0010-0000-0000-000008000000}" name="DESCRIÇÃO"/>
    <tableColumn id="9" xr3:uid="{00000000-0010-0000-0000-000009000000}" name="EMPRESA" dataDxfId="94"/>
    <tableColumn id="10" xr3:uid="{00000000-0010-0000-0000-00000A000000}" name="GERÊNCIA" dataDxfId="93"/>
    <tableColumn id="11" xr3:uid="{00000000-0010-0000-0000-00000B000000}" name="MÓDULO/ FRENTE DE TRABALHO"/>
    <tableColumn id="12" xr3:uid="{00000000-0010-0000-0000-00000C000000}" name="COLABORADOR" dataDxfId="92"/>
    <tableColumn id="13" xr3:uid="{00000000-0010-0000-0000-00000D000000}" name="FUNÇÃO" dataDxfId="91"/>
    <tableColumn id="14" xr3:uid="{00000000-0010-0000-0000-00000E000000}" name="GESTOR IMEDIATO BRACELL" dataDxfId="90"/>
    <tableColumn id="15" xr3:uid="{00000000-0010-0000-0000-00000F000000}" name="COORDENADOR BRACELL" dataDxfId="89"/>
    <tableColumn id="16" xr3:uid="{00000000-0010-0000-0000-000010000000}" name="SUPERVISOR BRACELL" dataDxfId="88"/>
    <tableColumn id="17" xr3:uid="{00000000-0010-0000-0000-000011000000}" name="AÇÕES IMEDIATAS"/>
    <tableColumn id="18" xr3:uid="{00000000-0010-0000-0000-000012000000}" name="INFORMADO POR" dataDxfId="87"/>
    <tableColumn id="19" xr3:uid="{00000000-0010-0000-0000-000013000000}" name="TST" dataDxfId="86"/>
    <tableColumn id="20" xr3:uid="{00000000-0010-0000-0000-000014000000}" name="SEVERIDADE" dataDxfId="85"/>
    <tableColumn id="21" xr3:uid="{00000000-0010-0000-0000-000015000000}" name="PROBABILIDADE" dataDxfId="84"/>
    <tableColumn id="22" xr3:uid="{00000000-0010-0000-0000-000016000000}" name="R.A.E" dataDxfId="83"/>
    <tableColumn id="23" xr3:uid="{00000000-0010-0000-0000-000017000000}" name="PRAZO ABERTURA R.A.E" dataDxfId="82">
      <calculatedColumnFormula>IF(Tabela1[[#This Row],[R.A.E]]="SIM",VLOOKUP(Tabela1[[#This Row],[CLASSIFICAÇÃO]],Lista_Susp_!PRAZO,2,0)+Tabela1[[#This Row],[DATA]],"")</calculatedColumnFormula>
    </tableColumn>
    <tableColumn id="26" xr3:uid="{00000000-0010-0000-0000-00001A000000}" name="STATUS" dataDxfId="81">
      <calculatedColumnFormula>IF(Tabela1[[#This Row],[R.A.E]]="SIM",IF(AC2="ok","CONCLUÍDO",IF(Tabela1[[#This Row],[PRAZO ABERTURA R.A.E]]&lt;TODAY(),"ATRASADO","NO PRAZO")))</calculatedColumnFormula>
    </tableColumn>
    <tableColumn id="25" xr3:uid="{00000000-0010-0000-0000-000019000000}" name="DIAS ATRASADO" dataDxfId="80">
      <calculatedColumnFormula>IF(Tabela1[[#This Row],[PRAZO ABERTURA R.A.E]]&gt;=TODAY(),"",IF(Tabela1[[#This Row],[STATUS]]="ATRASADO",TODAY()-Tabela1[[#This Row],[PRAZO ABERTURA R.A.E]],""))</calculatedColumnFormula>
    </tableColumn>
    <tableColumn id="27" xr3:uid="{00000000-0010-0000-0000-00001B000000}" name="R.A.E ASSINADA"/>
    <tableColumn id="30" xr3:uid="{09D3D832-2368-4E87-8A05-78AB9CCAB2A3}" name="DATA R.A.E ASSINADA" dataDxfId="79"/>
    <tableColumn id="28" xr3:uid="{D54AC8F5-C9AF-4D8B-9D07-FDE1DE280CB5}" name="R.A.E FINALIZADA DENTRO DO PRAZO" dataDxfId="78"/>
    <tableColumn id="31" xr3:uid="{3158CA9F-4B67-4741-805B-B8790BB918EC}" name="FOI COMUNICADO?"/>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724951-EE72-49FC-BB0E-A573C7527A40}" name="Tabela3" displayName="Tabela3" ref="J7:P15" totalsRowShown="0" headerRowDxfId="72" headerRowBorderDxfId="71">
  <autoFilter ref="J7:P15" xr:uid="{B318A814-E90B-4A69-9218-43EF64AB6CB7}"/>
  <tableColumns count="7">
    <tableColumn id="1" xr3:uid="{0358DC25-0CF4-4017-80AB-37EB3C5ABAA4}" name="Rótulos de Linha" dataDxfId="70"/>
    <tableColumn id="2" xr3:uid="{11CE9119-46F6-446A-BE31-AFD0834ACAAC}" name="jan/24" dataDxfId="69"/>
    <tableColumn id="3" xr3:uid="{54BB7C5E-E9CC-4503-928D-236542D442EF}" name="fev/24" dataDxfId="68"/>
    <tableColumn id="4" xr3:uid="{2FC38263-9480-4A3C-A7A2-63736F26611E}" name="mar/24" dataDxfId="67"/>
    <tableColumn id="5" xr3:uid="{56DC700F-D00F-467D-9D16-730A70046D1F}" name="jan/23">
      <calculatedColumnFormula>VLOOKUP(J8,$W$9:$Z$16,2,0)</calculatedColumnFormula>
    </tableColumn>
    <tableColumn id="6" xr3:uid="{292F1F96-381C-4470-9508-C9551F4B92FA}" name="fev/23">
      <calculatedColumnFormula>VLOOKUP(J8,$W$9:$Z$16,3,0)</calculatedColumnFormula>
    </tableColumn>
    <tableColumn id="7" xr3:uid="{D1E796B4-0EC5-4350-BFF3-2317F62AEDC7}" name="mar/23">
      <calculatedColumnFormula>VLOOKUP(J8,$W$9:$Z$16,4,0)</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1564C3-0073-4E5A-B613-3EA80D70FFEE}" name="Tabela4" displayName="Tabela4" ref="J17:P25" totalsRowShown="0" headerRowDxfId="66" dataDxfId="65" tableBorderDxfId="64">
  <autoFilter ref="J17:P25" xr:uid="{60824020-BABF-4C4F-AD7D-A7C689696ED2}"/>
  <tableColumns count="7">
    <tableColumn id="1" xr3:uid="{3681E968-07E7-41A4-9C19-5475B2AEF02D}" name="Rótulos de Linha" dataDxfId="63"/>
    <tableColumn id="2" xr3:uid="{8F6DD61C-E64D-4120-85C3-1A626EC5B0EA}" name="jan/23" dataDxfId="62"/>
    <tableColumn id="3" xr3:uid="{F4736F5A-1D8D-4757-86F6-C3F5464ACB79}" name="jan/24" dataDxfId="61"/>
    <tableColumn id="4" xr3:uid="{823BA903-880E-4B55-AE5B-DBBA63AA9B81}" name="fev/23" dataDxfId="60"/>
    <tableColumn id="5" xr3:uid="{FB297C3F-9B1E-47E7-BCF7-5B25F4757D88}" name="fev/24" dataDxfId="59"/>
    <tableColumn id="6" xr3:uid="{3E040899-1A14-4C9F-A3E3-F1E5677BAB12}" name="mar/23" dataDxfId="58"/>
    <tableColumn id="7" xr3:uid="{F950D980-D9A7-4BA4-9713-342A57CC3AF7}" name="mar/24" dataDxfId="57"/>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268CB8-5846-4D6C-B3A7-8238C5D56406}" name="Tabela2" displayName="Tabela2" ref="E1:J14" totalsRowShown="0" headerRowDxfId="21" dataDxfId="20">
  <autoFilter ref="E1:J14" xr:uid="{13F925CC-C5D9-4EFB-9B4D-263FB20B5341}"/>
  <tableColumns count="6">
    <tableColumn id="1" xr3:uid="{C1903987-6AC6-43DA-B71A-87C5EDE1F856}" name="DATA" dataDxfId="19"/>
    <tableColumn id="2" xr3:uid="{A6DA5FB1-9F04-421D-9D84-F9E9887D6903}" name="MÊS" dataDxfId="18"/>
    <tableColumn id="3" xr3:uid="{28453EAA-DEAA-4750-97D8-80DDCB261DDE}" name="CLASSIFICAÇÃO" dataDxfId="17"/>
    <tableColumn id="4" xr3:uid="{8A532D10-C667-4827-99DC-25DBDF70FB24}" name="EMPRESA" dataDxfId="16"/>
    <tableColumn id="5" xr3:uid="{44117A90-9631-4248-9248-1AD4A986B3BA}" name="GERÊNCIA" dataDxfId="15"/>
    <tableColumn id="6" xr3:uid="{13C074B7-7CE7-48AD-8A22-ACB20487A6B1}" name="DIAS DE AFASTAMENTO " dataDxfId="14"/>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9F68F8-C7FE-4271-8062-F3B4F4AB446B}" name="Tabela5" displayName="Tabela5" ref="M3:V5" totalsRowShown="0" headerRowDxfId="13" dataDxfId="12">
  <tableColumns count="10">
    <tableColumn id="1" xr3:uid="{40C5C4B0-F5B3-471C-9337-F905FEBBB203}" name="#" dataDxfId="11"/>
    <tableColumn id="2" xr3:uid="{931CEACD-BAB9-42CB-97C2-F6F9C3FD9616}" name="DATE" dataDxfId="10"/>
    <tableColumn id="3" xr3:uid="{2AD560F1-7E52-45DE-A98E-6DA12C5A2D53}" name="EMPLOYESS" dataDxfId="9"/>
    <tableColumn id="10" xr3:uid="{1C6C6266-3358-4703-97A3-34187A5CC252}" name=" COMPANIES" dataDxfId="8"/>
    <tableColumn id="4" xr3:uid="{E5F0BB9F-2C51-43E7-A2FA-D382CD435D86}" name="AREA" dataDxfId="7"/>
    <tableColumn id="5" xr3:uid="{FFB1BDB6-CBAB-4008-B135-63EB5E15B074}" name="LOCAL" dataDxfId="6"/>
    <tableColumn id="6" xr3:uid="{EFC8EAD3-1EA6-4AD6-A55D-A2A0DF1032A1}" name="SEVERITY" dataDxfId="5"/>
    <tableColumn id="7" xr3:uid="{56D5BC3D-8482-4563-8C9D-6E9C29CD9408}" name="OCCURRENCE" dataDxfId="4"/>
    <tableColumn id="8" xr3:uid="{14CB53FE-512A-49A9-9B1E-D1A473E34D00}" name="DAYS WAY" dataDxfId="3"/>
    <tableColumn id="9" xr3:uid="{B576C5E2-C4FA-4AB5-B8D6-3B9368DB24EB}" name="STATUS" dataDxfId="2"/>
  </tableColumns>
  <tableStyleInfo name="TableStyleLight9"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5" Type="http://schemas.openxmlformats.org/officeDocument/2006/relationships/comments" Target="../comments2.xml"/><Relationship Id="rId4"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Z1540"/>
  <sheetViews>
    <sheetView tabSelected="1" topLeftCell="A1149" zoomScale="90" zoomScaleNormal="90" workbookViewId="0">
      <selection activeCell="L1152" sqref="L1152:L1156"/>
    </sheetView>
  </sheetViews>
  <sheetFormatPr defaultRowHeight="15" x14ac:dyDescent="0.25"/>
  <cols>
    <col min="1" max="1" width="11.85546875" style="2" customWidth="1"/>
    <col min="2" max="2" width="26.28515625" style="2" customWidth="1"/>
    <col min="3" max="3" width="14" customWidth="1"/>
    <col min="4" max="4" width="16.5703125" customWidth="1"/>
    <col min="5" max="5" width="17.28515625" style="2" customWidth="1"/>
    <col min="6" max="6" width="51" style="7" customWidth="1"/>
    <col min="7" max="7" width="23" style="2" customWidth="1"/>
    <col min="8" max="8" width="34.28515625" style="2" customWidth="1"/>
    <col min="9" max="9" width="24.28515625" style="2" customWidth="1"/>
    <col min="10" max="10" width="16.140625" customWidth="1"/>
    <col min="11" max="11" width="123.28515625" style="2" bestFit="1" customWidth="1"/>
    <col min="12" max="12" width="35.7109375" style="3" bestFit="1" customWidth="1"/>
    <col min="13" max="13" width="36" style="2" bestFit="1" customWidth="1"/>
    <col min="14" max="14" width="73.85546875" style="3" bestFit="1" customWidth="1"/>
    <col min="15" max="15" width="44.140625" style="3" bestFit="1" customWidth="1"/>
    <col min="16" max="16" width="36.140625" style="3" bestFit="1" customWidth="1"/>
    <col min="17" max="17" width="34" style="3" customWidth="1"/>
    <col min="18" max="18" width="40.85546875" style="3" bestFit="1" customWidth="1"/>
    <col min="19" max="19" width="55" customWidth="1"/>
    <col min="20" max="20" width="41.28515625" style="3" customWidth="1"/>
    <col min="21" max="21" width="44.5703125" style="3" customWidth="1"/>
    <col min="22" max="22" width="41.7109375" style="3" customWidth="1"/>
    <col min="23" max="23" width="18.42578125" style="3" customWidth="1"/>
    <col min="24" max="24" width="16.42578125" style="3" customWidth="1"/>
    <col min="25" max="25" width="26.7109375" style="2" customWidth="1"/>
    <col min="26" max="26" width="18.28515625" customWidth="1"/>
    <col min="27" max="27" width="15.7109375" style="3" customWidth="1"/>
    <col min="28" max="28" width="17" style="3" customWidth="1"/>
    <col min="29" max="29" width="24.5703125" style="3" customWidth="1"/>
    <col min="30" max="30" width="31.85546875" style="3" customWidth="1"/>
    <col min="31" max="31" width="23.28515625" customWidth="1"/>
  </cols>
  <sheetData>
    <row r="1" spans="1:32" ht="57" customHeight="1" x14ac:dyDescent="0.25">
      <c r="A1" s="1" t="s">
        <v>0</v>
      </c>
      <c r="B1" s="1" t="s">
        <v>1</v>
      </c>
      <c r="C1" s="1" t="s">
        <v>2</v>
      </c>
      <c r="D1" s="1" t="s">
        <v>3</v>
      </c>
      <c r="E1" s="1" t="s">
        <v>4</v>
      </c>
      <c r="F1" s="1" t="s">
        <v>5</v>
      </c>
      <c r="G1" s="1" t="s">
        <v>6</v>
      </c>
      <c r="H1" s="1" t="s">
        <v>2397</v>
      </c>
      <c r="I1" s="1" t="s">
        <v>5259</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3" t="s">
        <v>24</v>
      </c>
      <c r="AB1" s="1" t="s">
        <v>134</v>
      </c>
      <c r="AC1" s="1" t="s">
        <v>247</v>
      </c>
      <c r="AD1" s="1" t="s">
        <v>2506</v>
      </c>
      <c r="AE1" s="130" t="s">
        <v>2268</v>
      </c>
      <c r="AF1" s="1" t="s">
        <v>2716</v>
      </c>
    </row>
    <row r="2" spans="1:32" ht="72" x14ac:dyDescent="0.25">
      <c r="A2" s="6">
        <v>1</v>
      </c>
      <c r="B2" s="3" t="s">
        <v>25</v>
      </c>
      <c r="C2" s="67">
        <v>45292</v>
      </c>
      <c r="D2" s="18" t="str">
        <f t="shared" ref="D2:D65" si="0">TEXT(C2,"MMMM")</f>
        <v>janeiro</v>
      </c>
      <c r="E2" s="25">
        <v>0.3923611111111111</v>
      </c>
      <c r="F2" s="57" t="s">
        <v>301</v>
      </c>
      <c r="G2" s="23" t="s">
        <v>28</v>
      </c>
      <c r="H2" s="131" t="s">
        <v>2400</v>
      </c>
      <c r="I2" s="131"/>
      <c r="J2" s="3"/>
      <c r="K2" s="5" t="s">
        <v>302</v>
      </c>
      <c r="L2" s="6" t="s">
        <v>150</v>
      </c>
      <c r="M2" s="6" t="s">
        <v>146</v>
      </c>
      <c r="N2" s="6"/>
      <c r="O2" s="133" t="s">
        <v>303</v>
      </c>
      <c r="P2" s="40" t="s">
        <v>304</v>
      </c>
      <c r="Q2" s="27" t="s">
        <v>305</v>
      </c>
      <c r="R2" s="26" t="s">
        <v>306</v>
      </c>
      <c r="S2" s="27" t="s">
        <v>305</v>
      </c>
      <c r="T2" s="41" t="s">
        <v>307</v>
      </c>
      <c r="U2" s="1" t="s">
        <v>308</v>
      </c>
      <c r="V2" s="3" t="s">
        <v>122</v>
      </c>
      <c r="W2" s="6" t="s">
        <v>85</v>
      </c>
      <c r="X2" s="6" t="s">
        <v>86</v>
      </c>
      <c r="Y2" s="6" t="s">
        <v>83</v>
      </c>
      <c r="Z2" s="4" t="str">
        <f>IF(Tabela1[[#This Row],[R.A.E]]="SIM",VLOOKUP(Tabela1[[#This Row],[CLASSIFICAÇÃO]],Lista_Susp_!PRAZO,2,0)+Tabela1[[#This Row],[DATA]],"")</f>
        <v/>
      </c>
      <c r="AA2" s="21" t="b">
        <f ca="1">IF(Tabela1[[#This Row],[R.A.E]]="SIM",IF(AC2="ok","CONCLUÍDO",IF(Tabela1[[#This Row],[PRAZO ABERTURA R.A.E]]&lt;TODAY(),"ATRASADO","NO PRAZO")))</f>
        <v>0</v>
      </c>
      <c r="AB2" s="13" t="str">
        <f ca="1">IF(Tabela1[[#This Row],[PRAZO ABERTURA R.A.E]]&gt;=TODAY(),"",IF(Tabela1[[#This Row],[STATUS]]="ATRASADO",TODAY()-Tabela1[[#This Row],[PRAZO ABERTURA R.A.E]],""))</f>
        <v/>
      </c>
      <c r="AC2"/>
      <c r="AD2"/>
    </row>
    <row r="3" spans="1:32" ht="43.5" x14ac:dyDescent="0.25">
      <c r="A3" s="6">
        <v>2</v>
      </c>
      <c r="B3" s="2" t="s">
        <v>25</v>
      </c>
      <c r="C3" s="67">
        <v>45292</v>
      </c>
      <c r="D3" s="18" t="str">
        <f t="shared" si="0"/>
        <v>janeiro</v>
      </c>
      <c r="E3" s="9">
        <v>0.87291666666666667</v>
      </c>
      <c r="F3" s="39" t="s">
        <v>309</v>
      </c>
      <c r="G3" s="20" t="s">
        <v>34</v>
      </c>
      <c r="H3" s="131"/>
      <c r="I3" s="131" t="s">
        <v>5262</v>
      </c>
      <c r="J3" s="3" t="s">
        <v>89</v>
      </c>
      <c r="K3" s="5" t="s">
        <v>310</v>
      </c>
      <c r="L3" s="6" t="s">
        <v>150</v>
      </c>
      <c r="M3" s="6" t="s">
        <v>144</v>
      </c>
      <c r="N3" s="6"/>
      <c r="O3" s="134" t="s">
        <v>311</v>
      </c>
      <c r="P3" s="40" t="s">
        <v>312</v>
      </c>
      <c r="Q3" s="27" t="s">
        <v>313</v>
      </c>
      <c r="R3" s="6" t="s">
        <v>314</v>
      </c>
      <c r="S3" s="26" t="s">
        <v>313</v>
      </c>
      <c r="T3" s="41" t="s">
        <v>315</v>
      </c>
      <c r="U3" s="1" t="s">
        <v>313</v>
      </c>
      <c r="V3" s="3" t="s">
        <v>98</v>
      </c>
      <c r="W3" s="6" t="s">
        <v>88</v>
      </c>
      <c r="X3" s="6" t="s">
        <v>86</v>
      </c>
      <c r="Y3" s="6" t="s">
        <v>89</v>
      </c>
      <c r="Z3" s="4">
        <f>IF(Tabela1[[#This Row],[R.A.E]]="SIM",VLOOKUP(Tabela1[[#This Row],[CLASSIFICAÇÃO]],Lista_Susp_!PRAZO,2,0)+Tabela1[[#This Row],[DATA]],"")</f>
        <v>45299</v>
      </c>
      <c r="AA3" s="21" t="str">
        <f ca="1">IF(Tabela1[[#This Row],[R.A.E]]="SIM",IF(AC3="ok","CONCLUÍDO",IF(Tabela1[[#This Row],[PRAZO ABERTURA R.A.E]]&lt;TODAY(),"ATRASADO","NO PRAZO")))</f>
        <v>CONCLUÍDO</v>
      </c>
      <c r="AB3" s="13" t="str">
        <f ca="1">IF(Tabela1[[#This Row],[PRAZO ABERTURA R.A.E]]&gt;=TODAY(),"",IF(Tabela1[[#This Row],[STATUS]]="ATRASADO",TODAY()-Tabela1[[#This Row],[PRAZO ABERTURA R.A.E]],""))</f>
        <v/>
      </c>
      <c r="AC3" s="3" t="s">
        <v>248</v>
      </c>
      <c r="AE3" s="3"/>
    </row>
    <row r="4" spans="1:32" ht="72" x14ac:dyDescent="0.25">
      <c r="A4" s="6">
        <v>3</v>
      </c>
      <c r="B4" s="2" t="s">
        <v>25</v>
      </c>
      <c r="C4" s="67">
        <v>45293</v>
      </c>
      <c r="D4" s="18" t="str">
        <f t="shared" si="0"/>
        <v>janeiro</v>
      </c>
      <c r="E4" s="9">
        <v>0.42708333333333331</v>
      </c>
      <c r="F4" s="39" t="s">
        <v>316</v>
      </c>
      <c r="G4" s="20" t="s">
        <v>36</v>
      </c>
      <c r="H4" s="131"/>
      <c r="I4" s="131"/>
      <c r="J4" s="3"/>
      <c r="K4" s="5" t="s">
        <v>317</v>
      </c>
      <c r="L4" s="6" t="s">
        <v>150</v>
      </c>
      <c r="M4" s="6" t="s">
        <v>146</v>
      </c>
      <c r="N4" s="6"/>
      <c r="O4" s="134" t="s">
        <v>318</v>
      </c>
      <c r="P4" s="40" t="s">
        <v>319</v>
      </c>
      <c r="Q4" s="27" t="s">
        <v>320</v>
      </c>
      <c r="R4" s="6" t="s">
        <v>306</v>
      </c>
      <c r="S4" s="26" t="s">
        <v>320</v>
      </c>
      <c r="T4" s="41" t="s">
        <v>321</v>
      </c>
      <c r="U4" s="1" t="s">
        <v>322</v>
      </c>
      <c r="V4" s="3" t="s">
        <v>122</v>
      </c>
      <c r="W4" s="6" t="s">
        <v>85</v>
      </c>
      <c r="X4" s="6" t="s">
        <v>86</v>
      </c>
      <c r="Y4" s="6" t="s">
        <v>83</v>
      </c>
      <c r="Z4" s="4" t="str">
        <f>IF(Tabela1[[#This Row],[R.A.E]]="SIM",VLOOKUP(Tabela1[[#This Row],[CLASSIFICAÇÃO]],Lista_Susp_!PRAZO,2,0)+Tabela1[[#This Row],[DATA]],"")</f>
        <v/>
      </c>
      <c r="AA4" s="21" t="b">
        <f ca="1">IF(Tabela1[[#This Row],[R.A.E]]="SIM",IF(AC4="ok","CONCLUÍDO",IF(Tabela1[[#This Row],[PRAZO ABERTURA R.A.E]]&lt;TODAY(),"ATRASADO","NO PRAZO")))</f>
        <v>0</v>
      </c>
      <c r="AB4" s="13" t="str">
        <f ca="1">IF(Tabela1[[#This Row],[PRAZO ABERTURA R.A.E]]&gt;=TODAY(),"",IF(Tabela1[[#This Row],[STATUS]]="ATRASADO",TODAY()-Tabela1[[#This Row],[PRAZO ABERTURA R.A.E]],""))</f>
        <v/>
      </c>
      <c r="AC4"/>
      <c r="AD4"/>
    </row>
    <row r="5" spans="1:32" ht="43.5" x14ac:dyDescent="0.25">
      <c r="A5" s="6">
        <v>4</v>
      </c>
      <c r="B5" s="2" t="s">
        <v>30</v>
      </c>
      <c r="C5" s="67">
        <v>45293</v>
      </c>
      <c r="D5" s="18" t="str">
        <f t="shared" si="0"/>
        <v>janeiro</v>
      </c>
      <c r="E5" s="9">
        <v>0.68194444444444446</v>
      </c>
      <c r="F5" s="39" t="s">
        <v>325</v>
      </c>
      <c r="G5" s="20" t="s">
        <v>32</v>
      </c>
      <c r="H5" s="131"/>
      <c r="I5" s="131"/>
      <c r="J5" s="3"/>
      <c r="K5" s="5" t="s">
        <v>323</v>
      </c>
      <c r="L5" s="6" t="s">
        <v>153</v>
      </c>
      <c r="M5" s="6" t="s">
        <v>51</v>
      </c>
      <c r="N5" s="6" t="s">
        <v>326</v>
      </c>
      <c r="O5" s="134" t="s">
        <v>2880</v>
      </c>
      <c r="P5" s="40" t="s">
        <v>327</v>
      </c>
      <c r="Q5" s="27" t="s">
        <v>328</v>
      </c>
      <c r="R5" s="6" t="s">
        <v>329</v>
      </c>
      <c r="S5" s="26" t="s">
        <v>330</v>
      </c>
      <c r="T5" s="41" t="s">
        <v>324</v>
      </c>
      <c r="U5" s="1" t="s">
        <v>331</v>
      </c>
      <c r="V5" s="3" t="s">
        <v>258</v>
      </c>
      <c r="W5" s="6" t="s">
        <v>85</v>
      </c>
      <c r="X5" s="6" t="s">
        <v>86</v>
      </c>
      <c r="Y5" s="6" t="s">
        <v>83</v>
      </c>
      <c r="Z5" s="4" t="str">
        <f>IF(Tabela1[[#This Row],[R.A.E]]="SIM",VLOOKUP(Tabela1[[#This Row],[CLASSIFICAÇÃO]],Lista_Susp_!PRAZO,2,0)+Tabela1[[#This Row],[DATA]],"")</f>
        <v/>
      </c>
      <c r="AA5" s="21" t="b">
        <f ca="1">IF(Tabela1[[#This Row],[R.A.E]]="SIM",IF(AC5="ok","CONCLUÍDO",IF(Tabela1[[#This Row],[PRAZO ABERTURA R.A.E]]&lt;TODAY(),"ATRASADO","NO PRAZO")))</f>
        <v>0</v>
      </c>
      <c r="AB5" s="13" t="str">
        <f ca="1">IF(Tabela1[[#This Row],[PRAZO ABERTURA R.A.E]]&gt;=TODAY(),"",IF(Tabela1[[#This Row],[STATUS]]="ATRASADO",TODAY()-Tabela1[[#This Row],[PRAZO ABERTURA R.A.E]],""))</f>
        <v/>
      </c>
      <c r="AC5"/>
      <c r="AD5"/>
      <c r="AF5" t="s">
        <v>89</v>
      </c>
    </row>
    <row r="6" spans="1:32" ht="57.75" x14ac:dyDescent="0.25">
      <c r="A6" s="6">
        <v>5</v>
      </c>
      <c r="B6" s="2" t="s">
        <v>30</v>
      </c>
      <c r="C6" s="67">
        <v>45293</v>
      </c>
      <c r="D6" s="18" t="str">
        <f t="shared" si="0"/>
        <v>janeiro</v>
      </c>
      <c r="E6" s="9">
        <v>0.41666666666666669</v>
      </c>
      <c r="F6" s="19" t="s">
        <v>332</v>
      </c>
      <c r="G6" s="20" t="s">
        <v>32</v>
      </c>
      <c r="H6" s="131"/>
      <c r="I6" s="131"/>
      <c r="J6" s="3"/>
      <c r="K6" s="5" t="s">
        <v>333</v>
      </c>
      <c r="L6" s="6" t="s">
        <v>153</v>
      </c>
      <c r="M6" s="6" t="s">
        <v>51</v>
      </c>
      <c r="N6" s="6" t="s">
        <v>326</v>
      </c>
      <c r="O6" s="2" t="s">
        <v>335</v>
      </c>
      <c r="P6" s="40" t="s">
        <v>327</v>
      </c>
      <c r="Q6" s="27" t="s">
        <v>336</v>
      </c>
      <c r="R6" s="6" t="s">
        <v>329</v>
      </c>
      <c r="S6" s="26" t="s">
        <v>336</v>
      </c>
      <c r="T6" s="41" t="s">
        <v>334</v>
      </c>
      <c r="U6" s="1" t="s">
        <v>337</v>
      </c>
      <c r="V6" s="3" t="s">
        <v>258</v>
      </c>
      <c r="W6" s="6" t="s">
        <v>85</v>
      </c>
      <c r="X6" s="6" t="s">
        <v>86</v>
      </c>
      <c r="Y6" s="6" t="s">
        <v>83</v>
      </c>
      <c r="Z6" s="4" t="str">
        <f>IF(Tabela1[[#This Row],[R.A.E]]="SIM",VLOOKUP(Tabela1[[#This Row],[CLASSIFICAÇÃO]],Lista_Susp_!PRAZO,2,0)+Tabela1[[#This Row],[DATA]],"")</f>
        <v/>
      </c>
      <c r="AA6" s="21" t="b">
        <f ca="1">IF(Tabela1[[#This Row],[R.A.E]]="SIM",IF(AC6="ok","CONCLUÍDO",IF(Tabela1[[#This Row],[PRAZO ABERTURA R.A.E]]&lt;TODAY(),"ATRASADO","NO PRAZO")))</f>
        <v>0</v>
      </c>
      <c r="AB6" s="13" t="str">
        <f ca="1">IF(Tabela1[[#This Row],[PRAZO ABERTURA R.A.E]]&gt;=TODAY(),"",IF(Tabela1[[#This Row],[STATUS]]="ATRASADO",TODAY()-Tabela1[[#This Row],[PRAZO ABERTURA R.A.E]],""))</f>
        <v/>
      </c>
      <c r="AC6"/>
      <c r="AD6"/>
      <c r="AF6" t="s">
        <v>89</v>
      </c>
    </row>
    <row r="7" spans="1:32" ht="30" x14ac:dyDescent="0.25">
      <c r="A7" s="6">
        <v>6</v>
      </c>
      <c r="B7" s="2" t="s">
        <v>25</v>
      </c>
      <c r="C7" s="67">
        <v>45294</v>
      </c>
      <c r="D7" s="18" t="str">
        <f t="shared" si="0"/>
        <v>janeiro</v>
      </c>
      <c r="E7" s="9">
        <v>0.45833333333333331</v>
      </c>
      <c r="F7" s="19" t="s">
        <v>338</v>
      </c>
      <c r="G7" s="20" t="s">
        <v>28</v>
      </c>
      <c r="H7" s="131" t="s">
        <v>2399</v>
      </c>
      <c r="I7" s="131"/>
      <c r="J7" s="3"/>
      <c r="K7" s="5" t="s">
        <v>339</v>
      </c>
      <c r="L7" s="6" t="s">
        <v>216</v>
      </c>
      <c r="M7" s="6" t="s">
        <v>147</v>
      </c>
      <c r="N7" s="6" t="s">
        <v>340</v>
      </c>
      <c r="O7" s="2" t="s">
        <v>341</v>
      </c>
      <c r="P7" s="40" t="s">
        <v>342</v>
      </c>
      <c r="Q7" s="27" t="s">
        <v>343</v>
      </c>
      <c r="R7" s="6" t="s">
        <v>344</v>
      </c>
      <c r="S7" s="26" t="s">
        <v>343</v>
      </c>
      <c r="T7" s="41" t="s">
        <v>345</v>
      </c>
      <c r="U7" s="1" t="s">
        <v>346</v>
      </c>
      <c r="V7" s="3" t="s">
        <v>105</v>
      </c>
      <c r="W7" s="6" t="s">
        <v>85</v>
      </c>
      <c r="X7" s="6" t="s">
        <v>86</v>
      </c>
      <c r="Y7" s="6" t="s">
        <v>83</v>
      </c>
      <c r="Z7" s="4" t="str">
        <f>IF(Tabela1[[#This Row],[R.A.E]]="SIM",VLOOKUP(Tabela1[[#This Row],[CLASSIFICAÇÃO]],Lista_Susp_!PRAZO,2,0)+Tabela1[[#This Row],[DATA]],"")</f>
        <v/>
      </c>
      <c r="AA7" s="21" t="b">
        <f ca="1">IF(Tabela1[[#This Row],[R.A.E]]="SIM",IF(AC7="ok","CONCLUÍDO",IF(Tabela1[[#This Row],[PRAZO ABERTURA R.A.E]]&lt;TODAY(),"ATRASADO","NO PRAZO")))</f>
        <v>0</v>
      </c>
      <c r="AB7" s="13" t="str">
        <f ca="1">IF(Tabela1[[#This Row],[PRAZO ABERTURA R.A.E]]&gt;=TODAY(),"",IF(Tabela1[[#This Row],[STATUS]]="ATRASADO",TODAY()-Tabela1[[#This Row],[PRAZO ABERTURA R.A.E]],""))</f>
        <v/>
      </c>
      <c r="AC7"/>
      <c r="AD7"/>
    </row>
    <row r="8" spans="1:32" ht="57.75" x14ac:dyDescent="0.25">
      <c r="A8" s="6">
        <v>7</v>
      </c>
      <c r="B8" s="2" t="s">
        <v>25</v>
      </c>
      <c r="C8" s="67">
        <v>45295</v>
      </c>
      <c r="D8" s="18" t="str">
        <f t="shared" si="0"/>
        <v>janeiro</v>
      </c>
      <c r="E8" s="9">
        <v>0.15972222222222224</v>
      </c>
      <c r="F8" s="19" t="s">
        <v>347</v>
      </c>
      <c r="G8" s="20" t="s">
        <v>32</v>
      </c>
      <c r="H8" s="131"/>
      <c r="I8" s="131"/>
      <c r="J8" s="3"/>
      <c r="K8" s="5" t="s">
        <v>348</v>
      </c>
      <c r="L8" s="6" t="s">
        <v>150</v>
      </c>
      <c r="M8" s="6" t="s">
        <v>146</v>
      </c>
      <c r="N8" s="6"/>
      <c r="O8" s="134" t="s">
        <v>2827</v>
      </c>
      <c r="P8" s="40" t="s">
        <v>349</v>
      </c>
      <c r="Q8" s="40" t="s">
        <v>350</v>
      </c>
      <c r="R8" s="6" t="s">
        <v>306</v>
      </c>
      <c r="S8" s="26" t="s">
        <v>350</v>
      </c>
      <c r="T8" s="41" t="s">
        <v>351</v>
      </c>
      <c r="U8" s="1" t="s">
        <v>352</v>
      </c>
      <c r="V8" s="3" t="s">
        <v>122</v>
      </c>
      <c r="W8" s="6" t="s">
        <v>85</v>
      </c>
      <c r="X8" s="6" t="s">
        <v>86</v>
      </c>
      <c r="Y8" s="6" t="s">
        <v>83</v>
      </c>
      <c r="Z8" s="4" t="str">
        <f>IF(Tabela1[[#This Row],[R.A.E]]="SIM",VLOOKUP(Tabela1[[#This Row],[CLASSIFICAÇÃO]],Lista_Susp_!PRAZO,2,0)+Tabela1[[#This Row],[DATA]],"")</f>
        <v/>
      </c>
      <c r="AA8" s="21" t="b">
        <f ca="1">IF(Tabela1[[#This Row],[R.A.E]]="SIM",IF(AC8="ok","CONCLUÍDO",IF(Tabela1[[#This Row],[PRAZO ABERTURA R.A.E]]&lt;TODAY(),"ATRASADO","NO PRAZO")))</f>
        <v>0</v>
      </c>
      <c r="AB8" s="13" t="str">
        <f ca="1">IF(Tabela1[[#This Row],[PRAZO ABERTURA R.A.E]]&gt;=TODAY(),"",IF(Tabela1[[#This Row],[STATUS]]="ATRASADO",TODAY()-Tabela1[[#This Row],[PRAZO ABERTURA R.A.E]],""))</f>
        <v/>
      </c>
      <c r="AC8"/>
      <c r="AD8"/>
    </row>
    <row r="9" spans="1:32" ht="43.5" x14ac:dyDescent="0.25">
      <c r="A9" s="6">
        <v>8</v>
      </c>
      <c r="B9" s="2" t="s">
        <v>25</v>
      </c>
      <c r="C9" s="67">
        <v>45295</v>
      </c>
      <c r="D9" s="18" t="str">
        <f t="shared" si="0"/>
        <v>janeiro</v>
      </c>
      <c r="E9" s="9">
        <v>0.3125</v>
      </c>
      <c r="F9" s="19" t="s">
        <v>354</v>
      </c>
      <c r="G9" s="20" t="s">
        <v>28</v>
      </c>
      <c r="H9" s="131" t="s">
        <v>2401</v>
      </c>
      <c r="I9" s="131"/>
      <c r="J9" s="3"/>
      <c r="K9" s="5" t="s">
        <v>353</v>
      </c>
      <c r="L9" s="6" t="s">
        <v>68</v>
      </c>
      <c r="M9" s="6" t="s">
        <v>146</v>
      </c>
      <c r="N9" s="6"/>
      <c r="O9" s="2" t="s">
        <v>355</v>
      </c>
      <c r="P9" s="40" t="s">
        <v>356</v>
      </c>
      <c r="Q9" s="27" t="s">
        <v>357</v>
      </c>
      <c r="R9" s="6" t="s">
        <v>358</v>
      </c>
      <c r="S9" s="6" t="s">
        <v>358</v>
      </c>
      <c r="T9" s="41" t="s">
        <v>359</v>
      </c>
      <c r="U9" s="1" t="s">
        <v>360</v>
      </c>
      <c r="V9" s="3" t="s">
        <v>100</v>
      </c>
      <c r="W9" s="6" t="s">
        <v>88</v>
      </c>
      <c r="X9" s="6" t="s">
        <v>102</v>
      </c>
      <c r="Y9" s="6" t="s">
        <v>89</v>
      </c>
      <c r="Z9" s="4">
        <f>IF(Tabela1[[#This Row],[R.A.E]]="SIM",VLOOKUP(Tabela1[[#This Row],[CLASSIFICAÇÃO]],Lista_Susp_!PRAZO,2,0)+Tabela1[[#This Row],[DATA]],"")</f>
        <v>45302</v>
      </c>
      <c r="AA9" s="21" t="str">
        <f ca="1">IF(Tabela1[[#This Row],[R.A.E]]="SIM",IF(AC9="ok","CONCLUÍDO",IF(Tabela1[[#This Row],[PRAZO ABERTURA R.A.E]]&lt;TODAY(),"ATRASADO","NO PRAZO")))</f>
        <v>CONCLUÍDO</v>
      </c>
      <c r="AB9" s="13" t="str">
        <f ca="1">IF(Tabela1[[#This Row],[PRAZO ABERTURA R.A.E]]&gt;=TODAY(),"",IF(Tabela1[[#This Row],[STATUS]]="ATRASADO",TODAY()-Tabela1[[#This Row],[PRAZO ABERTURA R.A.E]],""))</f>
        <v/>
      </c>
      <c r="AC9" s="3" t="s">
        <v>248</v>
      </c>
      <c r="AD9" s="4">
        <v>45296</v>
      </c>
      <c r="AE9" s="3" t="s">
        <v>89</v>
      </c>
      <c r="AF9" t="s">
        <v>89</v>
      </c>
    </row>
    <row r="10" spans="1:32" ht="29.25" x14ac:dyDescent="0.25">
      <c r="A10" s="6">
        <v>9</v>
      </c>
      <c r="B10" s="2" t="s">
        <v>25</v>
      </c>
      <c r="C10" s="67">
        <v>45295</v>
      </c>
      <c r="D10" s="18" t="str">
        <f t="shared" si="0"/>
        <v>janeiro</v>
      </c>
      <c r="E10" s="9">
        <v>0.45833333333333331</v>
      </c>
      <c r="F10" s="19" t="s">
        <v>361</v>
      </c>
      <c r="G10" s="20" t="s">
        <v>39</v>
      </c>
      <c r="H10" s="131"/>
      <c r="I10" s="131"/>
      <c r="J10" s="3"/>
      <c r="K10" s="5" t="s">
        <v>368</v>
      </c>
      <c r="L10" s="6" t="s">
        <v>176</v>
      </c>
      <c r="M10" s="6" t="s">
        <v>145</v>
      </c>
      <c r="N10" s="6"/>
      <c r="O10" s="2" t="s">
        <v>362</v>
      </c>
      <c r="P10" s="40" t="s">
        <v>363</v>
      </c>
      <c r="Q10" s="27" t="s">
        <v>364</v>
      </c>
      <c r="R10" s="6" t="s">
        <v>364</v>
      </c>
      <c r="S10" s="26" t="s">
        <v>365</v>
      </c>
      <c r="T10" s="41" t="s">
        <v>366</v>
      </c>
      <c r="U10" s="1" t="s">
        <v>367</v>
      </c>
      <c r="V10" s="3" t="s">
        <v>276</v>
      </c>
      <c r="W10" s="6" t="s">
        <v>85</v>
      </c>
      <c r="X10" s="6" t="s">
        <v>86</v>
      </c>
      <c r="Y10" s="6" t="s">
        <v>83</v>
      </c>
      <c r="Z10" s="4" t="str">
        <f>IF(Tabela1[[#This Row],[R.A.E]]="SIM",VLOOKUP(Tabela1[[#This Row],[CLASSIFICAÇÃO]],Lista_Susp_!PRAZO,2,0)+Tabela1[[#This Row],[DATA]],"")</f>
        <v/>
      </c>
      <c r="AA10" s="21" t="b">
        <f ca="1">IF(Tabela1[[#This Row],[R.A.E]]="SIM",IF(AC10="ok","CONCLUÍDO",IF(Tabela1[[#This Row],[PRAZO ABERTURA R.A.E]]&lt;TODAY(),"ATRASADO","NO PRAZO")))</f>
        <v>0</v>
      </c>
      <c r="AB10" s="13" t="str">
        <f ca="1">IF(Tabela1[[#This Row],[PRAZO ABERTURA R.A.E]]&gt;=TODAY(),"",IF(Tabela1[[#This Row],[STATUS]]="ATRASADO",TODAY()-Tabela1[[#This Row],[PRAZO ABERTURA R.A.E]],""))</f>
        <v/>
      </c>
      <c r="AC10"/>
      <c r="AD10"/>
    </row>
    <row r="11" spans="1:32" ht="43.5" x14ac:dyDescent="0.25">
      <c r="A11" s="6">
        <v>10</v>
      </c>
      <c r="B11" s="2" t="s">
        <v>30</v>
      </c>
      <c r="C11" s="67">
        <v>45294</v>
      </c>
      <c r="D11" s="18" t="str">
        <f t="shared" si="0"/>
        <v>janeiro</v>
      </c>
      <c r="E11" s="9">
        <v>0.58333333333333337</v>
      </c>
      <c r="F11" s="19" t="s">
        <v>376</v>
      </c>
      <c r="G11" s="20" t="s">
        <v>32</v>
      </c>
      <c r="H11" s="131"/>
      <c r="I11" s="131"/>
      <c r="J11" s="3"/>
      <c r="K11" s="5" t="s">
        <v>369</v>
      </c>
      <c r="L11" s="6" t="s">
        <v>167</v>
      </c>
      <c r="M11" s="6" t="s">
        <v>145</v>
      </c>
      <c r="N11" s="6" t="s">
        <v>326</v>
      </c>
      <c r="O11" s="2" t="s">
        <v>371</v>
      </c>
      <c r="P11" s="40" t="s">
        <v>372</v>
      </c>
      <c r="Q11" s="27" t="s">
        <v>373</v>
      </c>
      <c r="R11" s="6" t="s">
        <v>374</v>
      </c>
      <c r="S11" s="26" t="s">
        <v>373</v>
      </c>
      <c r="T11" s="41" t="s">
        <v>375</v>
      </c>
      <c r="U11" s="1" t="s">
        <v>370</v>
      </c>
      <c r="V11" s="3" t="s">
        <v>99</v>
      </c>
      <c r="W11" s="6" t="s">
        <v>85</v>
      </c>
      <c r="X11" s="6" t="s">
        <v>86</v>
      </c>
      <c r="Y11" s="6" t="s">
        <v>83</v>
      </c>
      <c r="Z11" s="4" t="str">
        <f>IF(Tabela1[[#This Row],[R.A.E]]="SIM",VLOOKUP(Tabela1[[#This Row],[CLASSIFICAÇÃO]],Lista_Susp_!PRAZO,2,0)+Tabela1[[#This Row],[DATA]],"")</f>
        <v/>
      </c>
      <c r="AA11" s="21" t="b">
        <f ca="1">IF(Tabela1[[#This Row],[R.A.E]]="SIM",IF(AC11="ok","CONCLUÍDO",IF(Tabela1[[#This Row],[PRAZO ABERTURA R.A.E]]&lt;TODAY(),"ATRASADO","NO PRAZO")))</f>
        <v>0</v>
      </c>
      <c r="AB11" s="13" t="str">
        <f ca="1">IF(Tabela1[[#This Row],[PRAZO ABERTURA R.A.E]]&gt;=TODAY(),"",IF(Tabela1[[#This Row],[STATUS]]="ATRASADO",TODAY()-Tabela1[[#This Row],[PRAZO ABERTURA R.A.E]],""))</f>
        <v/>
      </c>
      <c r="AC11"/>
      <c r="AD11"/>
      <c r="AF11" t="s">
        <v>89</v>
      </c>
    </row>
    <row r="12" spans="1:32" ht="29.25" x14ac:dyDescent="0.25">
      <c r="A12" s="6">
        <v>11</v>
      </c>
      <c r="B12" s="2" t="s">
        <v>25</v>
      </c>
      <c r="C12" s="67">
        <v>45294</v>
      </c>
      <c r="D12" s="18" t="str">
        <f t="shared" si="0"/>
        <v>janeiro</v>
      </c>
      <c r="E12" s="9">
        <v>0.6875</v>
      </c>
      <c r="F12" s="19" t="s">
        <v>377</v>
      </c>
      <c r="G12" s="20" t="s">
        <v>32</v>
      </c>
      <c r="H12" s="131"/>
      <c r="I12" s="131"/>
      <c r="J12" s="3"/>
      <c r="K12" s="5" t="s">
        <v>378</v>
      </c>
      <c r="L12" s="6" t="s">
        <v>150</v>
      </c>
      <c r="M12" s="6" t="s">
        <v>147</v>
      </c>
      <c r="N12" s="6"/>
      <c r="O12" s="134" t="s">
        <v>379</v>
      </c>
      <c r="P12" s="40" t="s">
        <v>380</v>
      </c>
      <c r="Q12" s="27" t="s">
        <v>343</v>
      </c>
      <c r="R12" s="6" t="s">
        <v>344</v>
      </c>
      <c r="S12" s="26" t="s">
        <v>343</v>
      </c>
      <c r="T12" s="41" t="s">
        <v>381</v>
      </c>
      <c r="U12" s="1" t="s">
        <v>343</v>
      </c>
      <c r="V12" s="3" t="s">
        <v>105</v>
      </c>
      <c r="W12" s="6" t="s">
        <v>85</v>
      </c>
      <c r="X12" s="6" t="s">
        <v>95</v>
      </c>
      <c r="Y12" s="6" t="s">
        <v>83</v>
      </c>
      <c r="Z12" s="4" t="str">
        <f>IF(Tabela1[[#This Row],[R.A.E]]="SIM",VLOOKUP(Tabela1[[#This Row],[CLASSIFICAÇÃO]],Lista_Susp_!PRAZO,2,0)+Tabela1[[#This Row],[DATA]],"")</f>
        <v/>
      </c>
      <c r="AA12" s="21" t="b">
        <f ca="1">IF(Tabela1[[#This Row],[R.A.E]]="SIM",IF(AC12="ok","CONCLUÍDO",IF(Tabela1[[#This Row],[PRAZO ABERTURA R.A.E]]&lt;TODAY(),"ATRASADO","NO PRAZO")))</f>
        <v>0</v>
      </c>
      <c r="AB12" s="13" t="str">
        <f ca="1">IF(Tabela1[[#This Row],[PRAZO ABERTURA R.A.E]]&gt;=TODAY(),"",IF(Tabela1[[#This Row],[STATUS]]="ATRASADO",TODAY()-Tabela1[[#This Row],[PRAZO ABERTURA R.A.E]],""))</f>
        <v/>
      </c>
      <c r="AC12"/>
      <c r="AD12"/>
    </row>
    <row r="13" spans="1:32" ht="86.25" x14ac:dyDescent="0.25">
      <c r="A13" s="6">
        <v>12</v>
      </c>
      <c r="B13" s="2" t="s">
        <v>30</v>
      </c>
      <c r="C13" s="67">
        <v>45295</v>
      </c>
      <c r="D13" s="18" t="str">
        <f t="shared" si="0"/>
        <v>janeiro</v>
      </c>
      <c r="E13" s="9">
        <v>0.44444444444444442</v>
      </c>
      <c r="F13" s="19" t="s">
        <v>382</v>
      </c>
      <c r="G13" s="20" t="s">
        <v>32</v>
      </c>
      <c r="H13" s="131"/>
      <c r="I13" s="131"/>
      <c r="J13" s="3"/>
      <c r="K13" s="5" t="s">
        <v>383</v>
      </c>
      <c r="L13" s="6" t="s">
        <v>224</v>
      </c>
      <c r="M13" s="6" t="s">
        <v>145</v>
      </c>
      <c r="N13" s="6"/>
      <c r="O13" s="40" t="s">
        <v>385</v>
      </c>
      <c r="P13" s="40" t="s">
        <v>386</v>
      </c>
      <c r="Q13" s="27" t="s">
        <v>387</v>
      </c>
      <c r="R13" s="6" t="s">
        <v>388</v>
      </c>
      <c r="S13" s="26" t="s">
        <v>387</v>
      </c>
      <c r="T13" s="41" t="s">
        <v>384</v>
      </c>
      <c r="U13" s="1" t="s">
        <v>389</v>
      </c>
      <c r="V13" s="3" t="s">
        <v>99</v>
      </c>
      <c r="W13" s="6" t="s">
        <v>85</v>
      </c>
      <c r="X13" s="6" t="s">
        <v>86</v>
      </c>
      <c r="Y13" s="6" t="s">
        <v>83</v>
      </c>
      <c r="Z13" s="4" t="str">
        <f>IF(Tabela1[[#This Row],[R.A.E]]="SIM",VLOOKUP(Tabela1[[#This Row],[CLASSIFICAÇÃO]],Lista_Susp_!PRAZO,2,0)+Tabela1[[#This Row],[DATA]],"")</f>
        <v/>
      </c>
      <c r="AA13" s="21" t="b">
        <f ca="1">IF(Tabela1[[#This Row],[R.A.E]]="SIM",IF(AC13="ok","CONCLUÍDO",IF(Tabela1[[#This Row],[PRAZO ABERTURA R.A.E]]&lt;TODAY(),"ATRASADO","NO PRAZO")))</f>
        <v>0</v>
      </c>
      <c r="AB13" s="13" t="str">
        <f ca="1">IF(Tabela1[[#This Row],[PRAZO ABERTURA R.A.E]]&gt;=TODAY(),"",IF(Tabela1[[#This Row],[STATUS]]="ATRASADO",TODAY()-Tabela1[[#This Row],[PRAZO ABERTURA R.A.E]],""))</f>
        <v/>
      </c>
      <c r="AC13"/>
      <c r="AD13"/>
      <c r="AF13" t="s">
        <v>89</v>
      </c>
    </row>
    <row r="14" spans="1:32" ht="114.75" x14ac:dyDescent="0.25">
      <c r="A14" s="6">
        <v>13</v>
      </c>
      <c r="B14" s="2" t="s">
        <v>30</v>
      </c>
      <c r="C14" s="67">
        <v>45295</v>
      </c>
      <c r="D14" s="18" t="str">
        <f t="shared" si="0"/>
        <v>janeiro</v>
      </c>
      <c r="E14" s="9">
        <v>0.52083333333333337</v>
      </c>
      <c r="F14" s="19" t="s">
        <v>390</v>
      </c>
      <c r="G14" s="20" t="s">
        <v>32</v>
      </c>
      <c r="H14" s="131"/>
      <c r="I14" s="131"/>
      <c r="J14" s="3"/>
      <c r="K14" s="5" t="s">
        <v>391</v>
      </c>
      <c r="L14" s="6" t="s">
        <v>153</v>
      </c>
      <c r="M14" s="6" t="s">
        <v>235</v>
      </c>
      <c r="N14" s="6"/>
      <c r="O14" s="134" t="s">
        <v>2881</v>
      </c>
      <c r="P14" s="40" t="s">
        <v>392</v>
      </c>
      <c r="Q14" s="27" t="s">
        <v>393</v>
      </c>
      <c r="R14" s="6" t="s">
        <v>394</v>
      </c>
      <c r="S14" s="26" t="s">
        <v>393</v>
      </c>
      <c r="T14" s="41" t="s">
        <v>395</v>
      </c>
      <c r="U14" s="26" t="s">
        <v>396</v>
      </c>
      <c r="V14" s="3" t="s">
        <v>103</v>
      </c>
      <c r="W14" s="6" t="s">
        <v>85</v>
      </c>
      <c r="X14" s="6" t="s">
        <v>86</v>
      </c>
      <c r="Y14" s="6" t="s">
        <v>83</v>
      </c>
      <c r="Z14" s="4" t="str">
        <f>IF(Tabela1[[#This Row],[R.A.E]]="SIM",VLOOKUP(Tabela1[[#This Row],[CLASSIFICAÇÃO]],Lista_Susp_!PRAZO,2,0)+Tabela1[[#This Row],[DATA]],"")</f>
        <v/>
      </c>
      <c r="AA14" s="21" t="b">
        <f ca="1">IF(Tabela1[[#This Row],[R.A.E]]="SIM",IF(AC14="ok","CONCLUÍDO",IF(Tabela1[[#This Row],[PRAZO ABERTURA R.A.E]]&lt;TODAY(),"ATRASADO","NO PRAZO")))</f>
        <v>0</v>
      </c>
      <c r="AB14" s="13" t="str">
        <f ca="1">IF(Tabela1[[#This Row],[PRAZO ABERTURA R.A.E]]&gt;=TODAY(),"",IF(Tabela1[[#This Row],[STATUS]]="ATRASADO",TODAY()-Tabela1[[#This Row],[PRAZO ABERTURA R.A.E]],""))</f>
        <v/>
      </c>
      <c r="AC14"/>
      <c r="AD14"/>
      <c r="AF14" t="s">
        <v>89</v>
      </c>
    </row>
    <row r="15" spans="1:32" ht="200.25" x14ac:dyDescent="0.25">
      <c r="A15" s="6">
        <v>14</v>
      </c>
      <c r="B15" s="2" t="s">
        <v>25</v>
      </c>
      <c r="C15" s="67">
        <v>45295</v>
      </c>
      <c r="D15" s="18" t="str">
        <f t="shared" si="0"/>
        <v>janeiro</v>
      </c>
      <c r="E15" s="9">
        <v>0.34375</v>
      </c>
      <c r="F15" s="19" t="s">
        <v>397</v>
      </c>
      <c r="G15" s="20" t="s">
        <v>34</v>
      </c>
      <c r="H15" s="131"/>
      <c r="I15" s="131" t="s">
        <v>5261</v>
      </c>
      <c r="J15" s="3"/>
      <c r="K15" s="5" t="s">
        <v>407</v>
      </c>
      <c r="L15" s="6" t="s">
        <v>155</v>
      </c>
      <c r="M15" s="6" t="s">
        <v>147</v>
      </c>
      <c r="N15" s="6" t="s">
        <v>63</v>
      </c>
      <c r="O15" s="2" t="s">
        <v>398</v>
      </c>
      <c r="P15" s="40" t="s">
        <v>399</v>
      </c>
      <c r="Q15" s="27" t="s">
        <v>400</v>
      </c>
      <c r="R15" s="6" t="s">
        <v>401</v>
      </c>
      <c r="S15" s="26" t="s">
        <v>402</v>
      </c>
      <c r="T15" s="41" t="s">
        <v>403</v>
      </c>
      <c r="U15" s="1" t="s">
        <v>404</v>
      </c>
      <c r="V15" s="3" t="s">
        <v>405</v>
      </c>
      <c r="W15" s="6" t="s">
        <v>92</v>
      </c>
      <c r="X15" s="6" t="s">
        <v>82</v>
      </c>
      <c r="Y15" s="6" t="s">
        <v>89</v>
      </c>
      <c r="Z15" s="4">
        <f>IF(Tabela1[[#This Row],[R.A.E]]="SIM",VLOOKUP(Tabela1[[#This Row],[CLASSIFICAÇÃO]],Lista_Susp_!PRAZO,2,0)+Tabela1[[#This Row],[DATA]],"")</f>
        <v>45302</v>
      </c>
      <c r="AA15" s="21" t="str">
        <f ca="1">IF(Tabela1[[#This Row],[R.A.E]]="SIM",IF(AC15="ok","CONCLUÍDO",IF(Tabela1[[#This Row],[PRAZO ABERTURA R.A.E]]&lt;TODAY(),"ATRASADO","NO PRAZO")))</f>
        <v>CONCLUÍDO</v>
      </c>
      <c r="AB15" s="13" t="str">
        <f ca="1">IF(Tabela1[[#This Row],[PRAZO ABERTURA R.A.E]]&gt;=TODAY(),"",IF(Tabela1[[#This Row],[STATUS]]="ATRASADO",TODAY()-Tabela1[[#This Row],[PRAZO ABERTURA R.A.E]],""))</f>
        <v/>
      </c>
      <c r="AC15" s="11" t="s">
        <v>958</v>
      </c>
      <c r="AD15" s="11"/>
      <c r="AE15" s="11"/>
    </row>
    <row r="16" spans="1:32" ht="171.75" x14ac:dyDescent="0.25">
      <c r="A16" s="6">
        <v>15</v>
      </c>
      <c r="B16" s="2" t="s">
        <v>25</v>
      </c>
      <c r="C16" s="67">
        <v>45295</v>
      </c>
      <c r="D16" s="18" t="str">
        <f t="shared" si="0"/>
        <v>janeiro</v>
      </c>
      <c r="E16" s="9">
        <v>0.375</v>
      </c>
      <c r="F16" s="19" t="s">
        <v>406</v>
      </c>
      <c r="G16" s="20" t="s">
        <v>34</v>
      </c>
      <c r="H16" s="131"/>
      <c r="I16" s="131" t="s">
        <v>5261</v>
      </c>
      <c r="J16" s="3" t="s">
        <v>89</v>
      </c>
      <c r="K16" s="5" t="s">
        <v>414</v>
      </c>
      <c r="L16" s="6" t="s">
        <v>155</v>
      </c>
      <c r="M16" s="6" t="s">
        <v>147</v>
      </c>
      <c r="N16" s="6" t="s">
        <v>63</v>
      </c>
      <c r="O16" s="2" t="s">
        <v>408</v>
      </c>
      <c r="P16" s="40" t="s">
        <v>409</v>
      </c>
      <c r="Q16" s="27" t="s">
        <v>400</v>
      </c>
      <c r="R16" s="6" t="s">
        <v>401</v>
      </c>
      <c r="S16" s="26" t="s">
        <v>410</v>
      </c>
      <c r="T16" s="41" t="s">
        <v>411</v>
      </c>
      <c r="U16" s="1" t="s">
        <v>404</v>
      </c>
      <c r="V16" s="3" t="s">
        <v>405</v>
      </c>
      <c r="W16" s="6" t="s">
        <v>92</v>
      </c>
      <c r="X16" s="6" t="s">
        <v>82</v>
      </c>
      <c r="Y16" s="6" t="s">
        <v>89</v>
      </c>
      <c r="Z16" s="4">
        <f>IF(Tabela1[[#This Row],[R.A.E]]="SIM",VLOOKUP(Tabela1[[#This Row],[CLASSIFICAÇÃO]],Lista_Susp_!PRAZO,2,0)+Tabela1[[#This Row],[DATA]],"")</f>
        <v>45302</v>
      </c>
      <c r="AA16" s="21" t="str">
        <f ca="1">IF(Tabela1[[#This Row],[R.A.E]]="SIM",IF(AC16="ok","CONCLUÍDO",IF(Tabela1[[#This Row],[PRAZO ABERTURA R.A.E]]&lt;TODAY(),"ATRASADO","NO PRAZO")))</f>
        <v>CONCLUÍDO</v>
      </c>
      <c r="AB16" s="13" t="str">
        <f ca="1">IF(Tabela1[[#This Row],[PRAZO ABERTURA R.A.E]]&gt;=TODAY(),"",IF(Tabela1[[#This Row],[STATUS]]="ATRASADO",TODAY()-Tabela1[[#This Row],[PRAZO ABERTURA R.A.E]],""))</f>
        <v/>
      </c>
      <c r="AC16" s="11" t="s">
        <v>958</v>
      </c>
      <c r="AD16" s="11"/>
      <c r="AE16" s="11"/>
    </row>
    <row r="17" spans="1:32" ht="114.75" x14ac:dyDescent="0.25">
      <c r="A17" s="6">
        <v>16</v>
      </c>
      <c r="B17" s="2" t="s">
        <v>25</v>
      </c>
      <c r="C17" s="67">
        <v>45297</v>
      </c>
      <c r="D17" s="18" t="str">
        <f t="shared" si="0"/>
        <v>janeiro</v>
      </c>
      <c r="E17" s="9">
        <v>0.41319444444444442</v>
      </c>
      <c r="F17" s="19" t="s">
        <v>412</v>
      </c>
      <c r="G17" s="71" t="s">
        <v>34</v>
      </c>
      <c r="H17" s="131"/>
      <c r="I17" s="131" t="s">
        <v>5261</v>
      </c>
      <c r="J17" s="3"/>
      <c r="K17" s="5" t="s">
        <v>413</v>
      </c>
      <c r="L17" s="6" t="s">
        <v>155</v>
      </c>
      <c r="M17" s="6" t="s">
        <v>147</v>
      </c>
      <c r="N17" s="6" t="s">
        <v>43</v>
      </c>
      <c r="O17" s="2" t="s">
        <v>415</v>
      </c>
      <c r="P17" s="40" t="s">
        <v>416</v>
      </c>
      <c r="Q17" s="27" t="s">
        <v>400</v>
      </c>
      <c r="R17" s="6" t="s">
        <v>401</v>
      </c>
      <c r="S17" s="26" t="s">
        <v>417</v>
      </c>
      <c r="T17" s="41" t="s">
        <v>418</v>
      </c>
      <c r="U17" s="26" t="s">
        <v>419</v>
      </c>
      <c r="V17" s="3" t="s">
        <v>405</v>
      </c>
      <c r="W17" s="6" t="s">
        <v>92</v>
      </c>
      <c r="X17" s="6" t="s">
        <v>82</v>
      </c>
      <c r="Y17" s="6" t="s">
        <v>89</v>
      </c>
      <c r="Z17" s="4">
        <f>IF(Tabela1[[#This Row],[R.A.E]]="SIM",VLOOKUP(Tabela1[[#This Row],[CLASSIFICAÇÃO]],Lista_Susp_!PRAZO,2,0)+Tabela1[[#This Row],[DATA]],"")</f>
        <v>45304</v>
      </c>
      <c r="AA17" s="21" t="str">
        <f ca="1">IF(Tabela1[[#This Row],[R.A.E]]="SIM",IF(AC17="ok","CONCLUÍDO",IF(Tabela1[[#This Row],[PRAZO ABERTURA R.A.E]]&lt;TODAY(),"ATRASADO","NO PRAZO")))</f>
        <v>CONCLUÍDO</v>
      </c>
      <c r="AB17" s="13" t="str">
        <f ca="1">IF(Tabela1[[#This Row],[PRAZO ABERTURA R.A.E]]&gt;=TODAY(),"",IF(Tabela1[[#This Row],[STATUS]]="ATRASADO",TODAY()-Tabela1[[#This Row],[PRAZO ABERTURA R.A.E]],""))</f>
        <v/>
      </c>
      <c r="AC17" s="11" t="s">
        <v>958</v>
      </c>
      <c r="AD17" s="11"/>
      <c r="AE17" s="11"/>
    </row>
    <row r="18" spans="1:32" ht="43.5" x14ac:dyDescent="0.25">
      <c r="A18" s="6">
        <v>17</v>
      </c>
      <c r="B18" s="2" t="s">
        <v>25</v>
      </c>
      <c r="C18" s="67">
        <v>45297</v>
      </c>
      <c r="D18" s="18" t="str">
        <f t="shared" si="0"/>
        <v>janeiro</v>
      </c>
      <c r="E18" s="9">
        <v>0.89583333333333337</v>
      </c>
      <c r="F18" s="19" t="s">
        <v>420</v>
      </c>
      <c r="G18" s="71" t="s">
        <v>28</v>
      </c>
      <c r="H18" s="131" t="s">
        <v>2401</v>
      </c>
      <c r="I18" s="131"/>
      <c r="J18" s="3"/>
      <c r="K18" s="5" t="s">
        <v>421</v>
      </c>
      <c r="L18" s="6" t="s">
        <v>184</v>
      </c>
      <c r="M18" s="6" t="s">
        <v>146</v>
      </c>
      <c r="N18" s="6"/>
      <c r="O18" s="2" t="s">
        <v>422</v>
      </c>
      <c r="P18" s="40" t="s">
        <v>423</v>
      </c>
      <c r="Q18" s="27"/>
      <c r="R18" s="6" t="s">
        <v>424</v>
      </c>
      <c r="S18" s="26" t="s">
        <v>358</v>
      </c>
      <c r="T18" s="41" t="s">
        <v>425</v>
      </c>
      <c r="U18" s="1" t="s">
        <v>426</v>
      </c>
      <c r="V18" s="3" t="s">
        <v>100</v>
      </c>
      <c r="W18" s="6" t="s">
        <v>85</v>
      </c>
      <c r="X18" s="6" t="s">
        <v>86</v>
      </c>
      <c r="Y18" s="6" t="s">
        <v>83</v>
      </c>
      <c r="Z18" s="4" t="str">
        <f>IF(Tabela1[[#This Row],[R.A.E]]="SIM",VLOOKUP(Tabela1[[#This Row],[CLASSIFICAÇÃO]],Lista_Susp_!PRAZO,2,0)+Tabela1[[#This Row],[DATA]],"")</f>
        <v/>
      </c>
      <c r="AA18" s="21" t="b">
        <f ca="1">IF(Tabela1[[#This Row],[R.A.E]]="SIM",IF(AC18="ok","CONCLUÍDO",IF(Tabela1[[#This Row],[PRAZO ABERTURA R.A.E]]&lt;TODAY(),"ATRASADO","NO PRAZO")))</f>
        <v>0</v>
      </c>
      <c r="AB18" s="13" t="str">
        <f ca="1">IF(Tabela1[[#This Row],[PRAZO ABERTURA R.A.E]]&gt;=TODAY(),"",IF(Tabela1[[#This Row],[STATUS]]="ATRASADO",TODAY()-Tabela1[[#This Row],[PRAZO ABERTURA R.A.E]],""))</f>
        <v/>
      </c>
      <c r="AC18"/>
      <c r="AD18"/>
    </row>
    <row r="19" spans="1:32" ht="30" x14ac:dyDescent="0.25">
      <c r="A19" s="6">
        <v>18</v>
      </c>
      <c r="B19" s="2" t="s">
        <v>25</v>
      </c>
      <c r="C19" s="67">
        <v>45299</v>
      </c>
      <c r="D19" s="18" t="str">
        <f t="shared" si="0"/>
        <v>janeiro</v>
      </c>
      <c r="E19" s="9">
        <v>0.39930555555555558</v>
      </c>
      <c r="F19" s="19" t="s">
        <v>428</v>
      </c>
      <c r="G19" s="69" t="s">
        <v>36</v>
      </c>
      <c r="H19" s="131"/>
      <c r="I19" s="131"/>
      <c r="J19" s="3"/>
      <c r="K19" s="5" t="s">
        <v>427</v>
      </c>
      <c r="L19" s="6" t="s">
        <v>209</v>
      </c>
      <c r="M19" s="6" t="s">
        <v>145</v>
      </c>
      <c r="N19" s="6"/>
      <c r="O19" s="2" t="s">
        <v>429</v>
      </c>
      <c r="P19" s="40" t="s">
        <v>430</v>
      </c>
      <c r="Q19" s="27" t="s">
        <v>431</v>
      </c>
      <c r="R19" s="6" t="s">
        <v>432</v>
      </c>
      <c r="S19" s="26" t="s">
        <v>433</v>
      </c>
      <c r="T19" s="41" t="s">
        <v>434</v>
      </c>
      <c r="U19" s="1" t="s">
        <v>435</v>
      </c>
      <c r="V19" s="3" t="s">
        <v>91</v>
      </c>
      <c r="W19" s="6"/>
      <c r="X19" s="6"/>
      <c r="Y19" s="6" t="s">
        <v>83</v>
      </c>
      <c r="Z19" s="4" t="str">
        <f>IF(Tabela1[[#This Row],[R.A.E]]="SIM",VLOOKUP(Tabela1[[#This Row],[CLASSIFICAÇÃO]],Lista_Susp_!PRAZO,2,0)+Tabela1[[#This Row],[DATA]],"")</f>
        <v/>
      </c>
      <c r="AA19" s="21" t="b">
        <f ca="1">IF(Tabela1[[#This Row],[R.A.E]]="SIM",IF(AC19="ok","CONCLUÍDO",IF(Tabela1[[#This Row],[PRAZO ABERTURA R.A.E]]&lt;TODAY(),"ATRASADO","NO PRAZO")))</f>
        <v>0</v>
      </c>
      <c r="AB19" s="13" t="str">
        <f ca="1">IF(Tabela1[[#This Row],[PRAZO ABERTURA R.A.E]]&gt;=TODAY(),"",IF(Tabela1[[#This Row],[STATUS]]="ATRASADO",TODAY()-Tabela1[[#This Row],[PRAZO ABERTURA R.A.E]],""))</f>
        <v/>
      </c>
      <c r="AC19"/>
      <c r="AD19"/>
    </row>
    <row r="20" spans="1:32" ht="30" x14ac:dyDescent="0.25">
      <c r="A20" s="6">
        <v>19</v>
      </c>
      <c r="B20" s="2" t="s">
        <v>25</v>
      </c>
      <c r="C20" s="67">
        <v>45295</v>
      </c>
      <c r="D20" s="18" t="str">
        <f t="shared" si="0"/>
        <v>janeiro</v>
      </c>
      <c r="E20" s="9">
        <v>0.67361111111111116</v>
      </c>
      <c r="F20" s="19" t="s">
        <v>436</v>
      </c>
      <c r="G20" s="20" t="s">
        <v>28</v>
      </c>
      <c r="H20" s="131" t="s">
        <v>2399</v>
      </c>
      <c r="I20" s="131"/>
      <c r="J20" s="3"/>
      <c r="K20" s="5" t="s">
        <v>437</v>
      </c>
      <c r="L20" s="6" t="s">
        <v>150</v>
      </c>
      <c r="M20" s="6" t="s">
        <v>145</v>
      </c>
      <c r="N20" s="6"/>
      <c r="O20" s="134" t="s">
        <v>438</v>
      </c>
      <c r="P20" s="40" t="s">
        <v>439</v>
      </c>
      <c r="Q20" s="27" t="s">
        <v>440</v>
      </c>
      <c r="R20" s="6" t="s">
        <v>441</v>
      </c>
      <c r="S20" s="26" t="s">
        <v>440</v>
      </c>
      <c r="T20" s="41" t="s">
        <v>442</v>
      </c>
      <c r="U20" s="1" t="s">
        <v>438</v>
      </c>
      <c r="V20" s="3" t="s">
        <v>91</v>
      </c>
      <c r="W20" s="6" t="s">
        <v>85</v>
      </c>
      <c r="X20" s="6" t="s">
        <v>86</v>
      </c>
      <c r="Y20" s="6" t="s">
        <v>83</v>
      </c>
      <c r="Z20" s="4" t="str">
        <f>IF(Tabela1[[#This Row],[R.A.E]]="SIM",VLOOKUP(Tabela1[[#This Row],[CLASSIFICAÇÃO]],Lista_Susp_!PRAZO,2,0)+Tabela1[[#This Row],[DATA]],"")</f>
        <v/>
      </c>
      <c r="AA20" s="21" t="b">
        <f ca="1">IF(Tabela1[[#This Row],[R.A.E]]="SIM",IF(AC20="ok","CONCLUÍDO",IF(Tabela1[[#This Row],[PRAZO ABERTURA R.A.E]]&lt;TODAY(),"ATRASADO","NO PRAZO")))</f>
        <v>0</v>
      </c>
      <c r="AB20" s="13" t="str">
        <f ca="1">IF(Tabela1[[#This Row],[PRAZO ABERTURA R.A.E]]&gt;=TODAY(),"",IF(Tabela1[[#This Row],[STATUS]]="ATRASADO",TODAY()-Tabela1[[#This Row],[PRAZO ABERTURA R.A.E]],""))</f>
        <v/>
      </c>
      <c r="AC20"/>
      <c r="AD20"/>
    </row>
    <row r="21" spans="1:32" ht="45" x14ac:dyDescent="0.25">
      <c r="A21" s="6">
        <v>20</v>
      </c>
      <c r="B21" s="2" t="s">
        <v>30</v>
      </c>
      <c r="C21" s="67">
        <v>45295</v>
      </c>
      <c r="D21" s="18" t="str">
        <f t="shared" si="0"/>
        <v>janeiro</v>
      </c>
      <c r="E21" s="9">
        <v>0.54513888888888895</v>
      </c>
      <c r="F21" s="19" t="s">
        <v>443</v>
      </c>
      <c r="G21" s="20" t="s">
        <v>39</v>
      </c>
      <c r="H21" s="131"/>
      <c r="I21" s="131"/>
      <c r="J21" s="3"/>
      <c r="K21" s="5" t="s">
        <v>444</v>
      </c>
      <c r="L21" s="6" t="s">
        <v>229</v>
      </c>
      <c r="M21" s="6" t="s">
        <v>145</v>
      </c>
      <c r="N21" s="6"/>
      <c r="O21" s="26" t="s">
        <v>445</v>
      </c>
      <c r="P21" s="40" t="s">
        <v>446</v>
      </c>
      <c r="Q21" s="26" t="s">
        <v>447</v>
      </c>
      <c r="R21" s="6" t="s">
        <v>374</v>
      </c>
      <c r="S21" s="26" t="s">
        <v>447</v>
      </c>
      <c r="T21" s="41" t="s">
        <v>448</v>
      </c>
      <c r="U21" s="68" t="s">
        <v>449</v>
      </c>
      <c r="V21" s="3" t="s">
        <v>99</v>
      </c>
      <c r="W21" s="6" t="s">
        <v>85</v>
      </c>
      <c r="X21" s="6" t="s">
        <v>86</v>
      </c>
      <c r="Y21" s="6" t="s">
        <v>83</v>
      </c>
      <c r="Z21" s="4" t="str">
        <f>IF(Tabela1[[#This Row],[R.A.E]]="SIM",VLOOKUP(Tabela1[[#This Row],[CLASSIFICAÇÃO]],Lista_Susp_!PRAZO,2,0)+Tabela1[[#This Row],[DATA]],"")</f>
        <v/>
      </c>
      <c r="AA21" s="21" t="b">
        <f ca="1">IF(Tabela1[[#This Row],[R.A.E]]="SIM",IF(AC21="ok","CONCLUÍDO",IF(Tabela1[[#This Row],[PRAZO ABERTURA R.A.E]]&lt;TODAY(),"ATRASADO","NO PRAZO")))</f>
        <v>0</v>
      </c>
      <c r="AB21" s="13" t="str">
        <f ca="1">IF(Tabela1[[#This Row],[PRAZO ABERTURA R.A.E]]&gt;=TODAY(),"",IF(Tabela1[[#This Row],[STATUS]]="ATRASADO",TODAY()-Tabela1[[#This Row],[PRAZO ABERTURA R.A.E]],""))</f>
        <v/>
      </c>
      <c r="AC21"/>
      <c r="AD21"/>
      <c r="AF21" t="s">
        <v>89</v>
      </c>
    </row>
    <row r="22" spans="1:32" ht="86.25" x14ac:dyDescent="0.25">
      <c r="A22" s="6">
        <v>21</v>
      </c>
      <c r="B22" s="2" t="s">
        <v>30</v>
      </c>
      <c r="C22" s="67">
        <v>45296</v>
      </c>
      <c r="D22" s="18" t="str">
        <f t="shared" si="0"/>
        <v>janeiro</v>
      </c>
      <c r="E22" s="9">
        <v>0.64583333333333337</v>
      </c>
      <c r="F22" s="19" t="s">
        <v>450</v>
      </c>
      <c r="G22" s="71" t="s">
        <v>36</v>
      </c>
      <c r="H22" s="131"/>
      <c r="I22" s="131"/>
      <c r="J22" s="3"/>
      <c r="K22" s="5" t="s">
        <v>451</v>
      </c>
      <c r="L22" s="6" t="s">
        <v>153</v>
      </c>
      <c r="M22" s="6" t="s">
        <v>51</v>
      </c>
      <c r="N22" s="6" t="s">
        <v>326</v>
      </c>
      <c r="O22" s="134" t="s">
        <v>452</v>
      </c>
      <c r="P22" s="40" t="s">
        <v>327</v>
      </c>
      <c r="Q22" s="26" t="s">
        <v>330</v>
      </c>
      <c r="R22" s="6" t="s">
        <v>453</v>
      </c>
      <c r="S22" s="26" t="s">
        <v>330</v>
      </c>
      <c r="T22" s="41" t="s">
        <v>454</v>
      </c>
      <c r="U22" s="1" t="s">
        <v>455</v>
      </c>
      <c r="V22" s="3" t="s">
        <v>258</v>
      </c>
      <c r="W22" s="6" t="s">
        <v>85</v>
      </c>
      <c r="X22" s="6" t="s">
        <v>86</v>
      </c>
      <c r="Y22" s="6" t="s">
        <v>83</v>
      </c>
      <c r="Z22" s="4" t="str">
        <f>IF(Tabela1[[#This Row],[R.A.E]]="SIM",VLOOKUP(Tabela1[[#This Row],[CLASSIFICAÇÃO]],Lista_Susp_!PRAZO,2,0)+Tabela1[[#This Row],[DATA]],"")</f>
        <v/>
      </c>
      <c r="AA22" s="21" t="b">
        <f ca="1">IF(Tabela1[[#This Row],[R.A.E]]="SIM",IF(AC22="ok","CONCLUÍDO",IF(Tabela1[[#This Row],[PRAZO ABERTURA R.A.E]]&lt;TODAY(),"ATRASADO","NO PRAZO")))</f>
        <v>0</v>
      </c>
      <c r="AB22" s="13" t="str">
        <f ca="1">IF(Tabela1[[#This Row],[PRAZO ABERTURA R.A.E]]&gt;=TODAY(),"",IF(Tabela1[[#This Row],[STATUS]]="ATRASADO",TODAY()-Tabela1[[#This Row],[PRAZO ABERTURA R.A.E]],""))</f>
        <v/>
      </c>
      <c r="AC22"/>
      <c r="AD22"/>
      <c r="AF22" t="s">
        <v>89</v>
      </c>
    </row>
    <row r="23" spans="1:32" ht="45" x14ac:dyDescent="0.25">
      <c r="A23" s="6">
        <v>22</v>
      </c>
      <c r="B23" s="2" t="s">
        <v>30</v>
      </c>
      <c r="C23" s="67">
        <v>45296</v>
      </c>
      <c r="D23" s="18" t="str">
        <f t="shared" si="0"/>
        <v>janeiro</v>
      </c>
      <c r="E23" s="9">
        <v>0.54166666666666663</v>
      </c>
      <c r="F23" s="19" t="s">
        <v>456</v>
      </c>
      <c r="G23" s="20" t="s">
        <v>39</v>
      </c>
      <c r="H23" s="131"/>
      <c r="I23" s="131"/>
      <c r="J23" s="3"/>
      <c r="K23" s="5" t="s">
        <v>457</v>
      </c>
      <c r="L23" s="6" t="s">
        <v>204</v>
      </c>
      <c r="M23" s="6" t="s">
        <v>145</v>
      </c>
      <c r="N23" s="6"/>
      <c r="O23" s="2" t="s">
        <v>458</v>
      </c>
      <c r="P23" s="40" t="s">
        <v>459</v>
      </c>
      <c r="Q23" s="27" t="s">
        <v>460</v>
      </c>
      <c r="R23" s="6" t="s">
        <v>461</v>
      </c>
      <c r="S23" s="26" t="s">
        <v>460</v>
      </c>
      <c r="T23" s="41" t="s">
        <v>462</v>
      </c>
      <c r="U23" s="1" t="s">
        <v>463</v>
      </c>
      <c r="V23" s="3" t="s">
        <v>103</v>
      </c>
      <c r="W23" s="6" t="s">
        <v>85</v>
      </c>
      <c r="X23" s="6" t="s">
        <v>86</v>
      </c>
      <c r="Y23" s="6" t="s">
        <v>83</v>
      </c>
      <c r="Z23" s="4" t="str">
        <f>IF(Tabela1[[#This Row],[R.A.E]]="SIM",VLOOKUP(Tabela1[[#This Row],[CLASSIFICAÇÃO]],Lista_Susp_!PRAZO,2,0)+Tabela1[[#This Row],[DATA]],"")</f>
        <v/>
      </c>
      <c r="AA23" s="21" t="b">
        <f ca="1">IF(Tabela1[[#This Row],[R.A.E]]="SIM",IF(AC23="ok","CONCLUÍDO",IF(Tabela1[[#This Row],[PRAZO ABERTURA R.A.E]]&lt;TODAY(),"ATRASADO","NO PRAZO")))</f>
        <v>0</v>
      </c>
      <c r="AB23" s="13" t="str">
        <f ca="1">IF(Tabela1[[#This Row],[PRAZO ABERTURA R.A.E]]&gt;=TODAY(),"",IF(Tabela1[[#This Row],[STATUS]]="ATRASADO",TODAY()-Tabela1[[#This Row],[PRAZO ABERTURA R.A.E]],""))</f>
        <v/>
      </c>
      <c r="AC23"/>
      <c r="AD23"/>
      <c r="AF23" t="s">
        <v>89</v>
      </c>
    </row>
    <row r="24" spans="1:32" ht="129" x14ac:dyDescent="0.25">
      <c r="A24" s="6">
        <v>23</v>
      </c>
      <c r="B24" s="2" t="s">
        <v>30</v>
      </c>
      <c r="C24" s="67">
        <v>45297</v>
      </c>
      <c r="D24" s="18" t="str">
        <f t="shared" si="0"/>
        <v>janeiro</v>
      </c>
      <c r="E24" s="9">
        <v>0.58333333333333337</v>
      </c>
      <c r="F24" s="19" t="s">
        <v>464</v>
      </c>
      <c r="G24" s="20" t="s">
        <v>32</v>
      </c>
      <c r="H24" s="131"/>
      <c r="I24" s="131"/>
      <c r="J24" s="3"/>
      <c r="K24" s="5" t="s">
        <v>465</v>
      </c>
      <c r="L24" s="6" t="s">
        <v>176</v>
      </c>
      <c r="M24" s="6" t="s">
        <v>145</v>
      </c>
      <c r="N24" s="6"/>
      <c r="O24" s="3" t="s">
        <v>468</v>
      </c>
      <c r="P24" s="40" t="s">
        <v>469</v>
      </c>
      <c r="Q24" s="27" t="s">
        <v>470</v>
      </c>
      <c r="R24" s="6" t="s">
        <v>461</v>
      </c>
      <c r="S24" s="26" t="s">
        <v>470</v>
      </c>
      <c r="T24" s="41" t="s">
        <v>466</v>
      </c>
      <c r="U24" s="1" t="s">
        <v>467</v>
      </c>
      <c r="V24" s="3" t="s">
        <v>103</v>
      </c>
      <c r="W24" s="6" t="s">
        <v>85</v>
      </c>
      <c r="X24" s="6" t="s">
        <v>86</v>
      </c>
      <c r="Y24" s="6" t="s">
        <v>83</v>
      </c>
      <c r="Z24" s="4" t="str">
        <f>IF(Tabela1[[#This Row],[R.A.E]]="SIM",VLOOKUP(Tabela1[[#This Row],[CLASSIFICAÇÃO]],Lista_Susp_!PRAZO,2,0)+Tabela1[[#This Row],[DATA]],"")</f>
        <v/>
      </c>
      <c r="AA24" s="21" t="b">
        <f ca="1">IF(Tabela1[[#This Row],[R.A.E]]="SIM",IF(AC24="ok","CONCLUÍDO",IF(Tabela1[[#This Row],[PRAZO ABERTURA R.A.E]]&lt;TODAY(),"ATRASADO","NO PRAZO")))</f>
        <v>0</v>
      </c>
      <c r="AB24" s="13" t="str">
        <f ca="1">IF(Tabela1[[#This Row],[PRAZO ABERTURA R.A.E]]&gt;=TODAY(),"",IF(Tabela1[[#This Row],[STATUS]]="ATRASADO",TODAY()-Tabela1[[#This Row],[PRAZO ABERTURA R.A.E]],""))</f>
        <v/>
      </c>
      <c r="AC24"/>
      <c r="AD24"/>
      <c r="AF24" t="s">
        <v>89</v>
      </c>
    </row>
    <row r="25" spans="1:32" ht="45" x14ac:dyDescent="0.25">
      <c r="A25" s="6">
        <v>24</v>
      </c>
      <c r="B25" s="2" t="s">
        <v>30</v>
      </c>
      <c r="C25" s="67">
        <v>45299</v>
      </c>
      <c r="D25" s="18" t="str">
        <f t="shared" si="0"/>
        <v>janeiro</v>
      </c>
      <c r="E25" s="9">
        <v>0.47222222222222227</v>
      </c>
      <c r="F25" s="19" t="s">
        <v>450</v>
      </c>
      <c r="G25" s="20" t="s">
        <v>32</v>
      </c>
      <c r="H25" s="131"/>
      <c r="I25" s="131"/>
      <c r="J25" s="3"/>
      <c r="K25" s="5" t="s">
        <v>471</v>
      </c>
      <c r="L25" s="6" t="s">
        <v>153</v>
      </c>
      <c r="M25" s="6" t="s">
        <v>51</v>
      </c>
      <c r="N25" s="6" t="s">
        <v>326</v>
      </c>
      <c r="O25" s="133" t="s">
        <v>472</v>
      </c>
      <c r="P25" s="40" t="s">
        <v>327</v>
      </c>
      <c r="Q25" s="27" t="s">
        <v>328</v>
      </c>
      <c r="R25" s="6" t="s">
        <v>329</v>
      </c>
      <c r="S25" s="26" t="s">
        <v>330</v>
      </c>
      <c r="T25" s="41" t="s">
        <v>473</v>
      </c>
      <c r="U25" s="1" t="s">
        <v>474</v>
      </c>
      <c r="V25" s="3" t="s">
        <v>258</v>
      </c>
      <c r="W25" s="6" t="s">
        <v>85</v>
      </c>
      <c r="X25" s="6" t="s">
        <v>86</v>
      </c>
      <c r="Y25" s="6" t="s">
        <v>83</v>
      </c>
      <c r="Z25" s="4" t="str">
        <f>IF(Tabela1[[#This Row],[R.A.E]]="SIM",VLOOKUP(Tabela1[[#This Row],[CLASSIFICAÇÃO]],Lista_Susp_!PRAZO,2,0)+Tabela1[[#This Row],[DATA]],"")</f>
        <v/>
      </c>
      <c r="AA25" s="21" t="b">
        <f ca="1">IF(Tabela1[[#This Row],[R.A.E]]="SIM",IF(AC25="ok","CONCLUÍDO",IF(Tabela1[[#This Row],[PRAZO ABERTURA R.A.E]]&lt;TODAY(),"ATRASADO","NO PRAZO")))</f>
        <v>0</v>
      </c>
      <c r="AB25" s="13" t="str">
        <f ca="1">IF(Tabela1[[#This Row],[PRAZO ABERTURA R.A.E]]&gt;=TODAY(),"",IF(Tabela1[[#This Row],[STATUS]]="ATRASADO",TODAY()-Tabela1[[#This Row],[PRAZO ABERTURA R.A.E]],""))</f>
        <v/>
      </c>
      <c r="AC25"/>
      <c r="AD25"/>
      <c r="AF25" t="s">
        <v>89</v>
      </c>
    </row>
    <row r="26" spans="1:32" ht="43.5" x14ac:dyDescent="0.25">
      <c r="A26" s="6">
        <v>25</v>
      </c>
      <c r="B26" s="2" t="s">
        <v>25</v>
      </c>
      <c r="C26" s="67">
        <v>45298</v>
      </c>
      <c r="D26" s="18" t="str">
        <f t="shared" si="0"/>
        <v>janeiro</v>
      </c>
      <c r="E26" s="9">
        <v>0.66666666666666663</v>
      </c>
      <c r="F26" s="19" t="s">
        <v>475</v>
      </c>
      <c r="G26" s="20" t="s">
        <v>32</v>
      </c>
      <c r="H26" s="131"/>
      <c r="I26" s="131"/>
      <c r="J26" s="3"/>
      <c r="K26" s="5" t="s">
        <v>476</v>
      </c>
      <c r="L26" s="6" t="s">
        <v>155</v>
      </c>
      <c r="M26" s="6" t="s">
        <v>147</v>
      </c>
      <c r="N26" s="6" t="s">
        <v>40</v>
      </c>
      <c r="O26" s="2" t="s">
        <v>477</v>
      </c>
      <c r="P26" s="40" t="s">
        <v>478</v>
      </c>
      <c r="Q26" s="27" t="s">
        <v>479</v>
      </c>
      <c r="R26" s="6" t="s">
        <v>480</v>
      </c>
      <c r="S26" s="26" t="s">
        <v>479</v>
      </c>
      <c r="T26" s="41" t="s">
        <v>481</v>
      </c>
      <c r="U26" s="1" t="s">
        <v>482</v>
      </c>
      <c r="V26" s="3" t="s">
        <v>99</v>
      </c>
      <c r="W26" s="6" t="s">
        <v>92</v>
      </c>
      <c r="X26" s="6" t="s">
        <v>95</v>
      </c>
      <c r="Y26" s="6" t="s">
        <v>89</v>
      </c>
      <c r="Z26" s="4">
        <f>IF(Tabela1[[#This Row],[R.A.E]]="SIM",VLOOKUP(Tabela1[[#This Row],[CLASSIFICAÇÃO]],Lista_Susp_!PRAZO,2,0)+Tabela1[[#This Row],[DATA]],"")</f>
        <v>45305</v>
      </c>
      <c r="AA26" s="21" t="str">
        <f ca="1">IF(Tabela1[[#This Row],[R.A.E]]="SIM",IF(AC26="ok","CONCLUÍDO",IF(Tabela1[[#This Row],[PRAZO ABERTURA R.A.E]]&lt;TODAY(),"ATRASADO","NO PRAZO")))</f>
        <v>CONCLUÍDO</v>
      </c>
      <c r="AB26" s="13" t="str">
        <f ca="1">IF(Tabela1[[#This Row],[PRAZO ABERTURA R.A.E]]&gt;=TODAY(),"",IF(Tabela1[[#This Row],[STATUS]]="ATRASADO",TODAY()-Tabela1[[#This Row],[PRAZO ABERTURA R.A.E]],""))</f>
        <v/>
      </c>
      <c r="AC26" t="s">
        <v>248</v>
      </c>
      <c r="AD26"/>
    </row>
    <row r="27" spans="1:32" ht="143.25" x14ac:dyDescent="0.25">
      <c r="A27" s="6">
        <v>26</v>
      </c>
      <c r="B27" s="2" t="s">
        <v>25</v>
      </c>
      <c r="C27" s="67">
        <v>45300</v>
      </c>
      <c r="D27" s="18" t="str">
        <f t="shared" si="0"/>
        <v>janeiro</v>
      </c>
      <c r="E27" s="9">
        <v>0.19444444444444445</v>
      </c>
      <c r="F27" s="19" t="s">
        <v>484</v>
      </c>
      <c r="G27" s="20" t="s">
        <v>39</v>
      </c>
      <c r="H27" s="131"/>
      <c r="I27" s="131"/>
      <c r="J27" s="3"/>
      <c r="K27" s="5" t="s">
        <v>485</v>
      </c>
      <c r="L27" s="6" t="s">
        <v>150</v>
      </c>
      <c r="M27" s="6" t="s">
        <v>257</v>
      </c>
      <c r="N27" s="6" t="s">
        <v>486</v>
      </c>
      <c r="O27" s="133" t="s">
        <v>487</v>
      </c>
      <c r="P27" s="40" t="s">
        <v>488</v>
      </c>
      <c r="Q27" s="27" t="s">
        <v>489</v>
      </c>
      <c r="R27" s="6" t="s">
        <v>490</v>
      </c>
      <c r="S27" s="26" t="s">
        <v>489</v>
      </c>
      <c r="T27" s="41" t="s">
        <v>491</v>
      </c>
      <c r="U27" s="1" t="s">
        <v>489</v>
      </c>
      <c r="V27" s="3" t="s">
        <v>297</v>
      </c>
      <c r="W27" s="6" t="s">
        <v>92</v>
      </c>
      <c r="X27" s="6" t="s">
        <v>95</v>
      </c>
      <c r="Y27" s="6" t="s">
        <v>89</v>
      </c>
      <c r="Z27" s="4">
        <f>IF(Tabela1[[#This Row],[R.A.E]]="SIM",VLOOKUP(Tabela1[[#This Row],[CLASSIFICAÇÃO]],Lista_Susp_!PRAZO,2,0)+Tabela1[[#This Row],[DATA]],"")</f>
        <v>45307</v>
      </c>
      <c r="AA27" s="21" t="str">
        <f ca="1">IF(Tabela1[[#This Row],[R.A.E]]="SIM",IF(AC27="ok","CONCLUÍDO",IF(Tabela1[[#This Row],[PRAZO ABERTURA R.A.E]]&lt;TODAY(),"ATRASADO","NO PRAZO")))</f>
        <v>CONCLUÍDO</v>
      </c>
      <c r="AB27" s="13" t="str">
        <f ca="1">IF(Tabela1[[#This Row],[PRAZO ABERTURA R.A.E]]&gt;=TODAY(),"",IF(Tabela1[[#This Row],[STATUS]]="ATRASADO",TODAY()-Tabela1[[#This Row],[PRAZO ABERTURA R.A.E]],""))</f>
        <v/>
      </c>
      <c r="AC27" s="3" t="s">
        <v>248</v>
      </c>
      <c r="AE27" s="3"/>
    </row>
    <row r="28" spans="1:32" ht="72" x14ac:dyDescent="0.25">
      <c r="A28" s="6">
        <v>27</v>
      </c>
      <c r="B28" s="2" t="s">
        <v>30</v>
      </c>
      <c r="C28" s="67">
        <v>45300</v>
      </c>
      <c r="D28" s="18" t="str">
        <f t="shared" si="0"/>
        <v>janeiro</v>
      </c>
      <c r="E28" s="9">
        <v>0.3888888888888889</v>
      </c>
      <c r="F28" s="19" t="s">
        <v>492</v>
      </c>
      <c r="G28" s="20" t="s">
        <v>32</v>
      </c>
      <c r="H28" s="131"/>
      <c r="I28" s="131"/>
      <c r="J28" s="3"/>
      <c r="K28" s="5" t="s">
        <v>494</v>
      </c>
      <c r="L28" s="6" t="s">
        <v>153</v>
      </c>
      <c r="M28" s="6" t="s">
        <v>51</v>
      </c>
      <c r="N28" s="6" t="s">
        <v>326</v>
      </c>
      <c r="O28" s="133" t="s">
        <v>495</v>
      </c>
      <c r="P28" s="40" t="s">
        <v>327</v>
      </c>
      <c r="Q28" s="27" t="s">
        <v>496</v>
      </c>
      <c r="R28" s="6" t="s">
        <v>329</v>
      </c>
      <c r="S28" s="26" t="s">
        <v>496</v>
      </c>
      <c r="T28" s="41" t="s">
        <v>493</v>
      </c>
      <c r="U28" s="1" t="s">
        <v>497</v>
      </c>
      <c r="V28" s="3" t="s">
        <v>258</v>
      </c>
      <c r="W28" s="6" t="s">
        <v>85</v>
      </c>
      <c r="X28" s="6" t="s">
        <v>86</v>
      </c>
      <c r="Y28" s="6" t="s">
        <v>83</v>
      </c>
      <c r="Z28" s="4" t="str">
        <f>IF(Tabela1[[#This Row],[R.A.E]]="SIM",VLOOKUP(Tabela1[[#This Row],[CLASSIFICAÇÃO]],Lista_Susp_!PRAZO,2,0)+Tabela1[[#This Row],[DATA]],"")</f>
        <v/>
      </c>
      <c r="AA28" s="21" t="b">
        <f ca="1">IF(Tabela1[[#This Row],[R.A.E]]="SIM",IF(AC28="ok","CONCLUÍDO",IF(Tabela1[[#This Row],[PRAZO ABERTURA R.A.E]]&lt;TODAY(),"ATRASADO","NO PRAZO")))</f>
        <v>0</v>
      </c>
      <c r="AB28" s="13" t="str">
        <f ca="1">IF(Tabela1[[#This Row],[PRAZO ABERTURA R.A.E]]&gt;=TODAY(),"",IF(Tabela1[[#This Row],[STATUS]]="ATRASADO",TODAY()-Tabela1[[#This Row],[PRAZO ABERTURA R.A.E]],""))</f>
        <v/>
      </c>
      <c r="AC28"/>
      <c r="AD28"/>
      <c r="AF28" t="s">
        <v>89</v>
      </c>
    </row>
    <row r="29" spans="1:32" ht="86.25" x14ac:dyDescent="0.25">
      <c r="A29" s="6">
        <v>28</v>
      </c>
      <c r="B29" s="2" t="s">
        <v>30</v>
      </c>
      <c r="C29" s="67">
        <v>45299</v>
      </c>
      <c r="D29" s="18" t="str">
        <f t="shared" si="0"/>
        <v>janeiro</v>
      </c>
      <c r="E29" s="9">
        <v>0.52083333333333337</v>
      </c>
      <c r="F29" s="19" t="s">
        <v>498</v>
      </c>
      <c r="G29" s="20" t="s">
        <v>32</v>
      </c>
      <c r="H29" s="131"/>
      <c r="I29" s="131"/>
      <c r="J29" s="3"/>
      <c r="K29" s="5" t="s">
        <v>499</v>
      </c>
      <c r="L29" s="6" t="s">
        <v>167</v>
      </c>
      <c r="M29" s="6" t="s">
        <v>145</v>
      </c>
      <c r="N29" s="6" t="s">
        <v>501</v>
      </c>
      <c r="O29" s="2" t="s">
        <v>502</v>
      </c>
      <c r="P29" s="40" t="s">
        <v>503</v>
      </c>
      <c r="Q29" s="27" t="s">
        <v>504</v>
      </c>
      <c r="R29" s="6" t="s">
        <v>506</v>
      </c>
      <c r="S29" s="26" t="s">
        <v>505</v>
      </c>
      <c r="T29" s="41" t="s">
        <v>500</v>
      </c>
      <c r="U29" s="1" t="s">
        <v>507</v>
      </c>
      <c r="V29" s="3" t="s">
        <v>99</v>
      </c>
      <c r="W29" s="6" t="s">
        <v>85</v>
      </c>
      <c r="X29" s="6" t="s">
        <v>86</v>
      </c>
      <c r="Y29" s="6" t="s">
        <v>83</v>
      </c>
      <c r="Z29" s="4" t="str">
        <f>IF(Tabela1[[#This Row],[R.A.E]]="SIM",VLOOKUP(Tabela1[[#This Row],[CLASSIFICAÇÃO]],Lista_Susp_!PRAZO,2,0)+Tabela1[[#This Row],[DATA]],"")</f>
        <v/>
      </c>
      <c r="AA29" s="21" t="b">
        <f ca="1">IF(Tabela1[[#This Row],[R.A.E]]="SIM",IF(AC29="ok","CONCLUÍDO",IF(Tabela1[[#This Row],[PRAZO ABERTURA R.A.E]]&lt;TODAY(),"ATRASADO","NO PRAZO")))</f>
        <v>0</v>
      </c>
      <c r="AB29" s="13" t="str">
        <f ca="1">IF(Tabela1[[#This Row],[PRAZO ABERTURA R.A.E]]&gt;=TODAY(),"",IF(Tabela1[[#This Row],[STATUS]]="ATRASADO",TODAY()-Tabela1[[#This Row],[PRAZO ABERTURA R.A.E]],""))</f>
        <v/>
      </c>
      <c r="AC29"/>
      <c r="AD29"/>
      <c r="AF29" t="s">
        <v>89</v>
      </c>
    </row>
    <row r="30" spans="1:32" ht="43.5" x14ac:dyDescent="0.25">
      <c r="A30" s="6">
        <v>29</v>
      </c>
      <c r="B30" s="2" t="s">
        <v>25</v>
      </c>
      <c r="C30" s="67">
        <v>45301</v>
      </c>
      <c r="D30" s="18" t="str">
        <f t="shared" si="0"/>
        <v>janeiro</v>
      </c>
      <c r="E30" s="9">
        <v>0.38194444444444442</v>
      </c>
      <c r="F30" s="19" t="s">
        <v>508</v>
      </c>
      <c r="G30" s="20" t="s">
        <v>28</v>
      </c>
      <c r="H30" s="131" t="s">
        <v>2401</v>
      </c>
      <c r="I30" s="131"/>
      <c r="J30" s="3" t="s">
        <v>89</v>
      </c>
      <c r="K30" s="76" t="s">
        <v>610</v>
      </c>
      <c r="L30" s="6" t="s">
        <v>149</v>
      </c>
      <c r="M30" s="6" t="s">
        <v>146</v>
      </c>
      <c r="N30" s="6"/>
      <c r="O30" s="2" t="s">
        <v>509</v>
      </c>
      <c r="P30" s="40" t="s">
        <v>510</v>
      </c>
      <c r="Q30" s="27" t="s">
        <v>511</v>
      </c>
      <c r="R30" s="6" t="s">
        <v>424</v>
      </c>
      <c r="S30" s="26" t="s">
        <v>358</v>
      </c>
      <c r="T30" s="41" t="s">
        <v>512</v>
      </c>
      <c r="U30" s="1" t="s">
        <v>513</v>
      </c>
      <c r="V30" s="3" t="s">
        <v>100</v>
      </c>
      <c r="W30" s="6" t="s">
        <v>88</v>
      </c>
      <c r="X30" s="6" t="s">
        <v>102</v>
      </c>
      <c r="Y30" s="6" t="s">
        <v>89</v>
      </c>
      <c r="Z30" s="4">
        <f>IF(Tabela1[[#This Row],[R.A.E]]="SIM",VLOOKUP(Tabela1[[#This Row],[CLASSIFICAÇÃO]],Lista_Susp_!PRAZO,2,0)+Tabela1[[#This Row],[DATA]],"")</f>
        <v>45308</v>
      </c>
      <c r="AA30" s="21" t="str">
        <f ca="1">IF(Tabela1[[#This Row],[R.A.E]]="SIM",IF(AC30="ok","CONCLUÍDO",IF(Tabela1[[#This Row],[PRAZO ABERTURA R.A.E]]&lt;TODAY(),"ATRASADO","NO PRAZO")))</f>
        <v>CONCLUÍDO</v>
      </c>
      <c r="AB30" s="13" t="str">
        <f ca="1">IF(Tabela1[[#This Row],[PRAZO ABERTURA R.A.E]]&gt;=TODAY(),"",IF(Tabela1[[#This Row],[STATUS]]="ATRASADO",TODAY()-Tabela1[[#This Row],[PRAZO ABERTURA R.A.E]],""))</f>
        <v/>
      </c>
      <c r="AC30" s="3" t="s">
        <v>248</v>
      </c>
      <c r="AD30" s="4">
        <v>45306</v>
      </c>
      <c r="AE30" s="3" t="s">
        <v>89</v>
      </c>
      <c r="AF30" t="s">
        <v>89</v>
      </c>
    </row>
    <row r="31" spans="1:32" ht="86.25" x14ac:dyDescent="0.25">
      <c r="A31" s="6">
        <v>30</v>
      </c>
      <c r="B31" s="2" t="s">
        <v>25</v>
      </c>
      <c r="C31" s="67">
        <v>45300</v>
      </c>
      <c r="D31" s="18" t="str">
        <f t="shared" si="0"/>
        <v>janeiro</v>
      </c>
      <c r="E31" s="9">
        <v>0.97916666666666663</v>
      </c>
      <c r="F31" s="19" t="s">
        <v>514</v>
      </c>
      <c r="G31" s="20" t="s">
        <v>28</v>
      </c>
      <c r="H31" s="131" t="s">
        <v>2401</v>
      </c>
      <c r="I31" s="131"/>
      <c r="J31" s="3"/>
      <c r="K31" s="76" t="s">
        <v>611</v>
      </c>
      <c r="L31" s="6" t="s">
        <v>150</v>
      </c>
      <c r="M31" s="6" t="s">
        <v>146</v>
      </c>
      <c r="N31" s="6"/>
      <c r="O31" s="134" t="s">
        <v>515</v>
      </c>
      <c r="P31" s="40" t="s">
        <v>516</v>
      </c>
      <c r="Q31" s="27" t="s">
        <v>517</v>
      </c>
      <c r="R31" s="6" t="s">
        <v>424</v>
      </c>
      <c r="S31" s="26" t="s">
        <v>517</v>
      </c>
      <c r="T31" s="41" t="s">
        <v>518</v>
      </c>
      <c r="U31" s="1" t="s">
        <v>519</v>
      </c>
      <c r="V31" s="3" t="s">
        <v>122</v>
      </c>
      <c r="W31" s="6" t="s">
        <v>92</v>
      </c>
      <c r="X31" s="6" t="s">
        <v>95</v>
      </c>
      <c r="Y31" s="6" t="s">
        <v>89</v>
      </c>
      <c r="Z31" s="4">
        <f>IF(Tabela1[[#This Row],[R.A.E]]="SIM",VLOOKUP(Tabela1[[#This Row],[CLASSIFICAÇÃO]],Lista_Susp_!PRAZO,2,0)+Tabela1[[#This Row],[DATA]],"")</f>
        <v>45307</v>
      </c>
      <c r="AA31" s="21" t="str">
        <f ca="1">IF(Tabela1[[#This Row],[R.A.E]]="SIM",IF(AC31="ok","CONCLUÍDO",IF(Tabela1[[#This Row],[PRAZO ABERTURA R.A.E]]&lt;TODAY(),"ATRASADO","NO PRAZO")))</f>
        <v>CONCLUÍDO</v>
      </c>
      <c r="AB31" s="13" t="str">
        <f ca="1">IF(Tabela1[[#This Row],[PRAZO ABERTURA R.A.E]]&gt;=TODAY(),"",IF(Tabela1[[#This Row],[STATUS]]="ATRASADO",TODAY()-Tabela1[[#This Row],[PRAZO ABERTURA R.A.E]],""))</f>
        <v/>
      </c>
      <c r="AC31" s="3" t="s">
        <v>248</v>
      </c>
      <c r="AE31" s="3" t="s">
        <v>89</v>
      </c>
    </row>
    <row r="32" spans="1:32" ht="29.25" x14ac:dyDescent="0.25">
      <c r="A32" s="6">
        <v>31</v>
      </c>
      <c r="B32" s="2" t="s">
        <v>25</v>
      </c>
      <c r="C32" s="67">
        <v>45300</v>
      </c>
      <c r="D32" s="18" t="str">
        <f t="shared" si="0"/>
        <v>janeiro</v>
      </c>
      <c r="E32" s="9">
        <v>0.63541666666666663</v>
      </c>
      <c r="F32" s="19" t="s">
        <v>316</v>
      </c>
      <c r="G32" s="20" t="s">
        <v>28</v>
      </c>
      <c r="H32" s="131" t="s">
        <v>2401</v>
      </c>
      <c r="I32" s="131"/>
      <c r="J32" s="3"/>
      <c r="K32" s="76" t="s">
        <v>612</v>
      </c>
      <c r="L32" s="6" t="s">
        <v>150</v>
      </c>
      <c r="M32" s="6" t="s">
        <v>146</v>
      </c>
      <c r="N32" s="6"/>
      <c r="O32" s="134" t="s">
        <v>520</v>
      </c>
      <c r="P32" s="40" t="s">
        <v>521</v>
      </c>
      <c r="Q32" s="27" t="s">
        <v>320</v>
      </c>
      <c r="R32" s="6" t="s">
        <v>306</v>
      </c>
      <c r="S32" s="26" t="s">
        <v>320</v>
      </c>
      <c r="T32" s="41" t="s">
        <v>522</v>
      </c>
      <c r="U32" s="1" t="s">
        <v>322</v>
      </c>
      <c r="V32" s="3" t="s">
        <v>122</v>
      </c>
      <c r="W32" s="6" t="s">
        <v>92</v>
      </c>
      <c r="X32" s="6" t="s">
        <v>95</v>
      </c>
      <c r="Y32" s="6" t="s">
        <v>89</v>
      </c>
      <c r="Z32" s="4">
        <f>IF(Tabela1[[#This Row],[R.A.E]]="SIM",VLOOKUP(Tabela1[[#This Row],[CLASSIFICAÇÃO]],Lista_Susp_!PRAZO,2,0)+Tabela1[[#This Row],[DATA]],"")</f>
        <v>45307</v>
      </c>
      <c r="AA32" s="21" t="str">
        <f ca="1">IF(Tabela1[[#This Row],[R.A.E]]="SIM",IF(AC32="ok","CONCLUÍDO",IF(Tabela1[[#This Row],[PRAZO ABERTURA R.A.E]]&lt;TODAY(),"ATRASADO","NO PRAZO")))</f>
        <v>CONCLUÍDO</v>
      </c>
      <c r="AB32" s="13" t="str">
        <f ca="1">IF(Tabela1[[#This Row],[PRAZO ABERTURA R.A.E]]&gt;=TODAY(),"",IF(Tabela1[[#This Row],[STATUS]]="ATRASADO",TODAY()-Tabela1[[#This Row],[PRAZO ABERTURA R.A.E]],""))</f>
        <v/>
      </c>
      <c r="AC32" s="3" t="s">
        <v>248</v>
      </c>
      <c r="AE32" s="3" t="s">
        <v>89</v>
      </c>
    </row>
    <row r="33" spans="1:32" ht="43.5" x14ac:dyDescent="0.25">
      <c r="A33" s="6">
        <v>32</v>
      </c>
      <c r="B33" s="2" t="s">
        <v>25</v>
      </c>
      <c r="C33" s="67">
        <v>45301</v>
      </c>
      <c r="D33" s="18" t="str">
        <f t="shared" si="0"/>
        <v>janeiro</v>
      </c>
      <c r="E33" s="9">
        <v>0.58333333333333337</v>
      </c>
      <c r="F33" s="19" t="s">
        <v>523</v>
      </c>
      <c r="G33" s="20" t="s">
        <v>32</v>
      </c>
      <c r="H33" s="131"/>
      <c r="I33" s="131"/>
      <c r="J33" s="3"/>
      <c r="K33" s="76" t="s">
        <v>613</v>
      </c>
      <c r="L33" s="6" t="s">
        <v>150</v>
      </c>
      <c r="M33" s="6" t="s">
        <v>51</v>
      </c>
      <c r="N33" s="6" t="s">
        <v>524</v>
      </c>
      <c r="O33" s="134" t="s">
        <v>525</v>
      </c>
      <c r="P33" s="40" t="s">
        <v>526</v>
      </c>
      <c r="Q33" s="27" t="s">
        <v>527</v>
      </c>
      <c r="R33" s="6" t="s">
        <v>528</v>
      </c>
      <c r="S33" s="26" t="s">
        <v>529</v>
      </c>
      <c r="T33" s="41" t="s">
        <v>530</v>
      </c>
      <c r="U33" s="1" t="s">
        <v>527</v>
      </c>
      <c r="V33" s="3" t="s">
        <v>276</v>
      </c>
      <c r="W33" s="6" t="s">
        <v>85</v>
      </c>
      <c r="X33" s="6" t="s">
        <v>86</v>
      </c>
      <c r="Y33" s="6" t="s">
        <v>83</v>
      </c>
      <c r="Z33" s="4" t="str">
        <f>IF(Tabela1[[#This Row],[R.A.E]]="SIM",VLOOKUP(Tabela1[[#This Row],[CLASSIFICAÇÃO]],Lista_Susp_!PRAZO,2,0)+Tabela1[[#This Row],[DATA]],"")</f>
        <v/>
      </c>
      <c r="AA33" s="21" t="b">
        <f ca="1">IF(Tabela1[[#This Row],[R.A.E]]="SIM",IF(AC33="ok","CONCLUÍDO",IF(Tabela1[[#This Row],[PRAZO ABERTURA R.A.E]]&lt;TODAY(),"ATRASADO","NO PRAZO")))</f>
        <v>0</v>
      </c>
      <c r="AB33" s="13" t="str">
        <f ca="1">IF(Tabela1[[#This Row],[PRAZO ABERTURA R.A.E]]&gt;=TODAY(),"",IF(Tabela1[[#This Row],[STATUS]]="ATRASADO",TODAY()-Tabela1[[#This Row],[PRAZO ABERTURA R.A.E]],""))</f>
        <v/>
      </c>
      <c r="AC33"/>
      <c r="AD33"/>
    </row>
    <row r="34" spans="1:32" ht="86.25" x14ac:dyDescent="0.25">
      <c r="A34" s="6">
        <v>33</v>
      </c>
      <c r="B34" s="2" t="s">
        <v>25</v>
      </c>
      <c r="C34" s="67">
        <v>45300</v>
      </c>
      <c r="D34" s="18" t="str">
        <f t="shared" si="0"/>
        <v>janeiro</v>
      </c>
      <c r="E34" s="9">
        <v>0.73958333333333337</v>
      </c>
      <c r="F34" s="19" t="s">
        <v>531</v>
      </c>
      <c r="G34" s="20" t="s">
        <v>32</v>
      </c>
      <c r="H34" s="131"/>
      <c r="I34" s="131"/>
      <c r="J34" s="3"/>
      <c r="K34" s="76" t="s">
        <v>626</v>
      </c>
      <c r="L34" s="6" t="s">
        <v>161</v>
      </c>
      <c r="M34" s="6" t="s">
        <v>274</v>
      </c>
      <c r="N34" s="6"/>
      <c r="O34" s="2" t="s">
        <v>532</v>
      </c>
      <c r="P34" s="40" t="s">
        <v>533</v>
      </c>
      <c r="Q34" s="27" t="s">
        <v>314</v>
      </c>
      <c r="R34" s="68" t="s">
        <v>314</v>
      </c>
      <c r="S34" s="26" t="s">
        <v>534</v>
      </c>
      <c r="T34" s="41" t="s">
        <v>535</v>
      </c>
      <c r="U34" s="1" t="s">
        <v>536</v>
      </c>
      <c r="V34" s="3" t="s">
        <v>90</v>
      </c>
      <c r="W34" s="6" t="s">
        <v>85</v>
      </c>
      <c r="X34" s="6" t="s">
        <v>86</v>
      </c>
      <c r="Y34" s="6" t="s">
        <v>83</v>
      </c>
      <c r="Z34" s="4" t="str">
        <f>IF(Tabela1[[#This Row],[R.A.E]]="SIM",VLOOKUP(Tabela1[[#This Row],[CLASSIFICAÇÃO]],Lista_Susp_!PRAZO,2,0)+Tabela1[[#This Row],[DATA]],"")</f>
        <v/>
      </c>
      <c r="AA34" s="21" t="b">
        <f ca="1">IF(Tabela1[[#This Row],[R.A.E]]="SIM",IF(AC34="ok","CONCLUÍDO",IF(Tabela1[[#This Row],[PRAZO ABERTURA R.A.E]]&lt;TODAY(),"ATRASADO","NO PRAZO")))</f>
        <v>0</v>
      </c>
      <c r="AB34" s="13" t="str">
        <f ca="1">IF(Tabela1[[#This Row],[PRAZO ABERTURA R.A.E]]&gt;=TODAY(),"",IF(Tabela1[[#This Row],[STATUS]]="ATRASADO",TODAY()-Tabela1[[#This Row],[PRAZO ABERTURA R.A.E]],""))</f>
        <v/>
      </c>
      <c r="AC34"/>
      <c r="AD34"/>
    </row>
    <row r="35" spans="1:32" ht="72" x14ac:dyDescent="0.25">
      <c r="A35" s="6">
        <v>34</v>
      </c>
      <c r="B35" s="2" t="s">
        <v>25</v>
      </c>
      <c r="C35" s="67">
        <v>45301</v>
      </c>
      <c r="D35" s="18" t="str">
        <f t="shared" si="0"/>
        <v>janeiro</v>
      </c>
      <c r="E35" s="9">
        <v>0.52083333333333337</v>
      </c>
      <c r="F35" s="19" t="s">
        <v>537</v>
      </c>
      <c r="G35" s="20" t="s">
        <v>32</v>
      </c>
      <c r="H35" s="131"/>
      <c r="I35" s="131"/>
      <c r="J35" s="3"/>
      <c r="K35" s="76" t="s">
        <v>614</v>
      </c>
      <c r="L35" s="6" t="s">
        <v>161</v>
      </c>
      <c r="M35" s="70" t="s">
        <v>274</v>
      </c>
      <c r="N35" s="6"/>
      <c r="O35" s="2" t="s">
        <v>538</v>
      </c>
      <c r="P35" s="40" t="s">
        <v>539</v>
      </c>
      <c r="Q35" s="27" t="s">
        <v>314</v>
      </c>
      <c r="R35" s="68" t="s">
        <v>314</v>
      </c>
      <c r="S35" s="26" t="s">
        <v>540</v>
      </c>
      <c r="T35" s="41" t="s">
        <v>541</v>
      </c>
      <c r="U35" s="1" t="s">
        <v>536</v>
      </c>
      <c r="V35" s="3" t="s">
        <v>90</v>
      </c>
      <c r="W35" s="6" t="s">
        <v>85</v>
      </c>
      <c r="X35" s="6" t="s">
        <v>86</v>
      </c>
      <c r="Y35" s="6" t="s">
        <v>83</v>
      </c>
      <c r="Z35" s="4" t="str">
        <f>IF(Tabela1[[#This Row],[R.A.E]]="SIM",VLOOKUP(Tabela1[[#This Row],[CLASSIFICAÇÃO]],Lista_Susp_!PRAZO,2,0)+Tabela1[[#This Row],[DATA]],"")</f>
        <v/>
      </c>
      <c r="AA35" s="21" t="b">
        <f ca="1">IF(Tabela1[[#This Row],[R.A.E]]="SIM",IF(AC35="ok","CONCLUÍDO",IF(Tabela1[[#This Row],[PRAZO ABERTURA R.A.E]]&lt;TODAY(),"ATRASADO","NO PRAZO")))</f>
        <v>0</v>
      </c>
      <c r="AB35" s="13" t="str">
        <f ca="1">IF(Tabela1[[#This Row],[PRAZO ABERTURA R.A.E]]&gt;=TODAY(),"",IF(Tabela1[[#This Row],[STATUS]]="ATRASADO",TODAY()-Tabela1[[#This Row],[PRAZO ABERTURA R.A.E]],""))</f>
        <v/>
      </c>
      <c r="AC35"/>
      <c r="AD35"/>
    </row>
    <row r="36" spans="1:32" ht="143.25" x14ac:dyDescent="0.25">
      <c r="A36" s="6">
        <v>35</v>
      </c>
      <c r="B36" s="2" t="s">
        <v>30</v>
      </c>
      <c r="C36" s="67">
        <v>45301</v>
      </c>
      <c r="D36" s="18" t="str">
        <f t="shared" si="0"/>
        <v>janeiro</v>
      </c>
      <c r="E36" s="9">
        <v>0.4548611111111111</v>
      </c>
      <c r="F36" s="19" t="s">
        <v>542</v>
      </c>
      <c r="G36" s="20" t="s">
        <v>36</v>
      </c>
      <c r="H36" s="131"/>
      <c r="I36" s="131"/>
      <c r="J36" s="3"/>
      <c r="K36" s="76" t="s">
        <v>615</v>
      </c>
      <c r="L36" s="6" t="s">
        <v>153</v>
      </c>
      <c r="M36" s="6" t="s">
        <v>145</v>
      </c>
      <c r="N36" s="6"/>
      <c r="O36" s="2" t="s">
        <v>543</v>
      </c>
      <c r="P36" s="40" t="s">
        <v>544</v>
      </c>
      <c r="Q36" s="27" t="s">
        <v>545</v>
      </c>
      <c r="R36" s="6" t="s">
        <v>546</v>
      </c>
      <c r="S36" s="68" t="s">
        <v>545</v>
      </c>
      <c r="T36" s="41" t="s">
        <v>616</v>
      </c>
      <c r="U36" s="1" t="s">
        <v>547</v>
      </c>
      <c r="V36" s="3" t="s">
        <v>99</v>
      </c>
      <c r="W36" s="6" t="s">
        <v>85</v>
      </c>
      <c r="X36" s="6" t="s">
        <v>86</v>
      </c>
      <c r="Y36" s="6" t="s">
        <v>83</v>
      </c>
      <c r="Z36" s="4" t="str">
        <f>IF(Tabela1[[#This Row],[R.A.E]]="SIM",VLOOKUP(Tabela1[[#This Row],[CLASSIFICAÇÃO]],Lista_Susp_!PRAZO,2,0)+Tabela1[[#This Row],[DATA]],"")</f>
        <v/>
      </c>
      <c r="AA36" s="21" t="b">
        <f ca="1">IF(Tabela1[[#This Row],[R.A.E]]="SIM",IF(AC36="ok","CONCLUÍDO",IF(Tabela1[[#This Row],[PRAZO ABERTURA R.A.E]]&lt;TODAY(),"ATRASADO","NO PRAZO")))</f>
        <v>0</v>
      </c>
      <c r="AB36" s="13" t="str">
        <f ca="1">IF(Tabela1[[#This Row],[PRAZO ABERTURA R.A.E]]&gt;=TODAY(),"",IF(Tabela1[[#This Row],[STATUS]]="ATRASADO",TODAY()-Tabela1[[#This Row],[PRAZO ABERTURA R.A.E]],""))</f>
        <v/>
      </c>
      <c r="AC36"/>
      <c r="AD36"/>
      <c r="AF36" t="s">
        <v>89</v>
      </c>
    </row>
    <row r="37" spans="1:32" ht="43.5" x14ac:dyDescent="0.25">
      <c r="A37" s="6">
        <v>36</v>
      </c>
      <c r="B37" s="2" t="s">
        <v>25</v>
      </c>
      <c r="C37" s="67">
        <v>45301</v>
      </c>
      <c r="D37" s="18" t="str">
        <f t="shared" si="0"/>
        <v>janeiro</v>
      </c>
      <c r="E37" s="9">
        <v>0.97916666666666663</v>
      </c>
      <c r="F37" s="19" t="s">
        <v>548</v>
      </c>
      <c r="G37" s="20" t="s">
        <v>28</v>
      </c>
      <c r="H37" s="131" t="s">
        <v>2401</v>
      </c>
      <c r="I37" s="131"/>
      <c r="J37" s="3"/>
      <c r="K37" s="76" t="s">
        <v>617</v>
      </c>
      <c r="L37" s="6" t="s">
        <v>205</v>
      </c>
      <c r="M37" s="70" t="s">
        <v>146</v>
      </c>
      <c r="N37" s="6"/>
      <c r="O37" s="2" t="s">
        <v>551</v>
      </c>
      <c r="P37" s="2" t="s">
        <v>552</v>
      </c>
      <c r="Q37" s="72"/>
      <c r="R37" s="6" t="s">
        <v>358</v>
      </c>
      <c r="S37" s="72"/>
      <c r="T37" s="41" t="s">
        <v>549</v>
      </c>
      <c r="U37" s="41" t="s">
        <v>550</v>
      </c>
      <c r="V37" s="70"/>
      <c r="W37" s="6" t="s">
        <v>85</v>
      </c>
      <c r="X37" s="6" t="s">
        <v>86</v>
      </c>
      <c r="Y37" s="6" t="s">
        <v>83</v>
      </c>
      <c r="Z37" s="4" t="str">
        <f>IF(Tabela1[[#This Row],[R.A.E]]="SIM",VLOOKUP(Tabela1[[#This Row],[CLASSIFICAÇÃO]],Lista_Susp_!PRAZO,2,0)+Tabela1[[#This Row],[DATA]],"")</f>
        <v/>
      </c>
      <c r="AA37" s="21" t="b">
        <f ca="1">IF(Tabela1[[#This Row],[R.A.E]]="SIM",IF(AC37="ok","CONCLUÍDO",IF(Tabela1[[#This Row],[PRAZO ABERTURA R.A.E]]&lt;TODAY(),"ATRASADO","NO PRAZO")))</f>
        <v>0</v>
      </c>
      <c r="AB37" s="13" t="str">
        <f ca="1">IF(Tabela1[[#This Row],[PRAZO ABERTURA R.A.E]]&gt;=TODAY(),"",IF(Tabela1[[#This Row],[STATUS]]="ATRASADO",TODAY()-Tabela1[[#This Row],[PRAZO ABERTURA R.A.E]],""))</f>
        <v/>
      </c>
      <c r="AC37"/>
      <c r="AD37"/>
    </row>
    <row r="38" spans="1:32" ht="30" x14ac:dyDescent="0.25">
      <c r="A38" s="6">
        <v>37</v>
      </c>
      <c r="B38" s="2" t="s">
        <v>25</v>
      </c>
      <c r="C38" s="67">
        <v>45300</v>
      </c>
      <c r="D38" s="18" t="str">
        <f t="shared" si="0"/>
        <v>janeiro</v>
      </c>
      <c r="E38" s="9">
        <v>0.71527777777777779</v>
      </c>
      <c r="F38" s="19" t="s">
        <v>553</v>
      </c>
      <c r="G38" s="20" t="s">
        <v>39</v>
      </c>
      <c r="H38" s="131"/>
      <c r="I38" s="131"/>
      <c r="J38" s="3"/>
      <c r="K38" s="76" t="s">
        <v>618</v>
      </c>
      <c r="L38" s="6" t="s">
        <v>193</v>
      </c>
      <c r="M38" s="6" t="s">
        <v>145</v>
      </c>
      <c r="N38" s="6"/>
      <c r="O38" s="19" t="s">
        <v>554</v>
      </c>
      <c r="P38" s="40" t="s">
        <v>555</v>
      </c>
      <c r="Q38" s="27" t="s">
        <v>556</v>
      </c>
      <c r="R38" s="6" t="s">
        <v>557</v>
      </c>
      <c r="S38" s="26" t="s">
        <v>558</v>
      </c>
      <c r="T38" s="41" t="s">
        <v>559</v>
      </c>
      <c r="U38" s="1" t="s">
        <v>560</v>
      </c>
      <c r="V38" s="6" t="s">
        <v>276</v>
      </c>
      <c r="W38" s="6" t="s">
        <v>85</v>
      </c>
      <c r="X38" s="6" t="s">
        <v>86</v>
      </c>
      <c r="Y38" s="6" t="s">
        <v>83</v>
      </c>
      <c r="Z38" s="4" t="str">
        <f>IF(Tabela1[[#This Row],[R.A.E]]="SIM",VLOOKUP(Tabela1[[#This Row],[CLASSIFICAÇÃO]],Lista_Susp_!PRAZO,2,0)+Tabela1[[#This Row],[DATA]],"")</f>
        <v/>
      </c>
      <c r="AA38" s="21" t="b">
        <f ca="1">IF(Tabela1[[#This Row],[R.A.E]]="SIM",IF(AC38="ok","CONCLUÍDO",IF(Tabela1[[#This Row],[PRAZO ABERTURA R.A.E]]&lt;TODAY(),"ATRASADO","NO PRAZO")))</f>
        <v>0</v>
      </c>
      <c r="AB38" s="13" t="str">
        <f ca="1">IF(Tabela1[[#This Row],[PRAZO ABERTURA R.A.E]]&gt;=TODAY(),"",IF(Tabela1[[#This Row],[STATUS]]="ATRASADO",TODAY()-Tabela1[[#This Row],[PRAZO ABERTURA R.A.E]],""))</f>
        <v/>
      </c>
      <c r="AC38"/>
      <c r="AD38"/>
    </row>
    <row r="39" spans="1:32" ht="43.5" x14ac:dyDescent="0.25">
      <c r="A39" s="6">
        <v>38</v>
      </c>
      <c r="B39" s="2" t="s">
        <v>30</v>
      </c>
      <c r="C39" s="67">
        <v>45302</v>
      </c>
      <c r="D39" s="18" t="str">
        <f t="shared" si="0"/>
        <v>janeiro</v>
      </c>
      <c r="E39" s="9">
        <v>0.70138888888888884</v>
      </c>
      <c r="F39" s="19" t="s">
        <v>561</v>
      </c>
      <c r="G39" s="20" t="s">
        <v>39</v>
      </c>
      <c r="H39" s="131"/>
      <c r="I39" s="131"/>
      <c r="J39" s="3"/>
      <c r="K39" s="76" t="s">
        <v>562</v>
      </c>
      <c r="L39" s="6" t="s">
        <v>157</v>
      </c>
      <c r="M39" s="6" t="s">
        <v>145</v>
      </c>
      <c r="N39" s="6"/>
      <c r="O39" s="19" t="s">
        <v>563</v>
      </c>
      <c r="P39" s="40" t="s">
        <v>564</v>
      </c>
      <c r="Q39" s="27" t="s">
        <v>565</v>
      </c>
      <c r="R39" s="68" t="s">
        <v>566</v>
      </c>
      <c r="S39" s="68" t="s">
        <v>565</v>
      </c>
      <c r="T39" s="41" t="s">
        <v>567</v>
      </c>
      <c r="U39" s="1" t="s">
        <v>568</v>
      </c>
      <c r="V39" s="3" t="s">
        <v>94</v>
      </c>
      <c r="W39" s="6" t="s">
        <v>85</v>
      </c>
      <c r="X39" s="6" t="s">
        <v>86</v>
      </c>
      <c r="Y39" s="6" t="s">
        <v>83</v>
      </c>
      <c r="Z39" s="4" t="str">
        <f>IF(Tabela1[[#This Row],[R.A.E]]="SIM",VLOOKUP(Tabela1[[#This Row],[CLASSIFICAÇÃO]],Lista_Susp_!PRAZO,2,0)+Tabela1[[#This Row],[DATA]],"")</f>
        <v/>
      </c>
      <c r="AA39" s="21" t="b">
        <f ca="1">IF(Tabela1[[#This Row],[R.A.E]]="SIM",IF(AC39="ok","CONCLUÍDO",IF(Tabela1[[#This Row],[PRAZO ABERTURA R.A.E]]&lt;TODAY(),"ATRASADO","NO PRAZO")))</f>
        <v>0</v>
      </c>
      <c r="AB39" s="13" t="str">
        <f ca="1">IF(Tabela1[[#This Row],[PRAZO ABERTURA R.A.E]]&gt;=TODAY(),"",IF(Tabela1[[#This Row],[STATUS]]="ATRASADO",TODAY()-Tabela1[[#This Row],[PRAZO ABERTURA R.A.E]],""))</f>
        <v/>
      </c>
      <c r="AC39"/>
      <c r="AD39"/>
      <c r="AF39" t="s">
        <v>89</v>
      </c>
    </row>
    <row r="40" spans="1:32" ht="143.25" x14ac:dyDescent="0.25">
      <c r="A40" s="6">
        <v>39</v>
      </c>
      <c r="B40" s="2" t="s">
        <v>25</v>
      </c>
      <c r="C40" s="67">
        <v>45303</v>
      </c>
      <c r="D40" s="18" t="str">
        <f t="shared" si="0"/>
        <v>janeiro</v>
      </c>
      <c r="E40" s="9">
        <v>0.125</v>
      </c>
      <c r="F40" s="19" t="s">
        <v>569</v>
      </c>
      <c r="G40" s="20" t="s">
        <v>39</v>
      </c>
      <c r="H40" s="131"/>
      <c r="I40" s="131"/>
      <c r="J40" s="3"/>
      <c r="K40" s="76" t="s">
        <v>619</v>
      </c>
      <c r="L40" s="6" t="s">
        <v>150</v>
      </c>
      <c r="M40" s="6" t="s">
        <v>144</v>
      </c>
      <c r="N40" s="6" t="s">
        <v>570</v>
      </c>
      <c r="O40" s="134" t="s">
        <v>571</v>
      </c>
      <c r="P40" s="40" t="s">
        <v>572</v>
      </c>
      <c r="Q40" s="73" t="s">
        <v>573</v>
      </c>
      <c r="R40" s="74" t="s">
        <v>314</v>
      </c>
      <c r="S40" s="75" t="s">
        <v>574</v>
      </c>
      <c r="T40" s="41" t="s">
        <v>575</v>
      </c>
      <c r="U40" s="1" t="s">
        <v>574</v>
      </c>
      <c r="V40" s="3" t="s">
        <v>98</v>
      </c>
      <c r="W40" s="6" t="s">
        <v>92</v>
      </c>
      <c r="X40" s="6" t="s">
        <v>86</v>
      </c>
      <c r="Y40" s="6" t="s">
        <v>89</v>
      </c>
      <c r="Z40" s="4">
        <f>IF(Tabela1[[#This Row],[R.A.E]]="SIM",VLOOKUP(Tabela1[[#This Row],[CLASSIFICAÇÃO]],Lista_Susp_!PRAZO,2,0)+Tabela1[[#This Row],[DATA]],"")</f>
        <v>45310</v>
      </c>
      <c r="AA40" s="21" t="str">
        <f ca="1">IF(Tabela1[[#This Row],[R.A.E]]="SIM",IF(AC40="ok","CONCLUÍDO",IF(Tabela1[[#This Row],[PRAZO ABERTURA R.A.E]]&lt;TODAY(),"ATRASADO","NO PRAZO")))</f>
        <v>CONCLUÍDO</v>
      </c>
      <c r="AB40" s="13" t="str">
        <f ca="1">IF(Tabela1[[#This Row],[PRAZO ABERTURA R.A.E]]&gt;=TODAY(),"",IF(Tabela1[[#This Row],[STATUS]]="ATRASADO",TODAY()-Tabela1[[#This Row],[PRAZO ABERTURA R.A.E]],""))</f>
        <v/>
      </c>
      <c r="AC40" s="3" t="s">
        <v>248</v>
      </c>
      <c r="AE40" s="3"/>
    </row>
    <row r="41" spans="1:32" ht="30" x14ac:dyDescent="0.25">
      <c r="A41" s="6">
        <v>40</v>
      </c>
      <c r="B41" s="2" t="s">
        <v>25</v>
      </c>
      <c r="C41" s="67">
        <v>45300</v>
      </c>
      <c r="D41" s="18" t="str">
        <f t="shared" si="0"/>
        <v>janeiro</v>
      </c>
      <c r="E41" s="9">
        <v>0.58333333333333337</v>
      </c>
      <c r="F41" s="19" t="s">
        <v>576</v>
      </c>
      <c r="G41" s="20" t="s">
        <v>28</v>
      </c>
      <c r="H41" s="131" t="s">
        <v>2399</v>
      </c>
      <c r="I41" s="131"/>
      <c r="J41" s="3"/>
      <c r="K41" s="76" t="s">
        <v>620</v>
      </c>
      <c r="L41" s="6" t="s">
        <v>155</v>
      </c>
      <c r="M41" s="6" t="s">
        <v>147</v>
      </c>
      <c r="N41" s="6" t="s">
        <v>53</v>
      </c>
      <c r="O41" s="2" t="s">
        <v>577</v>
      </c>
      <c r="P41" s="40" t="s">
        <v>578</v>
      </c>
      <c r="Q41" s="27" t="s">
        <v>400</v>
      </c>
      <c r="R41" s="6" t="s">
        <v>401</v>
      </c>
      <c r="S41" s="72"/>
      <c r="T41" s="41" t="s">
        <v>579</v>
      </c>
      <c r="U41" s="1" t="s">
        <v>580</v>
      </c>
      <c r="V41" s="3" t="s">
        <v>405</v>
      </c>
      <c r="W41" s="6" t="s">
        <v>85</v>
      </c>
      <c r="X41" s="6" t="s">
        <v>82</v>
      </c>
      <c r="Y41" s="6" t="s">
        <v>83</v>
      </c>
      <c r="Z41" s="4" t="str">
        <f>IF(Tabela1[[#This Row],[R.A.E]]="SIM",VLOOKUP(Tabela1[[#This Row],[CLASSIFICAÇÃO]],Lista_Susp_!PRAZO,2,0)+Tabela1[[#This Row],[DATA]],"")</f>
        <v/>
      </c>
      <c r="AA41" s="21" t="b">
        <f ca="1">IF(Tabela1[[#This Row],[R.A.E]]="SIM",IF(AC41="ok","CONCLUÍDO",IF(Tabela1[[#This Row],[PRAZO ABERTURA R.A.E]]&lt;TODAY(),"ATRASADO","NO PRAZO")))</f>
        <v>0</v>
      </c>
      <c r="AB41" s="13" t="str">
        <f ca="1">IF(Tabela1[[#This Row],[PRAZO ABERTURA R.A.E]]&gt;=TODAY(),"",IF(Tabela1[[#This Row],[STATUS]]="ATRASADO",TODAY()-Tabela1[[#This Row],[PRAZO ABERTURA R.A.E]],""))</f>
        <v/>
      </c>
      <c r="AC41"/>
      <c r="AD41"/>
    </row>
    <row r="42" spans="1:32" ht="29.25" x14ac:dyDescent="0.25">
      <c r="A42" s="6">
        <v>41</v>
      </c>
      <c r="B42" s="2" t="s">
        <v>25</v>
      </c>
      <c r="C42" s="67">
        <v>45303</v>
      </c>
      <c r="D42" s="18" t="str">
        <f t="shared" si="0"/>
        <v>janeiro</v>
      </c>
      <c r="E42" s="9">
        <v>5.5555555555555552E-2</v>
      </c>
      <c r="F42" s="19" t="s">
        <v>581</v>
      </c>
      <c r="G42" s="20" t="s">
        <v>36</v>
      </c>
      <c r="H42" s="131"/>
      <c r="I42" s="131"/>
      <c r="J42" s="3"/>
      <c r="K42" s="76" t="s">
        <v>582</v>
      </c>
      <c r="L42" s="6" t="s">
        <v>150</v>
      </c>
      <c r="M42" s="6" t="s">
        <v>147</v>
      </c>
      <c r="N42" s="6" t="s">
        <v>62</v>
      </c>
      <c r="O42" s="134" t="s">
        <v>2828</v>
      </c>
      <c r="P42" s="40" t="s">
        <v>583</v>
      </c>
      <c r="Q42" s="27" t="s">
        <v>584</v>
      </c>
      <c r="R42" s="6" t="s">
        <v>585</v>
      </c>
      <c r="S42" s="72"/>
      <c r="T42" s="41" t="s">
        <v>586</v>
      </c>
      <c r="U42" s="1" t="s">
        <v>584</v>
      </c>
      <c r="V42" s="3" t="s">
        <v>93</v>
      </c>
      <c r="W42" s="6" t="s">
        <v>85</v>
      </c>
      <c r="X42" s="6" t="s">
        <v>86</v>
      </c>
      <c r="Y42" s="6" t="s">
        <v>83</v>
      </c>
      <c r="Z42" s="4" t="str">
        <f>IF(Tabela1[[#This Row],[R.A.E]]="SIM",VLOOKUP(Tabela1[[#This Row],[CLASSIFICAÇÃO]],Lista_Susp_!PRAZO,2,0)+Tabela1[[#This Row],[DATA]],"")</f>
        <v/>
      </c>
      <c r="AA42" s="21" t="b">
        <f ca="1">IF(Tabela1[[#This Row],[R.A.E]]="SIM",IF(AC42="ok","CONCLUÍDO",IF(Tabela1[[#This Row],[PRAZO ABERTURA R.A.E]]&lt;TODAY(),"ATRASADO","NO PRAZO")))</f>
        <v>0</v>
      </c>
      <c r="AB42" s="13" t="str">
        <f ca="1">IF(Tabela1[[#This Row],[PRAZO ABERTURA R.A.E]]&gt;=TODAY(),"",IF(Tabela1[[#This Row],[STATUS]]="ATRASADO",TODAY()-Tabela1[[#This Row],[PRAZO ABERTURA R.A.E]],""))</f>
        <v/>
      </c>
      <c r="AC42"/>
      <c r="AD42"/>
    </row>
    <row r="43" spans="1:32" ht="143.25" x14ac:dyDescent="0.25">
      <c r="A43" s="6">
        <v>42</v>
      </c>
      <c r="B43" s="2" t="s">
        <v>25</v>
      </c>
      <c r="C43" s="67">
        <v>45305</v>
      </c>
      <c r="D43" s="18" t="str">
        <f t="shared" si="0"/>
        <v>janeiro</v>
      </c>
      <c r="E43" s="9">
        <v>0.20833333333333334</v>
      </c>
      <c r="F43" s="19" t="s">
        <v>587</v>
      </c>
      <c r="G43" s="20" t="s">
        <v>28</v>
      </c>
      <c r="H43" s="131" t="s">
        <v>2399</v>
      </c>
      <c r="I43" s="131"/>
      <c r="J43" s="3"/>
      <c r="K43" s="76" t="s">
        <v>621</v>
      </c>
      <c r="L43" s="6" t="s">
        <v>150</v>
      </c>
      <c r="M43" s="6" t="s">
        <v>144</v>
      </c>
      <c r="N43" s="6" t="s">
        <v>588</v>
      </c>
      <c r="O43" s="134" t="s">
        <v>589</v>
      </c>
      <c r="P43" s="40" t="s">
        <v>572</v>
      </c>
      <c r="Q43" s="27" t="s">
        <v>573</v>
      </c>
      <c r="R43" s="6" t="s">
        <v>314</v>
      </c>
      <c r="S43" s="68" t="s">
        <v>574</v>
      </c>
      <c r="T43" s="41" t="s">
        <v>590</v>
      </c>
      <c r="U43" s="1" t="s">
        <v>574</v>
      </c>
      <c r="V43" s="3" t="s">
        <v>98</v>
      </c>
      <c r="W43" s="6" t="s">
        <v>85</v>
      </c>
      <c r="X43" s="6" t="s">
        <v>86</v>
      </c>
      <c r="Y43" s="6" t="s">
        <v>83</v>
      </c>
      <c r="Z43" s="4" t="str">
        <f>IF(Tabela1[[#This Row],[R.A.E]]="SIM",VLOOKUP(Tabela1[[#This Row],[CLASSIFICAÇÃO]],Lista_Susp_!PRAZO,2,0)+Tabela1[[#This Row],[DATA]],"")</f>
        <v/>
      </c>
      <c r="AA43" s="21" t="b">
        <f ca="1">IF(Tabela1[[#This Row],[R.A.E]]="SIM",IF(AC43="ok","CONCLUÍDO",IF(Tabela1[[#This Row],[PRAZO ABERTURA R.A.E]]&lt;TODAY(),"ATRASADO","NO PRAZO")))</f>
        <v>0</v>
      </c>
      <c r="AB43" s="13" t="str">
        <f ca="1">IF(Tabela1[[#This Row],[PRAZO ABERTURA R.A.E]]&gt;=TODAY(),"",IF(Tabela1[[#This Row],[STATUS]]="ATRASADO",TODAY()-Tabela1[[#This Row],[PRAZO ABERTURA R.A.E]],""))</f>
        <v/>
      </c>
      <c r="AC43"/>
      <c r="AD43"/>
    </row>
    <row r="44" spans="1:32" ht="72" x14ac:dyDescent="0.25">
      <c r="A44" s="6">
        <v>43</v>
      </c>
      <c r="B44" s="2" t="s">
        <v>30</v>
      </c>
      <c r="C44" s="67">
        <v>45303</v>
      </c>
      <c r="D44" s="18" t="str">
        <f t="shared" si="0"/>
        <v>janeiro</v>
      </c>
      <c r="E44" s="9">
        <v>0.27083333333333331</v>
      </c>
      <c r="F44" s="19" t="s">
        <v>591</v>
      </c>
      <c r="G44" s="20" t="s">
        <v>58</v>
      </c>
      <c r="H44" s="131"/>
      <c r="I44" s="131"/>
      <c r="J44" s="3"/>
      <c r="K44" s="76" t="s">
        <v>622</v>
      </c>
      <c r="L44" s="6" t="s">
        <v>153</v>
      </c>
      <c r="M44" s="70" t="s">
        <v>145</v>
      </c>
      <c r="N44" s="6"/>
      <c r="O44" s="134" t="s">
        <v>2882</v>
      </c>
      <c r="P44" s="40" t="s">
        <v>399</v>
      </c>
      <c r="Q44" s="27" t="s">
        <v>592</v>
      </c>
      <c r="R44" s="6" t="s">
        <v>394</v>
      </c>
      <c r="S44" s="68" t="s">
        <v>592</v>
      </c>
      <c r="T44" s="41" t="s">
        <v>593</v>
      </c>
      <c r="U44" s="1" t="s">
        <v>592</v>
      </c>
      <c r="V44" s="3" t="s">
        <v>258</v>
      </c>
      <c r="W44" s="6" t="s">
        <v>85</v>
      </c>
      <c r="X44" s="6" t="s">
        <v>86</v>
      </c>
      <c r="Y44" s="6" t="s">
        <v>83</v>
      </c>
      <c r="Z44" s="4" t="str">
        <f>IF(Tabela1[[#This Row],[R.A.E]]="SIM",VLOOKUP(Tabela1[[#This Row],[CLASSIFICAÇÃO]],Lista_Susp_!PRAZO,2,0)+Tabela1[[#This Row],[DATA]],"")</f>
        <v/>
      </c>
      <c r="AA44" s="21" t="b">
        <f ca="1">IF(Tabela1[[#This Row],[R.A.E]]="SIM",IF(AC44="ok","CONCLUÍDO",IF(Tabela1[[#This Row],[PRAZO ABERTURA R.A.E]]&lt;TODAY(),"ATRASADO","NO PRAZO")))</f>
        <v>0</v>
      </c>
      <c r="AB44" s="13" t="str">
        <f ca="1">IF(Tabela1[[#This Row],[PRAZO ABERTURA R.A.E]]&gt;=TODAY(),"",IF(Tabela1[[#This Row],[STATUS]]="ATRASADO",TODAY()-Tabela1[[#This Row],[PRAZO ABERTURA R.A.E]],""))</f>
        <v/>
      </c>
      <c r="AC44"/>
      <c r="AD44"/>
      <c r="AF44" t="s">
        <v>89</v>
      </c>
    </row>
    <row r="45" spans="1:32" ht="114.75" x14ac:dyDescent="0.25">
      <c r="A45" s="6">
        <v>44</v>
      </c>
      <c r="B45" s="2" t="s">
        <v>30</v>
      </c>
      <c r="C45" s="67">
        <v>45304</v>
      </c>
      <c r="D45" s="18" t="str">
        <f t="shared" si="0"/>
        <v>janeiro</v>
      </c>
      <c r="E45" s="9">
        <v>0.54166666666666663</v>
      </c>
      <c r="F45" s="19" t="s">
        <v>594</v>
      </c>
      <c r="G45" s="20" t="s">
        <v>32</v>
      </c>
      <c r="H45" s="131"/>
      <c r="I45" s="131"/>
      <c r="J45" s="3"/>
      <c r="K45" s="76" t="s">
        <v>623</v>
      </c>
      <c r="L45" s="6" t="s">
        <v>153</v>
      </c>
      <c r="M45" s="6" t="s">
        <v>51</v>
      </c>
      <c r="N45" s="6"/>
      <c r="O45" s="134" t="s">
        <v>595</v>
      </c>
      <c r="P45" s="40" t="s">
        <v>596</v>
      </c>
      <c r="Q45" s="27" t="s">
        <v>496</v>
      </c>
      <c r="R45" s="6" t="s">
        <v>453</v>
      </c>
      <c r="S45" s="68" t="s">
        <v>496</v>
      </c>
      <c r="T45" s="41" t="s">
        <v>597</v>
      </c>
      <c r="U45" s="1" t="s">
        <v>497</v>
      </c>
      <c r="V45" s="19" t="s">
        <v>604</v>
      </c>
      <c r="W45" s="6" t="s">
        <v>85</v>
      </c>
      <c r="X45" s="6" t="s">
        <v>86</v>
      </c>
      <c r="Y45" s="6" t="s">
        <v>83</v>
      </c>
      <c r="Z45" s="4" t="str">
        <f>IF(Tabela1[[#This Row],[R.A.E]]="SIM",VLOOKUP(Tabela1[[#This Row],[CLASSIFICAÇÃO]],Lista_Susp_!PRAZO,2,0)+Tabela1[[#This Row],[DATA]],"")</f>
        <v/>
      </c>
      <c r="AA45" s="21" t="b">
        <f ca="1">IF(Tabela1[[#This Row],[R.A.E]]="SIM",IF(AC45="ok","CONCLUÍDO",IF(Tabela1[[#This Row],[PRAZO ABERTURA R.A.E]]&lt;TODAY(),"ATRASADO","NO PRAZO")))</f>
        <v>0</v>
      </c>
      <c r="AB45" s="13" t="str">
        <f ca="1">IF(Tabela1[[#This Row],[PRAZO ABERTURA R.A.E]]&gt;=TODAY(),"",IF(Tabela1[[#This Row],[STATUS]]="ATRASADO",TODAY()-Tabela1[[#This Row],[PRAZO ABERTURA R.A.E]],""))</f>
        <v/>
      </c>
      <c r="AC45"/>
      <c r="AD45"/>
      <c r="AF45" t="s">
        <v>89</v>
      </c>
    </row>
    <row r="46" spans="1:32" ht="72" x14ac:dyDescent="0.25">
      <c r="A46" s="6">
        <v>45</v>
      </c>
      <c r="B46" s="2" t="s">
        <v>30</v>
      </c>
      <c r="C46" s="67">
        <v>45303</v>
      </c>
      <c r="D46" s="18" t="str">
        <f t="shared" si="0"/>
        <v>janeiro</v>
      </c>
      <c r="E46" s="9">
        <v>0.64583333333333337</v>
      </c>
      <c r="F46" s="19" t="s">
        <v>598</v>
      </c>
      <c r="G46" s="20" t="s">
        <v>28</v>
      </c>
      <c r="H46" s="131" t="s">
        <v>2399</v>
      </c>
      <c r="I46" s="131"/>
      <c r="J46" s="3"/>
      <c r="K46" s="76" t="s">
        <v>624</v>
      </c>
      <c r="L46" s="6" t="s">
        <v>222</v>
      </c>
      <c r="M46" s="6" t="s">
        <v>145</v>
      </c>
      <c r="N46" s="6"/>
      <c r="O46" s="19" t="s">
        <v>599</v>
      </c>
      <c r="P46" s="40" t="s">
        <v>533</v>
      </c>
      <c r="Q46" s="26" t="s">
        <v>600</v>
      </c>
      <c r="R46" s="6" t="s">
        <v>601</v>
      </c>
      <c r="S46" s="68" t="s">
        <v>600</v>
      </c>
      <c r="T46" s="41" t="s">
        <v>602</v>
      </c>
      <c r="U46" s="1" t="s">
        <v>603</v>
      </c>
      <c r="V46" s="19" t="s">
        <v>604</v>
      </c>
      <c r="W46" s="6" t="s">
        <v>92</v>
      </c>
      <c r="X46" s="6" t="s">
        <v>86</v>
      </c>
      <c r="Y46" s="6" t="s">
        <v>83</v>
      </c>
      <c r="Z46" s="4" t="str">
        <f>IF(Tabela1[[#This Row],[R.A.E]]="SIM",VLOOKUP(Tabela1[[#This Row],[CLASSIFICAÇÃO]],Lista_Susp_!PRAZO,2,0)+Tabela1[[#This Row],[DATA]],"")</f>
        <v/>
      </c>
      <c r="AA46" s="21" t="b">
        <f ca="1">IF(Tabela1[[#This Row],[R.A.E]]="SIM",IF(AC46="ok","CONCLUÍDO",IF(Tabela1[[#This Row],[PRAZO ABERTURA R.A.E]]&lt;TODAY(),"ATRASADO","NO PRAZO")))</f>
        <v>0</v>
      </c>
      <c r="AB46" s="13" t="str">
        <f ca="1">IF(Tabela1[[#This Row],[PRAZO ABERTURA R.A.E]]&gt;=TODAY(),"",IF(Tabela1[[#This Row],[STATUS]]="ATRASADO",TODAY()-Tabela1[[#This Row],[PRAZO ABERTURA R.A.E]],""))</f>
        <v/>
      </c>
      <c r="AC46"/>
      <c r="AD46"/>
      <c r="AF46" t="s">
        <v>89</v>
      </c>
    </row>
    <row r="47" spans="1:32" ht="43.5" x14ac:dyDescent="0.25">
      <c r="A47" s="6">
        <v>46</v>
      </c>
      <c r="B47" s="2" t="s">
        <v>25</v>
      </c>
      <c r="C47" s="67">
        <v>45304</v>
      </c>
      <c r="D47" s="18" t="str">
        <f t="shared" si="0"/>
        <v>janeiro</v>
      </c>
      <c r="E47" s="9">
        <v>0.35416666666666669</v>
      </c>
      <c r="F47" s="19" t="s">
        <v>605</v>
      </c>
      <c r="G47" s="20" t="s">
        <v>36</v>
      </c>
      <c r="H47" s="131"/>
      <c r="I47" s="131"/>
      <c r="J47" s="3"/>
      <c r="K47" s="76" t="s">
        <v>625</v>
      </c>
      <c r="L47" s="6" t="s">
        <v>150</v>
      </c>
      <c r="M47" s="6" t="s">
        <v>147</v>
      </c>
      <c r="N47" s="6" t="s">
        <v>66</v>
      </c>
      <c r="O47" s="135" t="s">
        <v>2829</v>
      </c>
      <c r="P47" s="40" t="s">
        <v>606</v>
      </c>
      <c r="Q47" s="27" t="s">
        <v>607</v>
      </c>
      <c r="R47" s="6" t="s">
        <v>585</v>
      </c>
      <c r="S47" s="72"/>
      <c r="T47" s="41" t="s">
        <v>608</v>
      </c>
      <c r="U47" s="1" t="s">
        <v>609</v>
      </c>
      <c r="V47" s="3" t="s">
        <v>93</v>
      </c>
      <c r="W47" s="6" t="s">
        <v>85</v>
      </c>
      <c r="X47" s="6" t="s">
        <v>95</v>
      </c>
      <c r="Y47" s="6" t="s">
        <v>83</v>
      </c>
      <c r="Z47" s="4" t="str">
        <f>IF(Tabela1[[#This Row],[R.A.E]]="SIM",VLOOKUP(Tabela1[[#This Row],[CLASSIFICAÇÃO]],Lista_Susp_!PRAZO,2,0)+Tabela1[[#This Row],[DATA]],"")</f>
        <v/>
      </c>
      <c r="AA47" s="21" t="b">
        <f ca="1">IF(Tabela1[[#This Row],[R.A.E]]="SIM",IF(AC47="ok","CONCLUÍDO",IF(Tabela1[[#This Row],[PRAZO ABERTURA R.A.E]]&lt;TODAY(),"ATRASADO","NO PRAZO")))</f>
        <v>0</v>
      </c>
      <c r="AB47" s="13" t="str">
        <f ca="1">IF(Tabela1[[#This Row],[PRAZO ABERTURA R.A.E]]&gt;=TODAY(),"",IF(Tabela1[[#This Row],[STATUS]]="ATRASADO",TODAY()-Tabela1[[#This Row],[PRAZO ABERTURA R.A.E]],""))</f>
        <v/>
      </c>
      <c r="AC47"/>
      <c r="AD47"/>
    </row>
    <row r="48" spans="1:32" ht="100.5" x14ac:dyDescent="0.25">
      <c r="A48" s="6">
        <v>47</v>
      </c>
      <c r="B48" s="2" t="s">
        <v>30</v>
      </c>
      <c r="C48" s="67">
        <v>45306</v>
      </c>
      <c r="D48" s="18" t="str">
        <f t="shared" si="0"/>
        <v>janeiro</v>
      </c>
      <c r="E48" s="9">
        <v>0.35416666666666669</v>
      </c>
      <c r="F48" s="19" t="s">
        <v>627</v>
      </c>
      <c r="G48" s="20" t="s">
        <v>28</v>
      </c>
      <c r="H48" s="131" t="s">
        <v>2399</v>
      </c>
      <c r="I48" s="131"/>
      <c r="J48" s="3"/>
      <c r="K48" s="77" t="s">
        <v>628</v>
      </c>
      <c r="L48" s="6" t="s">
        <v>153</v>
      </c>
      <c r="M48" s="6" t="s">
        <v>145</v>
      </c>
      <c r="N48" s="6"/>
      <c r="O48" s="70" t="s">
        <v>2883</v>
      </c>
      <c r="P48" s="40" t="s">
        <v>630</v>
      </c>
      <c r="Q48" s="27" t="s">
        <v>629</v>
      </c>
      <c r="R48" s="6" t="s">
        <v>631</v>
      </c>
      <c r="S48" s="26" t="s">
        <v>629</v>
      </c>
      <c r="T48" s="41" t="s">
        <v>632</v>
      </c>
      <c r="U48" s="1" t="s">
        <v>629</v>
      </c>
      <c r="V48" s="3" t="s">
        <v>99</v>
      </c>
      <c r="W48" s="6" t="s">
        <v>85</v>
      </c>
      <c r="X48" s="6" t="s">
        <v>86</v>
      </c>
      <c r="Y48" s="6" t="s">
        <v>83</v>
      </c>
      <c r="Z48" s="4" t="str">
        <f>IF(Tabela1[[#This Row],[R.A.E]]="SIM",VLOOKUP(Tabela1[[#This Row],[CLASSIFICAÇÃO]],Lista_Susp_!PRAZO,2,0)+Tabela1[[#This Row],[DATA]],"")</f>
        <v/>
      </c>
      <c r="AA48" s="21" t="b">
        <f ca="1">IF(Tabela1[[#This Row],[R.A.E]]="SIM",IF(AC48="ok","CONCLUÍDO",IF(Tabela1[[#This Row],[PRAZO ABERTURA R.A.E]]&lt;TODAY(),"ATRASADO","NO PRAZO")))</f>
        <v>0</v>
      </c>
      <c r="AB48" s="13" t="str">
        <f ca="1">IF(Tabela1[[#This Row],[PRAZO ABERTURA R.A.E]]&gt;=TODAY(),"",IF(Tabela1[[#This Row],[STATUS]]="ATRASADO",TODAY()-Tabela1[[#This Row],[PRAZO ABERTURA R.A.E]],""))</f>
        <v/>
      </c>
      <c r="AC48"/>
      <c r="AD48"/>
      <c r="AF48" t="s">
        <v>89</v>
      </c>
    </row>
    <row r="49" spans="1:32" ht="45" x14ac:dyDescent="0.25">
      <c r="A49" s="6">
        <v>48</v>
      </c>
      <c r="B49" s="2" t="s">
        <v>25</v>
      </c>
      <c r="C49" s="67">
        <v>45307</v>
      </c>
      <c r="D49" s="18" t="str">
        <f t="shared" si="0"/>
        <v>janeiro</v>
      </c>
      <c r="E49" s="9">
        <v>0.29166666666666669</v>
      </c>
      <c r="F49" s="19" t="s">
        <v>633</v>
      </c>
      <c r="G49" s="20" t="s">
        <v>28</v>
      </c>
      <c r="H49" s="131" t="s">
        <v>2401</v>
      </c>
      <c r="I49" s="131"/>
      <c r="J49" s="3"/>
      <c r="K49" s="5" t="s">
        <v>634</v>
      </c>
      <c r="L49" s="6" t="s">
        <v>55</v>
      </c>
      <c r="M49" s="6" t="s">
        <v>146</v>
      </c>
      <c r="N49" s="6"/>
      <c r="O49" s="3" t="s">
        <v>635</v>
      </c>
      <c r="P49" s="40" t="s">
        <v>636</v>
      </c>
      <c r="Q49" s="72"/>
      <c r="R49" s="6" t="s">
        <v>424</v>
      </c>
      <c r="S49" s="26" t="s">
        <v>358</v>
      </c>
      <c r="T49" s="41" t="s">
        <v>637</v>
      </c>
      <c r="U49" s="26" t="s">
        <v>638</v>
      </c>
      <c r="V49" s="3" t="s">
        <v>100</v>
      </c>
      <c r="W49" s="6" t="s">
        <v>85</v>
      </c>
      <c r="X49" s="6" t="s">
        <v>86</v>
      </c>
      <c r="Y49" s="6" t="s">
        <v>83</v>
      </c>
      <c r="Z49" s="4" t="str">
        <f>IF(Tabela1[[#This Row],[R.A.E]]="SIM",VLOOKUP(Tabela1[[#This Row],[CLASSIFICAÇÃO]],Lista_Susp_!PRAZO,2,0)+Tabela1[[#This Row],[DATA]],"")</f>
        <v/>
      </c>
      <c r="AA49" s="21" t="b">
        <f ca="1">IF(Tabela1[[#This Row],[R.A.E]]="SIM",IF(AC49="ok","CONCLUÍDO",IF(Tabela1[[#This Row],[PRAZO ABERTURA R.A.E]]&lt;TODAY(),"ATRASADO","NO PRAZO")))</f>
        <v>0</v>
      </c>
      <c r="AB49" s="13" t="str">
        <f ca="1">IF(Tabela1[[#This Row],[PRAZO ABERTURA R.A.E]]&gt;=TODAY(),"",IF(Tabela1[[#This Row],[STATUS]]="ATRASADO",TODAY()-Tabela1[[#This Row],[PRAZO ABERTURA R.A.E]],""))</f>
        <v/>
      </c>
      <c r="AC49"/>
      <c r="AD49"/>
    </row>
    <row r="50" spans="1:32" ht="57.75" x14ac:dyDescent="0.25">
      <c r="A50" s="6">
        <v>49</v>
      </c>
      <c r="B50" s="2" t="s">
        <v>30</v>
      </c>
      <c r="C50" s="67">
        <v>45306</v>
      </c>
      <c r="D50" s="18" t="str">
        <f t="shared" si="0"/>
        <v>janeiro</v>
      </c>
      <c r="E50" s="9">
        <v>0.39583333333333331</v>
      </c>
      <c r="F50" s="19" t="s">
        <v>639</v>
      </c>
      <c r="G50" s="20" t="s">
        <v>28</v>
      </c>
      <c r="H50" s="131" t="s">
        <v>2399</v>
      </c>
      <c r="I50" s="131"/>
      <c r="J50" s="3"/>
      <c r="K50" s="5" t="s">
        <v>644</v>
      </c>
      <c r="L50" s="6" t="s">
        <v>152</v>
      </c>
      <c r="M50" s="6" t="s">
        <v>145</v>
      </c>
      <c r="N50" s="6"/>
      <c r="O50" s="3" t="s">
        <v>640</v>
      </c>
      <c r="P50" s="40" t="s">
        <v>533</v>
      </c>
      <c r="Q50" s="27" t="s">
        <v>641</v>
      </c>
      <c r="R50" s="6" t="s">
        <v>461</v>
      </c>
      <c r="S50" s="26" t="s">
        <v>641</v>
      </c>
      <c r="T50" s="41" t="s">
        <v>642</v>
      </c>
      <c r="U50" s="1" t="s">
        <v>643</v>
      </c>
      <c r="V50" s="3" t="s">
        <v>103</v>
      </c>
      <c r="W50" s="6" t="s">
        <v>85</v>
      </c>
      <c r="X50" s="6" t="s">
        <v>86</v>
      </c>
      <c r="Y50" s="6" t="s">
        <v>83</v>
      </c>
      <c r="Z50" s="4" t="str">
        <f>IF(Tabela1[[#This Row],[R.A.E]]="SIM",VLOOKUP(Tabela1[[#This Row],[CLASSIFICAÇÃO]],Lista_Susp_!PRAZO,2,0)+Tabela1[[#This Row],[DATA]],"")</f>
        <v/>
      </c>
      <c r="AA50" s="21" t="b">
        <f ca="1">IF(Tabela1[[#This Row],[R.A.E]]="SIM",IF(AC50="ok","CONCLUÍDO",IF(Tabela1[[#This Row],[PRAZO ABERTURA R.A.E]]&lt;TODAY(),"ATRASADO","NO PRAZO")))</f>
        <v>0</v>
      </c>
      <c r="AB50" s="13" t="str">
        <f ca="1">IF(Tabela1[[#This Row],[PRAZO ABERTURA R.A.E]]&gt;=TODAY(),"",IF(Tabela1[[#This Row],[STATUS]]="ATRASADO",TODAY()-Tabela1[[#This Row],[PRAZO ABERTURA R.A.E]],""))</f>
        <v/>
      </c>
      <c r="AC50"/>
      <c r="AD50"/>
      <c r="AF50" t="s">
        <v>89</v>
      </c>
    </row>
    <row r="51" spans="1:32" ht="45" x14ac:dyDescent="0.25">
      <c r="A51" s="6">
        <v>50</v>
      </c>
      <c r="B51" s="2" t="s">
        <v>30</v>
      </c>
      <c r="C51" s="67">
        <v>45306</v>
      </c>
      <c r="D51" s="18" t="str">
        <f t="shared" si="0"/>
        <v>janeiro</v>
      </c>
      <c r="E51" s="9">
        <v>0.65277777777777779</v>
      </c>
      <c r="F51" s="19" t="s">
        <v>645</v>
      </c>
      <c r="G51" s="20" t="s">
        <v>39</v>
      </c>
      <c r="H51" s="131"/>
      <c r="I51" s="131"/>
      <c r="J51" s="3" t="s">
        <v>89</v>
      </c>
      <c r="K51" s="5" t="s">
        <v>646</v>
      </c>
      <c r="L51" s="6" t="s">
        <v>176</v>
      </c>
      <c r="M51" s="6" t="s">
        <v>145</v>
      </c>
      <c r="N51" s="6"/>
      <c r="O51" s="2" t="s">
        <v>647</v>
      </c>
      <c r="P51" s="40" t="s">
        <v>469</v>
      </c>
      <c r="Q51" s="27" t="s">
        <v>470</v>
      </c>
      <c r="R51" s="26" t="s">
        <v>461</v>
      </c>
      <c r="S51" s="26" t="s">
        <v>470</v>
      </c>
      <c r="T51" s="41" t="s">
        <v>648</v>
      </c>
      <c r="U51" s="1" t="s">
        <v>467</v>
      </c>
      <c r="V51" s="3" t="s">
        <v>103</v>
      </c>
      <c r="W51" s="6" t="s">
        <v>92</v>
      </c>
      <c r="X51" s="6" t="s">
        <v>95</v>
      </c>
      <c r="Y51" s="6" t="s">
        <v>89</v>
      </c>
      <c r="Z51" s="4">
        <f>IF(Tabela1[[#This Row],[R.A.E]]="SIM",VLOOKUP(Tabela1[[#This Row],[CLASSIFICAÇÃO]],Lista_Susp_!PRAZO,2,0)+Tabela1[[#This Row],[DATA]],"")</f>
        <v>45313</v>
      </c>
      <c r="AA51" s="21" t="str">
        <f ca="1">IF(Tabela1[[#This Row],[R.A.E]]="SIM",IF(AC51="ok","CONCLUÍDO",IF(Tabela1[[#This Row],[PRAZO ABERTURA R.A.E]]&lt;TODAY(),"ATRASADO","NO PRAZO")))</f>
        <v>CONCLUÍDO</v>
      </c>
      <c r="AB51" s="13" t="str">
        <f ca="1">IF(Tabela1[[#This Row],[PRAZO ABERTURA R.A.E]]&gt;=TODAY(),"",IF(Tabela1[[#This Row],[STATUS]]="ATRASADO",TODAY()-Tabela1[[#This Row],[PRAZO ABERTURA R.A.E]],""))</f>
        <v/>
      </c>
      <c r="AC51" t="s">
        <v>248</v>
      </c>
      <c r="AD51"/>
      <c r="AF51" t="s">
        <v>89</v>
      </c>
    </row>
    <row r="52" spans="1:32" ht="57.75" x14ac:dyDescent="0.25">
      <c r="A52" s="6">
        <v>51</v>
      </c>
      <c r="B52" s="2" t="s">
        <v>25</v>
      </c>
      <c r="C52" s="67">
        <v>45307</v>
      </c>
      <c r="D52" s="18" t="str">
        <f t="shared" si="0"/>
        <v>janeiro</v>
      </c>
      <c r="E52" s="9">
        <v>0.46875</v>
      </c>
      <c r="F52" s="19" t="s">
        <v>649</v>
      </c>
      <c r="G52" s="20" t="s">
        <v>28</v>
      </c>
      <c r="H52" s="131" t="s">
        <v>2399</v>
      </c>
      <c r="I52" s="131"/>
      <c r="J52" s="3"/>
      <c r="K52" s="5" t="s">
        <v>650</v>
      </c>
      <c r="L52" s="6" t="s">
        <v>151</v>
      </c>
      <c r="M52" s="6" t="s">
        <v>46</v>
      </c>
      <c r="N52" s="6"/>
      <c r="O52" s="2" t="s">
        <v>651</v>
      </c>
      <c r="P52" s="40" t="s">
        <v>652</v>
      </c>
      <c r="Q52" s="72"/>
      <c r="R52" s="6" t="s">
        <v>653</v>
      </c>
      <c r="S52" s="26" t="s">
        <v>654</v>
      </c>
      <c r="T52" s="41" t="s">
        <v>655</v>
      </c>
      <c r="U52" s="1" t="s">
        <v>656</v>
      </c>
      <c r="V52" s="3" t="s">
        <v>97</v>
      </c>
      <c r="W52" s="6" t="s">
        <v>85</v>
      </c>
      <c r="X52" s="6" t="s">
        <v>86</v>
      </c>
      <c r="Y52" s="6" t="s">
        <v>83</v>
      </c>
      <c r="Z52" s="4" t="str">
        <f>IF(Tabela1[[#This Row],[R.A.E]]="SIM",VLOOKUP(Tabela1[[#This Row],[CLASSIFICAÇÃO]],Lista_Susp_!PRAZO,2,0)+Tabela1[[#This Row],[DATA]],"")</f>
        <v/>
      </c>
      <c r="AA52" s="21" t="b">
        <f ca="1">IF(Tabela1[[#This Row],[R.A.E]]="SIM",IF(AC52="ok","CONCLUÍDO",IF(Tabela1[[#This Row],[PRAZO ABERTURA R.A.E]]&lt;TODAY(),"ATRASADO","NO PRAZO")))</f>
        <v>0</v>
      </c>
      <c r="AB52" s="13" t="str">
        <f ca="1">IF(Tabela1[[#This Row],[PRAZO ABERTURA R.A.E]]&gt;=TODAY(),"",IF(Tabela1[[#This Row],[STATUS]]="ATRASADO",TODAY()-Tabela1[[#This Row],[PRAZO ABERTURA R.A.E]],""))</f>
        <v/>
      </c>
      <c r="AC52"/>
      <c r="AD52"/>
    </row>
    <row r="53" spans="1:32" ht="29.25" x14ac:dyDescent="0.25">
      <c r="A53" s="6">
        <v>52</v>
      </c>
      <c r="B53" s="2" t="s">
        <v>25</v>
      </c>
      <c r="C53" s="67">
        <v>45307</v>
      </c>
      <c r="D53" s="18" t="str">
        <f t="shared" si="0"/>
        <v>janeiro</v>
      </c>
      <c r="E53" s="9">
        <v>0.16527777777777777</v>
      </c>
      <c r="F53" s="19" t="s">
        <v>657</v>
      </c>
      <c r="G53" s="20" t="s">
        <v>28</v>
      </c>
      <c r="H53" s="131" t="s">
        <v>2401</v>
      </c>
      <c r="I53" s="131"/>
      <c r="J53" s="3"/>
      <c r="K53" s="5" t="s">
        <v>658</v>
      </c>
      <c r="L53" s="6" t="s">
        <v>150</v>
      </c>
      <c r="M53" s="6" t="s">
        <v>146</v>
      </c>
      <c r="N53" s="6"/>
      <c r="O53" s="134" t="s">
        <v>2879</v>
      </c>
      <c r="P53" s="40" t="s">
        <v>521</v>
      </c>
      <c r="Q53" s="27" t="s">
        <v>659</v>
      </c>
      <c r="R53" s="6" t="s">
        <v>306</v>
      </c>
      <c r="S53" s="26" t="s">
        <v>659</v>
      </c>
      <c r="T53" s="41" t="s">
        <v>660</v>
      </c>
      <c r="U53" s="1" t="s">
        <v>661</v>
      </c>
      <c r="V53" s="3" t="s">
        <v>122</v>
      </c>
      <c r="W53" s="6" t="s">
        <v>85</v>
      </c>
      <c r="X53" s="6" t="s">
        <v>86</v>
      </c>
      <c r="Y53" s="6" t="s">
        <v>83</v>
      </c>
      <c r="Z53" s="4" t="str">
        <f>IF(Tabela1[[#This Row],[R.A.E]]="SIM",VLOOKUP(Tabela1[[#This Row],[CLASSIFICAÇÃO]],Lista_Susp_!PRAZO,2,0)+Tabela1[[#This Row],[DATA]],"")</f>
        <v/>
      </c>
      <c r="AA53" s="21" t="b">
        <f ca="1">IF(Tabela1[[#This Row],[R.A.E]]="SIM",IF(AC53="ok","CONCLUÍDO",IF(Tabela1[[#This Row],[PRAZO ABERTURA R.A.E]]&lt;TODAY(),"ATRASADO","NO PRAZO")))</f>
        <v>0</v>
      </c>
      <c r="AB53" s="13" t="str">
        <f ca="1">IF(Tabela1[[#This Row],[PRAZO ABERTURA R.A.E]]&gt;=TODAY(),"",IF(Tabela1[[#This Row],[STATUS]]="ATRASADO",TODAY()-Tabela1[[#This Row],[PRAZO ABERTURA R.A.E]],""))</f>
        <v/>
      </c>
      <c r="AC53"/>
      <c r="AD53"/>
    </row>
    <row r="54" spans="1:32" ht="72" x14ac:dyDescent="0.25">
      <c r="A54" s="6">
        <v>53</v>
      </c>
      <c r="B54" s="2" t="s">
        <v>25</v>
      </c>
      <c r="C54" s="67">
        <v>45307</v>
      </c>
      <c r="D54" s="18" t="str">
        <f t="shared" si="0"/>
        <v>janeiro</v>
      </c>
      <c r="E54" s="9">
        <v>8.3333333333333329E-2</v>
      </c>
      <c r="F54" s="19" t="s">
        <v>697</v>
      </c>
      <c r="G54" s="20" t="s">
        <v>36</v>
      </c>
      <c r="H54" s="131"/>
      <c r="I54" s="131"/>
      <c r="J54" s="3"/>
      <c r="K54" s="78" t="s">
        <v>663</v>
      </c>
      <c r="L54" s="6" t="s">
        <v>150</v>
      </c>
      <c r="M54" s="6" t="s">
        <v>147</v>
      </c>
      <c r="N54" s="6" t="s">
        <v>65</v>
      </c>
      <c r="O54" s="133" t="s">
        <v>664</v>
      </c>
      <c r="P54" s="40" t="s">
        <v>665</v>
      </c>
      <c r="Q54" s="72"/>
      <c r="R54" s="26" t="s">
        <v>666</v>
      </c>
      <c r="S54" s="26" t="s">
        <v>667</v>
      </c>
      <c r="T54" s="41" t="s">
        <v>662</v>
      </c>
      <c r="U54" s="1" t="s">
        <v>667</v>
      </c>
      <c r="V54" s="3" t="s">
        <v>105</v>
      </c>
      <c r="W54" s="6" t="s">
        <v>85</v>
      </c>
      <c r="X54" s="6" t="s">
        <v>86</v>
      </c>
      <c r="Y54" s="6" t="s">
        <v>83</v>
      </c>
      <c r="Z54" s="4" t="str">
        <f>IF(Tabela1[[#This Row],[R.A.E]]="SIM",VLOOKUP(Tabela1[[#This Row],[CLASSIFICAÇÃO]],Lista_Susp_!PRAZO,2,0)+Tabela1[[#This Row],[DATA]],"")</f>
        <v/>
      </c>
      <c r="AA54" s="21" t="b">
        <f ca="1">IF(Tabela1[[#This Row],[R.A.E]]="SIM",IF(AC54="ok","CONCLUÍDO",IF(Tabela1[[#This Row],[PRAZO ABERTURA R.A.E]]&lt;TODAY(),"ATRASADO","NO PRAZO")))</f>
        <v>0</v>
      </c>
      <c r="AB54" s="13" t="str">
        <f ca="1">IF(Tabela1[[#This Row],[PRAZO ABERTURA R.A.E]]&gt;=TODAY(),"",IF(Tabela1[[#This Row],[STATUS]]="ATRASADO",TODAY()-Tabela1[[#This Row],[PRAZO ABERTURA R.A.E]],""))</f>
        <v/>
      </c>
      <c r="AC54"/>
      <c r="AD54"/>
    </row>
    <row r="55" spans="1:32" ht="30" x14ac:dyDescent="0.25">
      <c r="A55" s="6">
        <v>54</v>
      </c>
      <c r="B55" s="2" t="s">
        <v>30</v>
      </c>
      <c r="C55" s="67">
        <v>45307</v>
      </c>
      <c r="D55" s="18" t="str">
        <f t="shared" si="0"/>
        <v>janeiro</v>
      </c>
      <c r="E55" s="9">
        <v>0.69791666666666663</v>
      </c>
      <c r="F55" s="19" t="s">
        <v>668</v>
      </c>
      <c r="G55" s="20" t="s">
        <v>28</v>
      </c>
      <c r="H55" s="131" t="s">
        <v>2399</v>
      </c>
      <c r="I55" s="131"/>
      <c r="J55" s="3"/>
      <c r="K55" s="5" t="s">
        <v>669</v>
      </c>
      <c r="L55" s="6" t="s">
        <v>216</v>
      </c>
      <c r="M55" s="6" t="s">
        <v>145</v>
      </c>
      <c r="N55" s="6"/>
      <c r="O55" s="2" t="s">
        <v>670</v>
      </c>
      <c r="P55" s="40" t="s">
        <v>671</v>
      </c>
      <c r="Q55" s="27" t="s">
        <v>672</v>
      </c>
      <c r="R55" s="6" t="s">
        <v>673</v>
      </c>
      <c r="S55" s="26" t="s">
        <v>672</v>
      </c>
      <c r="T55" s="41" t="s">
        <v>674</v>
      </c>
      <c r="U55" s="1" t="s">
        <v>675</v>
      </c>
      <c r="V55" s="3" t="s">
        <v>258</v>
      </c>
      <c r="W55" s="6" t="s">
        <v>85</v>
      </c>
      <c r="X55" s="6" t="s">
        <v>86</v>
      </c>
      <c r="Y55" s="6" t="s">
        <v>83</v>
      </c>
      <c r="Z55" s="4" t="str">
        <f>IF(Tabela1[[#This Row],[R.A.E]]="SIM",VLOOKUP(Tabela1[[#This Row],[CLASSIFICAÇÃO]],Lista_Susp_!PRAZO,2,0)+Tabela1[[#This Row],[DATA]],"")</f>
        <v/>
      </c>
      <c r="AA55" s="21" t="b">
        <f ca="1">IF(Tabela1[[#This Row],[R.A.E]]="SIM",IF(AC55="ok","CONCLUÍDO",IF(Tabela1[[#This Row],[PRAZO ABERTURA R.A.E]]&lt;TODAY(),"ATRASADO","NO PRAZO")))</f>
        <v>0</v>
      </c>
      <c r="AB55" s="13" t="str">
        <f ca="1">IF(Tabela1[[#This Row],[PRAZO ABERTURA R.A.E]]&gt;=TODAY(),"",IF(Tabela1[[#This Row],[STATUS]]="ATRASADO",TODAY()-Tabela1[[#This Row],[PRAZO ABERTURA R.A.E]],""))</f>
        <v/>
      </c>
      <c r="AC55"/>
      <c r="AD55"/>
      <c r="AF55" t="s">
        <v>89</v>
      </c>
    </row>
    <row r="56" spans="1:32" ht="45" x14ac:dyDescent="0.25">
      <c r="A56" s="6">
        <v>55</v>
      </c>
      <c r="B56" s="2" t="s">
        <v>30</v>
      </c>
      <c r="C56" s="67">
        <v>45308</v>
      </c>
      <c r="D56" s="18" t="str">
        <f t="shared" si="0"/>
        <v>janeiro</v>
      </c>
      <c r="E56" s="9">
        <v>0.33333333333333331</v>
      </c>
      <c r="F56" s="19" t="s">
        <v>676</v>
      </c>
      <c r="G56" s="20" t="s">
        <v>28</v>
      </c>
      <c r="H56" s="131" t="s">
        <v>2400</v>
      </c>
      <c r="I56" s="131"/>
      <c r="J56" s="3"/>
      <c r="K56" s="5" t="s">
        <v>677</v>
      </c>
      <c r="L56" s="6" t="s">
        <v>152</v>
      </c>
      <c r="M56" s="6" t="s">
        <v>145</v>
      </c>
      <c r="N56" s="6"/>
      <c r="O56" s="2" t="s">
        <v>678</v>
      </c>
      <c r="P56" s="40" t="s">
        <v>533</v>
      </c>
      <c r="Q56" s="27" t="s">
        <v>641</v>
      </c>
      <c r="R56" s="6" t="s">
        <v>461</v>
      </c>
      <c r="S56" s="26" t="s">
        <v>641</v>
      </c>
      <c r="T56" s="41" t="s">
        <v>679</v>
      </c>
      <c r="U56" s="1" t="s">
        <v>680</v>
      </c>
      <c r="V56" s="3" t="s">
        <v>103</v>
      </c>
      <c r="W56" s="6" t="s">
        <v>85</v>
      </c>
      <c r="X56" s="6" t="s">
        <v>86</v>
      </c>
      <c r="Y56" s="6" t="s">
        <v>83</v>
      </c>
      <c r="Z56" s="4" t="str">
        <f>IF(Tabela1[[#This Row],[R.A.E]]="SIM",VLOOKUP(Tabela1[[#This Row],[CLASSIFICAÇÃO]],Lista_Susp_!PRAZO,2,0)+Tabela1[[#This Row],[DATA]],"")</f>
        <v/>
      </c>
      <c r="AA56" s="21" t="b">
        <f ca="1">IF(Tabela1[[#This Row],[R.A.E]]="SIM",IF(AC56="ok","CONCLUÍDO",IF(Tabela1[[#This Row],[PRAZO ABERTURA R.A.E]]&lt;TODAY(),"ATRASADO","NO PRAZO")))</f>
        <v>0</v>
      </c>
      <c r="AB56" s="13" t="str">
        <f ca="1">IF(Tabela1[[#This Row],[PRAZO ABERTURA R.A.E]]&gt;=TODAY(),"",IF(Tabela1[[#This Row],[STATUS]]="ATRASADO",TODAY()-Tabela1[[#This Row],[PRAZO ABERTURA R.A.E]],""))</f>
        <v/>
      </c>
      <c r="AC56"/>
      <c r="AD56"/>
      <c r="AF56" t="s">
        <v>89</v>
      </c>
    </row>
    <row r="57" spans="1:32" ht="43.5" x14ac:dyDescent="0.25">
      <c r="A57" s="6">
        <v>56</v>
      </c>
      <c r="B57" s="2" t="s">
        <v>25</v>
      </c>
      <c r="C57" s="67">
        <v>45308</v>
      </c>
      <c r="D57" s="18" t="str">
        <f t="shared" si="0"/>
        <v>janeiro</v>
      </c>
      <c r="E57" s="9">
        <v>0.46875</v>
      </c>
      <c r="F57" s="19" t="s">
        <v>681</v>
      </c>
      <c r="G57" s="20" t="s">
        <v>32</v>
      </c>
      <c r="H57" s="131"/>
      <c r="I57" s="131"/>
      <c r="J57" s="3"/>
      <c r="K57" s="5" t="s">
        <v>682</v>
      </c>
      <c r="L57" s="6" t="s">
        <v>150</v>
      </c>
      <c r="M57" s="6" t="s">
        <v>233</v>
      </c>
      <c r="N57" s="6"/>
      <c r="O57" s="134" t="s">
        <v>683</v>
      </c>
      <c r="P57" s="40" t="s">
        <v>684</v>
      </c>
      <c r="Q57" s="27" t="s">
        <v>685</v>
      </c>
      <c r="R57" s="6" t="s">
        <v>686</v>
      </c>
      <c r="S57" s="26" t="s">
        <v>685</v>
      </c>
      <c r="T57" s="41" t="s">
        <v>687</v>
      </c>
      <c r="U57" s="1" t="s">
        <v>686</v>
      </c>
      <c r="V57" s="3" t="s">
        <v>97</v>
      </c>
      <c r="W57" s="6" t="s">
        <v>85</v>
      </c>
      <c r="X57" s="6" t="s">
        <v>86</v>
      </c>
      <c r="Y57" s="6" t="s">
        <v>83</v>
      </c>
      <c r="Z57" s="4" t="str">
        <f>IF(Tabela1[[#This Row],[R.A.E]]="SIM",VLOOKUP(Tabela1[[#This Row],[CLASSIFICAÇÃO]],Lista_Susp_!PRAZO,2,0)+Tabela1[[#This Row],[DATA]],"")</f>
        <v/>
      </c>
      <c r="AA57" s="21" t="b">
        <f ca="1">IF(Tabela1[[#This Row],[R.A.E]]="SIM",IF(AC57="ok","CONCLUÍDO",IF(Tabela1[[#This Row],[PRAZO ABERTURA R.A.E]]&lt;TODAY(),"ATRASADO","NO PRAZO")))</f>
        <v>0</v>
      </c>
      <c r="AB57" s="13" t="str">
        <f ca="1">IF(Tabela1[[#This Row],[PRAZO ABERTURA R.A.E]]&gt;=TODAY(),"",IF(Tabela1[[#This Row],[STATUS]]="ATRASADO",TODAY()-Tabela1[[#This Row],[PRAZO ABERTURA R.A.E]],""))</f>
        <v/>
      </c>
      <c r="AC57"/>
      <c r="AD57"/>
    </row>
    <row r="58" spans="1:32" ht="29.25" x14ac:dyDescent="0.25">
      <c r="A58" s="6">
        <v>57</v>
      </c>
      <c r="B58" s="2" t="s">
        <v>25</v>
      </c>
      <c r="C58" s="67">
        <v>45308</v>
      </c>
      <c r="D58" s="18" t="str">
        <f t="shared" si="0"/>
        <v>janeiro</v>
      </c>
      <c r="E58" s="9">
        <v>0.5625</v>
      </c>
      <c r="F58" s="19" t="s">
        <v>688</v>
      </c>
      <c r="G58" s="71" t="s">
        <v>36</v>
      </c>
      <c r="H58" s="131"/>
      <c r="I58" s="131"/>
      <c r="J58" s="3"/>
      <c r="K58" s="5" t="s">
        <v>689</v>
      </c>
      <c r="L58" s="6" t="s">
        <v>150</v>
      </c>
      <c r="M58" s="6" t="s">
        <v>233</v>
      </c>
      <c r="N58" s="6"/>
      <c r="O58" s="134" t="s">
        <v>690</v>
      </c>
      <c r="P58" s="40" t="s">
        <v>691</v>
      </c>
      <c r="Q58" s="27" t="s">
        <v>685</v>
      </c>
      <c r="R58" s="6" t="s">
        <v>686</v>
      </c>
      <c r="S58" s="26" t="s">
        <v>685</v>
      </c>
      <c r="T58" s="41" t="s">
        <v>692</v>
      </c>
      <c r="U58" s="1" t="s">
        <v>686</v>
      </c>
      <c r="V58" s="3" t="s">
        <v>97</v>
      </c>
      <c r="W58" s="6" t="s">
        <v>85</v>
      </c>
      <c r="X58" s="6" t="s">
        <v>86</v>
      </c>
      <c r="Y58" s="6" t="s">
        <v>83</v>
      </c>
      <c r="Z58" s="4" t="str">
        <f>IF(Tabela1[[#This Row],[R.A.E]]="SIM",VLOOKUP(Tabela1[[#This Row],[CLASSIFICAÇÃO]],Lista_Susp_!PRAZO,2,0)+Tabela1[[#This Row],[DATA]],"")</f>
        <v/>
      </c>
      <c r="AA58" s="21" t="b">
        <f ca="1">IF(Tabela1[[#This Row],[R.A.E]]="SIM",IF(AC58="ok","CONCLUÍDO",IF(Tabela1[[#This Row],[PRAZO ABERTURA R.A.E]]&lt;TODAY(),"ATRASADO","NO PRAZO")))</f>
        <v>0</v>
      </c>
      <c r="AB58" s="13" t="str">
        <f ca="1">IF(Tabela1[[#This Row],[PRAZO ABERTURA R.A.E]]&gt;=TODAY(),"",IF(Tabela1[[#This Row],[STATUS]]="ATRASADO",TODAY()-Tabela1[[#This Row],[PRAZO ABERTURA R.A.E]],""))</f>
        <v/>
      </c>
      <c r="AC58"/>
      <c r="AD58"/>
    </row>
    <row r="59" spans="1:32" ht="30" x14ac:dyDescent="0.25">
      <c r="A59" s="6">
        <v>58</v>
      </c>
      <c r="B59" s="2" t="s">
        <v>25</v>
      </c>
      <c r="C59" s="67">
        <v>45308</v>
      </c>
      <c r="D59" s="18" t="str">
        <f t="shared" si="0"/>
        <v>janeiro</v>
      </c>
      <c r="E59" s="9">
        <v>0.34722222222222227</v>
      </c>
      <c r="F59" s="19" t="s">
        <v>523</v>
      </c>
      <c r="G59" s="20" t="s">
        <v>32</v>
      </c>
      <c r="H59" s="131"/>
      <c r="I59" s="131"/>
      <c r="J59" s="3"/>
      <c r="K59" s="5" t="s">
        <v>693</v>
      </c>
      <c r="L59" s="6" t="s">
        <v>150</v>
      </c>
      <c r="M59" s="6" t="s">
        <v>51</v>
      </c>
      <c r="N59" s="6"/>
      <c r="O59" s="134" t="s">
        <v>2830</v>
      </c>
      <c r="P59" s="40" t="s">
        <v>526</v>
      </c>
      <c r="Q59" s="27" t="s">
        <v>529</v>
      </c>
      <c r="R59" s="6" t="s">
        <v>528</v>
      </c>
      <c r="S59" s="26" t="s">
        <v>694</v>
      </c>
      <c r="T59" s="41" t="s">
        <v>695</v>
      </c>
      <c r="U59" s="1" t="s">
        <v>696</v>
      </c>
      <c r="V59" s="3" t="s">
        <v>276</v>
      </c>
      <c r="W59" s="6" t="s">
        <v>85</v>
      </c>
      <c r="X59" s="6" t="s">
        <v>86</v>
      </c>
      <c r="Y59" s="6" t="s">
        <v>83</v>
      </c>
      <c r="Z59" s="4" t="str">
        <f>IF(Tabela1[[#This Row],[R.A.E]]="SIM",VLOOKUP(Tabela1[[#This Row],[CLASSIFICAÇÃO]],Lista_Susp_!PRAZO,2,0)+Tabela1[[#This Row],[DATA]],"")</f>
        <v/>
      </c>
      <c r="AA59" s="21" t="b">
        <f ca="1">IF(Tabela1[[#This Row],[R.A.E]]="SIM",IF(AC59="ok","CONCLUÍDO",IF(Tabela1[[#This Row],[PRAZO ABERTURA R.A.E]]&lt;TODAY(),"ATRASADO","NO PRAZO")))</f>
        <v>0</v>
      </c>
      <c r="AB59" s="13" t="str">
        <f ca="1">IF(Tabela1[[#This Row],[PRAZO ABERTURA R.A.E]]&gt;=TODAY(),"",IF(Tabela1[[#This Row],[STATUS]]="ATRASADO",TODAY()-Tabela1[[#This Row],[PRAZO ABERTURA R.A.E]],""))</f>
        <v/>
      </c>
      <c r="AC59"/>
      <c r="AD59"/>
    </row>
    <row r="60" spans="1:32" ht="57.75" x14ac:dyDescent="0.25">
      <c r="A60" s="6">
        <v>59</v>
      </c>
      <c r="B60" s="2" t="s">
        <v>25</v>
      </c>
      <c r="C60" s="67">
        <v>45309</v>
      </c>
      <c r="D60" s="18" t="str">
        <f t="shared" si="0"/>
        <v>janeiro</v>
      </c>
      <c r="E60" s="9">
        <v>0.4236111111111111</v>
      </c>
      <c r="F60" s="19" t="s">
        <v>698</v>
      </c>
      <c r="G60" s="20" t="s">
        <v>28</v>
      </c>
      <c r="H60" s="131" t="s">
        <v>2399</v>
      </c>
      <c r="I60" s="131"/>
      <c r="J60" s="3"/>
      <c r="K60" s="5" t="s">
        <v>699</v>
      </c>
      <c r="L60" s="6" t="s">
        <v>150</v>
      </c>
      <c r="M60" s="6" t="s">
        <v>144</v>
      </c>
      <c r="N60" s="6"/>
      <c r="O60" s="134" t="s">
        <v>700</v>
      </c>
      <c r="P60" s="40" t="s">
        <v>701</v>
      </c>
      <c r="Q60" s="27" t="s">
        <v>313</v>
      </c>
      <c r="R60" s="6" t="s">
        <v>702</v>
      </c>
      <c r="S60" s="26" t="s">
        <v>313</v>
      </c>
      <c r="T60" s="41" t="s">
        <v>703</v>
      </c>
      <c r="U60" s="1" t="s">
        <v>704</v>
      </c>
      <c r="V60" s="3" t="s">
        <v>98</v>
      </c>
      <c r="W60" s="6" t="s">
        <v>85</v>
      </c>
      <c r="X60" s="6" t="s">
        <v>86</v>
      </c>
      <c r="Y60" s="6" t="s">
        <v>83</v>
      </c>
      <c r="Z60" s="4" t="str">
        <f>IF(Tabela1[[#This Row],[R.A.E]]="SIM",VLOOKUP(Tabela1[[#This Row],[CLASSIFICAÇÃO]],Lista_Susp_!PRAZO,2,0)+Tabela1[[#This Row],[DATA]],"")</f>
        <v/>
      </c>
      <c r="AA60" s="21" t="b">
        <f ca="1">IF(Tabela1[[#This Row],[R.A.E]]="SIM",IF(AC60="ok","CONCLUÍDO",IF(Tabela1[[#This Row],[PRAZO ABERTURA R.A.E]]&lt;TODAY(),"ATRASADO","NO PRAZO")))</f>
        <v>0</v>
      </c>
      <c r="AB60" s="13" t="str">
        <f ca="1">IF(Tabela1[[#This Row],[PRAZO ABERTURA R.A.E]]&gt;=TODAY(),"",IF(Tabela1[[#This Row],[STATUS]]="ATRASADO",TODAY()-Tabela1[[#This Row],[PRAZO ABERTURA R.A.E]],""))</f>
        <v/>
      </c>
      <c r="AC60"/>
      <c r="AD60"/>
    </row>
    <row r="61" spans="1:32" ht="29.25" x14ac:dyDescent="0.25">
      <c r="A61" s="6">
        <v>60</v>
      </c>
      <c r="B61" s="2" t="s">
        <v>25</v>
      </c>
      <c r="C61" s="67">
        <v>45309</v>
      </c>
      <c r="D61" s="18" t="str">
        <f t="shared" si="0"/>
        <v>janeiro</v>
      </c>
      <c r="E61" s="9">
        <v>0.58333333333333337</v>
      </c>
      <c r="F61" s="19" t="s">
        <v>705</v>
      </c>
      <c r="G61" s="20" t="s">
        <v>32</v>
      </c>
      <c r="H61" s="131"/>
      <c r="I61" s="131"/>
      <c r="J61" s="3"/>
      <c r="K61" s="5" t="s">
        <v>706</v>
      </c>
      <c r="L61" s="6" t="s">
        <v>150</v>
      </c>
      <c r="M61" s="6" t="s">
        <v>51</v>
      </c>
      <c r="N61" s="6" t="s">
        <v>707</v>
      </c>
      <c r="O61" s="134" t="s">
        <v>708</v>
      </c>
      <c r="P61" s="40" t="s">
        <v>526</v>
      </c>
      <c r="Q61" s="27" t="s">
        <v>709</v>
      </c>
      <c r="R61" s="6" t="s">
        <v>710</v>
      </c>
      <c r="S61" s="26" t="s">
        <v>709</v>
      </c>
      <c r="T61" s="41" t="s">
        <v>711</v>
      </c>
      <c r="U61" s="1" t="s">
        <v>709</v>
      </c>
      <c r="V61" s="3" t="s">
        <v>276</v>
      </c>
      <c r="W61" s="6" t="s">
        <v>85</v>
      </c>
      <c r="X61" s="6" t="s">
        <v>86</v>
      </c>
      <c r="Y61" s="6" t="s">
        <v>83</v>
      </c>
      <c r="Z61" s="4" t="str">
        <f>IF(Tabela1[[#This Row],[R.A.E]]="SIM",VLOOKUP(Tabela1[[#This Row],[CLASSIFICAÇÃO]],Lista_Susp_!PRAZO,2,0)+Tabela1[[#This Row],[DATA]],"")</f>
        <v/>
      </c>
      <c r="AA61" s="21" t="b">
        <f ca="1">IF(Tabela1[[#This Row],[R.A.E]]="SIM",IF(AC61="ok","CONCLUÍDO",IF(Tabela1[[#This Row],[PRAZO ABERTURA R.A.E]]&lt;TODAY(),"ATRASADO","NO PRAZO")))</f>
        <v>0</v>
      </c>
      <c r="AB61" s="13" t="str">
        <f ca="1">IF(Tabela1[[#This Row],[PRAZO ABERTURA R.A.E]]&gt;=TODAY(),"",IF(Tabela1[[#This Row],[STATUS]]="ATRASADO",TODAY()-Tabela1[[#This Row],[PRAZO ABERTURA R.A.E]],""))</f>
        <v/>
      </c>
      <c r="AC61"/>
      <c r="AD61"/>
    </row>
    <row r="62" spans="1:32" ht="43.5" x14ac:dyDescent="0.25">
      <c r="A62" s="6">
        <v>61</v>
      </c>
      <c r="B62" s="2" t="s">
        <v>25</v>
      </c>
      <c r="C62" s="67">
        <v>45308</v>
      </c>
      <c r="D62" s="18" t="str">
        <f t="shared" si="0"/>
        <v>janeiro</v>
      </c>
      <c r="E62" s="9">
        <v>7.1527777777777787E-2</v>
      </c>
      <c r="F62" s="19" t="s">
        <v>715</v>
      </c>
      <c r="G62" s="20" t="s">
        <v>32</v>
      </c>
      <c r="H62" s="131"/>
      <c r="I62" s="131"/>
      <c r="J62" s="3"/>
      <c r="K62" s="5" t="s">
        <v>716</v>
      </c>
      <c r="L62" s="6" t="s">
        <v>150</v>
      </c>
      <c r="M62" s="6" t="s">
        <v>147</v>
      </c>
      <c r="N62" s="6" t="s">
        <v>340</v>
      </c>
      <c r="O62" s="134" t="s">
        <v>712</v>
      </c>
      <c r="P62" s="40" t="s">
        <v>713</v>
      </c>
      <c r="Q62" s="27" t="s">
        <v>343</v>
      </c>
      <c r="R62" s="6" t="s">
        <v>344</v>
      </c>
      <c r="S62" s="26" t="s">
        <v>343</v>
      </c>
      <c r="T62" s="41" t="s">
        <v>714</v>
      </c>
      <c r="U62" s="1" t="s">
        <v>343</v>
      </c>
      <c r="V62" s="3" t="s">
        <v>105</v>
      </c>
      <c r="W62" s="6" t="s">
        <v>85</v>
      </c>
      <c r="X62" s="6" t="s">
        <v>86</v>
      </c>
      <c r="Y62" s="6" t="s">
        <v>83</v>
      </c>
      <c r="Z62" s="4" t="str">
        <f>IF(Tabela1[[#This Row],[R.A.E]]="SIM",VLOOKUP(Tabela1[[#This Row],[CLASSIFICAÇÃO]],Lista_Susp_!PRAZO,2,0)+Tabela1[[#This Row],[DATA]],"")</f>
        <v/>
      </c>
      <c r="AA62" s="21" t="b">
        <f ca="1">IF(Tabela1[[#This Row],[R.A.E]]="SIM",IF(AC62="ok","CONCLUÍDO",IF(Tabela1[[#This Row],[PRAZO ABERTURA R.A.E]]&lt;TODAY(),"ATRASADO","NO PRAZO")))</f>
        <v>0</v>
      </c>
      <c r="AB62" s="13" t="str">
        <f ca="1">IF(Tabela1[[#This Row],[PRAZO ABERTURA R.A.E]]&gt;=TODAY(),"",IF(Tabela1[[#This Row],[STATUS]]="ATRASADO",TODAY()-Tabela1[[#This Row],[PRAZO ABERTURA R.A.E]],""))</f>
        <v/>
      </c>
      <c r="AC62"/>
      <c r="AD62"/>
    </row>
    <row r="63" spans="1:32" ht="143.25" x14ac:dyDescent="0.25">
      <c r="A63" s="6">
        <v>62</v>
      </c>
      <c r="B63" s="2" t="s">
        <v>30</v>
      </c>
      <c r="C63" s="67">
        <v>45309</v>
      </c>
      <c r="D63" s="18" t="str">
        <f t="shared" si="0"/>
        <v>janeiro</v>
      </c>
      <c r="E63" s="9">
        <v>0.5</v>
      </c>
      <c r="F63" s="19" t="s">
        <v>717</v>
      </c>
      <c r="G63" s="20" t="s">
        <v>32</v>
      </c>
      <c r="H63" s="131"/>
      <c r="I63" s="131"/>
      <c r="J63" s="3"/>
      <c r="K63" s="5" t="s">
        <v>718</v>
      </c>
      <c r="L63" s="6" t="s">
        <v>176</v>
      </c>
      <c r="M63" s="6" t="s">
        <v>145</v>
      </c>
      <c r="N63" s="6"/>
      <c r="O63" s="2" t="s">
        <v>719</v>
      </c>
      <c r="P63" s="40" t="s">
        <v>720</v>
      </c>
      <c r="Q63" s="27" t="s">
        <v>470</v>
      </c>
      <c r="R63" s="6" t="s">
        <v>461</v>
      </c>
      <c r="S63" s="26" t="s">
        <v>470</v>
      </c>
      <c r="T63" s="41" t="s">
        <v>721</v>
      </c>
      <c r="U63" s="1" t="s">
        <v>722</v>
      </c>
      <c r="V63" s="3" t="s">
        <v>103</v>
      </c>
      <c r="W63" s="6" t="s">
        <v>85</v>
      </c>
      <c r="X63" s="6" t="s">
        <v>86</v>
      </c>
      <c r="Y63" s="6" t="s">
        <v>83</v>
      </c>
      <c r="Z63" s="4" t="str">
        <f>IF(Tabela1[[#This Row],[R.A.E]]="SIM",VLOOKUP(Tabela1[[#This Row],[CLASSIFICAÇÃO]],Lista_Susp_!PRAZO,2,0)+Tabela1[[#This Row],[DATA]],"")</f>
        <v/>
      </c>
      <c r="AA63" s="21" t="b">
        <f ca="1">IF(Tabela1[[#This Row],[R.A.E]]="SIM",IF(AC63="ok","CONCLUÍDO",IF(Tabela1[[#This Row],[PRAZO ABERTURA R.A.E]]&lt;TODAY(),"ATRASADO","NO PRAZO")))</f>
        <v>0</v>
      </c>
      <c r="AB63" s="13" t="str">
        <f ca="1">IF(Tabela1[[#This Row],[PRAZO ABERTURA R.A.E]]&gt;=TODAY(),"",IF(Tabela1[[#This Row],[STATUS]]="ATRASADO",TODAY()-Tabela1[[#This Row],[PRAZO ABERTURA R.A.E]],""))</f>
        <v/>
      </c>
      <c r="AC63"/>
      <c r="AD63"/>
      <c r="AF63" t="s">
        <v>89</v>
      </c>
    </row>
    <row r="64" spans="1:32" ht="72" x14ac:dyDescent="0.25">
      <c r="A64" s="6">
        <v>63</v>
      </c>
      <c r="B64" s="2" t="s">
        <v>30</v>
      </c>
      <c r="C64" s="67">
        <v>45309</v>
      </c>
      <c r="D64" s="18" t="str">
        <f t="shared" si="0"/>
        <v>janeiro</v>
      </c>
      <c r="E64" s="9">
        <v>0.39583333333333331</v>
      </c>
      <c r="F64" s="1" t="s">
        <v>723</v>
      </c>
      <c r="G64" s="23" t="s">
        <v>58</v>
      </c>
      <c r="H64" s="131"/>
      <c r="I64" s="131"/>
      <c r="J64" s="3"/>
      <c r="K64" s="5" t="s">
        <v>724</v>
      </c>
      <c r="L64" s="6" t="s">
        <v>153</v>
      </c>
      <c r="M64" s="6" t="s">
        <v>145</v>
      </c>
      <c r="N64" s="6"/>
      <c r="O64" s="133" t="s">
        <v>2884</v>
      </c>
      <c r="P64" s="40" t="s">
        <v>725</v>
      </c>
      <c r="Q64" s="27"/>
      <c r="R64" s="6" t="s">
        <v>631</v>
      </c>
      <c r="S64" s="26" t="s">
        <v>726</v>
      </c>
      <c r="T64" s="41" t="s">
        <v>727</v>
      </c>
      <c r="U64" s="1" t="s">
        <v>726</v>
      </c>
      <c r="V64" s="3" t="s">
        <v>94</v>
      </c>
      <c r="W64" s="6" t="s">
        <v>92</v>
      </c>
      <c r="X64" s="6" t="s">
        <v>95</v>
      </c>
      <c r="Y64" s="6" t="s">
        <v>89</v>
      </c>
      <c r="Z64" s="4" t="e">
        <f>IF(Tabela1[[#This Row],[R.A.E]]="SIM",VLOOKUP(Tabela1[[#This Row],[CLASSIFICAÇÃO]],Lista_Susp_!PRAZO,2,0)+Tabela1[[#This Row],[DATA]],"")</f>
        <v>#N/A</v>
      </c>
      <c r="AA64" s="21" t="str">
        <f ca="1">IF(Tabela1[[#This Row],[R.A.E]]="SIM",IF(AC64="ok","CONCLUÍDO",IF(Tabela1[[#This Row],[PRAZO ABERTURA R.A.E]]&lt;TODAY(),"ATRASADO","NO PRAZO")))</f>
        <v>CONCLUÍDO</v>
      </c>
      <c r="AB64" s="13" t="e">
        <f ca="1">IF(Tabela1[[#This Row],[PRAZO ABERTURA R.A.E]]&gt;=TODAY(),"",IF(Tabela1[[#This Row],[STATUS]]="ATRASADO",TODAY()-Tabela1[[#This Row],[PRAZO ABERTURA R.A.E]],""))</f>
        <v>#N/A</v>
      </c>
      <c r="AC64" t="s">
        <v>248</v>
      </c>
      <c r="AD64"/>
      <c r="AF64" t="s">
        <v>89</v>
      </c>
    </row>
    <row r="65" spans="1:32" ht="86.25" x14ac:dyDescent="0.25">
      <c r="A65" s="6">
        <v>64</v>
      </c>
      <c r="B65" s="2" t="s">
        <v>25</v>
      </c>
      <c r="C65" s="67">
        <v>45309</v>
      </c>
      <c r="D65" s="18" t="str">
        <f t="shared" si="0"/>
        <v>janeiro</v>
      </c>
      <c r="E65" s="9">
        <v>0.78472222222222221</v>
      </c>
      <c r="F65" s="79" t="s">
        <v>728</v>
      </c>
      <c r="G65" s="20" t="s">
        <v>28</v>
      </c>
      <c r="H65" s="131" t="s">
        <v>2401</v>
      </c>
      <c r="I65" s="131"/>
      <c r="J65" s="3" t="s">
        <v>89</v>
      </c>
      <c r="K65" s="5" t="s">
        <v>729</v>
      </c>
      <c r="L65" s="6" t="s">
        <v>68</v>
      </c>
      <c r="M65" s="6" t="s">
        <v>146</v>
      </c>
      <c r="N65" s="6"/>
      <c r="O65" s="3" t="s">
        <v>730</v>
      </c>
      <c r="P65" s="26" t="s">
        <v>510</v>
      </c>
      <c r="Q65" s="72"/>
      <c r="R65" s="6" t="s">
        <v>731</v>
      </c>
      <c r="S65" s="26" t="s">
        <v>732</v>
      </c>
      <c r="T65" s="41" t="s">
        <v>733</v>
      </c>
      <c r="U65" s="1" t="s">
        <v>360</v>
      </c>
      <c r="V65" s="3" t="s">
        <v>99</v>
      </c>
      <c r="W65" s="6" t="s">
        <v>88</v>
      </c>
      <c r="X65" s="6" t="s">
        <v>102</v>
      </c>
      <c r="Y65" s="6" t="s">
        <v>89</v>
      </c>
      <c r="Z65" s="4">
        <f>IF(Tabela1[[#This Row],[R.A.E]]="SIM",VLOOKUP(Tabela1[[#This Row],[CLASSIFICAÇÃO]],Lista_Susp_!PRAZO,2,0)+Tabela1[[#This Row],[DATA]],"")</f>
        <v>45316</v>
      </c>
      <c r="AA65" s="21" t="str">
        <f ca="1">IF(Tabela1[[#This Row],[R.A.E]]="SIM",IF(AC65="ok","CONCLUÍDO",IF(Tabela1[[#This Row],[PRAZO ABERTURA R.A.E]]&lt;TODAY(),"ATRASADO","NO PRAZO")))</f>
        <v>CONCLUÍDO</v>
      </c>
      <c r="AB65" s="13" t="str">
        <f ca="1">IF(Tabela1[[#This Row],[PRAZO ABERTURA R.A.E]]&gt;=TODAY(),"",IF(Tabela1[[#This Row],[STATUS]]="ATRASADO",TODAY()-Tabela1[[#This Row],[PRAZO ABERTURA R.A.E]],""))</f>
        <v/>
      </c>
      <c r="AC65" s="3" t="s">
        <v>248</v>
      </c>
      <c r="AE65" s="3"/>
    </row>
    <row r="66" spans="1:32" ht="45" x14ac:dyDescent="0.25">
      <c r="A66" s="6">
        <v>65</v>
      </c>
      <c r="B66" s="2" t="s">
        <v>30</v>
      </c>
      <c r="C66" s="67">
        <v>45309</v>
      </c>
      <c r="D66" s="18" t="str">
        <f t="shared" ref="D66:D116" si="1">TEXT(C66,"MMMM")</f>
        <v>janeiro</v>
      </c>
      <c r="E66" s="9">
        <v>0.47916666666666669</v>
      </c>
      <c r="F66" s="19" t="s">
        <v>734</v>
      </c>
      <c r="G66" s="20" t="s">
        <v>39</v>
      </c>
      <c r="H66" s="131"/>
      <c r="I66" s="131"/>
      <c r="J66" s="3"/>
      <c r="K66" s="5" t="s">
        <v>735</v>
      </c>
      <c r="L66" s="6" t="s">
        <v>208</v>
      </c>
      <c r="M66" s="6" t="s">
        <v>145</v>
      </c>
      <c r="N66" s="6"/>
      <c r="O66" s="3" t="s">
        <v>736</v>
      </c>
      <c r="P66" s="40" t="s">
        <v>737</v>
      </c>
      <c r="Q66" s="72"/>
      <c r="R66" s="6" t="s">
        <v>631</v>
      </c>
      <c r="S66" s="26" t="s">
        <v>738</v>
      </c>
      <c r="T66" s="41" t="s">
        <v>739</v>
      </c>
      <c r="U66" s="1" t="s">
        <v>740</v>
      </c>
      <c r="V66" s="3" t="s">
        <v>258</v>
      </c>
      <c r="W66" s="6" t="s">
        <v>85</v>
      </c>
      <c r="X66" s="6" t="s">
        <v>86</v>
      </c>
      <c r="Y66" s="6" t="s">
        <v>83</v>
      </c>
      <c r="Z66" s="4" t="str">
        <f>IF(Tabela1[[#This Row],[R.A.E]]="SIM",VLOOKUP(Tabela1[[#This Row],[CLASSIFICAÇÃO]],Lista_Susp_!PRAZO,2,0)+Tabela1[[#This Row],[DATA]],"")</f>
        <v/>
      </c>
      <c r="AA66" s="21" t="b">
        <f ca="1">IF(Tabela1[[#This Row],[R.A.E]]="SIM",IF(AC66="ok","CONCLUÍDO",IF(Tabela1[[#This Row],[PRAZO ABERTURA R.A.E]]&lt;TODAY(),"ATRASADO","NO PRAZO")))</f>
        <v>0</v>
      </c>
      <c r="AB66" s="13" t="str">
        <f ca="1">IF(Tabela1[[#This Row],[PRAZO ABERTURA R.A.E]]&gt;=TODAY(),"",IF(Tabela1[[#This Row],[STATUS]]="ATRASADO",TODAY()-Tabela1[[#This Row],[PRAZO ABERTURA R.A.E]],""))</f>
        <v/>
      </c>
      <c r="AC66"/>
      <c r="AD66"/>
      <c r="AF66" t="s">
        <v>89</v>
      </c>
    </row>
    <row r="67" spans="1:32" ht="43.5" x14ac:dyDescent="0.25">
      <c r="A67" s="6">
        <v>66</v>
      </c>
      <c r="B67" s="2" t="s">
        <v>25</v>
      </c>
      <c r="C67" s="67">
        <v>45308</v>
      </c>
      <c r="D67" s="18" t="str">
        <f t="shared" si="1"/>
        <v>janeiro</v>
      </c>
      <c r="E67" s="9">
        <v>0.35416666666666669</v>
      </c>
      <c r="F67" s="19" t="s">
        <v>741</v>
      </c>
      <c r="G67" s="20" t="s">
        <v>39</v>
      </c>
      <c r="H67" s="131"/>
      <c r="I67" s="131"/>
      <c r="J67" s="3"/>
      <c r="K67" s="5" t="s">
        <v>742</v>
      </c>
      <c r="L67" s="6" t="s">
        <v>45</v>
      </c>
      <c r="M67" s="6" t="s">
        <v>145</v>
      </c>
      <c r="N67" s="2" t="s">
        <v>1513</v>
      </c>
      <c r="O67" s="2" t="s">
        <v>743</v>
      </c>
      <c r="P67" s="40" t="s">
        <v>459</v>
      </c>
      <c r="Q67" s="27" t="s">
        <v>744</v>
      </c>
      <c r="R67" s="6" t="s">
        <v>745</v>
      </c>
      <c r="S67" s="26" t="s">
        <v>744</v>
      </c>
      <c r="T67" s="41" t="s">
        <v>746</v>
      </c>
      <c r="U67" s="1" t="s">
        <v>747</v>
      </c>
      <c r="V67" s="3" t="s">
        <v>105</v>
      </c>
      <c r="W67" s="6" t="s">
        <v>85</v>
      </c>
      <c r="X67" s="6" t="s">
        <v>86</v>
      </c>
      <c r="Y67" s="6" t="s">
        <v>83</v>
      </c>
      <c r="Z67" s="4" t="str">
        <f>IF(Tabela1[[#This Row],[R.A.E]]="SIM",VLOOKUP(Tabela1[[#This Row],[CLASSIFICAÇÃO]],Lista_Susp_!PRAZO,2,0)+Tabela1[[#This Row],[DATA]],"")</f>
        <v/>
      </c>
      <c r="AA67" s="21" t="b">
        <f ca="1">IF(Tabela1[[#This Row],[R.A.E]]="SIM",IF(AC67="ok","CONCLUÍDO",IF(Tabela1[[#This Row],[PRAZO ABERTURA R.A.E]]&lt;TODAY(),"ATRASADO","NO PRAZO")))</f>
        <v>0</v>
      </c>
      <c r="AB67" s="13" t="str">
        <f ca="1">IF(Tabela1[[#This Row],[PRAZO ABERTURA R.A.E]]&gt;=TODAY(),"",IF(Tabela1[[#This Row],[STATUS]]="ATRASADO",TODAY()-Tabela1[[#This Row],[PRAZO ABERTURA R.A.E]],""))</f>
        <v/>
      </c>
      <c r="AC67"/>
      <c r="AD67"/>
    </row>
    <row r="68" spans="1:32" ht="30" x14ac:dyDescent="0.25">
      <c r="A68" s="6">
        <v>67</v>
      </c>
      <c r="B68" s="2" t="s">
        <v>25</v>
      </c>
      <c r="C68" s="67">
        <v>45310</v>
      </c>
      <c r="D68" s="18" t="str">
        <f t="shared" si="1"/>
        <v>janeiro</v>
      </c>
      <c r="E68" s="9">
        <v>0.4513888888888889</v>
      </c>
      <c r="F68" s="19" t="s">
        <v>755</v>
      </c>
      <c r="G68" s="20" t="s">
        <v>28</v>
      </c>
      <c r="H68" s="131" t="s">
        <v>2399</v>
      </c>
      <c r="I68" s="131"/>
      <c r="J68" s="3"/>
      <c r="K68" s="5" t="s">
        <v>754</v>
      </c>
      <c r="L68" s="6" t="s">
        <v>150</v>
      </c>
      <c r="M68" s="6" t="s">
        <v>234</v>
      </c>
      <c r="N68" s="6"/>
      <c r="O68" s="134" t="s">
        <v>748</v>
      </c>
      <c r="P68" s="2" t="s">
        <v>749</v>
      </c>
      <c r="Q68" s="2" t="s">
        <v>750</v>
      </c>
      <c r="R68" s="2" t="s">
        <v>751</v>
      </c>
      <c r="S68" s="2" t="s">
        <v>227</v>
      </c>
      <c r="T68" s="11" t="s">
        <v>752</v>
      </c>
      <c r="U68" s="2" t="s">
        <v>753</v>
      </c>
      <c r="V68" s="3" t="s">
        <v>97</v>
      </c>
      <c r="W68" s="6" t="s">
        <v>85</v>
      </c>
      <c r="X68" s="6" t="s">
        <v>86</v>
      </c>
      <c r="Y68" s="6" t="s">
        <v>83</v>
      </c>
      <c r="Z68" s="4" t="str">
        <f>IF(Tabela1[[#This Row],[R.A.E]]="SIM",VLOOKUP(Tabela1[[#This Row],[CLASSIFICAÇÃO]],Lista_Susp_!PRAZO,2,0)+Tabela1[[#This Row],[DATA]],"")</f>
        <v/>
      </c>
      <c r="AA68" s="21" t="b">
        <f ca="1">IF(Tabela1[[#This Row],[R.A.E]]="SIM",IF(AC68="ok","CONCLUÍDO",IF(Tabela1[[#This Row],[PRAZO ABERTURA R.A.E]]&lt;TODAY(),"ATRASADO","NO PRAZO")))</f>
        <v>0</v>
      </c>
      <c r="AB68" s="13" t="str">
        <f ca="1">IF(Tabela1[[#This Row],[PRAZO ABERTURA R.A.E]]&gt;=TODAY(),"",IF(Tabela1[[#This Row],[STATUS]]="ATRASADO",TODAY()-Tabela1[[#This Row],[PRAZO ABERTURA R.A.E]],""))</f>
        <v/>
      </c>
      <c r="AC68"/>
      <c r="AD68"/>
    </row>
    <row r="69" spans="1:32" ht="30" x14ac:dyDescent="0.25">
      <c r="A69" s="6">
        <v>68</v>
      </c>
      <c r="B69" s="2" t="s">
        <v>25</v>
      </c>
      <c r="C69" s="67">
        <v>45310</v>
      </c>
      <c r="D69" s="18" t="str">
        <f t="shared" si="1"/>
        <v>janeiro</v>
      </c>
      <c r="E69" s="9">
        <v>0.625</v>
      </c>
      <c r="F69" s="19" t="s">
        <v>756</v>
      </c>
      <c r="G69" s="20" t="s">
        <v>28</v>
      </c>
      <c r="H69" s="131" t="s">
        <v>2399</v>
      </c>
      <c r="I69" s="131"/>
      <c r="J69" s="3"/>
      <c r="K69" s="5" t="s">
        <v>757</v>
      </c>
      <c r="L69" s="6" t="s">
        <v>45</v>
      </c>
      <c r="M69" s="6" t="s">
        <v>145</v>
      </c>
      <c r="N69" s="6" t="s">
        <v>758</v>
      </c>
      <c r="O69" s="2" t="s">
        <v>759</v>
      </c>
      <c r="P69" s="40" t="s">
        <v>503</v>
      </c>
      <c r="Q69" s="27" t="s">
        <v>744</v>
      </c>
      <c r="R69" s="6" t="s">
        <v>745</v>
      </c>
      <c r="S69" s="27" t="s">
        <v>744</v>
      </c>
      <c r="T69" s="41" t="s">
        <v>760</v>
      </c>
      <c r="U69" s="1" t="s">
        <v>747</v>
      </c>
      <c r="V69" s="3" t="s">
        <v>105</v>
      </c>
      <c r="W69" s="6" t="s">
        <v>85</v>
      </c>
      <c r="X69" s="6" t="s">
        <v>86</v>
      </c>
      <c r="Y69" s="6" t="s">
        <v>83</v>
      </c>
      <c r="Z69" s="4" t="str">
        <f>IF(Tabela1[[#This Row],[R.A.E]]="SIM",VLOOKUP(Tabela1[[#This Row],[CLASSIFICAÇÃO]],Lista_Susp_!PRAZO,2,0)+Tabela1[[#This Row],[DATA]],"")</f>
        <v/>
      </c>
      <c r="AA69" s="21" t="b">
        <f ca="1">IF(Tabela1[[#This Row],[R.A.E]]="SIM",IF(AC69="ok","CONCLUÍDO",IF(Tabela1[[#This Row],[PRAZO ABERTURA R.A.E]]&lt;TODAY(),"ATRASADO","NO PRAZO")))</f>
        <v>0</v>
      </c>
      <c r="AB69" s="13" t="str">
        <f ca="1">IF(Tabela1[[#This Row],[PRAZO ABERTURA R.A.E]]&gt;=TODAY(),"",IF(Tabela1[[#This Row],[STATUS]]="ATRASADO",TODAY()-Tabela1[[#This Row],[PRAZO ABERTURA R.A.E]],""))</f>
        <v/>
      </c>
      <c r="AC69"/>
      <c r="AD69"/>
    </row>
    <row r="70" spans="1:32" ht="42.75" x14ac:dyDescent="0.25">
      <c r="A70" s="6">
        <v>69</v>
      </c>
      <c r="B70" s="2" t="s">
        <v>25</v>
      </c>
      <c r="C70" s="67">
        <v>45310</v>
      </c>
      <c r="D70" s="18" t="str">
        <f t="shared" si="1"/>
        <v>janeiro</v>
      </c>
      <c r="E70" s="9">
        <v>0.2986111111111111</v>
      </c>
      <c r="F70" s="80" t="s">
        <v>761</v>
      </c>
      <c r="G70" s="20" t="s">
        <v>28</v>
      </c>
      <c r="H70" s="131" t="s">
        <v>2532</v>
      </c>
      <c r="I70" s="131"/>
      <c r="J70" s="3"/>
      <c r="K70" s="5" t="s">
        <v>762</v>
      </c>
      <c r="L70" s="6" t="s">
        <v>216</v>
      </c>
      <c r="M70" s="6" t="s">
        <v>147</v>
      </c>
      <c r="N70" s="2"/>
      <c r="O70" s="40" t="s">
        <v>764</v>
      </c>
      <c r="P70" s="40" t="s">
        <v>763</v>
      </c>
      <c r="Q70" s="3" t="s">
        <v>765</v>
      </c>
      <c r="R70" s="3" t="s">
        <v>401</v>
      </c>
      <c r="S70" s="3" t="s">
        <v>766</v>
      </c>
      <c r="T70" s="41" t="s">
        <v>767</v>
      </c>
      <c r="U70" s="3" t="s">
        <v>768</v>
      </c>
      <c r="V70" s="3" t="s">
        <v>105</v>
      </c>
      <c r="W70" s="6" t="s">
        <v>85</v>
      </c>
      <c r="X70" s="6" t="s">
        <v>86</v>
      </c>
      <c r="Y70" s="6" t="s">
        <v>83</v>
      </c>
      <c r="Z70" s="4" t="str">
        <f>IF(Tabela1[[#This Row],[R.A.E]]="SIM",VLOOKUP(Tabela1[[#This Row],[CLASSIFICAÇÃO]],Lista_Susp_!PRAZO,2,0)+Tabela1[[#This Row],[DATA]],"")</f>
        <v/>
      </c>
      <c r="AA70" s="13" t="b">
        <f ca="1">IF(Tabela1[[#This Row],[R.A.E]]="SIM",IF(AC70="ok","CONCLUÍDO",IF(Tabela1[[#This Row],[PRAZO ABERTURA R.A.E]]&lt;TODAY(),"ATRASADO","NO PRAZO")))</f>
        <v>0</v>
      </c>
      <c r="AB70" s="13" t="str">
        <f ca="1">IF(Tabela1[[#This Row],[PRAZO ABERTURA R.A.E]]&gt;=TODAY(),"",IF(Tabela1[[#This Row],[STATUS]]="ATRASADO",TODAY()-Tabela1[[#This Row],[PRAZO ABERTURA R.A.E]],""))</f>
        <v/>
      </c>
      <c r="AE70" s="3"/>
    </row>
    <row r="71" spans="1:32" ht="86.25" x14ac:dyDescent="0.25">
      <c r="A71" s="6">
        <v>70</v>
      </c>
      <c r="B71" s="2" t="s">
        <v>25</v>
      </c>
      <c r="C71" s="67">
        <v>45312</v>
      </c>
      <c r="D71" s="18" t="str">
        <f t="shared" si="1"/>
        <v>janeiro</v>
      </c>
      <c r="E71" s="9">
        <v>0.35069444444444442</v>
      </c>
      <c r="F71" s="80" t="s">
        <v>769</v>
      </c>
      <c r="G71" s="20" t="s">
        <v>28</v>
      </c>
      <c r="H71" s="131" t="s">
        <v>2401</v>
      </c>
      <c r="I71" s="131"/>
      <c r="J71" s="3"/>
      <c r="K71" s="5" t="s">
        <v>770</v>
      </c>
      <c r="L71" s="6" t="s">
        <v>150</v>
      </c>
      <c r="M71" s="3" t="s">
        <v>284</v>
      </c>
      <c r="N71" s="2"/>
      <c r="O71" s="2" t="s">
        <v>771</v>
      </c>
      <c r="P71" s="3" t="s">
        <v>772</v>
      </c>
      <c r="Q71" s="3" t="s">
        <v>773</v>
      </c>
      <c r="R71" s="3" t="s">
        <v>774</v>
      </c>
      <c r="S71" s="3" t="s">
        <v>773</v>
      </c>
      <c r="T71" s="41" t="s">
        <v>775</v>
      </c>
      <c r="U71" s="3" t="s">
        <v>773</v>
      </c>
      <c r="V71" s="3" t="s">
        <v>112</v>
      </c>
      <c r="W71" s="6" t="s">
        <v>85</v>
      </c>
      <c r="X71" s="6" t="s">
        <v>86</v>
      </c>
      <c r="Y71" s="6" t="s">
        <v>83</v>
      </c>
      <c r="Z71" s="4" t="str">
        <f>IF(Tabela1[[#This Row],[R.A.E]]="SIM",VLOOKUP(Tabela1[[#This Row],[CLASSIFICAÇÃO]],Lista_Susp_!PRAZO,2,0)+Tabela1[[#This Row],[DATA]],"")</f>
        <v/>
      </c>
      <c r="AA71" s="13" t="b">
        <f ca="1">IF(Tabela1[[#This Row],[R.A.E]]="SIM",IF(AC71="ok","CONCLUÍDO",IF(Tabela1[[#This Row],[PRAZO ABERTURA R.A.E]]&lt;TODAY(),"ATRASADO","NO PRAZO")))</f>
        <v>0</v>
      </c>
      <c r="AB71" s="13" t="str">
        <f ca="1">IF(Tabela1[[#This Row],[PRAZO ABERTURA R.A.E]]&gt;=TODAY(),"",IF(Tabela1[[#This Row],[STATUS]]="ATRASADO",TODAY()-Tabela1[[#This Row],[PRAZO ABERTURA R.A.E]],""))</f>
        <v/>
      </c>
      <c r="AE71" s="3"/>
      <c r="AF71" t="s">
        <v>89</v>
      </c>
    </row>
    <row r="72" spans="1:32" ht="105" x14ac:dyDescent="0.25">
      <c r="A72" s="6">
        <v>71</v>
      </c>
      <c r="B72" s="2" t="s">
        <v>25</v>
      </c>
      <c r="C72" s="67">
        <v>45308</v>
      </c>
      <c r="D72" s="18" t="str">
        <f t="shared" si="1"/>
        <v>janeiro</v>
      </c>
      <c r="E72" s="9">
        <v>0.69444444444444453</v>
      </c>
      <c r="F72" s="80" t="s">
        <v>776</v>
      </c>
      <c r="G72" s="2" t="s">
        <v>39</v>
      </c>
      <c r="H72" s="131"/>
      <c r="I72" s="131"/>
      <c r="J72" s="3"/>
      <c r="K72" s="76" t="s">
        <v>805</v>
      </c>
      <c r="L72" s="6" t="s">
        <v>150</v>
      </c>
      <c r="M72" s="3" t="s">
        <v>147</v>
      </c>
      <c r="N72" s="2"/>
      <c r="O72" s="133" t="s">
        <v>777</v>
      </c>
      <c r="P72" s="3" t="s">
        <v>665</v>
      </c>
      <c r="Q72" s="3" t="s">
        <v>778</v>
      </c>
      <c r="R72" s="3" t="s">
        <v>344</v>
      </c>
      <c r="S72" s="3" t="s">
        <v>778</v>
      </c>
      <c r="T72" s="7" t="s">
        <v>779</v>
      </c>
      <c r="U72" s="3" t="s">
        <v>778</v>
      </c>
      <c r="V72" s="3" t="s">
        <v>105</v>
      </c>
      <c r="W72" s="6" t="s">
        <v>85</v>
      </c>
      <c r="X72" s="6" t="s">
        <v>86</v>
      </c>
      <c r="Y72" s="6" t="s">
        <v>83</v>
      </c>
      <c r="Z72" s="4" t="str">
        <f>IF(Tabela1[[#This Row],[R.A.E]]="SIM",VLOOKUP(Tabela1[[#This Row],[CLASSIFICAÇÃO]],Lista_Susp_!PRAZO,2,0)+Tabela1[[#This Row],[DATA]],"")</f>
        <v/>
      </c>
      <c r="AA72" s="13" t="b">
        <f ca="1">IF(Tabela1[[#This Row],[R.A.E]]="SIM",IF(AC72="ok","CONCLUÍDO",IF(Tabela1[[#This Row],[PRAZO ABERTURA R.A.E]]&lt;TODAY(),"ATRASADO","NO PRAZO")))</f>
        <v>0</v>
      </c>
      <c r="AB72" s="13" t="str">
        <f ca="1">IF(Tabela1[[#This Row],[PRAZO ABERTURA R.A.E]]&gt;=TODAY(),"",IF(Tabela1[[#This Row],[STATUS]]="ATRASADO",TODAY()-Tabela1[[#This Row],[PRAZO ABERTURA R.A.E]],""))</f>
        <v/>
      </c>
      <c r="AE72" s="3"/>
    </row>
    <row r="73" spans="1:32" ht="75" x14ac:dyDescent="0.25">
      <c r="A73" s="6">
        <v>72</v>
      </c>
      <c r="B73" s="2" t="s">
        <v>30</v>
      </c>
      <c r="C73" s="67">
        <v>45312</v>
      </c>
      <c r="D73" s="18" t="str">
        <f t="shared" si="1"/>
        <v>janeiro</v>
      </c>
      <c r="E73" s="9">
        <v>0.79236111111111107</v>
      </c>
      <c r="F73" s="80" t="s">
        <v>780</v>
      </c>
      <c r="G73" s="2" t="s">
        <v>32</v>
      </c>
      <c r="H73" s="131"/>
      <c r="I73" s="131"/>
      <c r="J73" s="3"/>
      <c r="K73" s="5" t="s">
        <v>781</v>
      </c>
      <c r="L73" s="3" t="s">
        <v>153</v>
      </c>
      <c r="M73" s="3" t="s">
        <v>145</v>
      </c>
      <c r="N73" s="2"/>
      <c r="O73" s="133" t="s">
        <v>2885</v>
      </c>
      <c r="P73" s="3" t="s">
        <v>782</v>
      </c>
      <c r="Q73" s="3" t="s">
        <v>783</v>
      </c>
      <c r="R73" s="3" t="s">
        <v>784</v>
      </c>
      <c r="S73" s="26" t="s">
        <v>783</v>
      </c>
      <c r="T73" s="7" t="s">
        <v>785</v>
      </c>
      <c r="U73" s="3" t="s">
        <v>786</v>
      </c>
      <c r="V73" s="3" t="s">
        <v>258</v>
      </c>
      <c r="W73" s="6" t="s">
        <v>85</v>
      </c>
      <c r="X73" s="6" t="s">
        <v>86</v>
      </c>
      <c r="Y73" s="6" t="s">
        <v>83</v>
      </c>
      <c r="Z73" s="4" t="str">
        <f>IF(Tabela1[[#This Row],[R.A.E]]="SIM",VLOOKUP(Tabela1[[#This Row],[CLASSIFICAÇÃO]],Lista_Susp_!PRAZO,2,0)+Tabela1[[#This Row],[DATA]],"")</f>
        <v/>
      </c>
      <c r="AA73" s="13" t="b">
        <f ca="1">IF(Tabela1[[#This Row],[R.A.E]]="SIM",IF(AC73="ok","CONCLUÍDO",IF(Tabela1[[#This Row],[PRAZO ABERTURA R.A.E]]&lt;TODAY(),"ATRASADO","NO PRAZO")))</f>
        <v>0</v>
      </c>
      <c r="AB73" s="13" t="str">
        <f ca="1">IF(Tabela1[[#This Row],[PRAZO ABERTURA R.A.E]]&gt;=TODAY(),"",IF(Tabela1[[#This Row],[STATUS]]="ATRASADO",TODAY()-Tabela1[[#This Row],[PRAZO ABERTURA R.A.E]],""))</f>
        <v/>
      </c>
      <c r="AE73" s="3"/>
      <c r="AF73" t="s">
        <v>89</v>
      </c>
    </row>
    <row r="74" spans="1:32" ht="45" x14ac:dyDescent="0.25">
      <c r="A74" s="6">
        <v>73</v>
      </c>
      <c r="B74" s="2" t="s">
        <v>30</v>
      </c>
      <c r="C74" s="67">
        <v>45311</v>
      </c>
      <c r="D74" s="18" t="str">
        <f t="shared" si="1"/>
        <v>janeiro</v>
      </c>
      <c r="E74" s="9">
        <v>0.73263888888888884</v>
      </c>
      <c r="F74" s="80" t="s">
        <v>787</v>
      </c>
      <c r="G74" s="2" t="s">
        <v>39</v>
      </c>
      <c r="H74" s="131"/>
      <c r="I74" s="131"/>
      <c r="J74" s="3"/>
      <c r="K74" s="5" t="s">
        <v>788</v>
      </c>
      <c r="L74" s="3" t="s">
        <v>202</v>
      </c>
      <c r="M74" s="3" t="s">
        <v>235</v>
      </c>
      <c r="N74" s="2"/>
      <c r="O74" s="2" t="s">
        <v>789</v>
      </c>
      <c r="P74" s="3" t="s">
        <v>533</v>
      </c>
      <c r="Q74" s="70"/>
      <c r="R74" s="3" t="s">
        <v>790</v>
      </c>
      <c r="S74" s="3" t="s">
        <v>732</v>
      </c>
      <c r="T74" s="7" t="s">
        <v>791</v>
      </c>
      <c r="U74" s="3" t="s">
        <v>792</v>
      </c>
      <c r="V74" s="3" t="s">
        <v>99</v>
      </c>
      <c r="W74" s="6" t="s">
        <v>85</v>
      </c>
      <c r="X74" s="6" t="s">
        <v>86</v>
      </c>
      <c r="Y74" s="6" t="s">
        <v>83</v>
      </c>
      <c r="Z74" s="4" t="str">
        <f>IF(Tabela1[[#This Row],[R.A.E]]="SIM",VLOOKUP(Tabela1[[#This Row],[CLASSIFICAÇÃO]],Lista_Susp_!PRAZO,2,0)+Tabela1[[#This Row],[DATA]],"")</f>
        <v/>
      </c>
      <c r="AA74" s="13" t="b">
        <f ca="1">IF(Tabela1[[#This Row],[R.A.E]]="SIM",IF(AC74="ok","CONCLUÍDO",IF(Tabela1[[#This Row],[PRAZO ABERTURA R.A.E]]&lt;TODAY(),"ATRASADO","NO PRAZO")))</f>
        <v>0</v>
      </c>
      <c r="AB74" s="13" t="str">
        <f ca="1">IF(Tabela1[[#This Row],[PRAZO ABERTURA R.A.E]]&gt;=TODAY(),"",IF(Tabela1[[#This Row],[STATUS]]="ATRASADO",TODAY()-Tabela1[[#This Row],[PRAZO ABERTURA R.A.E]],""))</f>
        <v/>
      </c>
      <c r="AE74" s="3"/>
      <c r="AF74" t="s">
        <v>89</v>
      </c>
    </row>
    <row r="75" spans="1:32" ht="30" x14ac:dyDescent="0.25">
      <c r="A75" s="6">
        <v>74</v>
      </c>
      <c r="B75" s="2" t="s">
        <v>25</v>
      </c>
      <c r="C75" s="67">
        <v>45310</v>
      </c>
      <c r="D75" s="18" t="str">
        <f t="shared" si="1"/>
        <v>janeiro</v>
      </c>
      <c r="E75" s="9">
        <v>0.45069444444444445</v>
      </c>
      <c r="F75" s="80" t="s">
        <v>793</v>
      </c>
      <c r="G75" s="2" t="s">
        <v>36</v>
      </c>
      <c r="H75" s="131"/>
      <c r="I75" s="131"/>
      <c r="J75" s="3"/>
      <c r="K75" s="5" t="s">
        <v>794</v>
      </c>
      <c r="L75" s="3" t="s">
        <v>209</v>
      </c>
      <c r="M75" s="3" t="s">
        <v>145</v>
      </c>
      <c r="N75" s="2"/>
      <c r="O75" s="2" t="s">
        <v>795</v>
      </c>
      <c r="P75" s="3" t="s">
        <v>430</v>
      </c>
      <c r="Q75" s="3" t="s">
        <v>431</v>
      </c>
      <c r="R75" s="3" t="s">
        <v>432</v>
      </c>
      <c r="S75" s="3" t="s">
        <v>433</v>
      </c>
      <c r="T75" t="s">
        <v>796</v>
      </c>
      <c r="U75" s="3" t="s">
        <v>435</v>
      </c>
      <c r="V75" s="3" t="s">
        <v>91</v>
      </c>
      <c r="W75" s="6" t="s">
        <v>85</v>
      </c>
      <c r="X75" s="6" t="s">
        <v>86</v>
      </c>
      <c r="Y75" s="6" t="s">
        <v>83</v>
      </c>
      <c r="Z75" s="4" t="str">
        <f>IF(Tabela1[[#This Row],[R.A.E]]="SIM",VLOOKUP(Tabela1[[#This Row],[CLASSIFICAÇÃO]],Lista_Susp_!PRAZO,2,0)+Tabela1[[#This Row],[DATA]],"")</f>
        <v/>
      </c>
      <c r="AA75" s="13" t="b">
        <f ca="1">IF(Tabela1[[#This Row],[R.A.E]]="SIM",IF(AC75="ok","CONCLUÍDO",IF(Tabela1[[#This Row],[PRAZO ABERTURA R.A.E]]&lt;TODAY(),"ATRASADO","NO PRAZO")))</f>
        <v>0</v>
      </c>
      <c r="AB75" s="13" t="str">
        <f ca="1">IF(Tabela1[[#This Row],[PRAZO ABERTURA R.A.E]]&gt;=TODAY(),"",IF(Tabela1[[#This Row],[STATUS]]="ATRASADO",TODAY()-Tabela1[[#This Row],[PRAZO ABERTURA R.A.E]],""))</f>
        <v/>
      </c>
      <c r="AE75" s="3"/>
    </row>
    <row r="76" spans="1:32" ht="60" x14ac:dyDescent="0.25">
      <c r="A76" s="6">
        <v>75</v>
      </c>
      <c r="B76" s="2" t="s">
        <v>25</v>
      </c>
      <c r="C76" s="67">
        <v>45310</v>
      </c>
      <c r="D76" s="18" t="str">
        <f t="shared" si="1"/>
        <v>janeiro</v>
      </c>
      <c r="E76" s="9">
        <v>0.66666666666666663</v>
      </c>
      <c r="F76" s="80" t="s">
        <v>797</v>
      </c>
      <c r="G76" s="2" t="s">
        <v>36</v>
      </c>
      <c r="H76" s="131"/>
      <c r="I76" s="131"/>
      <c r="J76" s="3"/>
      <c r="K76" s="5" t="s">
        <v>798</v>
      </c>
      <c r="L76" s="3" t="s">
        <v>212</v>
      </c>
      <c r="M76" s="3" t="s">
        <v>46</v>
      </c>
      <c r="N76" s="2"/>
      <c r="O76" s="2" t="s">
        <v>799</v>
      </c>
      <c r="P76" s="3" t="s">
        <v>800</v>
      </c>
      <c r="Q76" s="3" t="s">
        <v>801</v>
      </c>
      <c r="R76" s="3" t="s">
        <v>802</v>
      </c>
      <c r="S76" s="3" t="s">
        <v>801</v>
      </c>
      <c r="T76" s="7" t="s">
        <v>803</v>
      </c>
      <c r="U76" s="3" t="s">
        <v>804</v>
      </c>
      <c r="V76" s="3" t="s">
        <v>97</v>
      </c>
      <c r="W76" s="6" t="s">
        <v>85</v>
      </c>
      <c r="X76" s="6" t="s">
        <v>86</v>
      </c>
      <c r="Y76" s="6" t="s">
        <v>83</v>
      </c>
      <c r="Z76" s="4" t="str">
        <f>IF(Tabela1[[#This Row],[R.A.E]]="SIM",VLOOKUP(Tabela1[[#This Row],[CLASSIFICAÇÃO]],Lista_Susp_!PRAZO,2,0)+Tabela1[[#This Row],[DATA]],"")</f>
        <v/>
      </c>
      <c r="AA76" s="13" t="b">
        <f ca="1">IF(Tabela1[[#This Row],[R.A.E]]="SIM",IF(AC76="ok","CONCLUÍDO",IF(Tabela1[[#This Row],[PRAZO ABERTURA R.A.E]]&lt;TODAY(),"ATRASADO","NO PRAZO")))</f>
        <v>0</v>
      </c>
      <c r="AB76" s="13" t="str">
        <f ca="1">IF(Tabela1[[#This Row],[PRAZO ABERTURA R.A.E]]&gt;=TODAY(),"",IF(Tabela1[[#This Row],[STATUS]]="ATRASADO",TODAY()-Tabela1[[#This Row],[PRAZO ABERTURA R.A.E]],""))</f>
        <v/>
      </c>
      <c r="AE76" s="3"/>
    </row>
    <row r="77" spans="1:32" x14ac:dyDescent="0.25">
      <c r="A77" s="6">
        <v>76</v>
      </c>
      <c r="B77" s="2" t="s">
        <v>25</v>
      </c>
      <c r="C77" s="67">
        <v>45313</v>
      </c>
      <c r="D77" s="18" t="str">
        <f t="shared" si="1"/>
        <v>janeiro</v>
      </c>
      <c r="E77" s="9">
        <v>0.41666666666666669</v>
      </c>
      <c r="F77" s="80" t="s">
        <v>793</v>
      </c>
      <c r="G77" s="2" t="s">
        <v>32</v>
      </c>
      <c r="H77" s="131"/>
      <c r="I77" s="131"/>
      <c r="J77" s="3"/>
      <c r="K77" s="5" t="s">
        <v>806</v>
      </c>
      <c r="L77" s="3" t="s">
        <v>209</v>
      </c>
      <c r="M77" s="3" t="s">
        <v>145</v>
      </c>
      <c r="N77" s="2"/>
      <c r="O77" s="2" t="s">
        <v>807</v>
      </c>
      <c r="P77" s="3" t="s">
        <v>430</v>
      </c>
      <c r="Q77" s="19" t="s">
        <v>808</v>
      </c>
      <c r="R77" s="3" t="s">
        <v>432</v>
      </c>
      <c r="S77" s="3" t="s">
        <v>433</v>
      </c>
      <c r="T77" t="s">
        <v>809</v>
      </c>
      <c r="U77" s="3" t="s">
        <v>435</v>
      </c>
      <c r="V77" s="3" t="s">
        <v>91</v>
      </c>
      <c r="W77" s="6" t="s">
        <v>85</v>
      </c>
      <c r="X77" s="6" t="s">
        <v>86</v>
      </c>
      <c r="Y77" s="6" t="s">
        <v>83</v>
      </c>
      <c r="Z77" s="4" t="str">
        <f>IF(Tabela1[[#This Row],[R.A.E]]="SIM",VLOOKUP(Tabela1[[#This Row],[CLASSIFICAÇÃO]],Lista_Susp_!PRAZO,2,0)+Tabela1[[#This Row],[DATA]],"")</f>
        <v/>
      </c>
      <c r="AA77" s="13" t="b">
        <f ca="1">IF(Tabela1[[#This Row],[R.A.E]]="SIM",IF(AC77="ok","CONCLUÍDO",IF(Tabela1[[#This Row],[PRAZO ABERTURA R.A.E]]&lt;TODAY(),"ATRASADO","NO PRAZO")))</f>
        <v>0</v>
      </c>
      <c r="AB77" s="13" t="str">
        <f ca="1">IF(Tabela1[[#This Row],[PRAZO ABERTURA R.A.E]]&gt;=TODAY(),"",IF(Tabela1[[#This Row],[STATUS]]="ATRASADO",TODAY()-Tabela1[[#This Row],[PRAZO ABERTURA R.A.E]],""))</f>
        <v/>
      </c>
      <c r="AE77" s="3"/>
    </row>
    <row r="78" spans="1:32" ht="90" x14ac:dyDescent="0.25">
      <c r="A78" s="6">
        <v>77</v>
      </c>
      <c r="B78" s="2" t="s">
        <v>25</v>
      </c>
      <c r="C78" s="67">
        <v>45314</v>
      </c>
      <c r="D78" s="18" t="str">
        <f t="shared" si="1"/>
        <v>janeiro</v>
      </c>
      <c r="E78" s="9">
        <v>0.21527777777777779</v>
      </c>
      <c r="F78" s="19" t="s">
        <v>769</v>
      </c>
      <c r="G78" s="2" t="s">
        <v>28</v>
      </c>
      <c r="H78" s="131" t="s">
        <v>2401</v>
      </c>
      <c r="I78" s="131"/>
      <c r="J78" s="3"/>
      <c r="K78" s="76" t="s">
        <v>823</v>
      </c>
      <c r="L78" s="6" t="s">
        <v>150</v>
      </c>
      <c r="M78" s="3" t="s">
        <v>284</v>
      </c>
      <c r="N78" s="2"/>
      <c r="O78" s="133" t="s">
        <v>810</v>
      </c>
      <c r="P78" s="3" t="s">
        <v>772</v>
      </c>
      <c r="Q78" s="3" t="s">
        <v>811</v>
      </c>
      <c r="R78" s="3" t="s">
        <v>812</v>
      </c>
      <c r="S78" s="3" t="s">
        <v>811</v>
      </c>
      <c r="T78" s="7" t="s">
        <v>813</v>
      </c>
      <c r="U78" s="3" t="s">
        <v>811</v>
      </c>
      <c r="V78" s="3" t="s">
        <v>112</v>
      </c>
      <c r="W78" s="3" t="s">
        <v>92</v>
      </c>
      <c r="X78" s="3" t="s">
        <v>95</v>
      </c>
      <c r="Y78" s="3" t="s">
        <v>89</v>
      </c>
      <c r="Z78" s="4">
        <f>IF(Tabela1[[#This Row],[R.A.E]]="SIM",VLOOKUP(Tabela1[[#This Row],[CLASSIFICAÇÃO]],Lista_Susp_!PRAZO,2,0)+Tabela1[[#This Row],[DATA]],"")</f>
        <v>45321</v>
      </c>
      <c r="AA78" s="13" t="str">
        <f ca="1">IF(Tabela1[[#This Row],[R.A.E]]="SIM",IF(AC78="ok","CONCLUÍDO",IF(Tabela1[[#This Row],[PRAZO ABERTURA R.A.E]]&lt;TODAY(),"ATRASADO","NO PRAZO")))</f>
        <v>CONCLUÍDO</v>
      </c>
      <c r="AB78" s="13" t="str">
        <f ca="1">IF(Tabela1[[#This Row],[PRAZO ABERTURA R.A.E]]&gt;=TODAY(),"",IF(Tabela1[[#This Row],[STATUS]]="ATRASADO",TODAY()-Tabela1[[#This Row],[PRAZO ABERTURA R.A.E]],""))</f>
        <v/>
      </c>
      <c r="AC78" s="3" t="s">
        <v>248</v>
      </c>
      <c r="AE78" s="3" t="s">
        <v>89</v>
      </c>
      <c r="AF78" t="s">
        <v>89</v>
      </c>
    </row>
    <row r="79" spans="1:32" ht="90" x14ac:dyDescent="0.25">
      <c r="A79" s="6">
        <v>78</v>
      </c>
      <c r="B79" s="2" t="s">
        <v>25</v>
      </c>
      <c r="C79" s="67">
        <v>45313</v>
      </c>
      <c r="D79" s="18" t="str">
        <f t="shared" si="1"/>
        <v>janeiro</v>
      </c>
      <c r="E79" s="9">
        <v>0.625</v>
      </c>
      <c r="F79" s="80" t="s">
        <v>814</v>
      </c>
      <c r="G79" s="2" t="s">
        <v>28</v>
      </c>
      <c r="H79" s="131" t="s">
        <v>2401</v>
      </c>
      <c r="I79" s="131"/>
      <c r="J79" s="3"/>
      <c r="K79" s="5" t="s">
        <v>821</v>
      </c>
      <c r="L79" s="6" t="s">
        <v>150</v>
      </c>
      <c r="M79" s="3" t="s">
        <v>146</v>
      </c>
      <c r="N79" s="2"/>
      <c r="O79" s="134" t="s">
        <v>815</v>
      </c>
      <c r="P79" s="3" t="s">
        <v>516</v>
      </c>
      <c r="Q79" s="3" t="s">
        <v>517</v>
      </c>
      <c r="R79" s="26" t="s">
        <v>424</v>
      </c>
      <c r="S79" s="3" t="s">
        <v>517</v>
      </c>
      <c r="T79" s="7" t="s">
        <v>816</v>
      </c>
      <c r="U79" s="3" t="s">
        <v>817</v>
      </c>
      <c r="V79" s="3" t="s">
        <v>122</v>
      </c>
      <c r="W79" s="6" t="s">
        <v>85</v>
      </c>
      <c r="X79" s="6" t="s">
        <v>86</v>
      </c>
      <c r="Y79" s="6" t="s">
        <v>83</v>
      </c>
      <c r="Z79" s="4" t="str">
        <f>IF(Tabela1[[#This Row],[R.A.E]]="SIM",VLOOKUP(Tabela1[[#This Row],[CLASSIFICAÇÃO]],Lista_Susp_!PRAZO,2,0)+Tabela1[[#This Row],[DATA]],"")</f>
        <v/>
      </c>
      <c r="AA79" s="13" t="b">
        <f ca="1">IF(Tabela1[[#This Row],[R.A.E]]="SIM",IF(AC79="ok","CONCLUÍDO",IF(Tabela1[[#This Row],[PRAZO ABERTURA R.A.E]]&lt;TODAY(),"ATRASADO","NO PRAZO")))</f>
        <v>0</v>
      </c>
      <c r="AB79" s="13" t="str">
        <f ca="1">IF(Tabela1[[#This Row],[PRAZO ABERTURA R.A.E]]&gt;=TODAY(),"",IF(Tabela1[[#This Row],[STATUS]]="ATRASADO",TODAY()-Tabela1[[#This Row],[PRAZO ABERTURA R.A.E]],""))</f>
        <v/>
      </c>
      <c r="AE79" s="3"/>
    </row>
    <row r="80" spans="1:32" ht="30" x14ac:dyDescent="0.25">
      <c r="A80" s="6">
        <v>79</v>
      </c>
      <c r="B80" s="2" t="s">
        <v>25</v>
      </c>
      <c r="C80" s="67">
        <v>45313</v>
      </c>
      <c r="D80" s="18" t="str">
        <f t="shared" si="1"/>
        <v>janeiro</v>
      </c>
      <c r="E80" s="9">
        <v>0.3888888888888889</v>
      </c>
      <c r="F80" s="80" t="s">
        <v>818</v>
      </c>
      <c r="G80" s="2" t="s">
        <v>28</v>
      </c>
      <c r="H80" s="131" t="s">
        <v>2401</v>
      </c>
      <c r="I80" s="131"/>
      <c r="J80" s="3"/>
      <c r="K80" s="5" t="s">
        <v>822</v>
      </c>
      <c r="L80" s="6" t="s">
        <v>150</v>
      </c>
      <c r="M80" s="3" t="s">
        <v>146</v>
      </c>
      <c r="N80" s="2"/>
      <c r="O80" s="134" t="s">
        <v>819</v>
      </c>
      <c r="P80" s="68" t="s">
        <v>521</v>
      </c>
      <c r="Q80" s="3" t="s">
        <v>320</v>
      </c>
      <c r="R80" s="3" t="s">
        <v>820</v>
      </c>
      <c r="S80" s="3" t="s">
        <v>320</v>
      </c>
      <c r="T80" t="s">
        <v>522</v>
      </c>
      <c r="U80" s="3" t="s">
        <v>322</v>
      </c>
      <c r="V80" s="3" t="s">
        <v>122</v>
      </c>
      <c r="W80" s="6" t="s">
        <v>85</v>
      </c>
      <c r="X80" s="6" t="s">
        <v>86</v>
      </c>
      <c r="Y80" s="6" t="s">
        <v>83</v>
      </c>
      <c r="Z80" s="4" t="str">
        <f>IF(Tabela1[[#This Row],[R.A.E]]="SIM",VLOOKUP(Tabela1[[#This Row],[CLASSIFICAÇÃO]],Lista_Susp_!PRAZO,2,0)+Tabela1[[#This Row],[DATA]],"")</f>
        <v/>
      </c>
      <c r="AA80" s="13" t="b">
        <f ca="1">IF(Tabela1[[#This Row],[R.A.E]]="SIM",IF(AC80="ok","CONCLUÍDO",IF(Tabela1[[#This Row],[PRAZO ABERTURA R.A.E]]&lt;TODAY(),"ATRASADO","NO PRAZO")))</f>
        <v>0</v>
      </c>
      <c r="AB80" s="13" t="str">
        <f ca="1">IF(Tabela1[[#This Row],[PRAZO ABERTURA R.A.E]]&gt;=TODAY(),"",IF(Tabela1[[#This Row],[STATUS]]="ATRASADO",TODAY()-Tabela1[[#This Row],[PRAZO ABERTURA R.A.E]],""))</f>
        <v/>
      </c>
      <c r="AE80" s="3"/>
    </row>
    <row r="81" spans="1:32" ht="45" x14ac:dyDescent="0.25">
      <c r="A81" s="6">
        <v>80</v>
      </c>
      <c r="B81" s="2" t="s">
        <v>30</v>
      </c>
      <c r="C81" s="67">
        <v>45313</v>
      </c>
      <c r="D81" s="18" t="str">
        <f t="shared" si="1"/>
        <v>janeiro</v>
      </c>
      <c r="E81" s="9">
        <v>0.54166666666666663</v>
      </c>
      <c r="F81" s="80" t="s">
        <v>824</v>
      </c>
      <c r="G81" s="2" t="s">
        <v>28</v>
      </c>
      <c r="H81" s="131" t="s">
        <v>2400</v>
      </c>
      <c r="I81" s="131"/>
      <c r="J81" s="3"/>
      <c r="K81" s="5" t="s">
        <v>825</v>
      </c>
      <c r="L81" s="3" t="s">
        <v>204</v>
      </c>
      <c r="M81" s="3" t="s">
        <v>145</v>
      </c>
      <c r="N81" s="2"/>
      <c r="O81" s="2" t="s">
        <v>826</v>
      </c>
      <c r="P81" s="3" t="s">
        <v>459</v>
      </c>
      <c r="Q81" s="3" t="s">
        <v>460</v>
      </c>
      <c r="R81" s="3" t="s">
        <v>461</v>
      </c>
      <c r="S81" s="3" t="s">
        <v>460</v>
      </c>
      <c r="T81" s="7" t="s">
        <v>827</v>
      </c>
      <c r="U81" s="3" t="s">
        <v>828</v>
      </c>
      <c r="V81" s="3" t="s">
        <v>103</v>
      </c>
      <c r="W81" s="6" t="s">
        <v>85</v>
      </c>
      <c r="X81" s="6" t="s">
        <v>86</v>
      </c>
      <c r="Y81" s="6" t="s">
        <v>83</v>
      </c>
      <c r="Z81" s="4" t="str">
        <f>IF(Tabela1[[#This Row],[R.A.E]]="SIM",VLOOKUP(Tabela1[[#This Row],[CLASSIFICAÇÃO]],Lista_Susp_!PRAZO,2,0)+Tabela1[[#This Row],[DATA]],"")</f>
        <v/>
      </c>
      <c r="AA81" s="13" t="b">
        <f ca="1">IF(Tabela1[[#This Row],[R.A.E]]="SIM",IF(AC81="ok","CONCLUÍDO",IF(Tabela1[[#This Row],[PRAZO ABERTURA R.A.E]]&lt;TODAY(),"ATRASADO","NO PRAZO")))</f>
        <v>0</v>
      </c>
      <c r="AB81" s="13" t="str">
        <f ca="1">IF(Tabela1[[#This Row],[PRAZO ABERTURA R.A.E]]&gt;=TODAY(),"",IF(Tabela1[[#This Row],[STATUS]]="ATRASADO",TODAY()-Tabela1[[#This Row],[PRAZO ABERTURA R.A.E]],""))</f>
        <v/>
      </c>
      <c r="AE81" s="3"/>
      <c r="AF81" t="s">
        <v>89</v>
      </c>
    </row>
    <row r="82" spans="1:32" ht="75" x14ac:dyDescent="0.25">
      <c r="A82" s="6">
        <v>81</v>
      </c>
      <c r="B82" s="2" t="s">
        <v>30</v>
      </c>
      <c r="C82" s="67">
        <v>45313</v>
      </c>
      <c r="D82" s="18" t="str">
        <f t="shared" si="1"/>
        <v>janeiro</v>
      </c>
      <c r="E82" s="9">
        <v>0.4375</v>
      </c>
      <c r="F82" s="80" t="s">
        <v>829</v>
      </c>
      <c r="G82" s="2" t="s">
        <v>28</v>
      </c>
      <c r="H82" s="131" t="s">
        <v>2399</v>
      </c>
      <c r="I82" s="131"/>
      <c r="J82" s="3"/>
      <c r="K82" s="5" t="s">
        <v>834</v>
      </c>
      <c r="L82" s="3" t="s">
        <v>153</v>
      </c>
      <c r="M82" s="3" t="s">
        <v>145</v>
      </c>
      <c r="N82" s="3" t="s">
        <v>830</v>
      </c>
      <c r="O82" s="133" t="s">
        <v>831</v>
      </c>
      <c r="P82" s="3" t="s">
        <v>832</v>
      </c>
      <c r="Q82" s="3" t="s">
        <v>547</v>
      </c>
      <c r="R82" s="3" t="s">
        <v>546</v>
      </c>
      <c r="S82" s="3" t="s">
        <v>547</v>
      </c>
      <c r="T82" s="7" t="s">
        <v>833</v>
      </c>
      <c r="U82" s="3" t="s">
        <v>547</v>
      </c>
      <c r="V82" s="3" t="s">
        <v>258</v>
      </c>
      <c r="W82" s="6" t="s">
        <v>85</v>
      </c>
      <c r="X82" s="6" t="s">
        <v>86</v>
      </c>
      <c r="Y82" s="6" t="s">
        <v>83</v>
      </c>
      <c r="Z82" s="4" t="str">
        <f>IF(Tabela1[[#This Row],[R.A.E]]="SIM",VLOOKUP(Tabela1[[#This Row],[CLASSIFICAÇÃO]],Lista_Susp_!PRAZO,2,0)+Tabela1[[#This Row],[DATA]],"")</f>
        <v/>
      </c>
      <c r="AA82" s="13" t="b">
        <f ca="1">IF(Tabela1[[#This Row],[R.A.E]]="SIM",IF(AC82="ok","CONCLUÍDO",IF(Tabela1[[#This Row],[PRAZO ABERTURA R.A.E]]&lt;TODAY(),"ATRASADO","NO PRAZO")))</f>
        <v>0</v>
      </c>
      <c r="AB82" s="13" t="str">
        <f ca="1">IF(Tabela1[[#This Row],[PRAZO ABERTURA R.A.E]]&gt;=TODAY(),"",IF(Tabela1[[#This Row],[STATUS]]="ATRASADO",TODAY()-Tabela1[[#This Row],[PRAZO ABERTURA R.A.E]],""))</f>
        <v/>
      </c>
      <c r="AE82" s="3"/>
      <c r="AF82" t="s">
        <v>89</v>
      </c>
    </row>
    <row r="83" spans="1:32" ht="30" x14ac:dyDescent="0.25">
      <c r="A83" s="6">
        <v>82</v>
      </c>
      <c r="B83" s="2" t="s">
        <v>25</v>
      </c>
      <c r="C83" s="67">
        <v>45314</v>
      </c>
      <c r="D83" s="18" t="str">
        <f t="shared" si="1"/>
        <v>janeiro</v>
      </c>
      <c r="E83" s="9">
        <v>0.28819444444444448</v>
      </c>
      <c r="F83" s="80" t="s">
        <v>523</v>
      </c>
      <c r="G83" s="2" t="s">
        <v>58</v>
      </c>
      <c r="H83" s="131"/>
      <c r="I83" s="131"/>
      <c r="J83" s="3"/>
      <c r="K83" s="5" t="s">
        <v>835</v>
      </c>
      <c r="L83" s="6" t="s">
        <v>150</v>
      </c>
      <c r="M83" s="3" t="s">
        <v>51</v>
      </c>
      <c r="N83" s="2" t="s">
        <v>524</v>
      </c>
      <c r="O83" s="134" t="s">
        <v>836</v>
      </c>
      <c r="P83" s="3" t="s">
        <v>526</v>
      </c>
      <c r="Q83" s="3" t="s">
        <v>529</v>
      </c>
      <c r="R83" s="3" t="s">
        <v>528</v>
      </c>
      <c r="S83" s="3" t="s">
        <v>529</v>
      </c>
      <c r="T83" s="7" t="s">
        <v>837</v>
      </c>
      <c r="U83" s="3" t="s">
        <v>838</v>
      </c>
      <c r="V83" s="3" t="s">
        <v>276</v>
      </c>
      <c r="W83" s="6" t="s">
        <v>85</v>
      </c>
      <c r="X83" s="6" t="s">
        <v>86</v>
      </c>
      <c r="Y83" s="6" t="s">
        <v>83</v>
      </c>
      <c r="Z83" s="4" t="str">
        <f>IF(Tabela1[[#This Row],[R.A.E]]="SIM",VLOOKUP(Tabela1[[#This Row],[CLASSIFICAÇÃO]],Lista_Susp_!PRAZO,2,0)+Tabela1[[#This Row],[DATA]],"")</f>
        <v/>
      </c>
      <c r="AA83" s="13" t="b">
        <f ca="1">IF(Tabela1[[#This Row],[R.A.E]]="SIM",IF(AC83="ok","CONCLUÍDO",IF(Tabela1[[#This Row],[PRAZO ABERTURA R.A.E]]&lt;TODAY(),"ATRASADO","NO PRAZO")))</f>
        <v>0</v>
      </c>
      <c r="AB83" s="13" t="str">
        <f ca="1">IF(Tabela1[[#This Row],[PRAZO ABERTURA R.A.E]]&gt;=TODAY(),"",IF(Tabela1[[#This Row],[STATUS]]="ATRASADO",TODAY()-Tabela1[[#This Row],[PRAZO ABERTURA R.A.E]],""))</f>
        <v/>
      </c>
      <c r="AE83" s="3"/>
    </row>
    <row r="84" spans="1:32" ht="75" x14ac:dyDescent="0.25">
      <c r="A84" s="6">
        <v>83</v>
      </c>
      <c r="B84" s="2" t="s">
        <v>30</v>
      </c>
      <c r="C84" s="67">
        <v>45314</v>
      </c>
      <c r="D84" s="18" t="str">
        <f t="shared" si="1"/>
        <v>janeiro</v>
      </c>
      <c r="E84" s="9">
        <v>0.41666666666666669</v>
      </c>
      <c r="F84" s="80" t="s">
        <v>839</v>
      </c>
      <c r="G84" s="2" t="s">
        <v>32</v>
      </c>
      <c r="H84" s="131"/>
      <c r="I84" s="131"/>
      <c r="J84" s="3"/>
      <c r="K84" s="5" t="s">
        <v>840</v>
      </c>
      <c r="L84" s="3" t="s">
        <v>153</v>
      </c>
      <c r="M84" s="3" t="s">
        <v>51</v>
      </c>
      <c r="N84" s="2"/>
      <c r="O84" s="2" t="s">
        <v>844</v>
      </c>
      <c r="P84" s="3" t="s">
        <v>526</v>
      </c>
      <c r="Q84" s="3" t="s">
        <v>845</v>
      </c>
      <c r="R84" s="3" t="s">
        <v>846</v>
      </c>
      <c r="S84" s="68" t="s">
        <v>845</v>
      </c>
      <c r="T84" s="7" t="s">
        <v>841</v>
      </c>
      <c r="U84" s="3" t="s">
        <v>842</v>
      </c>
      <c r="V84" s="26" t="s">
        <v>843</v>
      </c>
      <c r="W84" s="6" t="s">
        <v>85</v>
      </c>
      <c r="X84" s="6" t="s">
        <v>86</v>
      </c>
      <c r="Y84" s="6" t="s">
        <v>83</v>
      </c>
      <c r="Z84" s="4" t="str">
        <f>IF(Tabela1[[#This Row],[R.A.E]]="SIM",VLOOKUP(Tabela1[[#This Row],[CLASSIFICAÇÃO]],Lista_Susp_!PRAZO,2,0)+Tabela1[[#This Row],[DATA]],"")</f>
        <v/>
      </c>
      <c r="AA84" s="13" t="b">
        <f ca="1">IF(Tabela1[[#This Row],[R.A.E]]="SIM",IF(AC84="ok","CONCLUÍDO",IF(Tabela1[[#This Row],[PRAZO ABERTURA R.A.E]]&lt;TODAY(),"ATRASADO","NO PRAZO")))</f>
        <v>0</v>
      </c>
      <c r="AB84" s="13" t="str">
        <f ca="1">IF(Tabela1[[#This Row],[PRAZO ABERTURA R.A.E]]&gt;=TODAY(),"",IF(Tabela1[[#This Row],[STATUS]]="ATRASADO",TODAY()-Tabela1[[#This Row],[PRAZO ABERTURA R.A.E]],""))</f>
        <v/>
      </c>
      <c r="AE84" s="3"/>
      <c r="AF84" t="s">
        <v>89</v>
      </c>
    </row>
    <row r="85" spans="1:32" ht="75" x14ac:dyDescent="0.25">
      <c r="A85" s="6">
        <v>84</v>
      </c>
      <c r="B85" s="2" t="s">
        <v>30</v>
      </c>
      <c r="C85" s="67">
        <v>45315</v>
      </c>
      <c r="D85" s="18" t="str">
        <f t="shared" si="1"/>
        <v>janeiro</v>
      </c>
      <c r="E85" s="9">
        <v>0.34722222222222227</v>
      </c>
      <c r="F85" s="80" t="s">
        <v>498</v>
      </c>
      <c r="G85" s="2" t="s">
        <v>32</v>
      </c>
      <c r="H85" s="131"/>
      <c r="I85" s="131"/>
      <c r="J85" s="3"/>
      <c r="K85" s="5" t="s">
        <v>847</v>
      </c>
      <c r="L85" s="3" t="s">
        <v>167</v>
      </c>
      <c r="M85" s="3" t="s">
        <v>145</v>
      </c>
      <c r="N85" s="2"/>
      <c r="O85" s="2" t="s">
        <v>848</v>
      </c>
      <c r="P85" s="3" t="s">
        <v>372</v>
      </c>
      <c r="Q85" s="3" t="s">
        <v>849</v>
      </c>
      <c r="R85" s="3" t="s">
        <v>506</v>
      </c>
      <c r="S85" s="68" t="s">
        <v>849</v>
      </c>
      <c r="T85" s="7" t="s">
        <v>850</v>
      </c>
      <c r="U85" s="3" t="s">
        <v>851</v>
      </c>
      <c r="V85" s="3" t="s">
        <v>99</v>
      </c>
      <c r="W85" s="6" t="s">
        <v>85</v>
      </c>
      <c r="X85" s="6" t="s">
        <v>86</v>
      </c>
      <c r="Y85" s="6" t="s">
        <v>83</v>
      </c>
      <c r="Z85" s="4" t="str">
        <f>IF(Tabela1[[#This Row],[R.A.E]]="SIM",VLOOKUP(Tabela1[[#This Row],[CLASSIFICAÇÃO]],Lista_Susp_!PRAZO,2,0)+Tabela1[[#This Row],[DATA]],"")</f>
        <v/>
      </c>
      <c r="AA85" s="13" t="b">
        <f ca="1">IF(Tabela1[[#This Row],[R.A.E]]="SIM",IF(AC85="ok","CONCLUÍDO",IF(Tabela1[[#This Row],[PRAZO ABERTURA R.A.E]]&lt;TODAY(),"ATRASADO","NO PRAZO")))</f>
        <v>0</v>
      </c>
      <c r="AB85" s="13" t="str">
        <f ca="1">IF(Tabela1[[#This Row],[PRAZO ABERTURA R.A.E]]&gt;=TODAY(),"",IF(Tabela1[[#This Row],[STATUS]]="ATRASADO",TODAY()-Tabela1[[#This Row],[PRAZO ABERTURA R.A.E]],""))</f>
        <v/>
      </c>
      <c r="AE85" s="3"/>
      <c r="AF85" t="s">
        <v>89</v>
      </c>
    </row>
    <row r="86" spans="1:32" ht="75" x14ac:dyDescent="0.25">
      <c r="A86" s="6">
        <v>85</v>
      </c>
      <c r="B86" s="2" t="s">
        <v>25</v>
      </c>
      <c r="C86" s="67">
        <v>45315</v>
      </c>
      <c r="D86" s="18" t="str">
        <f t="shared" si="1"/>
        <v>janeiro</v>
      </c>
      <c r="E86" s="9">
        <v>0.41666666666666669</v>
      </c>
      <c r="F86" s="80" t="s">
        <v>852</v>
      </c>
      <c r="G86" s="94" t="s">
        <v>64</v>
      </c>
      <c r="H86" s="131"/>
      <c r="I86" s="131"/>
      <c r="J86" s="3"/>
      <c r="K86" s="5" t="s">
        <v>1405</v>
      </c>
      <c r="L86" s="3" t="s">
        <v>149</v>
      </c>
      <c r="M86" s="3" t="s">
        <v>146</v>
      </c>
      <c r="N86" s="2" t="s">
        <v>852</v>
      </c>
      <c r="O86" s="2" t="s">
        <v>853</v>
      </c>
      <c r="P86" s="3" t="s">
        <v>510</v>
      </c>
      <c r="Q86" s="3" t="s">
        <v>511</v>
      </c>
      <c r="R86" s="68" t="s">
        <v>424</v>
      </c>
      <c r="S86" s="3" t="s">
        <v>358</v>
      </c>
      <c r="T86" s="7" t="s">
        <v>857</v>
      </c>
      <c r="U86" s="7" t="s">
        <v>854</v>
      </c>
      <c r="V86" s="3" t="s">
        <v>100</v>
      </c>
      <c r="W86" s="3" t="s">
        <v>88</v>
      </c>
      <c r="X86" s="3" t="s">
        <v>95</v>
      </c>
      <c r="Y86" s="6" t="s">
        <v>89</v>
      </c>
      <c r="Z86" s="4" t="e">
        <f>IF(Tabela1[[#This Row],[R.A.E]]="SIM",VLOOKUP(Tabela1[[#This Row],[CLASSIFICAÇÃO]],Lista_Susp_!PRAZO,2,0)+Tabela1[[#This Row],[DATA]],"")</f>
        <v>#N/A</v>
      </c>
      <c r="AA86" s="13" t="str">
        <f ca="1">IF(Tabela1[[#This Row],[R.A.E]]="SIM",IF(AC86="ok","CONCLUÍDO",IF(Tabela1[[#This Row],[PRAZO ABERTURA R.A.E]]&lt;TODAY(),"ATRASADO","NO PRAZO")))</f>
        <v>CONCLUÍDO</v>
      </c>
      <c r="AB86" s="13"/>
      <c r="AC86" s="3" t="s">
        <v>248</v>
      </c>
      <c r="AD86" s="4">
        <v>45315</v>
      </c>
      <c r="AE86" s="3" t="s">
        <v>89</v>
      </c>
      <c r="AF86" t="s">
        <v>89</v>
      </c>
    </row>
    <row r="87" spans="1:32" ht="30" x14ac:dyDescent="0.25">
      <c r="A87" s="6">
        <v>86</v>
      </c>
      <c r="B87" s="2" t="s">
        <v>25</v>
      </c>
      <c r="C87" s="67">
        <v>45315</v>
      </c>
      <c r="D87" s="18" t="str">
        <f t="shared" si="1"/>
        <v>janeiro</v>
      </c>
      <c r="E87" s="9">
        <v>0.4513888888888889</v>
      </c>
      <c r="F87" s="80" t="s">
        <v>523</v>
      </c>
      <c r="G87" s="2" t="s">
        <v>32</v>
      </c>
      <c r="H87" s="131"/>
      <c r="I87" s="131"/>
      <c r="J87" s="3"/>
      <c r="K87" s="5" t="s">
        <v>855</v>
      </c>
      <c r="L87" s="6" t="s">
        <v>150</v>
      </c>
      <c r="M87" s="3" t="s">
        <v>51</v>
      </c>
      <c r="N87" s="2" t="s">
        <v>524</v>
      </c>
      <c r="O87" s="134" t="s">
        <v>856</v>
      </c>
      <c r="P87" s="3" t="s">
        <v>526</v>
      </c>
      <c r="Q87" s="3" t="s">
        <v>529</v>
      </c>
      <c r="R87" s="3" t="s">
        <v>528</v>
      </c>
      <c r="S87" s="3" t="s">
        <v>529</v>
      </c>
      <c r="T87" s="7" t="s">
        <v>695</v>
      </c>
      <c r="U87" s="70"/>
      <c r="V87" s="3" t="s">
        <v>276</v>
      </c>
      <c r="W87" s="6" t="s">
        <v>85</v>
      </c>
      <c r="X87" s="6" t="s">
        <v>86</v>
      </c>
      <c r="Y87" s="6" t="s">
        <v>83</v>
      </c>
      <c r="Z87" s="4" t="str">
        <f>IF(Tabela1[[#This Row],[R.A.E]]="SIM",VLOOKUP(Tabela1[[#This Row],[CLASSIFICAÇÃO]],Lista_Susp_!PRAZO,2,0)+Tabela1[[#This Row],[DATA]],"")</f>
        <v/>
      </c>
      <c r="AA87" s="13" t="b">
        <f ca="1">IF(Tabela1[[#This Row],[R.A.E]]="SIM",IF(AC87="ok","CONCLUÍDO",IF(Tabela1[[#This Row],[PRAZO ABERTURA R.A.E]]&lt;TODAY(),"ATRASADO","NO PRAZO")))</f>
        <v>0</v>
      </c>
      <c r="AB87" s="13" t="str">
        <f ca="1">IF(Tabela1[[#This Row],[PRAZO ABERTURA R.A.E]]&gt;=TODAY(),"",IF(Tabela1[[#This Row],[STATUS]]="ATRASADO",TODAY()-Tabela1[[#This Row],[PRAZO ABERTURA R.A.E]],""))</f>
        <v/>
      </c>
      <c r="AE87" s="3"/>
    </row>
    <row r="88" spans="1:32" ht="30" x14ac:dyDescent="0.25">
      <c r="A88" s="6">
        <v>87</v>
      </c>
      <c r="B88" s="2" t="s">
        <v>30</v>
      </c>
      <c r="C88" s="67">
        <v>45315</v>
      </c>
      <c r="D88" s="18" t="str">
        <f t="shared" si="1"/>
        <v>janeiro</v>
      </c>
      <c r="E88" s="9">
        <v>0.67222222222222217</v>
      </c>
      <c r="F88" s="80" t="s">
        <v>858</v>
      </c>
      <c r="G88" s="2" t="s">
        <v>28</v>
      </c>
      <c r="H88" s="131" t="s">
        <v>2399</v>
      </c>
      <c r="I88" s="131"/>
      <c r="J88" s="3"/>
      <c r="K88" s="5" t="s">
        <v>859</v>
      </c>
      <c r="L88" s="3" t="s">
        <v>221</v>
      </c>
      <c r="M88" s="3" t="s">
        <v>145</v>
      </c>
      <c r="N88" s="2"/>
      <c r="O88" s="19" t="s">
        <v>860</v>
      </c>
      <c r="P88" s="3" t="s">
        <v>861</v>
      </c>
      <c r="Q88" s="3" t="s">
        <v>862</v>
      </c>
      <c r="R88" s="3" t="s">
        <v>388</v>
      </c>
      <c r="S88" s="68" t="s">
        <v>862</v>
      </c>
      <c r="T88" s="7" t="s">
        <v>863</v>
      </c>
      <c r="U88" s="3" t="s">
        <v>864</v>
      </c>
      <c r="V88" s="3" t="s">
        <v>99</v>
      </c>
      <c r="W88" s="6" t="s">
        <v>85</v>
      </c>
      <c r="X88" s="6" t="s">
        <v>86</v>
      </c>
      <c r="Y88" s="6" t="s">
        <v>83</v>
      </c>
      <c r="Z88" s="4" t="str">
        <f>IF(Tabela1[[#This Row],[R.A.E]]="SIM",VLOOKUP(Tabela1[[#This Row],[CLASSIFICAÇÃO]],Lista_Susp_!PRAZO,2,0)+Tabela1[[#This Row],[DATA]],"")</f>
        <v/>
      </c>
      <c r="AA88" s="13" t="b">
        <f ca="1">IF(Tabela1[[#This Row],[R.A.E]]="SIM",IF(AC88="ok","CONCLUÍDO",IF(Tabela1[[#This Row],[PRAZO ABERTURA R.A.E]]&lt;TODAY(),"ATRASADO","NO PRAZO")))</f>
        <v>0</v>
      </c>
      <c r="AB88" s="13" t="str">
        <f ca="1">IF(Tabela1[[#This Row],[PRAZO ABERTURA R.A.E]]&gt;=TODAY(),"",IF(Tabela1[[#This Row],[STATUS]]="ATRASADO",TODAY()-Tabela1[[#This Row],[PRAZO ABERTURA R.A.E]],""))</f>
        <v/>
      </c>
      <c r="AE88" s="3"/>
      <c r="AF88" t="s">
        <v>89</v>
      </c>
    </row>
    <row r="89" spans="1:32" ht="60" x14ac:dyDescent="0.25">
      <c r="A89" s="6">
        <v>88</v>
      </c>
      <c r="B89" s="2" t="s">
        <v>25</v>
      </c>
      <c r="C89" s="67">
        <v>45316</v>
      </c>
      <c r="D89" s="18" t="str">
        <f t="shared" si="1"/>
        <v>janeiro</v>
      </c>
      <c r="E89" s="9">
        <v>0.4548611111111111</v>
      </c>
      <c r="F89" s="80" t="s">
        <v>865</v>
      </c>
      <c r="G89" s="2" t="s">
        <v>32</v>
      </c>
      <c r="H89" s="131"/>
      <c r="I89" s="131"/>
      <c r="J89" s="3"/>
      <c r="K89" s="5" t="s">
        <v>866</v>
      </c>
      <c r="L89" s="3" t="s">
        <v>209</v>
      </c>
      <c r="M89" s="3" t="s">
        <v>145</v>
      </c>
      <c r="N89" s="2"/>
      <c r="O89" s="2" t="s">
        <v>867</v>
      </c>
      <c r="P89" s="3" t="s">
        <v>430</v>
      </c>
      <c r="Q89" s="3" t="s">
        <v>431</v>
      </c>
      <c r="R89" s="3" t="s">
        <v>431</v>
      </c>
      <c r="S89" s="3" t="s">
        <v>433</v>
      </c>
      <c r="T89" s="7" t="s">
        <v>868</v>
      </c>
      <c r="U89" s="3" t="s">
        <v>435</v>
      </c>
      <c r="V89" s="3" t="s">
        <v>91</v>
      </c>
      <c r="W89" s="6" t="s">
        <v>85</v>
      </c>
      <c r="X89" s="6" t="s">
        <v>86</v>
      </c>
      <c r="Y89" s="6" t="s">
        <v>83</v>
      </c>
      <c r="Z89" s="4" t="str">
        <f>IF(Tabela1[[#This Row],[R.A.E]]="SIM",VLOOKUP(Tabela1[[#This Row],[CLASSIFICAÇÃO]],Lista_Susp_!PRAZO,2,0)+Tabela1[[#This Row],[DATA]],"")</f>
        <v/>
      </c>
      <c r="AA89" s="13" t="b">
        <f ca="1">IF(Tabela1[[#This Row],[R.A.E]]="SIM",IF(AC89="ok","CONCLUÍDO",IF(Tabela1[[#This Row],[PRAZO ABERTURA R.A.E]]&lt;TODAY(),"ATRASADO","NO PRAZO")))</f>
        <v>0</v>
      </c>
      <c r="AB89" s="13" t="str">
        <f ca="1">IF(Tabela1[[#This Row],[PRAZO ABERTURA R.A.E]]&gt;=TODAY(),"",IF(Tabela1[[#This Row],[STATUS]]="ATRASADO",TODAY()-Tabela1[[#This Row],[PRAZO ABERTURA R.A.E]],""))</f>
        <v/>
      </c>
      <c r="AE89" s="3"/>
    </row>
    <row r="90" spans="1:32" ht="30" x14ac:dyDescent="0.25">
      <c r="A90" s="6">
        <v>89</v>
      </c>
      <c r="B90" s="2" t="s">
        <v>25</v>
      </c>
      <c r="C90" s="81">
        <v>45316</v>
      </c>
      <c r="D90" s="18" t="str">
        <f t="shared" si="1"/>
        <v>janeiro</v>
      </c>
      <c r="E90" s="9">
        <v>0.35416666666666669</v>
      </c>
      <c r="F90" s="26" t="s">
        <v>869</v>
      </c>
      <c r="G90" s="2" t="s">
        <v>39</v>
      </c>
      <c r="H90" s="131"/>
      <c r="I90" s="131"/>
      <c r="J90" s="3"/>
      <c r="K90" s="5" t="s">
        <v>870</v>
      </c>
      <c r="L90" s="3" t="s">
        <v>185</v>
      </c>
      <c r="M90" s="3" t="s">
        <v>145</v>
      </c>
      <c r="N90" s="2"/>
      <c r="O90" s="26" t="s">
        <v>871</v>
      </c>
      <c r="P90" s="3" t="s">
        <v>459</v>
      </c>
      <c r="Q90" s="3" t="s">
        <v>872</v>
      </c>
      <c r="R90" s="3" t="s">
        <v>432</v>
      </c>
      <c r="S90" s="3" t="s">
        <v>873</v>
      </c>
      <c r="T90" s="7" t="s">
        <v>874</v>
      </c>
      <c r="U90" s="1" t="s">
        <v>875</v>
      </c>
      <c r="V90" s="3" t="s">
        <v>91</v>
      </c>
      <c r="W90" s="6" t="s">
        <v>85</v>
      </c>
      <c r="X90" s="6" t="s">
        <v>86</v>
      </c>
      <c r="Y90" s="6" t="s">
        <v>83</v>
      </c>
      <c r="Z90" s="4" t="str">
        <f>IF(Tabela1[[#This Row],[R.A.E]]="SIM",VLOOKUP(Tabela1[[#This Row],[CLASSIFICAÇÃO]],Lista_Susp_!PRAZO,2,0)+Tabela1[[#This Row],[DATA]],"")</f>
        <v/>
      </c>
      <c r="AA90" s="13" t="b">
        <f ca="1">IF(Tabela1[[#This Row],[R.A.E]]="SIM",IF(AC90="ok","CONCLUÍDO",IF(Tabela1[[#This Row],[PRAZO ABERTURA R.A.E]]&lt;TODAY(),"ATRASADO","NO PRAZO")))</f>
        <v>0</v>
      </c>
      <c r="AB90" s="13" t="str">
        <f ca="1">IF(Tabela1[[#This Row],[PRAZO ABERTURA R.A.E]]&gt;=TODAY(),"",IF(Tabela1[[#This Row],[STATUS]]="ATRASADO",TODAY()-Tabela1[[#This Row],[PRAZO ABERTURA R.A.E]],""))</f>
        <v/>
      </c>
      <c r="AE90" s="3"/>
    </row>
    <row r="91" spans="1:32" ht="30" x14ac:dyDescent="0.25">
      <c r="A91" s="6">
        <v>90</v>
      </c>
      <c r="B91" s="2" t="s">
        <v>25</v>
      </c>
      <c r="C91" s="81">
        <v>45316</v>
      </c>
      <c r="D91" s="18" t="str">
        <f t="shared" si="1"/>
        <v>janeiro</v>
      </c>
      <c r="E91" s="9">
        <v>0.3263888888888889</v>
      </c>
      <c r="F91" s="80" t="s">
        <v>876</v>
      </c>
      <c r="G91" s="2" t="s">
        <v>39</v>
      </c>
      <c r="H91" s="131"/>
      <c r="I91" s="131"/>
      <c r="J91" s="3"/>
      <c r="K91" s="5" t="s">
        <v>906</v>
      </c>
      <c r="L91" s="3" t="s">
        <v>45</v>
      </c>
      <c r="M91" s="3" t="s">
        <v>145</v>
      </c>
      <c r="N91" s="2" t="s">
        <v>877</v>
      </c>
      <c r="O91" s="2" t="s">
        <v>878</v>
      </c>
      <c r="P91" s="3" t="s">
        <v>459</v>
      </c>
      <c r="Q91" s="70"/>
      <c r="R91" s="70"/>
      <c r="S91" s="70"/>
      <c r="T91" s="7" t="s">
        <v>879</v>
      </c>
      <c r="U91" s="3" t="s">
        <v>880</v>
      </c>
      <c r="V91" s="3" t="s">
        <v>276</v>
      </c>
      <c r="W91" s="6" t="s">
        <v>85</v>
      </c>
      <c r="X91" s="6" t="s">
        <v>86</v>
      </c>
      <c r="Y91" s="6" t="s">
        <v>83</v>
      </c>
      <c r="Z91" s="4" t="str">
        <f>IF(Tabela1[[#This Row],[R.A.E]]="SIM",VLOOKUP(Tabela1[[#This Row],[CLASSIFICAÇÃO]],Lista_Susp_!PRAZO,2,0)+Tabela1[[#This Row],[DATA]],"")</f>
        <v/>
      </c>
      <c r="AA91" s="13" t="b">
        <f ca="1">IF(Tabela1[[#This Row],[R.A.E]]="SIM",IF(AC91="ok","CONCLUÍDO",IF(Tabela1[[#This Row],[PRAZO ABERTURA R.A.E]]&lt;TODAY(),"ATRASADO","NO PRAZO")))</f>
        <v>0</v>
      </c>
      <c r="AB91" s="13" t="str">
        <f ca="1">IF(Tabela1[[#This Row],[PRAZO ABERTURA R.A.E]]&gt;=TODAY(),"",IF(Tabela1[[#This Row],[STATUS]]="ATRASADO",TODAY()-Tabela1[[#This Row],[PRAZO ABERTURA R.A.E]],""))</f>
        <v/>
      </c>
      <c r="AE91" s="3"/>
    </row>
    <row r="92" spans="1:32" ht="105" x14ac:dyDescent="0.25">
      <c r="A92" s="6">
        <v>91</v>
      </c>
      <c r="B92" s="2" t="s">
        <v>25</v>
      </c>
      <c r="C92" s="81">
        <v>45317</v>
      </c>
      <c r="D92" s="18" t="str">
        <f t="shared" si="1"/>
        <v>janeiro</v>
      </c>
      <c r="E92" s="9">
        <v>0.86111111111111116</v>
      </c>
      <c r="F92" s="80" t="s">
        <v>881</v>
      </c>
      <c r="G92" s="22" t="s">
        <v>28</v>
      </c>
      <c r="H92" s="131" t="s">
        <v>2401</v>
      </c>
      <c r="I92" s="131"/>
      <c r="J92" s="3" t="s">
        <v>89</v>
      </c>
      <c r="K92" s="5" t="s">
        <v>882</v>
      </c>
      <c r="L92" s="6" t="s">
        <v>150</v>
      </c>
      <c r="M92" s="3" t="s">
        <v>146</v>
      </c>
      <c r="N92" s="2"/>
      <c r="O92" s="134" t="s">
        <v>2831</v>
      </c>
      <c r="P92" s="3" t="s">
        <v>516</v>
      </c>
      <c r="Q92" s="3" t="s">
        <v>517</v>
      </c>
      <c r="R92" s="3" t="s">
        <v>424</v>
      </c>
      <c r="S92" s="3" t="s">
        <v>517</v>
      </c>
      <c r="T92" s="7" t="s">
        <v>883</v>
      </c>
      <c r="U92" s="3" t="s">
        <v>517</v>
      </c>
      <c r="V92" s="3" t="s">
        <v>122</v>
      </c>
      <c r="W92" s="3" t="s">
        <v>88</v>
      </c>
      <c r="X92" s="3" t="s">
        <v>95</v>
      </c>
      <c r="Y92" s="3" t="s">
        <v>89</v>
      </c>
      <c r="Z92" s="4">
        <f>IF(Tabela1[[#This Row],[R.A.E]]="SIM",VLOOKUP(Tabela1[[#This Row],[CLASSIFICAÇÃO]],Lista_Susp_!PRAZO,2,0)+Tabela1[[#This Row],[DATA]],"")</f>
        <v>45324</v>
      </c>
      <c r="AA92" s="13" t="str">
        <f ca="1">IF(Tabela1[[#This Row],[R.A.E]]="SIM",IF(AC92="ok","CONCLUÍDO",IF(Tabela1[[#This Row],[PRAZO ABERTURA R.A.E]]&lt;TODAY(),"ATRASADO","NO PRAZO")))</f>
        <v>CONCLUÍDO</v>
      </c>
      <c r="AB92" s="13" t="str">
        <f ca="1">IF(Tabela1[[#This Row],[PRAZO ABERTURA R.A.E]]&gt;=TODAY(),"",IF(Tabela1[[#This Row],[STATUS]]="ATRASADO",TODAY()-Tabela1[[#This Row],[PRAZO ABERTURA R.A.E]],""))</f>
        <v/>
      </c>
      <c r="AC92" s="3" t="s">
        <v>248</v>
      </c>
      <c r="AE92" s="3" t="s">
        <v>89</v>
      </c>
    </row>
    <row r="93" spans="1:32" ht="120" x14ac:dyDescent="0.25">
      <c r="A93" s="6">
        <v>92</v>
      </c>
      <c r="B93" s="2" t="s">
        <v>25</v>
      </c>
      <c r="C93" s="81">
        <v>45316</v>
      </c>
      <c r="D93" s="18" t="str">
        <f t="shared" si="1"/>
        <v>janeiro</v>
      </c>
      <c r="E93" s="9">
        <v>0.4375</v>
      </c>
      <c r="F93" s="80" t="s">
        <v>884</v>
      </c>
      <c r="G93" s="82" t="s">
        <v>246</v>
      </c>
      <c r="H93" s="131"/>
      <c r="I93" s="131"/>
      <c r="J93" s="3"/>
      <c r="K93" s="5" t="s">
        <v>885</v>
      </c>
      <c r="L93" s="3" t="s">
        <v>45</v>
      </c>
      <c r="M93" s="3" t="s">
        <v>145</v>
      </c>
      <c r="N93" s="2" t="s">
        <v>758</v>
      </c>
      <c r="O93" s="2" t="s">
        <v>886</v>
      </c>
      <c r="P93" s="3" t="s">
        <v>887</v>
      </c>
      <c r="Q93" s="3" t="s">
        <v>888</v>
      </c>
      <c r="R93" s="3" t="s">
        <v>889</v>
      </c>
      <c r="S93" s="3" t="s">
        <v>890</v>
      </c>
      <c r="T93" s="7" t="s">
        <v>891</v>
      </c>
      <c r="U93" s="3" t="s">
        <v>892</v>
      </c>
      <c r="V93" s="3" t="s">
        <v>105</v>
      </c>
      <c r="W93" s="3" t="s">
        <v>85</v>
      </c>
      <c r="X93" s="3" t="s">
        <v>95</v>
      </c>
      <c r="Y93" s="3" t="s">
        <v>83</v>
      </c>
      <c r="Z93" s="4" t="str">
        <f>IF(Tabela1[[#This Row],[R.A.E]]="SIM",VLOOKUP(Tabela1[[#This Row],[CLASSIFICAÇÃO]],Lista_Susp_!PRAZO,2,0)+Tabela1[[#This Row],[DATA]],"")</f>
        <v/>
      </c>
      <c r="AA93" s="13" t="b">
        <f ca="1">IF(Tabela1[[#This Row],[R.A.E]]="SIM",IF(AC93="ok","CONCLUÍDO",IF(Tabela1[[#This Row],[PRAZO ABERTURA R.A.E]]&lt;TODAY(),"ATRASADO","NO PRAZO")))</f>
        <v>0</v>
      </c>
      <c r="AB93" s="13" t="str">
        <f ca="1">IF(Tabela1[[#This Row],[PRAZO ABERTURA R.A.E]]&gt;=TODAY(),"",IF(Tabela1[[#This Row],[STATUS]]="ATRASADO",TODAY()-Tabela1[[#This Row],[PRAZO ABERTURA R.A.E]],""))</f>
        <v/>
      </c>
      <c r="AE93" s="3"/>
    </row>
    <row r="94" spans="1:32" ht="60" x14ac:dyDescent="0.25">
      <c r="A94" s="6">
        <v>93</v>
      </c>
      <c r="B94" s="2" t="s">
        <v>25</v>
      </c>
      <c r="C94" s="81">
        <v>45318</v>
      </c>
      <c r="D94" s="18" t="str">
        <f t="shared" si="1"/>
        <v>janeiro</v>
      </c>
      <c r="E94" s="9">
        <v>0.72916666666666663</v>
      </c>
      <c r="F94" s="80" t="s">
        <v>893</v>
      </c>
      <c r="G94" s="2" t="s">
        <v>39</v>
      </c>
      <c r="H94" s="131"/>
      <c r="I94" s="131"/>
      <c r="J94" s="3"/>
      <c r="K94" s="76" t="s">
        <v>907</v>
      </c>
      <c r="L94" s="6" t="s">
        <v>150</v>
      </c>
      <c r="M94" s="3" t="s">
        <v>275</v>
      </c>
      <c r="N94" s="2" t="s">
        <v>830</v>
      </c>
      <c r="O94" s="134" t="s">
        <v>2832</v>
      </c>
      <c r="P94" s="3" t="s">
        <v>894</v>
      </c>
      <c r="Q94" s="3" t="s">
        <v>895</v>
      </c>
      <c r="R94" s="3" t="s">
        <v>896</v>
      </c>
      <c r="S94" s="3" t="s">
        <v>895</v>
      </c>
      <c r="T94" s="7" t="s">
        <v>897</v>
      </c>
      <c r="U94" s="3" t="s">
        <v>898</v>
      </c>
      <c r="V94" s="3" t="s">
        <v>90</v>
      </c>
      <c r="W94" s="6" t="s">
        <v>85</v>
      </c>
      <c r="X94" s="6" t="s">
        <v>86</v>
      </c>
      <c r="Y94" s="6" t="s">
        <v>83</v>
      </c>
      <c r="Z94" s="4" t="str">
        <f>IF(Tabela1[[#This Row],[R.A.E]]="SIM",VLOOKUP(Tabela1[[#This Row],[CLASSIFICAÇÃO]],Lista_Susp_!PRAZO,2,0)+Tabela1[[#This Row],[DATA]],"")</f>
        <v/>
      </c>
      <c r="AA94" s="13" t="b">
        <f ca="1">IF(Tabela1[[#This Row],[R.A.E]]="SIM",IF(AC94="ok","CONCLUÍDO",IF(Tabela1[[#This Row],[PRAZO ABERTURA R.A.E]]&lt;TODAY(),"ATRASADO","NO PRAZO")))</f>
        <v>0</v>
      </c>
      <c r="AB94" s="13" t="str">
        <f ca="1">IF(Tabela1[[#This Row],[PRAZO ABERTURA R.A.E]]&gt;=TODAY(),"",IF(Tabela1[[#This Row],[STATUS]]="ATRASADO",TODAY()-Tabela1[[#This Row],[PRAZO ABERTURA R.A.E]],""))</f>
        <v/>
      </c>
      <c r="AE94" s="3"/>
    </row>
    <row r="95" spans="1:32" ht="60" x14ac:dyDescent="0.25">
      <c r="A95" s="6">
        <v>94</v>
      </c>
      <c r="B95" s="2" t="s">
        <v>25</v>
      </c>
      <c r="C95" s="81">
        <v>45319</v>
      </c>
      <c r="D95" s="18" t="str">
        <f t="shared" si="1"/>
        <v>janeiro</v>
      </c>
      <c r="E95" s="9">
        <v>0.33333333333333331</v>
      </c>
      <c r="F95" s="80" t="s">
        <v>899</v>
      </c>
      <c r="G95" s="2" t="s">
        <v>36</v>
      </c>
      <c r="H95" s="131"/>
      <c r="I95" s="131"/>
      <c r="J95" s="3"/>
      <c r="K95" s="76" t="s">
        <v>900</v>
      </c>
      <c r="L95" s="6" t="s">
        <v>150</v>
      </c>
      <c r="M95" s="3" t="s">
        <v>275</v>
      </c>
      <c r="N95" s="2" t="s">
        <v>830</v>
      </c>
      <c r="O95" s="134" t="s">
        <v>2832</v>
      </c>
      <c r="P95" s="3" t="s">
        <v>894</v>
      </c>
      <c r="Q95" s="3" t="s">
        <v>895</v>
      </c>
      <c r="R95" s="3" t="s">
        <v>896</v>
      </c>
      <c r="S95" s="68" t="s">
        <v>895</v>
      </c>
      <c r="T95" s="7" t="s">
        <v>897</v>
      </c>
      <c r="U95" s="3" t="s">
        <v>898</v>
      </c>
      <c r="V95" s="3" t="s">
        <v>90</v>
      </c>
      <c r="W95" s="6" t="s">
        <v>85</v>
      </c>
      <c r="X95" s="6" t="s">
        <v>86</v>
      </c>
      <c r="Y95" s="6" t="s">
        <v>83</v>
      </c>
      <c r="Z95" s="4" t="str">
        <f>IF(Tabela1[[#This Row],[R.A.E]]="SIM",VLOOKUP(Tabela1[[#This Row],[CLASSIFICAÇÃO]],Lista_Susp_!PRAZO,2,0)+Tabela1[[#This Row],[DATA]],"")</f>
        <v/>
      </c>
      <c r="AA95" s="13" t="b">
        <f ca="1">IF(Tabela1[[#This Row],[R.A.E]]="SIM",IF(AC95="ok","CONCLUÍDO",IF(Tabela1[[#This Row],[PRAZO ABERTURA R.A.E]]&lt;TODAY(),"ATRASADO","NO PRAZO")))</f>
        <v>0</v>
      </c>
      <c r="AB95" s="13" t="str">
        <f ca="1">IF(Tabela1[[#This Row],[PRAZO ABERTURA R.A.E]]&gt;=TODAY(),"",IF(Tabela1[[#This Row],[STATUS]]="ATRASADO",TODAY()-Tabela1[[#This Row],[PRAZO ABERTURA R.A.E]],""))</f>
        <v/>
      </c>
      <c r="AE95" s="3"/>
    </row>
    <row r="96" spans="1:32" x14ac:dyDescent="0.25">
      <c r="A96" s="6">
        <v>95</v>
      </c>
      <c r="B96" s="2" t="s">
        <v>25</v>
      </c>
      <c r="C96" s="81">
        <v>45319</v>
      </c>
      <c r="D96" s="18" t="str">
        <f t="shared" si="1"/>
        <v>janeiro</v>
      </c>
      <c r="E96" s="9">
        <v>0.25</v>
      </c>
      <c r="F96" s="19" t="s">
        <v>909</v>
      </c>
      <c r="G96" s="2" t="s">
        <v>28</v>
      </c>
      <c r="H96" s="131" t="s">
        <v>2399</v>
      </c>
      <c r="I96" s="131"/>
      <c r="J96" s="3"/>
      <c r="K96" s="5" t="s">
        <v>910</v>
      </c>
      <c r="L96" s="70" t="s">
        <v>901</v>
      </c>
      <c r="M96" s="3" t="s">
        <v>147</v>
      </c>
      <c r="N96" s="2" t="s">
        <v>908</v>
      </c>
      <c r="O96" s="2" t="s">
        <v>902</v>
      </c>
      <c r="P96" s="3" t="s">
        <v>533</v>
      </c>
      <c r="Q96" s="3" t="s">
        <v>903</v>
      </c>
      <c r="R96" s="3" t="s">
        <v>904</v>
      </c>
      <c r="S96" s="3" t="s">
        <v>903</v>
      </c>
      <c r="T96" t="s">
        <v>905</v>
      </c>
      <c r="U96" s="3" t="s">
        <v>903</v>
      </c>
      <c r="V96" s="3" t="s">
        <v>271</v>
      </c>
      <c r="W96" s="6" t="s">
        <v>85</v>
      </c>
      <c r="X96" s="6" t="s">
        <v>86</v>
      </c>
      <c r="Y96" s="6" t="s">
        <v>83</v>
      </c>
      <c r="Z96" s="4" t="str">
        <f>IF(Tabela1[[#This Row],[R.A.E]]="SIM",VLOOKUP(Tabela1[[#This Row],[CLASSIFICAÇÃO]],Lista_Susp_!PRAZO,2,0)+Tabela1[[#This Row],[DATA]],"")</f>
        <v/>
      </c>
      <c r="AA96" s="13" t="b">
        <f ca="1">IF(Tabela1[[#This Row],[R.A.E]]="SIM",IF(AC96="ok","CONCLUÍDO",IF(Tabela1[[#This Row],[PRAZO ABERTURA R.A.E]]&lt;TODAY(),"ATRASADO","NO PRAZO")))</f>
        <v>0</v>
      </c>
      <c r="AB96" s="13" t="str">
        <f ca="1">IF(Tabela1[[#This Row],[PRAZO ABERTURA R.A.E]]&gt;=TODAY(),"",IF(Tabela1[[#This Row],[STATUS]]="ATRASADO",TODAY()-Tabela1[[#This Row],[PRAZO ABERTURA R.A.E]],""))</f>
        <v/>
      </c>
      <c r="AE96" s="3"/>
    </row>
    <row r="97" spans="1:32" ht="75" x14ac:dyDescent="0.25">
      <c r="A97" s="6">
        <v>96</v>
      </c>
      <c r="B97" s="2" t="s">
        <v>25</v>
      </c>
      <c r="C97" s="81">
        <v>45320</v>
      </c>
      <c r="D97" s="18" t="str">
        <f t="shared" si="1"/>
        <v>janeiro</v>
      </c>
      <c r="E97" s="9">
        <v>0.48958333333333331</v>
      </c>
      <c r="F97" s="80" t="s">
        <v>911</v>
      </c>
      <c r="G97" s="2" t="s">
        <v>39</v>
      </c>
      <c r="H97" s="131"/>
      <c r="I97" s="131"/>
      <c r="J97" s="3"/>
      <c r="K97" s="5" t="s">
        <v>912</v>
      </c>
      <c r="L97" s="3" t="s">
        <v>161</v>
      </c>
      <c r="M97" s="3" t="s">
        <v>274</v>
      </c>
      <c r="N97" s="2" t="s">
        <v>830</v>
      </c>
      <c r="O97" s="2" t="s">
        <v>913</v>
      </c>
      <c r="P97" s="3" t="s">
        <v>914</v>
      </c>
      <c r="Q97" s="70"/>
      <c r="R97" s="70"/>
      <c r="S97" s="70"/>
      <c r="T97" s="7" t="s">
        <v>915</v>
      </c>
      <c r="U97" s="3" t="s">
        <v>916</v>
      </c>
      <c r="V97" s="3" t="s">
        <v>90</v>
      </c>
      <c r="W97" s="6" t="s">
        <v>85</v>
      </c>
      <c r="X97" s="6" t="s">
        <v>86</v>
      </c>
      <c r="Y97" s="6" t="s">
        <v>83</v>
      </c>
      <c r="Z97" s="4" t="str">
        <f>IF(Tabela1[[#This Row],[R.A.E]]="SIM",VLOOKUP(Tabela1[[#This Row],[CLASSIFICAÇÃO]],Lista_Susp_!PRAZO,2,0)+Tabela1[[#This Row],[DATA]],"")</f>
        <v/>
      </c>
      <c r="AA97" s="13" t="b">
        <f ca="1">IF(Tabela1[[#This Row],[R.A.E]]="SIM",IF(AC97="ok","CONCLUÍDO",IF(Tabela1[[#This Row],[PRAZO ABERTURA R.A.E]]&lt;TODAY(),"ATRASADO","NO PRAZO")))</f>
        <v>0</v>
      </c>
      <c r="AB97" s="13" t="str">
        <f ca="1">IF(Tabela1[[#This Row],[PRAZO ABERTURA R.A.E]]&gt;=TODAY(),"",IF(Tabela1[[#This Row],[STATUS]]="ATRASADO",TODAY()-Tabela1[[#This Row],[PRAZO ABERTURA R.A.E]],""))</f>
        <v/>
      </c>
      <c r="AE97" s="3"/>
    </row>
    <row r="98" spans="1:32" ht="30" x14ac:dyDescent="0.25">
      <c r="A98" s="6">
        <v>97</v>
      </c>
      <c r="B98" s="2" t="s">
        <v>25</v>
      </c>
      <c r="C98" s="81">
        <v>45317</v>
      </c>
      <c r="D98" s="18" t="str">
        <f t="shared" si="1"/>
        <v>janeiro</v>
      </c>
      <c r="E98" s="9">
        <v>0.3888888888888889</v>
      </c>
      <c r="F98" s="80" t="s">
        <v>918</v>
      </c>
      <c r="G98" s="2" t="s">
        <v>34</v>
      </c>
      <c r="H98" s="131"/>
      <c r="I98" s="131" t="s">
        <v>5261</v>
      </c>
      <c r="J98" s="3"/>
      <c r="K98" s="5" t="s">
        <v>917</v>
      </c>
      <c r="L98" s="6" t="s">
        <v>150</v>
      </c>
      <c r="M98" s="3" t="s">
        <v>147</v>
      </c>
      <c r="N98" s="2" t="s">
        <v>50</v>
      </c>
      <c r="O98" s="134" t="s">
        <v>919</v>
      </c>
      <c r="P98" s="3" t="s">
        <v>894</v>
      </c>
      <c r="Q98" s="70"/>
      <c r="R98" s="70"/>
      <c r="S98" s="70"/>
      <c r="T98" s="7" t="s">
        <v>920</v>
      </c>
      <c r="U98" s="7" t="s">
        <v>921</v>
      </c>
      <c r="V98" s="3" t="s">
        <v>105</v>
      </c>
      <c r="W98" s="6" t="s">
        <v>85</v>
      </c>
      <c r="X98" s="6" t="s">
        <v>86</v>
      </c>
      <c r="Y98" s="3" t="s">
        <v>89</v>
      </c>
      <c r="Z98" s="4">
        <f>IF(Tabela1[[#This Row],[R.A.E]]="SIM",VLOOKUP(Tabela1[[#This Row],[CLASSIFICAÇÃO]],Lista_Susp_!PRAZO,2,0)+Tabela1[[#This Row],[DATA]],"")</f>
        <v>45324</v>
      </c>
      <c r="AA98" s="13" t="str">
        <f ca="1">IF(Tabela1[[#This Row],[R.A.E]]="SIM",IF(AC98="ok","CONCLUÍDO",IF(Tabela1[[#This Row],[PRAZO ABERTURA R.A.E]]&lt;TODAY(),"ATRASADO","NO PRAZO")))</f>
        <v>CONCLUÍDO</v>
      </c>
      <c r="AB98" s="13" t="str">
        <f ca="1">IF(Tabela1[[#This Row],[PRAZO ABERTURA R.A.E]]&gt;=TODAY(),"",IF(Tabela1[[#This Row],[STATUS]]="ATRASADO",TODAY()-Tabela1[[#This Row],[PRAZO ABERTURA R.A.E]],""))</f>
        <v/>
      </c>
      <c r="AC98" s="83" t="s">
        <v>958</v>
      </c>
      <c r="AD98" s="83"/>
      <c r="AE98" s="83"/>
    </row>
    <row r="99" spans="1:32" ht="60" x14ac:dyDescent="0.25">
      <c r="A99" s="6">
        <v>98</v>
      </c>
      <c r="B99" s="2" t="s">
        <v>25</v>
      </c>
      <c r="C99" s="81">
        <v>45319</v>
      </c>
      <c r="D99" s="18" t="str">
        <f t="shared" si="1"/>
        <v>janeiro</v>
      </c>
      <c r="E99" s="9">
        <v>0.44791666666666669</v>
      </c>
      <c r="F99" s="19" t="s">
        <v>923</v>
      </c>
      <c r="G99" s="2" t="s">
        <v>34</v>
      </c>
      <c r="H99" s="131"/>
      <c r="I99" s="131" t="s">
        <v>5261</v>
      </c>
      <c r="J99" s="3"/>
      <c r="K99" s="5" t="s">
        <v>922</v>
      </c>
      <c r="L99" s="3" t="s">
        <v>155</v>
      </c>
      <c r="M99" s="3" t="s">
        <v>147</v>
      </c>
      <c r="N99" s="2" t="s">
        <v>59</v>
      </c>
      <c r="O99" s="2" t="s">
        <v>924</v>
      </c>
      <c r="P99" s="3" t="s">
        <v>925</v>
      </c>
      <c r="Q99" s="70"/>
      <c r="R99" s="70"/>
      <c r="S99" s="70"/>
      <c r="T99" s="7" t="s">
        <v>926</v>
      </c>
      <c r="U99" s="7" t="s">
        <v>580</v>
      </c>
      <c r="V99" s="3" t="s">
        <v>105</v>
      </c>
      <c r="W99" s="3" t="s">
        <v>85</v>
      </c>
      <c r="X99" s="3" t="s">
        <v>95</v>
      </c>
      <c r="Y99" s="3" t="s">
        <v>89</v>
      </c>
      <c r="Z99" s="4">
        <f>IF(Tabela1[[#This Row],[R.A.E]]="SIM",VLOOKUP(Tabela1[[#This Row],[CLASSIFICAÇÃO]],Lista_Susp_!PRAZO,2,0)+Tabela1[[#This Row],[DATA]],"")</f>
        <v>45326</v>
      </c>
      <c r="AA99" s="13" t="str">
        <f ca="1">IF(Tabela1[[#This Row],[R.A.E]]="SIM",IF(AC99="ok","CONCLUÍDO",IF(Tabela1[[#This Row],[PRAZO ABERTURA R.A.E]]&lt;TODAY(),"ATRASADO","NO PRAZO")))</f>
        <v>CONCLUÍDO</v>
      </c>
      <c r="AB99" s="13" t="str">
        <f ca="1">IF(Tabela1[[#This Row],[PRAZO ABERTURA R.A.E]]&gt;=TODAY(),"",IF(Tabela1[[#This Row],[STATUS]]="ATRASADO",TODAY()-Tabela1[[#This Row],[PRAZO ABERTURA R.A.E]],""))</f>
        <v/>
      </c>
      <c r="AC99" s="83" t="s">
        <v>958</v>
      </c>
      <c r="AD99" s="83"/>
      <c r="AE99" s="83"/>
    </row>
    <row r="100" spans="1:32" ht="50.25" customHeight="1" x14ac:dyDescent="0.25">
      <c r="A100" s="6">
        <v>99</v>
      </c>
      <c r="B100" s="2" t="s">
        <v>25</v>
      </c>
      <c r="C100" s="81">
        <v>45321</v>
      </c>
      <c r="D100" s="18" t="str">
        <f t="shared" si="1"/>
        <v>janeiro</v>
      </c>
      <c r="E100" s="9">
        <v>0.65763888888888888</v>
      </c>
      <c r="F100" s="80" t="s">
        <v>928</v>
      </c>
      <c r="G100" s="2" t="s">
        <v>36</v>
      </c>
      <c r="H100" s="131"/>
      <c r="I100" s="131"/>
      <c r="J100" s="3"/>
      <c r="K100" s="5" t="s">
        <v>927</v>
      </c>
      <c r="L100" s="6" t="s">
        <v>150</v>
      </c>
      <c r="M100" s="3" t="s">
        <v>147</v>
      </c>
      <c r="N100" s="2" t="s">
        <v>38</v>
      </c>
      <c r="O100" s="134" t="s">
        <v>2833</v>
      </c>
      <c r="P100" s="3" t="s">
        <v>2834</v>
      </c>
      <c r="Q100" s="70"/>
      <c r="R100" s="70"/>
      <c r="S100" s="70"/>
      <c r="T100" s="7" t="s">
        <v>930</v>
      </c>
      <c r="U100" s="3" t="s">
        <v>931</v>
      </c>
      <c r="V100" s="3" t="s">
        <v>93</v>
      </c>
      <c r="W100" s="6" t="s">
        <v>85</v>
      </c>
      <c r="X100" s="6" t="s">
        <v>86</v>
      </c>
      <c r="Y100" s="6" t="s">
        <v>83</v>
      </c>
      <c r="Z100" s="4" t="str">
        <f>IF(Tabela1[[#This Row],[R.A.E]]="SIM",VLOOKUP(Tabela1[[#This Row],[CLASSIFICAÇÃO]],Lista_Susp_!PRAZO,2,0)+Tabela1[[#This Row],[DATA]],"")</f>
        <v/>
      </c>
      <c r="AA100" s="13" t="b">
        <f ca="1">IF(Tabela1[[#This Row],[R.A.E]]="SIM",IF(AC100="ok","CONCLUÍDO",IF(Tabela1[[#This Row],[PRAZO ABERTURA R.A.E]]&lt;TODAY(),"ATRASADO","NO PRAZO")))</f>
        <v>0</v>
      </c>
      <c r="AB100" s="13" t="str">
        <f ca="1">IF(Tabela1[[#This Row],[PRAZO ABERTURA R.A.E]]&gt;=TODAY(),"",IF(Tabela1[[#This Row],[STATUS]]="ATRASADO",TODAY()-Tabela1[[#This Row],[PRAZO ABERTURA R.A.E]],""))</f>
        <v/>
      </c>
      <c r="AE100" s="3"/>
    </row>
    <row r="101" spans="1:32" ht="105" x14ac:dyDescent="0.25">
      <c r="A101" s="6">
        <v>100</v>
      </c>
      <c r="B101" s="2" t="s">
        <v>25</v>
      </c>
      <c r="C101" s="81">
        <v>45322</v>
      </c>
      <c r="D101" s="18" t="str">
        <f t="shared" si="1"/>
        <v>janeiro</v>
      </c>
      <c r="E101" s="9">
        <v>6.5277777777777782E-2</v>
      </c>
      <c r="F101" s="80" t="s">
        <v>932</v>
      </c>
      <c r="G101" s="2" t="s">
        <v>39</v>
      </c>
      <c r="H101" s="131"/>
      <c r="I101" s="131"/>
      <c r="J101" s="3"/>
      <c r="K101" s="5" t="s">
        <v>933</v>
      </c>
      <c r="L101" s="6" t="s">
        <v>150</v>
      </c>
      <c r="M101" s="3" t="s">
        <v>284</v>
      </c>
      <c r="N101" s="2" t="s">
        <v>934</v>
      </c>
      <c r="O101" s="134" t="s">
        <v>935</v>
      </c>
      <c r="P101" s="3" t="s">
        <v>936</v>
      </c>
      <c r="Q101" s="70"/>
      <c r="R101" s="70"/>
      <c r="S101" s="70"/>
      <c r="T101" s="7" t="s">
        <v>937</v>
      </c>
      <c r="U101" s="3" t="s">
        <v>938</v>
      </c>
      <c r="V101" s="3" t="s">
        <v>112</v>
      </c>
      <c r="W101" s="3" t="s">
        <v>88</v>
      </c>
      <c r="X101" s="3" t="s">
        <v>95</v>
      </c>
      <c r="Y101" s="3" t="s">
        <v>89</v>
      </c>
      <c r="Z101" s="4">
        <f>IF(Tabela1[[#This Row],[R.A.E]]="SIM",VLOOKUP(Tabela1[[#This Row],[CLASSIFICAÇÃO]],Lista_Susp_!PRAZO,2,0)+Tabela1[[#This Row],[DATA]],"")</f>
        <v>45329</v>
      </c>
      <c r="AA101" s="13" t="str">
        <f ca="1">IF(Tabela1[[#This Row],[R.A.E]]="SIM",IF(AC101="ok","CONCLUÍDO",IF(Tabela1[[#This Row],[PRAZO ABERTURA R.A.E]]&lt;TODAY(),"ATRASADO","NO PRAZO")))</f>
        <v>CONCLUÍDO</v>
      </c>
      <c r="AB101" s="13" t="str">
        <f ca="1">IF(Tabela1[[#This Row],[PRAZO ABERTURA R.A.E]]&gt;=TODAY(),"",IF(Tabela1[[#This Row],[STATUS]]="ATRASADO",TODAY()-Tabela1[[#This Row],[PRAZO ABERTURA R.A.E]],""))</f>
        <v/>
      </c>
      <c r="AC101" s="3" t="s">
        <v>248</v>
      </c>
      <c r="AE101" s="3" t="s">
        <v>89</v>
      </c>
      <c r="AF101" t="s">
        <v>89</v>
      </c>
    </row>
    <row r="102" spans="1:32" ht="45" x14ac:dyDescent="0.25">
      <c r="A102" s="6">
        <v>101</v>
      </c>
      <c r="B102" s="2" t="s">
        <v>25</v>
      </c>
      <c r="C102" s="81">
        <v>45321</v>
      </c>
      <c r="D102" s="18" t="str">
        <f t="shared" si="1"/>
        <v>janeiro</v>
      </c>
      <c r="E102" s="9">
        <v>0.44097222222222227</v>
      </c>
      <c r="F102" s="1" t="s">
        <v>939</v>
      </c>
      <c r="G102" s="2" t="s">
        <v>39</v>
      </c>
      <c r="H102" s="131"/>
      <c r="I102" s="131"/>
      <c r="J102" s="3"/>
      <c r="K102" s="5" t="s">
        <v>940</v>
      </c>
      <c r="L102" s="3" t="s">
        <v>45</v>
      </c>
      <c r="M102" s="3" t="s">
        <v>145</v>
      </c>
      <c r="N102" s="2" t="s">
        <v>941</v>
      </c>
      <c r="O102" s="2" t="s">
        <v>942</v>
      </c>
      <c r="P102" s="3" t="s">
        <v>459</v>
      </c>
      <c r="Q102" s="70"/>
      <c r="R102" s="70"/>
      <c r="S102" s="70"/>
      <c r="T102" t="s">
        <v>943</v>
      </c>
      <c r="U102" s="3" t="s">
        <v>944</v>
      </c>
      <c r="V102" s="3" t="s">
        <v>276</v>
      </c>
      <c r="W102" s="6" t="s">
        <v>85</v>
      </c>
      <c r="X102" s="6" t="s">
        <v>86</v>
      </c>
      <c r="Y102" s="6" t="s">
        <v>83</v>
      </c>
      <c r="Z102" s="4" t="str">
        <f>IF(Tabela1[[#This Row],[R.A.E]]="SIM",VLOOKUP(Tabela1[[#This Row],[CLASSIFICAÇÃO]],Lista_Susp_!PRAZO,2,0)+Tabela1[[#This Row],[DATA]],"")</f>
        <v/>
      </c>
      <c r="AA102" s="13" t="b">
        <f ca="1">IF(Tabela1[[#This Row],[R.A.E]]="SIM",IF(AC102="ok","CONCLUÍDO",IF(Tabela1[[#This Row],[PRAZO ABERTURA R.A.E]]&lt;TODAY(),"ATRASADO","NO PRAZO")))</f>
        <v>0</v>
      </c>
      <c r="AB102" s="13" t="str">
        <f ca="1">IF(Tabela1[[#This Row],[PRAZO ABERTURA R.A.E]]&gt;=TODAY(),"",IF(Tabela1[[#This Row],[STATUS]]="ATRASADO",TODAY()-Tabela1[[#This Row],[PRAZO ABERTURA R.A.E]],""))</f>
        <v/>
      </c>
      <c r="AE102" s="3"/>
    </row>
    <row r="103" spans="1:32" ht="45" x14ac:dyDescent="0.25">
      <c r="A103" s="6">
        <v>102</v>
      </c>
      <c r="B103" s="2" t="s">
        <v>30</v>
      </c>
      <c r="C103" s="81">
        <v>45321</v>
      </c>
      <c r="D103" s="18" t="str">
        <f t="shared" si="1"/>
        <v>janeiro</v>
      </c>
      <c r="E103" s="9">
        <v>0.65277777777777779</v>
      </c>
      <c r="F103" s="80" t="s">
        <v>945</v>
      </c>
      <c r="G103" s="2" t="s">
        <v>32</v>
      </c>
      <c r="H103" s="131"/>
      <c r="I103" s="131"/>
      <c r="J103" s="3"/>
      <c r="K103" s="5" t="s">
        <v>946</v>
      </c>
      <c r="L103" s="3" t="s">
        <v>153</v>
      </c>
      <c r="M103" s="3" t="s">
        <v>51</v>
      </c>
      <c r="N103" s="2" t="s">
        <v>326</v>
      </c>
      <c r="O103" s="134" t="s">
        <v>2886</v>
      </c>
      <c r="P103" s="3" t="s">
        <v>596</v>
      </c>
      <c r="Q103" s="70"/>
      <c r="R103" s="70"/>
      <c r="S103" s="70"/>
      <c r="T103" s="7" t="s">
        <v>947</v>
      </c>
      <c r="U103" s="3" t="s">
        <v>455</v>
      </c>
      <c r="V103" s="3" t="s">
        <v>604</v>
      </c>
      <c r="W103" s="6" t="s">
        <v>85</v>
      </c>
      <c r="X103" s="6" t="s">
        <v>86</v>
      </c>
      <c r="Y103" s="6" t="s">
        <v>83</v>
      </c>
      <c r="Z103" s="4" t="str">
        <f>IF(Tabela1[[#This Row],[R.A.E]]="SIM",VLOOKUP(Tabela1[[#This Row],[CLASSIFICAÇÃO]],Lista_Susp_!PRAZO,2,0)+Tabela1[[#This Row],[DATA]],"")</f>
        <v/>
      </c>
      <c r="AA103" s="13" t="b">
        <f ca="1">IF(Tabela1[[#This Row],[R.A.E]]="SIM",IF(AC103="ok","CONCLUÍDO",IF(Tabela1[[#This Row],[PRAZO ABERTURA R.A.E]]&lt;TODAY(),"ATRASADO","NO PRAZO")))</f>
        <v>0</v>
      </c>
      <c r="AB103" s="13" t="str">
        <f ca="1">IF(Tabela1[[#This Row],[PRAZO ABERTURA R.A.E]]&gt;=TODAY(),"",IF(Tabela1[[#This Row],[STATUS]]="ATRASADO",TODAY()-Tabela1[[#This Row],[PRAZO ABERTURA R.A.E]],""))</f>
        <v/>
      </c>
      <c r="AE103" s="3"/>
      <c r="AF103" t="s">
        <v>89</v>
      </c>
    </row>
    <row r="104" spans="1:32" ht="75" x14ac:dyDescent="0.25">
      <c r="A104" s="6">
        <v>103</v>
      </c>
      <c r="B104" s="2" t="s">
        <v>25</v>
      </c>
      <c r="C104" s="81">
        <v>45321</v>
      </c>
      <c r="D104" s="18" t="str">
        <f t="shared" si="1"/>
        <v>janeiro</v>
      </c>
      <c r="E104" s="9">
        <v>0.97916666666666663</v>
      </c>
      <c r="F104" s="80" t="s">
        <v>697</v>
      </c>
      <c r="G104" s="2" t="s">
        <v>39</v>
      </c>
      <c r="H104" s="131"/>
      <c r="I104" s="131"/>
      <c r="J104" s="3" t="s">
        <v>89</v>
      </c>
      <c r="K104" s="5" t="s">
        <v>948</v>
      </c>
      <c r="L104" s="6" t="s">
        <v>150</v>
      </c>
      <c r="M104" s="3" t="s">
        <v>147</v>
      </c>
      <c r="N104" s="2" t="s">
        <v>65</v>
      </c>
      <c r="O104" s="134" t="s">
        <v>2835</v>
      </c>
      <c r="P104" s="3" t="s">
        <v>894</v>
      </c>
      <c r="Q104" s="70"/>
      <c r="R104" s="70"/>
      <c r="S104" s="70"/>
      <c r="T104" s="7" t="s">
        <v>949</v>
      </c>
      <c r="U104" s="1" t="s">
        <v>950</v>
      </c>
      <c r="V104" s="3" t="s">
        <v>105</v>
      </c>
      <c r="W104" s="3" t="s">
        <v>85</v>
      </c>
      <c r="X104" s="3" t="s">
        <v>95</v>
      </c>
      <c r="Y104" s="3" t="s">
        <v>89</v>
      </c>
      <c r="Z104" s="4">
        <f>IF(Tabela1[[#This Row],[R.A.E]]="SIM",VLOOKUP(Tabela1[[#This Row],[CLASSIFICAÇÃO]],Lista_Susp_!PRAZO,2,0)+Tabela1[[#This Row],[DATA]],"")</f>
        <v>45328</v>
      </c>
      <c r="AA104" s="13" t="str">
        <f ca="1">IF(Tabela1[[#This Row],[R.A.E]]="SIM",IF(AC104="ok","CONCLUÍDO",IF(Tabela1[[#This Row],[PRAZO ABERTURA R.A.E]]&lt;TODAY(),"ATRASADO","NO PRAZO")))</f>
        <v>CONCLUÍDO</v>
      </c>
      <c r="AB104" s="13" t="str">
        <f ca="1">IF(Tabela1[[#This Row],[PRAZO ABERTURA R.A.E]]&gt;=TODAY(),"",IF(Tabela1[[#This Row],[STATUS]]="ATRASADO",TODAY()-Tabela1[[#This Row],[PRAZO ABERTURA R.A.E]],""))</f>
        <v/>
      </c>
      <c r="AC104" s="83" t="s">
        <v>958</v>
      </c>
      <c r="AD104" s="83"/>
      <c r="AE104" s="83"/>
    </row>
    <row r="105" spans="1:32" ht="45" x14ac:dyDescent="0.25">
      <c r="A105" s="6">
        <v>104</v>
      </c>
      <c r="B105" s="2" t="s">
        <v>25</v>
      </c>
      <c r="C105" s="81">
        <v>45321</v>
      </c>
      <c r="D105" s="18" t="str">
        <f t="shared" si="1"/>
        <v>janeiro</v>
      </c>
      <c r="E105" s="9">
        <v>0.80208333333333337</v>
      </c>
      <c r="F105" s="80" t="s">
        <v>951</v>
      </c>
      <c r="G105" s="2" t="s">
        <v>34</v>
      </c>
      <c r="H105" s="131"/>
      <c r="I105" s="131" t="s">
        <v>5261</v>
      </c>
      <c r="J105" s="3"/>
      <c r="K105" s="5" t="s">
        <v>952</v>
      </c>
      <c r="L105" s="1" t="s">
        <v>165</v>
      </c>
      <c r="M105" s="3" t="s">
        <v>146</v>
      </c>
      <c r="N105" s="2" t="s">
        <v>53</v>
      </c>
      <c r="O105" s="2" t="s">
        <v>953</v>
      </c>
      <c r="P105" s="3" t="s">
        <v>954</v>
      </c>
      <c r="Q105" s="70"/>
      <c r="R105" s="70"/>
      <c r="S105" s="70"/>
      <c r="T105" s="7" t="s">
        <v>955</v>
      </c>
      <c r="U105" s="3" t="s">
        <v>956</v>
      </c>
      <c r="V105" s="3" t="s">
        <v>100</v>
      </c>
      <c r="W105" s="3" t="s">
        <v>85</v>
      </c>
      <c r="X105" s="3" t="s">
        <v>95</v>
      </c>
      <c r="Y105" s="3" t="s">
        <v>89</v>
      </c>
      <c r="Z105" s="4">
        <f>IF(Tabela1[[#This Row],[R.A.E]]="SIM",VLOOKUP(Tabela1[[#This Row],[CLASSIFICAÇÃO]],Lista_Susp_!PRAZO,2,0)+Tabela1[[#This Row],[DATA]],"")</f>
        <v>45328</v>
      </c>
      <c r="AA105" s="13" t="str">
        <f ca="1">IF(Tabela1[[#This Row],[R.A.E]]="SIM",IF(AC105="ok","CONCLUÍDO",IF(Tabela1[[#This Row],[PRAZO ABERTURA R.A.E]]&lt;TODAY(),"ATRASADO","NO PRAZO")))</f>
        <v>CONCLUÍDO</v>
      </c>
      <c r="AB105" s="13" t="str">
        <f ca="1">IF(Tabela1[[#This Row],[PRAZO ABERTURA R.A.E]]&gt;=TODAY(),"",IF(Tabela1[[#This Row],[STATUS]]="ATRASADO",TODAY()-Tabela1[[#This Row],[PRAZO ABERTURA R.A.E]],""))</f>
        <v/>
      </c>
      <c r="AC105" s="3" t="s">
        <v>958</v>
      </c>
      <c r="AE105" s="3"/>
    </row>
    <row r="106" spans="1:32" ht="45.75" customHeight="1" x14ac:dyDescent="0.25">
      <c r="A106" s="6">
        <v>105</v>
      </c>
      <c r="B106" s="2" t="s">
        <v>25</v>
      </c>
      <c r="C106" s="81">
        <v>45322</v>
      </c>
      <c r="D106" s="18" t="str">
        <f t="shared" si="1"/>
        <v>janeiro</v>
      </c>
      <c r="E106" s="9">
        <v>0.45833333333333331</v>
      </c>
      <c r="F106" s="80" t="s">
        <v>523</v>
      </c>
      <c r="G106" s="2" t="s">
        <v>28</v>
      </c>
      <c r="H106" s="131" t="s">
        <v>2399</v>
      </c>
      <c r="I106" s="131"/>
      <c r="J106" s="3"/>
      <c r="K106" s="5" t="s">
        <v>959</v>
      </c>
      <c r="L106" s="6" t="s">
        <v>150</v>
      </c>
      <c r="M106" s="3" t="s">
        <v>51</v>
      </c>
      <c r="N106" s="2" t="s">
        <v>960</v>
      </c>
      <c r="O106" s="134" t="s">
        <v>2836</v>
      </c>
      <c r="P106" s="3" t="s">
        <v>961</v>
      </c>
      <c r="Q106" s="70"/>
      <c r="R106" s="70"/>
      <c r="S106" s="70"/>
      <c r="T106" s="7" t="s">
        <v>962</v>
      </c>
      <c r="U106" s="3" t="s">
        <v>527</v>
      </c>
      <c r="V106" s="3" t="s">
        <v>97</v>
      </c>
      <c r="W106" s="6" t="s">
        <v>85</v>
      </c>
      <c r="X106" s="6" t="s">
        <v>86</v>
      </c>
      <c r="Y106" s="6" t="s">
        <v>83</v>
      </c>
      <c r="Z106" s="4" t="str">
        <f>IF(Tabela1[[#This Row],[R.A.E]]="SIM",VLOOKUP(Tabela1[[#This Row],[CLASSIFICAÇÃO]],Lista_Susp_!PRAZO,2,0)+Tabela1[[#This Row],[DATA]],"")</f>
        <v/>
      </c>
      <c r="AA106" s="13" t="b">
        <f ca="1">IF(Tabela1[[#This Row],[R.A.E]]="SIM",IF(AC106="ok","CONCLUÍDO",IF(Tabela1[[#This Row],[PRAZO ABERTURA R.A.E]]&lt;TODAY(),"ATRASADO","NO PRAZO")))</f>
        <v>0</v>
      </c>
      <c r="AB106" s="13" t="str">
        <f ca="1">IF(Tabela1[[#This Row],[PRAZO ABERTURA R.A.E]]&gt;=TODAY(),"",IF(Tabela1[[#This Row],[STATUS]]="ATRASADO",TODAY()-Tabela1[[#This Row],[PRAZO ABERTURA R.A.E]],""))</f>
        <v/>
      </c>
      <c r="AE106" s="3"/>
    </row>
    <row r="107" spans="1:32" ht="45" x14ac:dyDescent="0.25">
      <c r="A107" s="6">
        <v>106</v>
      </c>
      <c r="B107" s="2" t="s">
        <v>25</v>
      </c>
      <c r="C107" s="81">
        <v>45322</v>
      </c>
      <c r="D107" s="18" t="str">
        <f t="shared" si="1"/>
        <v>janeiro</v>
      </c>
      <c r="E107" s="9">
        <v>0.84375</v>
      </c>
      <c r="F107" s="80" t="s">
        <v>963</v>
      </c>
      <c r="G107" s="2" t="s">
        <v>28</v>
      </c>
      <c r="H107" s="131" t="s">
        <v>2401</v>
      </c>
      <c r="I107" s="131"/>
      <c r="J107" s="3"/>
      <c r="K107" s="76" t="s">
        <v>964</v>
      </c>
      <c r="L107" s="6" t="s">
        <v>150</v>
      </c>
      <c r="M107" s="3" t="s">
        <v>144</v>
      </c>
      <c r="N107" s="2" t="s">
        <v>53</v>
      </c>
      <c r="O107" s="134" t="s">
        <v>965</v>
      </c>
      <c r="P107" s="3" t="s">
        <v>966</v>
      </c>
      <c r="Q107" s="70"/>
      <c r="R107" s="70"/>
      <c r="S107" s="70"/>
      <c r="T107" s="7" t="s">
        <v>967</v>
      </c>
      <c r="U107" s="3" t="s">
        <v>968</v>
      </c>
      <c r="V107" s="3" t="s">
        <v>98</v>
      </c>
      <c r="W107" s="6" t="s">
        <v>85</v>
      </c>
      <c r="X107" s="6" t="s">
        <v>86</v>
      </c>
      <c r="Y107" s="6" t="s">
        <v>83</v>
      </c>
      <c r="Z107" s="4" t="str">
        <f>IF(Tabela1[[#This Row],[R.A.E]]="SIM",VLOOKUP(Tabela1[[#This Row],[CLASSIFICAÇÃO]],Lista_Susp_!PRAZO,2,0)+Tabela1[[#This Row],[DATA]],"")</f>
        <v/>
      </c>
      <c r="AA107" s="13" t="b">
        <f ca="1">IF(Tabela1[[#This Row],[R.A.E]]="SIM",IF(AC107="ok","CONCLUÍDO",IF(Tabela1[[#This Row],[PRAZO ABERTURA R.A.E]]&lt;TODAY(),"ATRASADO","NO PRAZO")))</f>
        <v>0</v>
      </c>
      <c r="AB107" s="13" t="str">
        <f ca="1">IF(Tabela1[[#This Row],[PRAZO ABERTURA R.A.E]]&gt;=TODAY(),"",IF(Tabela1[[#This Row],[STATUS]]="ATRASADO",TODAY()-Tabela1[[#This Row],[PRAZO ABERTURA R.A.E]],""))</f>
        <v/>
      </c>
      <c r="AE107" s="3"/>
    </row>
    <row r="108" spans="1:32" ht="30" x14ac:dyDescent="0.25">
      <c r="A108" s="6">
        <v>107</v>
      </c>
      <c r="B108" s="2" t="s">
        <v>25</v>
      </c>
      <c r="C108" s="81">
        <v>45322</v>
      </c>
      <c r="D108" s="18" t="str">
        <f t="shared" si="1"/>
        <v>janeiro</v>
      </c>
      <c r="E108" s="9">
        <v>0.93402777777777779</v>
      </c>
      <c r="F108" s="80" t="s">
        <v>969</v>
      </c>
      <c r="G108" s="2" t="s">
        <v>28</v>
      </c>
      <c r="H108" s="131" t="s">
        <v>2401</v>
      </c>
      <c r="I108" s="131"/>
      <c r="J108" s="3" t="s">
        <v>89</v>
      </c>
      <c r="K108" s="5" t="s">
        <v>970</v>
      </c>
      <c r="L108" s="1" t="s">
        <v>150</v>
      </c>
      <c r="M108" s="3" t="s">
        <v>146</v>
      </c>
      <c r="N108" s="2" t="s">
        <v>971</v>
      </c>
      <c r="O108" s="134" t="s">
        <v>972</v>
      </c>
      <c r="P108" s="3" t="s">
        <v>516</v>
      </c>
      <c r="Q108" s="70"/>
      <c r="R108" s="70"/>
      <c r="S108" s="70"/>
      <c r="T108" s="7" t="s">
        <v>973</v>
      </c>
      <c r="U108" s="3" t="s">
        <v>517</v>
      </c>
      <c r="V108" s="3" t="s">
        <v>122</v>
      </c>
      <c r="W108" s="3" t="s">
        <v>88</v>
      </c>
      <c r="X108" s="3" t="s">
        <v>95</v>
      </c>
      <c r="Y108" s="3" t="s">
        <v>89</v>
      </c>
      <c r="Z108" s="4">
        <f>IF(Tabela1[[#This Row],[R.A.E]]="SIM",VLOOKUP(Tabela1[[#This Row],[CLASSIFICAÇÃO]],Lista_Susp_!PRAZO,2,0)+Tabela1[[#This Row],[DATA]],"")</f>
        <v>45329</v>
      </c>
      <c r="AA108" s="13" t="str">
        <f ca="1">IF(Tabela1[[#This Row],[R.A.E]]="SIM",IF(AC108="ok","CONCLUÍDO",IF(Tabela1[[#This Row],[PRAZO ABERTURA R.A.E]]&lt;TODAY(),"ATRASADO","NO PRAZO")))</f>
        <v>CONCLUÍDO</v>
      </c>
      <c r="AB108" s="13" t="str">
        <f ca="1">IF(Tabela1[[#This Row],[PRAZO ABERTURA R.A.E]]&gt;=TODAY(),"",IF(Tabela1[[#This Row],[STATUS]]="ATRASADO",TODAY()-Tabela1[[#This Row],[PRAZO ABERTURA R.A.E]],""))</f>
        <v/>
      </c>
      <c r="AC108" s="3" t="s">
        <v>958</v>
      </c>
      <c r="AE108" s="3" t="s">
        <v>89</v>
      </c>
    </row>
    <row r="109" spans="1:32" ht="75" x14ac:dyDescent="0.25">
      <c r="A109" s="6">
        <v>108</v>
      </c>
      <c r="B109" s="2" t="s">
        <v>25</v>
      </c>
      <c r="C109" s="81">
        <v>45322</v>
      </c>
      <c r="D109" s="18" t="str">
        <f t="shared" si="1"/>
        <v>janeiro</v>
      </c>
      <c r="E109" s="9">
        <v>0.4375</v>
      </c>
      <c r="F109" s="80" t="s">
        <v>974</v>
      </c>
      <c r="G109" s="2" t="s">
        <v>39</v>
      </c>
      <c r="H109" s="131"/>
      <c r="I109" s="131"/>
      <c r="J109" s="3"/>
      <c r="K109" s="5" t="s">
        <v>975</v>
      </c>
      <c r="L109" s="3" t="s">
        <v>152</v>
      </c>
      <c r="M109" s="3" t="s">
        <v>145</v>
      </c>
      <c r="N109" s="2" t="s">
        <v>976</v>
      </c>
      <c r="O109" s="2" t="s">
        <v>977</v>
      </c>
      <c r="P109" s="3" t="s">
        <v>978</v>
      </c>
      <c r="Q109" s="70"/>
      <c r="R109" s="70"/>
      <c r="S109" s="70"/>
      <c r="T109" s="7" t="s">
        <v>979</v>
      </c>
      <c r="U109" s="3" t="s">
        <v>980</v>
      </c>
      <c r="V109" s="3" t="s">
        <v>276</v>
      </c>
      <c r="W109" s="6" t="s">
        <v>85</v>
      </c>
      <c r="X109" s="6" t="s">
        <v>86</v>
      </c>
      <c r="Y109" s="6" t="s">
        <v>83</v>
      </c>
      <c r="Z109" s="4" t="str">
        <f>IF(Tabela1[[#This Row],[R.A.E]]="SIM",VLOOKUP(Tabela1[[#This Row],[CLASSIFICAÇÃO]],Lista_Susp_!PRAZO,2,0)+Tabela1[[#This Row],[DATA]],"")</f>
        <v/>
      </c>
      <c r="AA109" s="13" t="b">
        <f ca="1">IF(Tabela1[[#This Row],[R.A.E]]="SIM",IF(AC109="ok","CONCLUÍDO",IF(Tabela1[[#This Row],[PRAZO ABERTURA R.A.E]]&lt;TODAY(),"ATRASADO","NO PRAZO")))</f>
        <v>0</v>
      </c>
      <c r="AB109" s="13" t="str">
        <f ca="1">IF(Tabela1[[#This Row],[PRAZO ABERTURA R.A.E]]&gt;=TODAY(),"",IF(Tabela1[[#This Row],[STATUS]]="ATRASADO",TODAY()-Tabela1[[#This Row],[PRAZO ABERTURA R.A.E]],""))</f>
        <v/>
      </c>
      <c r="AE109" s="3"/>
    </row>
    <row r="110" spans="1:32" ht="45" x14ac:dyDescent="0.25">
      <c r="A110" s="6">
        <v>109</v>
      </c>
      <c r="B110" s="2" t="s">
        <v>25</v>
      </c>
      <c r="C110" s="81">
        <v>45323</v>
      </c>
      <c r="D110" s="18" t="str">
        <f t="shared" si="1"/>
        <v>fevereiro</v>
      </c>
      <c r="E110" s="9">
        <v>0.58333333333333337</v>
      </c>
      <c r="F110" s="80" t="s">
        <v>981</v>
      </c>
      <c r="G110" s="2" t="s">
        <v>32</v>
      </c>
      <c r="H110" s="131"/>
      <c r="I110" s="131"/>
      <c r="J110" s="3"/>
      <c r="K110" s="5" t="s">
        <v>982</v>
      </c>
      <c r="L110" s="1" t="s">
        <v>150</v>
      </c>
      <c r="M110" s="3" t="s">
        <v>51</v>
      </c>
      <c r="N110" s="2" t="s">
        <v>983</v>
      </c>
      <c r="O110" s="134" t="s">
        <v>984</v>
      </c>
      <c r="P110" s="3" t="s">
        <v>526</v>
      </c>
      <c r="Q110" s="70"/>
      <c r="R110" s="70"/>
      <c r="S110" s="70"/>
      <c r="T110" s="7" t="s">
        <v>985</v>
      </c>
      <c r="U110" s="3" t="s">
        <v>986</v>
      </c>
      <c r="V110" s="3" t="s">
        <v>97</v>
      </c>
      <c r="W110" s="6" t="s">
        <v>85</v>
      </c>
      <c r="X110" s="6" t="s">
        <v>86</v>
      </c>
      <c r="Y110" s="6" t="s">
        <v>83</v>
      </c>
      <c r="Z110" s="4" t="str">
        <f>IF(Tabela1[[#This Row],[R.A.E]]="SIM",VLOOKUP(Tabela1[[#This Row],[CLASSIFICAÇÃO]],Lista_Susp_!PRAZO,2,0)+Tabela1[[#This Row],[DATA]],"")</f>
        <v/>
      </c>
      <c r="AA110" s="13" t="b">
        <f ca="1">IF(Tabela1[[#This Row],[R.A.E]]="SIM",IF(AC110="ok","CONCLUÍDO",IF(Tabela1[[#This Row],[PRAZO ABERTURA R.A.E]]&lt;TODAY(),"ATRASADO","NO PRAZO")))</f>
        <v>0</v>
      </c>
      <c r="AB110" s="13" t="str">
        <f ca="1">IF(Tabela1[[#This Row],[PRAZO ABERTURA R.A.E]]&gt;=TODAY(),"",IF(Tabela1[[#This Row],[STATUS]]="ATRASADO",TODAY()-Tabela1[[#This Row],[PRAZO ABERTURA R.A.E]],""))</f>
        <v/>
      </c>
      <c r="AE110" s="3"/>
    </row>
    <row r="111" spans="1:32" ht="45" x14ac:dyDescent="0.25">
      <c r="A111" s="6">
        <v>110</v>
      </c>
      <c r="B111" s="2" t="s">
        <v>30</v>
      </c>
      <c r="C111" s="81">
        <v>45322</v>
      </c>
      <c r="D111" s="18" t="str">
        <f t="shared" si="1"/>
        <v>janeiro</v>
      </c>
      <c r="E111" s="9">
        <v>0.64583333333333337</v>
      </c>
      <c r="F111" s="80" t="s">
        <v>987</v>
      </c>
      <c r="G111" s="2" t="s">
        <v>32</v>
      </c>
      <c r="H111" s="131"/>
      <c r="I111" s="131"/>
      <c r="J111" s="3"/>
      <c r="K111" s="5" t="s">
        <v>988</v>
      </c>
      <c r="L111" s="3" t="s">
        <v>153</v>
      </c>
      <c r="M111" s="3" t="s">
        <v>51</v>
      </c>
      <c r="N111" s="2" t="s">
        <v>326</v>
      </c>
      <c r="O111" s="134" t="s">
        <v>989</v>
      </c>
      <c r="P111" s="3" t="s">
        <v>526</v>
      </c>
      <c r="Q111" s="70"/>
      <c r="R111" s="70"/>
      <c r="S111" s="70"/>
      <c r="T111" s="7" t="s">
        <v>990</v>
      </c>
      <c r="U111" s="3" t="s">
        <v>842</v>
      </c>
      <c r="V111" s="3" t="s">
        <v>604</v>
      </c>
      <c r="W111" s="6" t="s">
        <v>85</v>
      </c>
      <c r="X111" s="6" t="s">
        <v>86</v>
      </c>
      <c r="Y111" s="6" t="s">
        <v>83</v>
      </c>
      <c r="Z111" s="4" t="str">
        <f>IF(Tabela1[[#This Row],[R.A.E]]="SIM",VLOOKUP(Tabela1[[#This Row],[CLASSIFICAÇÃO]],Lista_Susp_!PRAZO,2,0)+Tabela1[[#This Row],[DATA]],"")</f>
        <v/>
      </c>
      <c r="AA111" s="13" t="b">
        <f ca="1">IF(Tabela1[[#This Row],[R.A.E]]="SIM",IF(AC111="ok","CONCLUÍDO",IF(Tabela1[[#This Row],[PRAZO ABERTURA R.A.E]]&lt;TODAY(),"ATRASADO","NO PRAZO")))</f>
        <v>0</v>
      </c>
      <c r="AB111" s="13" t="str">
        <f ca="1">IF(Tabela1[[#This Row],[PRAZO ABERTURA R.A.E]]&gt;=TODAY(),"",IF(Tabela1[[#This Row],[STATUS]]="ATRASADO",TODAY()-Tabela1[[#This Row],[PRAZO ABERTURA R.A.E]],""))</f>
        <v/>
      </c>
      <c r="AE111" s="3"/>
      <c r="AF111" t="s">
        <v>89</v>
      </c>
    </row>
    <row r="112" spans="1:32" ht="45" x14ac:dyDescent="0.25">
      <c r="A112" s="6">
        <v>111</v>
      </c>
      <c r="B112" s="2" t="s">
        <v>25</v>
      </c>
      <c r="C112" s="81">
        <v>45324</v>
      </c>
      <c r="D112" s="18" t="str">
        <f t="shared" si="1"/>
        <v>fevereiro</v>
      </c>
      <c r="E112" s="9">
        <v>0.44791666666666669</v>
      </c>
      <c r="F112" s="80" t="s">
        <v>991</v>
      </c>
      <c r="G112" s="2" t="s">
        <v>32</v>
      </c>
      <c r="H112" s="131"/>
      <c r="I112" s="131"/>
      <c r="J112" s="3"/>
      <c r="K112" s="5" t="s">
        <v>992</v>
      </c>
      <c r="L112" s="3" t="s">
        <v>55</v>
      </c>
      <c r="M112" s="3" t="s">
        <v>146</v>
      </c>
      <c r="N112" s="82"/>
      <c r="O112" s="2" t="s">
        <v>993</v>
      </c>
      <c r="P112" s="3" t="s">
        <v>994</v>
      </c>
      <c r="Q112" s="70"/>
      <c r="R112" s="70"/>
      <c r="S112" s="70"/>
      <c r="T112" s="7" t="s">
        <v>995</v>
      </c>
      <c r="U112" s="3" t="s">
        <v>638</v>
      </c>
      <c r="V112" s="3" t="s">
        <v>100</v>
      </c>
      <c r="W112" s="6" t="s">
        <v>85</v>
      </c>
      <c r="X112" s="6" t="s">
        <v>86</v>
      </c>
      <c r="Y112" s="6" t="s">
        <v>83</v>
      </c>
      <c r="Z112" s="4" t="str">
        <f>IF(Tabela1[[#This Row],[R.A.E]]="SIM",VLOOKUP(Tabela1[[#This Row],[CLASSIFICAÇÃO]],Lista_Susp_!PRAZO,2,0)+Tabela1[[#This Row],[DATA]],"")</f>
        <v/>
      </c>
      <c r="AA112" s="13" t="b">
        <f ca="1">IF(Tabela1[[#This Row],[R.A.E]]="SIM",IF(AC112="ok","CONCLUÍDO",IF(Tabela1[[#This Row],[PRAZO ABERTURA R.A.E]]&lt;TODAY(),"ATRASADO","NO PRAZO")))</f>
        <v>0</v>
      </c>
      <c r="AB112" s="13" t="str">
        <f ca="1">IF(Tabela1[[#This Row],[PRAZO ABERTURA R.A.E]]&gt;=TODAY(),"",IF(Tabela1[[#This Row],[STATUS]]="ATRASADO",TODAY()-Tabela1[[#This Row],[PRAZO ABERTURA R.A.E]],""))</f>
        <v/>
      </c>
      <c r="AE112" s="3"/>
    </row>
    <row r="113" spans="1:32" ht="120" x14ac:dyDescent="0.25">
      <c r="A113" s="6">
        <v>112</v>
      </c>
      <c r="B113" s="2" t="s">
        <v>30</v>
      </c>
      <c r="C113" s="81">
        <v>45323</v>
      </c>
      <c r="D113" s="18" t="str">
        <f t="shared" si="1"/>
        <v>fevereiro</v>
      </c>
      <c r="E113" s="9">
        <v>0.69444444444444453</v>
      </c>
      <c r="F113" s="80" t="s">
        <v>996</v>
      </c>
      <c r="G113" s="2" t="s">
        <v>58</v>
      </c>
      <c r="H113" s="131"/>
      <c r="I113" s="131"/>
      <c r="J113" s="3"/>
      <c r="K113" s="76" t="s">
        <v>1014</v>
      </c>
      <c r="L113" s="3" t="s">
        <v>153</v>
      </c>
      <c r="M113" s="3" t="s">
        <v>145</v>
      </c>
      <c r="N113" s="2"/>
      <c r="O113" s="137" t="s">
        <v>2887</v>
      </c>
      <c r="P113" s="1" t="s">
        <v>997</v>
      </c>
      <c r="Q113" s="70"/>
      <c r="R113" s="70"/>
      <c r="S113" s="70"/>
      <c r="T113" s="7" t="s">
        <v>998</v>
      </c>
      <c r="U113" s="3" t="s">
        <v>461</v>
      </c>
      <c r="V113" s="3" t="s">
        <v>94</v>
      </c>
      <c r="W113" s="3" t="s">
        <v>92</v>
      </c>
      <c r="X113" s="3" t="s">
        <v>95</v>
      </c>
      <c r="Y113" s="3" t="s">
        <v>89</v>
      </c>
      <c r="Z113" s="4" t="e">
        <f>IF(Tabela1[[#This Row],[R.A.E]]="SIM",VLOOKUP(Tabela1[[#This Row],[CLASSIFICAÇÃO]],Lista_Susp_!PRAZO,2,0)+Tabela1[[#This Row],[DATA]],"")</f>
        <v>#N/A</v>
      </c>
      <c r="AA113" s="13" t="e">
        <f ca="1">IF(Tabela1[[#This Row],[R.A.E]]="SIM",IF(AC113="ok","CONCLUÍDO",IF(Tabela1[[#This Row],[PRAZO ABERTURA R.A.E]]&lt;TODAY(),"ATRASADO","NO PRAZO")))</f>
        <v>#N/A</v>
      </c>
      <c r="AB113" s="13" t="e">
        <f ca="1">IF(Tabela1[[#This Row],[PRAZO ABERTURA R.A.E]]&gt;=TODAY(),"",IF(Tabela1[[#This Row],[STATUS]]="ATRASADO",TODAY()-Tabela1[[#This Row],[PRAZO ABERTURA R.A.E]],""))</f>
        <v>#N/A</v>
      </c>
      <c r="AE113" s="3"/>
      <c r="AF113" t="s">
        <v>89</v>
      </c>
    </row>
    <row r="114" spans="1:32" ht="225" x14ac:dyDescent="0.25">
      <c r="A114" s="6">
        <v>113</v>
      </c>
      <c r="B114" s="2" t="s">
        <v>25</v>
      </c>
      <c r="C114" s="81">
        <v>45323</v>
      </c>
      <c r="D114" s="18" t="str">
        <f t="shared" si="1"/>
        <v>fevereiro</v>
      </c>
      <c r="E114" s="9">
        <v>0.63124999999999998</v>
      </c>
      <c r="F114" s="80" t="s">
        <v>999</v>
      </c>
      <c r="G114" s="2" t="s">
        <v>36</v>
      </c>
      <c r="H114" s="131"/>
      <c r="I114" s="131"/>
      <c r="J114" s="3"/>
      <c r="K114" s="5" t="s">
        <v>1015</v>
      </c>
      <c r="L114" s="1" t="s">
        <v>150</v>
      </c>
      <c r="M114" s="3" t="s">
        <v>147</v>
      </c>
      <c r="N114" s="2" t="s">
        <v>38</v>
      </c>
      <c r="O114" s="133" t="s">
        <v>1000</v>
      </c>
      <c r="P114" s="3" t="s">
        <v>929</v>
      </c>
      <c r="Q114" s="70"/>
      <c r="R114" s="70"/>
      <c r="S114" s="70"/>
      <c r="T114" s="7" t="s">
        <v>1001</v>
      </c>
      <c r="U114" s="3" t="s">
        <v>931</v>
      </c>
      <c r="V114" s="3" t="s">
        <v>93</v>
      </c>
      <c r="W114" s="6" t="s">
        <v>85</v>
      </c>
      <c r="X114" s="6" t="s">
        <v>86</v>
      </c>
      <c r="Y114" s="6" t="s">
        <v>83</v>
      </c>
      <c r="Z114" s="4" t="str">
        <f>IF(Tabela1[[#This Row],[R.A.E]]="SIM",VLOOKUP(Tabela1[[#This Row],[CLASSIFICAÇÃO]],Lista_Susp_!PRAZO,2,0)+Tabela1[[#This Row],[DATA]],"")</f>
        <v/>
      </c>
      <c r="AA114" s="13" t="b">
        <f ca="1">IF(Tabela1[[#This Row],[R.A.E]]="SIM",IF(AC114="ok","CONCLUÍDO",IF(Tabela1[[#This Row],[PRAZO ABERTURA R.A.E]]&lt;TODAY(),"ATRASADO","NO PRAZO")))</f>
        <v>0</v>
      </c>
      <c r="AB114" s="13" t="str">
        <f ca="1">IF(Tabela1[[#This Row],[PRAZO ABERTURA R.A.E]]&gt;=TODAY(),"",IF(Tabela1[[#This Row],[STATUS]]="ATRASADO",TODAY()-Tabela1[[#This Row],[PRAZO ABERTURA R.A.E]],""))</f>
        <v/>
      </c>
      <c r="AE114" s="3"/>
    </row>
    <row r="115" spans="1:32" ht="135" x14ac:dyDescent="0.25">
      <c r="A115" s="6">
        <v>114</v>
      </c>
      <c r="B115" s="3" t="s">
        <v>30</v>
      </c>
      <c r="C115" s="84">
        <v>45323</v>
      </c>
      <c r="D115" s="18" t="str">
        <f t="shared" si="1"/>
        <v>fevereiro</v>
      </c>
      <c r="E115" s="25">
        <v>0.4513888888888889</v>
      </c>
      <c r="F115" s="1" t="s">
        <v>639</v>
      </c>
      <c r="G115" s="3" t="s">
        <v>32</v>
      </c>
      <c r="H115" s="131"/>
      <c r="I115" s="131"/>
      <c r="J115" s="3"/>
      <c r="K115" s="5" t="s">
        <v>1016</v>
      </c>
      <c r="L115" s="3" t="s">
        <v>152</v>
      </c>
      <c r="M115" s="3" t="s">
        <v>145</v>
      </c>
      <c r="N115" s="2"/>
      <c r="O115" s="3" t="s">
        <v>1002</v>
      </c>
      <c r="P115" s="3" t="s">
        <v>372</v>
      </c>
      <c r="Q115" s="70"/>
      <c r="R115" s="70"/>
      <c r="S115" s="70"/>
      <c r="T115" s="7" t="s">
        <v>1003</v>
      </c>
      <c r="U115" s="3" t="s">
        <v>1004</v>
      </c>
      <c r="V115" s="3" t="s">
        <v>103</v>
      </c>
      <c r="W115" s="6" t="s">
        <v>85</v>
      </c>
      <c r="X115" s="6" t="s">
        <v>86</v>
      </c>
      <c r="Y115" s="6" t="s">
        <v>83</v>
      </c>
      <c r="Z115" s="4" t="str">
        <f>IF(Tabela1[[#This Row],[R.A.E]]="SIM",VLOOKUP(Tabela1[[#This Row],[CLASSIFICAÇÃO]],Lista_Susp_!PRAZO,2,0)+Tabela1[[#This Row],[DATA]],"")</f>
        <v/>
      </c>
      <c r="AA115" s="13" t="b">
        <f ca="1">IF(Tabela1[[#This Row],[R.A.E]]="SIM",IF(AC115="ok","CONCLUÍDO",IF(Tabela1[[#This Row],[PRAZO ABERTURA R.A.E]]&lt;TODAY(),"ATRASADO","NO PRAZO")))</f>
        <v>0</v>
      </c>
      <c r="AB115" s="13" t="str">
        <f ca="1">IF(Tabela1[[#This Row],[PRAZO ABERTURA R.A.E]]&gt;=TODAY(),"",IF(Tabela1[[#This Row],[STATUS]]="ATRASADO",TODAY()-Tabela1[[#This Row],[PRAZO ABERTURA R.A.E]],""))</f>
        <v/>
      </c>
      <c r="AE115" s="3"/>
      <c r="AF115" t="s">
        <v>89</v>
      </c>
    </row>
    <row r="116" spans="1:32" ht="75" x14ac:dyDescent="0.25">
      <c r="A116" s="6">
        <v>115</v>
      </c>
      <c r="B116" s="3" t="s">
        <v>30</v>
      </c>
      <c r="C116" s="84">
        <v>45323</v>
      </c>
      <c r="D116" s="18" t="str">
        <f t="shared" si="1"/>
        <v>fevereiro</v>
      </c>
      <c r="E116" s="9">
        <v>0.47083333333333338</v>
      </c>
      <c r="F116" s="80" t="s">
        <v>987</v>
      </c>
      <c r="G116" s="3" t="s">
        <v>32</v>
      </c>
      <c r="H116" s="131"/>
      <c r="I116" s="131"/>
      <c r="J116" s="3"/>
      <c r="K116" s="5" t="s">
        <v>1005</v>
      </c>
      <c r="L116" s="3" t="s">
        <v>153</v>
      </c>
      <c r="M116" s="3" t="s">
        <v>51</v>
      </c>
      <c r="N116" s="2" t="s">
        <v>326</v>
      </c>
      <c r="O116" s="2" t="s">
        <v>1006</v>
      </c>
      <c r="P116" s="3" t="s">
        <v>1007</v>
      </c>
      <c r="Q116" s="70"/>
      <c r="R116" s="70"/>
      <c r="S116" s="70"/>
      <c r="T116" s="7" t="s">
        <v>1008</v>
      </c>
      <c r="U116" s="3" t="s">
        <v>474</v>
      </c>
      <c r="V116" s="3" t="s">
        <v>604</v>
      </c>
      <c r="W116" s="6" t="s">
        <v>85</v>
      </c>
      <c r="X116" s="6" t="s">
        <v>86</v>
      </c>
      <c r="Y116" s="6" t="s">
        <v>83</v>
      </c>
      <c r="Z116" s="4" t="str">
        <f>IF(Tabela1[[#This Row],[R.A.E]]="SIM",VLOOKUP(Tabela1[[#This Row],[CLASSIFICAÇÃO]],Lista_Susp_!PRAZO,2,0)+Tabela1[[#This Row],[DATA]],"")</f>
        <v/>
      </c>
      <c r="AA116" s="13" t="b">
        <f ca="1">IF(Tabela1[[#This Row],[R.A.E]]="SIM",IF(AC116="ok","CONCLUÍDO",IF(Tabela1[[#This Row],[PRAZO ABERTURA R.A.E]]&lt;TODAY(),"ATRASADO","NO PRAZO")))</f>
        <v>0</v>
      </c>
      <c r="AB116" s="13" t="str">
        <f ca="1">IF(Tabela1[[#This Row],[PRAZO ABERTURA R.A.E]]&gt;=TODAY(),"",IF(Tabela1[[#This Row],[STATUS]]="ATRASADO",TODAY()-Tabela1[[#This Row],[PRAZO ABERTURA R.A.E]],""))</f>
        <v/>
      </c>
      <c r="AE116" s="3"/>
      <c r="AF116" t="s">
        <v>89</v>
      </c>
    </row>
    <row r="117" spans="1:32" ht="45" x14ac:dyDescent="0.25">
      <c r="A117" s="6">
        <v>116</v>
      </c>
      <c r="B117" s="3" t="s">
        <v>30</v>
      </c>
      <c r="C117" s="84">
        <v>45323</v>
      </c>
      <c r="D117" s="18" t="str">
        <f>TEXT(C117,"MMMM")</f>
        <v>fevereiro</v>
      </c>
      <c r="E117" s="9">
        <v>0.51388888888888895</v>
      </c>
      <c r="F117" s="80" t="s">
        <v>1009</v>
      </c>
      <c r="G117" s="3" t="s">
        <v>32</v>
      </c>
      <c r="H117" s="131"/>
      <c r="I117" s="131"/>
      <c r="J117" s="3"/>
      <c r="K117" s="5" t="s">
        <v>1010</v>
      </c>
      <c r="L117" s="3" t="s">
        <v>153</v>
      </c>
      <c r="M117" s="3" t="s">
        <v>51</v>
      </c>
      <c r="N117" s="2" t="s">
        <v>1009</v>
      </c>
      <c r="O117" s="134" t="s">
        <v>1011</v>
      </c>
      <c r="P117" s="3" t="s">
        <v>1012</v>
      </c>
      <c r="Q117" s="70"/>
      <c r="R117" s="70"/>
      <c r="S117" s="70"/>
      <c r="T117" s="7" t="s">
        <v>1013</v>
      </c>
      <c r="U117" s="3" t="s">
        <v>842</v>
      </c>
      <c r="V117" s="3" t="s">
        <v>604</v>
      </c>
      <c r="W117" s="6" t="s">
        <v>85</v>
      </c>
      <c r="X117" s="6" t="s">
        <v>86</v>
      </c>
      <c r="Y117" s="6" t="s">
        <v>83</v>
      </c>
      <c r="Z117" s="4" t="str">
        <f>IF(Tabela1[[#This Row],[R.A.E]]="SIM",VLOOKUP(Tabela1[[#This Row],[CLASSIFICAÇÃO]],Lista_Susp_!PRAZO,2,0)+Tabela1[[#This Row],[DATA]],"")</f>
        <v/>
      </c>
      <c r="AA117" s="13" t="b">
        <f ca="1">IF(Tabela1[[#This Row],[R.A.E]]="SIM",IF(AC117="ok","CONCLUÍDO",IF(Tabela1[[#This Row],[PRAZO ABERTURA R.A.E]]&lt;TODAY(),"ATRASADO","NO PRAZO")))</f>
        <v>0</v>
      </c>
      <c r="AB117" s="13" t="str">
        <f ca="1">IF(Tabela1[[#This Row],[PRAZO ABERTURA R.A.E]]&gt;=TODAY(),"",IF(Tabela1[[#This Row],[STATUS]]="ATRASADO",TODAY()-Tabela1[[#This Row],[PRAZO ABERTURA R.A.E]],""))</f>
        <v/>
      </c>
      <c r="AE117" s="3"/>
      <c r="AF117" t="s">
        <v>89</v>
      </c>
    </row>
    <row r="118" spans="1:32" ht="60" x14ac:dyDescent="0.25">
      <c r="A118" s="6">
        <v>117</v>
      </c>
      <c r="B118" s="2" t="s">
        <v>30</v>
      </c>
      <c r="C118" s="84">
        <v>45324</v>
      </c>
      <c r="D118" s="18" t="str">
        <f>TEXT(C118,"MMMM")</f>
        <v>fevereiro</v>
      </c>
      <c r="E118" s="9">
        <v>0.40277777777777773</v>
      </c>
      <c r="F118" s="80" t="s">
        <v>1017</v>
      </c>
      <c r="G118" s="2" t="s">
        <v>36</v>
      </c>
      <c r="H118" s="131"/>
      <c r="I118" s="131"/>
      <c r="J118" s="3"/>
      <c r="K118" s="5" t="s">
        <v>1018</v>
      </c>
      <c r="L118" s="3" t="s">
        <v>167</v>
      </c>
      <c r="M118" s="3" t="s">
        <v>145</v>
      </c>
      <c r="N118" s="2" t="s">
        <v>1019</v>
      </c>
      <c r="O118" s="2" t="s">
        <v>1020</v>
      </c>
      <c r="P118" s="3" t="s">
        <v>1021</v>
      </c>
      <c r="Q118" s="70"/>
      <c r="R118" s="70"/>
      <c r="S118" s="70"/>
      <c r="T118" s="7" t="s">
        <v>1022</v>
      </c>
      <c r="U118" s="3" t="s">
        <v>851</v>
      </c>
      <c r="V118" s="3" t="s">
        <v>99</v>
      </c>
      <c r="W118" s="6" t="s">
        <v>85</v>
      </c>
      <c r="X118" s="6" t="s">
        <v>86</v>
      </c>
      <c r="Y118" s="6" t="s">
        <v>83</v>
      </c>
      <c r="Z118" s="4" t="str">
        <f>IF(Tabela1[[#This Row],[R.A.E]]="SIM",VLOOKUP(Tabela1[[#This Row],[CLASSIFICAÇÃO]],Lista_Susp_!PRAZO,2,0)+Tabela1[[#This Row],[DATA]],"")</f>
        <v/>
      </c>
      <c r="AA118" s="13" t="b">
        <f ca="1">IF(Tabela1[[#This Row],[R.A.E]]="SIM",IF(AC118="ok","CONCLUÍDO",IF(Tabela1[[#This Row],[PRAZO ABERTURA R.A.E]]&lt;TODAY(),"ATRASADO","NO PRAZO")))</f>
        <v>0</v>
      </c>
      <c r="AB118" s="13" t="str">
        <f ca="1">IF(Tabela1[[#This Row],[PRAZO ABERTURA R.A.E]]&gt;=TODAY(),"",IF(Tabela1[[#This Row],[STATUS]]="ATRASADO",TODAY()-Tabela1[[#This Row],[PRAZO ABERTURA R.A.E]],""))</f>
        <v/>
      </c>
      <c r="AE118" s="3"/>
      <c r="AF118" t="s">
        <v>89</v>
      </c>
    </row>
    <row r="119" spans="1:32" ht="45" x14ac:dyDescent="0.25">
      <c r="A119" s="6">
        <v>118</v>
      </c>
      <c r="B119" s="2" t="s">
        <v>25</v>
      </c>
      <c r="C119" s="84">
        <v>45324</v>
      </c>
      <c r="D119" s="18" t="str">
        <f t="shared" ref="D119:D176" si="2">TEXT(C119,"MMMM")</f>
        <v>fevereiro</v>
      </c>
      <c r="E119" s="9">
        <v>0.98263888888888884</v>
      </c>
      <c r="F119" s="80" t="s">
        <v>1023</v>
      </c>
      <c r="G119" s="2" t="s">
        <v>28</v>
      </c>
      <c r="H119" s="131" t="s">
        <v>2401</v>
      </c>
      <c r="I119" s="131"/>
      <c r="J119" s="3"/>
      <c r="K119" s="5" t="s">
        <v>1024</v>
      </c>
      <c r="L119" s="3" t="s">
        <v>150</v>
      </c>
      <c r="M119" s="3" t="s">
        <v>146</v>
      </c>
      <c r="N119" s="2" t="s">
        <v>1025</v>
      </c>
      <c r="O119" s="134" t="s">
        <v>1026</v>
      </c>
      <c r="P119" s="3" t="s">
        <v>516</v>
      </c>
      <c r="Q119" s="70"/>
      <c r="R119" s="70"/>
      <c r="S119" s="70"/>
      <c r="T119" s="7" t="s">
        <v>1027</v>
      </c>
      <c r="U119" s="3" t="s">
        <v>517</v>
      </c>
      <c r="V119" s="3" t="s">
        <v>122</v>
      </c>
      <c r="W119" s="6" t="s">
        <v>85</v>
      </c>
      <c r="X119" s="6" t="s">
        <v>86</v>
      </c>
      <c r="Y119" s="6" t="s">
        <v>83</v>
      </c>
      <c r="Z119" s="4" t="str">
        <f>IF(Tabela1[[#This Row],[R.A.E]]="SIM",VLOOKUP(Tabela1[[#This Row],[CLASSIFICAÇÃO]],Lista_Susp_!PRAZO,2,0)+Tabela1[[#This Row],[DATA]],"")</f>
        <v/>
      </c>
      <c r="AA119" s="13" t="b">
        <f ca="1">IF(Tabela1[[#This Row],[R.A.E]]="SIM",IF(AC119="ok","CONCLUÍDO",IF(Tabela1[[#This Row],[PRAZO ABERTURA R.A.E]]&lt;TODAY(),"ATRASADO","NO PRAZO")))</f>
        <v>0</v>
      </c>
      <c r="AB119" s="13" t="str">
        <f ca="1">IF(Tabela1[[#This Row],[PRAZO ABERTURA R.A.E]]&gt;=TODAY(),"",IF(Tabela1[[#This Row],[STATUS]]="ATRASADO",TODAY()-Tabela1[[#This Row],[PRAZO ABERTURA R.A.E]],""))</f>
        <v/>
      </c>
      <c r="AE119" s="3"/>
    </row>
    <row r="120" spans="1:32" ht="45" x14ac:dyDescent="0.25">
      <c r="A120" s="6">
        <v>119</v>
      </c>
      <c r="B120" s="2" t="s">
        <v>25</v>
      </c>
      <c r="C120" s="84">
        <v>45327</v>
      </c>
      <c r="D120" s="18" t="str">
        <f t="shared" si="2"/>
        <v>fevereiro</v>
      </c>
      <c r="E120" s="9">
        <v>0.34027777777777773</v>
      </c>
      <c r="F120" s="80" t="s">
        <v>1028</v>
      </c>
      <c r="G120" s="2" t="s">
        <v>28</v>
      </c>
      <c r="H120" s="131" t="s">
        <v>2401</v>
      </c>
      <c r="I120" s="131"/>
      <c r="J120" s="3"/>
      <c r="K120" s="5" t="s">
        <v>1029</v>
      </c>
      <c r="L120" s="3" t="s">
        <v>149</v>
      </c>
      <c r="M120" s="3" t="s">
        <v>146</v>
      </c>
      <c r="N120" s="82"/>
      <c r="O120" s="2" t="s">
        <v>1030</v>
      </c>
      <c r="P120" s="3" t="s">
        <v>954</v>
      </c>
      <c r="Q120" s="70"/>
      <c r="R120" s="70"/>
      <c r="S120" s="70"/>
      <c r="T120" s="7" t="s">
        <v>1031</v>
      </c>
      <c r="U120" s="3" t="s">
        <v>1032</v>
      </c>
      <c r="V120" s="3" t="s">
        <v>100</v>
      </c>
      <c r="W120" s="6" t="s">
        <v>85</v>
      </c>
      <c r="X120" s="6" t="s">
        <v>86</v>
      </c>
      <c r="Y120" s="6" t="s">
        <v>83</v>
      </c>
      <c r="Z120" s="4" t="str">
        <f>IF(Tabela1[[#This Row],[R.A.E]]="SIM",VLOOKUP(Tabela1[[#This Row],[CLASSIFICAÇÃO]],Lista_Susp_!PRAZO,2,0)+Tabela1[[#This Row],[DATA]],"")</f>
        <v/>
      </c>
      <c r="AA120" s="13" t="b">
        <f ca="1">IF(Tabela1[[#This Row],[R.A.E]]="SIM",IF(AC120="ok","CONCLUÍDO",IF(Tabela1[[#This Row],[PRAZO ABERTURA R.A.E]]&lt;TODAY(),"ATRASADO","NO PRAZO")))</f>
        <v>0</v>
      </c>
      <c r="AB120" s="13" t="str">
        <f ca="1">IF(Tabela1[[#This Row],[PRAZO ABERTURA R.A.E]]&gt;=TODAY(),"",IF(Tabela1[[#This Row],[STATUS]]="ATRASADO",TODAY()-Tabela1[[#This Row],[PRAZO ABERTURA R.A.E]],""))</f>
        <v/>
      </c>
      <c r="AE120" s="3"/>
    </row>
    <row r="121" spans="1:32" ht="90" x14ac:dyDescent="0.25">
      <c r="A121" s="6">
        <v>120</v>
      </c>
      <c r="B121" s="2" t="s">
        <v>25</v>
      </c>
      <c r="C121" s="84">
        <v>45327</v>
      </c>
      <c r="D121" s="18" t="str">
        <f t="shared" si="2"/>
        <v>fevereiro</v>
      </c>
      <c r="E121" s="9">
        <v>0.66666666666666663</v>
      </c>
      <c r="F121" s="80" t="s">
        <v>1033</v>
      </c>
      <c r="G121" s="2" t="s">
        <v>28</v>
      </c>
      <c r="H121" s="131" t="s">
        <v>2401</v>
      </c>
      <c r="I121" s="131"/>
      <c r="J121" s="3"/>
      <c r="K121" s="5" t="s">
        <v>1034</v>
      </c>
      <c r="L121" s="3" t="s">
        <v>214</v>
      </c>
      <c r="M121" s="3" t="s">
        <v>146</v>
      </c>
      <c r="N121" s="82"/>
      <c r="O121" s="2" t="s">
        <v>1035</v>
      </c>
      <c r="P121" s="3" t="s">
        <v>954</v>
      </c>
      <c r="Q121" s="70"/>
      <c r="R121" s="70"/>
      <c r="S121" s="70"/>
      <c r="T121" s="7" t="s">
        <v>1036</v>
      </c>
      <c r="U121" s="3" t="s">
        <v>1037</v>
      </c>
      <c r="V121" s="3" t="s">
        <v>100</v>
      </c>
      <c r="W121" s="6" t="s">
        <v>85</v>
      </c>
      <c r="X121" s="6" t="s">
        <v>86</v>
      </c>
      <c r="Y121" s="6" t="s">
        <v>83</v>
      </c>
      <c r="Z121" s="4" t="str">
        <f>IF(Tabela1[[#This Row],[R.A.E]]="SIM",VLOOKUP(Tabela1[[#This Row],[CLASSIFICAÇÃO]],Lista_Susp_!PRAZO,2,0)+Tabela1[[#This Row],[DATA]],"")</f>
        <v/>
      </c>
      <c r="AA121" s="13" t="b">
        <f ca="1">IF(Tabela1[[#This Row],[R.A.E]]="SIM",IF(AC121="ok","CONCLUÍDO",IF(Tabela1[[#This Row],[PRAZO ABERTURA R.A.E]]&lt;TODAY(),"ATRASADO","NO PRAZO")))</f>
        <v>0</v>
      </c>
      <c r="AB121" s="13" t="str">
        <f ca="1">IF(Tabela1[[#This Row],[PRAZO ABERTURA R.A.E]]&gt;=TODAY(),"",IF(Tabela1[[#This Row],[STATUS]]="ATRASADO",TODAY()-Tabela1[[#This Row],[PRAZO ABERTURA R.A.E]],""))</f>
        <v/>
      </c>
      <c r="AE121" s="3"/>
    </row>
    <row r="122" spans="1:32" ht="45" x14ac:dyDescent="0.25">
      <c r="A122" s="6">
        <v>121</v>
      </c>
      <c r="B122" s="2" t="s">
        <v>25</v>
      </c>
      <c r="C122" s="84">
        <v>45327</v>
      </c>
      <c r="D122" s="18" t="str">
        <f t="shared" si="2"/>
        <v>fevereiro</v>
      </c>
      <c r="E122" s="9">
        <v>0.45833333333333331</v>
      </c>
      <c r="F122" s="80" t="s">
        <v>1038</v>
      </c>
      <c r="G122" s="2" t="s">
        <v>36</v>
      </c>
      <c r="H122" s="131"/>
      <c r="I122" s="131"/>
      <c r="J122" s="3"/>
      <c r="K122" s="5" t="s">
        <v>1039</v>
      </c>
      <c r="L122" s="3" t="s">
        <v>150</v>
      </c>
      <c r="M122" s="3" t="s">
        <v>233</v>
      </c>
      <c r="N122" s="2" t="s">
        <v>1040</v>
      </c>
      <c r="O122" s="2" t="s">
        <v>1041</v>
      </c>
      <c r="P122" s="1" t="s">
        <v>1042</v>
      </c>
      <c r="Q122" s="70"/>
      <c r="R122" s="70"/>
      <c r="S122" s="70"/>
      <c r="T122" s="7" t="s">
        <v>1043</v>
      </c>
      <c r="U122" s="1" t="s">
        <v>1044</v>
      </c>
      <c r="V122" s="3" t="s">
        <v>97</v>
      </c>
      <c r="W122" s="6" t="s">
        <v>85</v>
      </c>
      <c r="X122" s="6" t="s">
        <v>86</v>
      </c>
      <c r="Y122" s="6" t="s">
        <v>83</v>
      </c>
      <c r="Z122" s="4" t="str">
        <f>IF(Tabela1[[#This Row],[R.A.E]]="SIM",VLOOKUP(Tabela1[[#This Row],[CLASSIFICAÇÃO]],Lista_Susp_!PRAZO,2,0)+Tabela1[[#This Row],[DATA]],"")</f>
        <v/>
      </c>
      <c r="AA122" s="13" t="b">
        <f ca="1">IF(Tabela1[[#This Row],[R.A.E]]="SIM",IF(AC122="ok","CONCLUÍDO",IF(Tabela1[[#This Row],[PRAZO ABERTURA R.A.E]]&lt;TODAY(),"ATRASADO","NO PRAZO")))</f>
        <v>0</v>
      </c>
      <c r="AB122" s="13" t="str">
        <f ca="1">IF(Tabela1[[#This Row],[PRAZO ABERTURA R.A.E]]&gt;=TODAY(),"",IF(Tabela1[[#This Row],[STATUS]]="ATRASADO",TODAY()-Tabela1[[#This Row],[PRAZO ABERTURA R.A.E]],""))</f>
        <v/>
      </c>
      <c r="AE122" s="3"/>
    </row>
    <row r="123" spans="1:32" ht="45" x14ac:dyDescent="0.25">
      <c r="A123" s="6">
        <v>122</v>
      </c>
      <c r="B123" s="2" t="s">
        <v>30</v>
      </c>
      <c r="C123" s="84">
        <v>45327</v>
      </c>
      <c r="D123" s="18" t="str">
        <f t="shared" si="2"/>
        <v>fevereiro</v>
      </c>
      <c r="E123" s="9">
        <v>0.31597222222222221</v>
      </c>
      <c r="F123" s="80" t="s">
        <v>1045</v>
      </c>
      <c r="G123" s="2" t="s">
        <v>32</v>
      </c>
      <c r="H123" s="131"/>
      <c r="I123" s="131"/>
      <c r="J123" s="3"/>
      <c r="K123" s="5" t="s">
        <v>1046</v>
      </c>
      <c r="L123" s="3" t="s">
        <v>153</v>
      </c>
      <c r="M123" s="3" t="s">
        <v>51</v>
      </c>
      <c r="N123" s="2"/>
      <c r="O123" s="2" t="s">
        <v>1047</v>
      </c>
      <c r="P123" s="3" t="s">
        <v>596</v>
      </c>
      <c r="Q123" s="70"/>
      <c r="R123" s="70"/>
      <c r="S123" s="70"/>
      <c r="T123" s="7" t="s">
        <v>1048</v>
      </c>
      <c r="U123" s="3" t="s">
        <v>497</v>
      </c>
      <c r="V123" s="3" t="s">
        <v>1049</v>
      </c>
      <c r="W123" s="6" t="s">
        <v>85</v>
      </c>
      <c r="X123" s="6" t="s">
        <v>86</v>
      </c>
      <c r="Y123" s="6" t="s">
        <v>83</v>
      </c>
      <c r="Z123" s="4" t="str">
        <f>IF(Tabela1[[#This Row],[R.A.E]]="SIM",VLOOKUP(Tabela1[[#This Row],[CLASSIFICAÇÃO]],Lista_Susp_!PRAZO,2,0)+Tabela1[[#This Row],[DATA]],"")</f>
        <v/>
      </c>
      <c r="AA123" s="13" t="b">
        <f ca="1">IF(Tabela1[[#This Row],[R.A.E]]="SIM",IF(AC123="ok","CONCLUÍDO",IF(Tabela1[[#This Row],[PRAZO ABERTURA R.A.E]]&lt;TODAY(),"ATRASADO","NO PRAZO")))</f>
        <v>0</v>
      </c>
      <c r="AB123" s="13" t="str">
        <f ca="1">IF(Tabela1[[#This Row],[PRAZO ABERTURA R.A.E]]&gt;=TODAY(),"",IF(Tabela1[[#This Row],[STATUS]]="ATRASADO",TODAY()-Tabela1[[#This Row],[PRAZO ABERTURA R.A.E]],""))</f>
        <v/>
      </c>
      <c r="AE123" s="3"/>
      <c r="AF123" t="s">
        <v>89</v>
      </c>
    </row>
    <row r="124" spans="1:32" ht="30" x14ac:dyDescent="0.25">
      <c r="A124" s="6">
        <v>123</v>
      </c>
      <c r="B124" s="2" t="s">
        <v>30</v>
      </c>
      <c r="C124" s="84">
        <v>45327</v>
      </c>
      <c r="D124" s="18" t="str">
        <f t="shared" si="2"/>
        <v>fevereiro</v>
      </c>
      <c r="E124" s="9">
        <v>0.61111111111111105</v>
      </c>
      <c r="F124" s="80" t="s">
        <v>1050</v>
      </c>
      <c r="G124" s="2" t="s">
        <v>32</v>
      </c>
      <c r="H124" s="131"/>
      <c r="I124" s="131"/>
      <c r="J124" s="3"/>
      <c r="K124" s="5" t="s">
        <v>1051</v>
      </c>
      <c r="L124" s="3" t="s">
        <v>153</v>
      </c>
      <c r="M124" s="3" t="s">
        <v>51</v>
      </c>
      <c r="N124" s="2"/>
      <c r="O124" s="134" t="s">
        <v>2888</v>
      </c>
      <c r="P124" s="3" t="s">
        <v>596</v>
      </c>
      <c r="Q124" s="70"/>
      <c r="R124" s="70"/>
      <c r="S124" s="70"/>
      <c r="T124" s="7" t="s">
        <v>473</v>
      </c>
      <c r="U124" s="3" t="s">
        <v>842</v>
      </c>
      <c r="V124" s="3" t="s">
        <v>1049</v>
      </c>
      <c r="W124" s="6" t="s">
        <v>85</v>
      </c>
      <c r="X124" s="6" t="s">
        <v>86</v>
      </c>
      <c r="Y124" s="6" t="s">
        <v>83</v>
      </c>
      <c r="Z124" s="4" t="str">
        <f>IF(Tabela1[[#This Row],[R.A.E]]="SIM",VLOOKUP(Tabela1[[#This Row],[CLASSIFICAÇÃO]],Lista_Susp_!PRAZO,2,0)+Tabela1[[#This Row],[DATA]],"")</f>
        <v/>
      </c>
      <c r="AA124" s="13" t="b">
        <f ca="1">IF(Tabela1[[#This Row],[R.A.E]]="SIM",IF(AC124="ok","CONCLUÍDO",IF(Tabela1[[#This Row],[PRAZO ABERTURA R.A.E]]&lt;TODAY(),"ATRASADO","NO PRAZO")))</f>
        <v>0</v>
      </c>
      <c r="AB124" s="13" t="str">
        <f ca="1">IF(Tabela1[[#This Row],[PRAZO ABERTURA R.A.E]]&gt;=TODAY(),"",IF(Tabela1[[#This Row],[STATUS]]="ATRASADO",TODAY()-Tabela1[[#This Row],[PRAZO ABERTURA R.A.E]],""))</f>
        <v/>
      </c>
      <c r="AE124" s="3"/>
      <c r="AF124" t="s">
        <v>89</v>
      </c>
    </row>
    <row r="125" spans="1:32" ht="90" x14ac:dyDescent="0.25">
      <c r="A125" s="6">
        <v>124</v>
      </c>
      <c r="B125" s="2" t="s">
        <v>30</v>
      </c>
      <c r="C125" s="84">
        <v>45327</v>
      </c>
      <c r="D125" s="18" t="str">
        <f t="shared" si="2"/>
        <v>fevereiro</v>
      </c>
      <c r="E125" s="9">
        <v>0.39583333333333331</v>
      </c>
      <c r="F125" s="80" t="s">
        <v>1050</v>
      </c>
      <c r="G125" s="2" t="s">
        <v>32</v>
      </c>
      <c r="H125" s="131"/>
      <c r="I125" s="131"/>
      <c r="J125" s="3"/>
      <c r="K125" s="5" t="s">
        <v>1052</v>
      </c>
      <c r="L125" s="3" t="s">
        <v>153</v>
      </c>
      <c r="M125" s="3" t="s">
        <v>51</v>
      </c>
      <c r="N125" s="2"/>
      <c r="O125" s="134" t="s">
        <v>1053</v>
      </c>
      <c r="P125" s="3" t="s">
        <v>596</v>
      </c>
      <c r="Q125" s="70"/>
      <c r="R125" s="70"/>
      <c r="S125" s="70"/>
      <c r="T125" s="7" t="s">
        <v>1054</v>
      </c>
      <c r="U125" s="3" t="s">
        <v>842</v>
      </c>
      <c r="V125" s="3" t="s">
        <v>1049</v>
      </c>
      <c r="W125" s="6" t="s">
        <v>85</v>
      </c>
      <c r="X125" s="6" t="s">
        <v>86</v>
      </c>
      <c r="Y125" s="6" t="s">
        <v>83</v>
      </c>
      <c r="Z125" s="4" t="str">
        <f>IF(Tabela1[[#This Row],[R.A.E]]="SIM",VLOOKUP(Tabela1[[#This Row],[CLASSIFICAÇÃO]],Lista_Susp_!PRAZO,2,0)+Tabela1[[#This Row],[DATA]],"")</f>
        <v/>
      </c>
      <c r="AA125" s="13" t="b">
        <f ca="1">IF(Tabela1[[#This Row],[R.A.E]]="SIM",IF(AC125="ok","CONCLUÍDO",IF(Tabela1[[#This Row],[PRAZO ABERTURA R.A.E]]&lt;TODAY(),"ATRASADO","NO PRAZO")))</f>
        <v>0</v>
      </c>
      <c r="AB125" s="13" t="str">
        <f ca="1">IF(Tabela1[[#This Row],[PRAZO ABERTURA R.A.E]]&gt;=TODAY(),"",IF(Tabela1[[#This Row],[STATUS]]="ATRASADO",TODAY()-Tabela1[[#This Row],[PRAZO ABERTURA R.A.E]],""))</f>
        <v/>
      </c>
      <c r="AE125" s="3"/>
      <c r="AF125" t="s">
        <v>89</v>
      </c>
    </row>
    <row r="126" spans="1:32" ht="165" x14ac:dyDescent="0.25">
      <c r="A126" s="6">
        <v>125</v>
      </c>
      <c r="B126" s="2" t="s">
        <v>25</v>
      </c>
      <c r="C126" s="84">
        <v>45325</v>
      </c>
      <c r="D126" s="18" t="str">
        <f t="shared" si="2"/>
        <v>fevereiro</v>
      </c>
      <c r="E126" s="9">
        <v>0.46527777777777773</v>
      </c>
      <c r="F126" s="80" t="s">
        <v>999</v>
      </c>
      <c r="G126" s="2" t="s">
        <v>32</v>
      </c>
      <c r="H126" s="131"/>
      <c r="I126" s="131"/>
      <c r="J126" s="3"/>
      <c r="K126" s="5" t="s">
        <v>1055</v>
      </c>
      <c r="L126" s="3" t="s">
        <v>190</v>
      </c>
      <c r="M126" s="3" t="s">
        <v>147</v>
      </c>
      <c r="N126" s="2" t="s">
        <v>38</v>
      </c>
      <c r="O126" s="19" t="s">
        <v>1056</v>
      </c>
      <c r="P126" s="3" t="s">
        <v>1057</v>
      </c>
      <c r="Q126" s="70"/>
      <c r="R126" s="70"/>
      <c r="S126" s="70"/>
      <c r="T126" s="7" t="s">
        <v>1058</v>
      </c>
      <c r="U126" s="3" t="s">
        <v>1059</v>
      </c>
      <c r="V126" s="3" t="s">
        <v>93</v>
      </c>
      <c r="W126" s="6" t="s">
        <v>85</v>
      </c>
      <c r="X126" s="6" t="s">
        <v>86</v>
      </c>
      <c r="Y126" s="6" t="s">
        <v>83</v>
      </c>
      <c r="Z126" s="4" t="str">
        <f>IF(Tabela1[[#This Row],[R.A.E]]="SIM",VLOOKUP(Tabela1[[#This Row],[CLASSIFICAÇÃO]],Lista_Susp_!PRAZO,2,0)+Tabela1[[#This Row],[DATA]],"")</f>
        <v/>
      </c>
      <c r="AA126" s="13" t="b">
        <f ca="1">IF(Tabela1[[#This Row],[R.A.E]]="SIM",IF(AC126="ok","CONCLUÍDO",IF(Tabela1[[#This Row],[PRAZO ABERTURA R.A.E]]&lt;TODAY(),"ATRASADO","NO PRAZO")))</f>
        <v>0</v>
      </c>
      <c r="AB126" s="13" t="str">
        <f ca="1">IF(Tabela1[[#This Row],[PRAZO ABERTURA R.A.E]]&gt;=TODAY(),"",IF(Tabela1[[#This Row],[STATUS]]="ATRASADO",TODAY()-Tabela1[[#This Row],[PRAZO ABERTURA R.A.E]],""))</f>
        <v/>
      </c>
      <c r="AE126" s="3"/>
    </row>
    <row r="127" spans="1:32" ht="60" x14ac:dyDescent="0.25">
      <c r="A127" s="6">
        <v>126</v>
      </c>
      <c r="B127" s="2" t="s">
        <v>25</v>
      </c>
      <c r="C127" s="84">
        <v>45327</v>
      </c>
      <c r="D127" s="18" t="str">
        <f t="shared" si="2"/>
        <v>fevereiro</v>
      </c>
      <c r="E127" s="9">
        <v>0.59027777777777779</v>
      </c>
      <c r="F127" s="80" t="s">
        <v>1060</v>
      </c>
      <c r="G127" s="2" t="s">
        <v>39</v>
      </c>
      <c r="H127" s="131"/>
      <c r="I127" s="131"/>
      <c r="J127" s="3"/>
      <c r="K127" s="5" t="s">
        <v>1061</v>
      </c>
      <c r="L127" s="3" t="s">
        <v>152</v>
      </c>
      <c r="M127" s="3" t="s">
        <v>145</v>
      </c>
      <c r="N127" s="2" t="s">
        <v>976</v>
      </c>
      <c r="O127" s="2" t="s">
        <v>1062</v>
      </c>
      <c r="P127" s="3" t="s">
        <v>978</v>
      </c>
      <c r="Q127" s="70"/>
      <c r="R127" s="70"/>
      <c r="S127" s="70"/>
      <c r="T127" s="7" t="s">
        <v>1063</v>
      </c>
      <c r="U127" s="3" t="s">
        <v>1064</v>
      </c>
      <c r="V127" s="3" t="s">
        <v>276</v>
      </c>
      <c r="W127" s="6" t="s">
        <v>85</v>
      </c>
      <c r="X127" s="6" t="s">
        <v>86</v>
      </c>
      <c r="Y127" s="6" t="s">
        <v>83</v>
      </c>
      <c r="Z127" s="4" t="str">
        <f>IF(Tabela1[[#This Row],[R.A.E]]="SIM",VLOOKUP(Tabela1[[#This Row],[CLASSIFICAÇÃO]],Lista_Susp_!PRAZO,2,0)+Tabela1[[#This Row],[DATA]],"")</f>
        <v/>
      </c>
      <c r="AA127" s="13" t="b">
        <f ca="1">IF(Tabela1[[#This Row],[R.A.E]]="SIM",IF(AC127="ok","CONCLUÍDO",IF(Tabela1[[#This Row],[PRAZO ABERTURA R.A.E]]&lt;TODAY(),"ATRASADO","NO PRAZO")))</f>
        <v>0</v>
      </c>
      <c r="AB127" s="13" t="str">
        <f ca="1">IF(Tabela1[[#This Row],[PRAZO ABERTURA R.A.E]]&gt;=TODAY(),"",IF(Tabela1[[#This Row],[STATUS]]="ATRASADO",TODAY()-Tabela1[[#This Row],[PRAZO ABERTURA R.A.E]],""))</f>
        <v/>
      </c>
      <c r="AE127" s="3"/>
    </row>
    <row r="128" spans="1:32" ht="30" x14ac:dyDescent="0.25">
      <c r="A128" s="6">
        <v>127</v>
      </c>
      <c r="B128" s="2" t="s">
        <v>25</v>
      </c>
      <c r="C128" s="84">
        <v>45322</v>
      </c>
      <c r="D128" s="18" t="str">
        <f t="shared" si="2"/>
        <v>janeiro</v>
      </c>
      <c r="E128" s="9">
        <v>0.52777777777777779</v>
      </c>
      <c r="F128" s="80" t="s">
        <v>1065</v>
      </c>
      <c r="G128" s="2" t="s">
        <v>39</v>
      </c>
      <c r="H128" s="131"/>
      <c r="I128" s="131"/>
      <c r="J128" s="3"/>
      <c r="K128" s="5" t="s">
        <v>1066</v>
      </c>
      <c r="L128" s="3" t="s">
        <v>176</v>
      </c>
      <c r="M128" s="3" t="s">
        <v>145</v>
      </c>
      <c r="N128" s="2" t="s">
        <v>1067</v>
      </c>
      <c r="O128" s="2" t="s">
        <v>1068</v>
      </c>
      <c r="P128" s="3" t="s">
        <v>1069</v>
      </c>
      <c r="Q128" s="70"/>
      <c r="R128" s="70"/>
      <c r="S128" s="70"/>
      <c r="T128" s="7" t="s">
        <v>1070</v>
      </c>
      <c r="U128" s="3" t="s">
        <v>1071</v>
      </c>
      <c r="V128" s="3" t="s">
        <v>276</v>
      </c>
      <c r="W128" s="6" t="s">
        <v>85</v>
      </c>
      <c r="X128" s="6" t="s">
        <v>86</v>
      </c>
      <c r="Y128" s="6" t="s">
        <v>83</v>
      </c>
      <c r="Z128" s="4" t="str">
        <f>IF(Tabela1[[#This Row],[R.A.E]]="SIM",VLOOKUP(Tabela1[[#This Row],[CLASSIFICAÇÃO]],Lista_Susp_!PRAZO,2,0)+Tabela1[[#This Row],[DATA]],"")</f>
        <v/>
      </c>
      <c r="AA128" s="13" t="b">
        <f ca="1">IF(Tabela1[[#This Row],[R.A.E]]="SIM",IF(AC128="ok","CONCLUÍDO",IF(Tabela1[[#This Row],[PRAZO ABERTURA R.A.E]]&lt;TODAY(),"ATRASADO","NO PRAZO")))</f>
        <v>0</v>
      </c>
      <c r="AB128" s="13" t="str">
        <f ca="1">IF(Tabela1[[#This Row],[PRAZO ABERTURA R.A.E]]&gt;=TODAY(),"",IF(Tabela1[[#This Row],[STATUS]]="ATRASADO",TODAY()-Tabela1[[#This Row],[PRAZO ABERTURA R.A.E]],""))</f>
        <v/>
      </c>
      <c r="AE128" s="3"/>
    </row>
    <row r="129" spans="1:32" ht="60" x14ac:dyDescent="0.25">
      <c r="A129" s="6">
        <v>128</v>
      </c>
      <c r="B129" s="2" t="s">
        <v>25</v>
      </c>
      <c r="C129" s="84">
        <v>45323</v>
      </c>
      <c r="D129" s="18" t="str">
        <f t="shared" si="2"/>
        <v>fevereiro</v>
      </c>
      <c r="E129" s="9">
        <v>0.47916666666666669</v>
      </c>
      <c r="F129" s="80" t="s">
        <v>1072</v>
      </c>
      <c r="G129" s="2" t="s">
        <v>32</v>
      </c>
      <c r="H129" s="131"/>
      <c r="I129" s="131"/>
      <c r="J129" s="3"/>
      <c r="K129" s="5" t="s">
        <v>1073</v>
      </c>
      <c r="L129" s="3" t="s">
        <v>33</v>
      </c>
      <c r="M129" s="3" t="s">
        <v>145</v>
      </c>
      <c r="N129" s="2" t="s">
        <v>976</v>
      </c>
      <c r="O129" s="5" t="s">
        <v>1074</v>
      </c>
      <c r="P129" s="3" t="s">
        <v>1075</v>
      </c>
      <c r="Q129" s="70"/>
      <c r="R129" s="70"/>
      <c r="S129" s="70"/>
      <c r="T129" s="7" t="s">
        <v>1076</v>
      </c>
      <c r="U129" s="68" t="s">
        <v>1077</v>
      </c>
      <c r="V129" s="3" t="s">
        <v>276</v>
      </c>
      <c r="W129" s="6" t="s">
        <v>85</v>
      </c>
      <c r="X129" s="6" t="s">
        <v>86</v>
      </c>
      <c r="Y129" s="6" t="s">
        <v>83</v>
      </c>
      <c r="Z129" s="4" t="str">
        <f>IF(Tabela1[[#This Row],[R.A.E]]="SIM",VLOOKUP(Tabela1[[#This Row],[CLASSIFICAÇÃO]],Lista_Susp_!PRAZO,2,0)+Tabela1[[#This Row],[DATA]],"")</f>
        <v/>
      </c>
      <c r="AA129" s="13" t="b">
        <f ca="1">IF(Tabela1[[#This Row],[R.A.E]]="SIM",IF(AC129="ok","CONCLUÍDO",IF(Tabela1[[#This Row],[PRAZO ABERTURA R.A.E]]&lt;TODAY(),"ATRASADO","NO PRAZO")))</f>
        <v>0</v>
      </c>
      <c r="AB129" s="13" t="str">
        <f ca="1">IF(Tabela1[[#This Row],[PRAZO ABERTURA R.A.E]]&gt;=TODAY(),"",IF(Tabela1[[#This Row],[STATUS]]="ATRASADO",TODAY()-Tabela1[[#This Row],[PRAZO ABERTURA R.A.E]],""))</f>
        <v/>
      </c>
      <c r="AE129" s="3"/>
    </row>
    <row r="130" spans="1:32" ht="90" x14ac:dyDescent="0.25">
      <c r="A130" s="6">
        <v>129</v>
      </c>
      <c r="B130" s="2" t="s">
        <v>30</v>
      </c>
      <c r="C130" s="84">
        <v>45327</v>
      </c>
      <c r="D130" s="18" t="str">
        <f t="shared" si="2"/>
        <v>fevereiro</v>
      </c>
      <c r="E130" s="9">
        <v>0.66666666666666663</v>
      </c>
      <c r="F130" s="80" t="s">
        <v>1078</v>
      </c>
      <c r="G130" s="2" t="s">
        <v>28</v>
      </c>
      <c r="H130" s="131" t="s">
        <v>2399</v>
      </c>
      <c r="I130" s="131"/>
      <c r="J130" s="3"/>
      <c r="K130" s="5" t="s">
        <v>1079</v>
      </c>
      <c r="L130" s="3" t="s">
        <v>153</v>
      </c>
      <c r="M130" s="3" t="s">
        <v>235</v>
      </c>
      <c r="N130" s="2" t="s">
        <v>1080</v>
      </c>
      <c r="O130" s="134" t="s">
        <v>1081</v>
      </c>
      <c r="P130" s="68" t="s">
        <v>1084</v>
      </c>
      <c r="Q130" s="70"/>
      <c r="R130" s="70"/>
      <c r="S130" s="70"/>
      <c r="T130" s="7" t="s">
        <v>1082</v>
      </c>
      <c r="U130" s="3" t="s">
        <v>1083</v>
      </c>
      <c r="V130" s="3" t="s">
        <v>103</v>
      </c>
      <c r="W130" s="3" t="s">
        <v>92</v>
      </c>
      <c r="X130" s="3" t="s">
        <v>95</v>
      </c>
      <c r="Y130" s="3" t="s">
        <v>89</v>
      </c>
      <c r="Z130" s="4">
        <f>IF(Tabela1[[#This Row],[R.A.E]]="SIM",VLOOKUP(Tabela1[[#This Row],[CLASSIFICAÇÃO]],Lista_Susp_!PRAZO,2,0)+Tabela1[[#This Row],[DATA]],"")</f>
        <v>45334</v>
      </c>
      <c r="AA130" s="13" t="str">
        <f ca="1">IF(Tabela1[[#This Row],[R.A.E]]="SIM",IF(AC130="ok","CONCLUÍDO",IF(Tabela1[[#This Row],[PRAZO ABERTURA R.A.E]]&lt;TODAY(),"ATRASADO","NO PRAZO")))</f>
        <v>ATRASADO</v>
      </c>
      <c r="AB130" s="13">
        <f ca="1">IF(Tabela1[[#This Row],[PRAZO ABERTURA R.A.E]]&gt;=TODAY(),"",IF(Tabela1[[#This Row],[STATUS]]="ATRASADO",TODAY()-Tabela1[[#This Row],[PRAZO ABERTURA R.A.E]],""))</f>
        <v>214</v>
      </c>
      <c r="AE130" s="3"/>
      <c r="AF130" t="s">
        <v>89</v>
      </c>
    </row>
    <row r="131" spans="1:32" ht="45" x14ac:dyDescent="0.25">
      <c r="A131" s="6">
        <v>130</v>
      </c>
      <c r="B131" s="2" t="s">
        <v>30</v>
      </c>
      <c r="C131" s="84">
        <v>45328</v>
      </c>
      <c r="D131" s="18" t="str">
        <f t="shared" si="2"/>
        <v>fevereiro</v>
      </c>
      <c r="E131" s="9">
        <v>0.375</v>
      </c>
      <c r="F131" s="80" t="s">
        <v>1085</v>
      </c>
      <c r="G131" s="2" t="s">
        <v>32</v>
      </c>
      <c r="H131" s="131"/>
      <c r="I131" s="131"/>
      <c r="J131" s="3"/>
      <c r="K131" s="5" t="s">
        <v>1086</v>
      </c>
      <c r="L131" s="3" t="s">
        <v>204</v>
      </c>
      <c r="M131" s="3" t="s">
        <v>145</v>
      </c>
      <c r="N131" s="2" t="s">
        <v>1087</v>
      </c>
      <c r="O131" s="2" t="s">
        <v>1088</v>
      </c>
      <c r="P131" s="3" t="s">
        <v>372</v>
      </c>
      <c r="Q131" s="70"/>
      <c r="R131" s="70"/>
      <c r="S131" s="70"/>
      <c r="T131" s="7" t="s">
        <v>1089</v>
      </c>
      <c r="U131" s="3" t="s">
        <v>1090</v>
      </c>
      <c r="V131" s="3" t="s">
        <v>103</v>
      </c>
      <c r="W131" s="6" t="s">
        <v>85</v>
      </c>
      <c r="X131" s="6" t="s">
        <v>86</v>
      </c>
      <c r="Y131" s="6" t="s">
        <v>83</v>
      </c>
      <c r="Z131" s="4" t="str">
        <f>IF(Tabela1[[#This Row],[R.A.E]]="SIM",VLOOKUP(Tabela1[[#This Row],[CLASSIFICAÇÃO]],Lista_Susp_!PRAZO,2,0)+Tabela1[[#This Row],[DATA]],"")</f>
        <v/>
      </c>
      <c r="AA131" s="13" t="b">
        <f ca="1">IF(Tabela1[[#This Row],[R.A.E]]="SIM",IF(AC131="ok","CONCLUÍDO",IF(Tabela1[[#This Row],[PRAZO ABERTURA R.A.E]]&lt;TODAY(),"ATRASADO","NO PRAZO")))</f>
        <v>0</v>
      </c>
      <c r="AB131" s="13" t="str">
        <f ca="1">IF(Tabela1[[#This Row],[PRAZO ABERTURA R.A.E]]&gt;=TODAY(),"",IF(Tabela1[[#This Row],[STATUS]]="ATRASADO",TODAY()-Tabela1[[#This Row],[PRAZO ABERTURA R.A.E]],""))</f>
        <v/>
      </c>
      <c r="AE131" s="3"/>
      <c r="AF131" t="s">
        <v>89</v>
      </c>
    </row>
    <row r="132" spans="1:32" ht="105" x14ac:dyDescent="0.25">
      <c r="A132" s="6">
        <v>131</v>
      </c>
      <c r="B132" s="2" t="s">
        <v>25</v>
      </c>
      <c r="C132" s="84">
        <v>45328</v>
      </c>
      <c r="D132" s="18" t="str">
        <f t="shared" si="2"/>
        <v>fevereiro</v>
      </c>
      <c r="E132" s="9">
        <v>0.82638888888888884</v>
      </c>
      <c r="F132" s="80" t="s">
        <v>1091</v>
      </c>
      <c r="G132" s="2" t="s">
        <v>39</v>
      </c>
      <c r="H132" s="131"/>
      <c r="I132" s="131"/>
      <c r="J132" s="3"/>
      <c r="K132" s="5" t="s">
        <v>1092</v>
      </c>
      <c r="L132" s="3" t="s">
        <v>150</v>
      </c>
      <c r="M132" s="3" t="s">
        <v>284</v>
      </c>
      <c r="N132" s="2" t="s">
        <v>1093</v>
      </c>
      <c r="O132" s="135" t="s">
        <v>2837</v>
      </c>
      <c r="P132" s="5" t="s">
        <v>1094</v>
      </c>
      <c r="Q132" s="70"/>
      <c r="R132" s="70"/>
      <c r="S132" s="70"/>
      <c r="T132" s="7" t="s">
        <v>1095</v>
      </c>
      <c r="U132" s="7" t="s">
        <v>1096</v>
      </c>
      <c r="V132" s="3" t="s">
        <v>112</v>
      </c>
      <c r="W132" s="6" t="s">
        <v>85</v>
      </c>
      <c r="X132" s="6" t="s">
        <v>86</v>
      </c>
      <c r="Y132" s="6" t="s">
        <v>83</v>
      </c>
      <c r="Z132" s="4" t="str">
        <f>IF(Tabela1[[#This Row],[R.A.E]]="SIM",VLOOKUP(Tabela1[[#This Row],[CLASSIFICAÇÃO]],Lista_Susp_!PRAZO,2,0)+Tabela1[[#This Row],[DATA]],"")</f>
        <v/>
      </c>
      <c r="AA132" s="13" t="b">
        <f ca="1">IF(Tabela1[[#This Row],[R.A.E]]="SIM",IF(AC132="ok","CONCLUÍDO",IF(Tabela1[[#This Row],[PRAZO ABERTURA R.A.E]]&lt;TODAY(),"ATRASADO","NO PRAZO")))</f>
        <v>0</v>
      </c>
      <c r="AB132" s="13" t="str">
        <f ca="1">IF(Tabela1[[#This Row],[PRAZO ABERTURA R.A.E]]&gt;=TODAY(),"",IF(Tabela1[[#This Row],[STATUS]]="ATRASADO",TODAY()-Tabela1[[#This Row],[PRAZO ABERTURA R.A.E]],""))</f>
        <v/>
      </c>
      <c r="AE132" s="3"/>
      <c r="AF132" t="s">
        <v>89</v>
      </c>
    </row>
    <row r="133" spans="1:32" ht="105" x14ac:dyDescent="0.25">
      <c r="A133" s="6">
        <v>132</v>
      </c>
      <c r="B133" s="2" t="s">
        <v>30</v>
      </c>
      <c r="C133" s="84">
        <v>45328</v>
      </c>
      <c r="D133" s="18" t="str">
        <f t="shared" si="2"/>
        <v>fevereiro</v>
      </c>
      <c r="E133" s="9">
        <v>0.41666666666666669</v>
      </c>
      <c r="F133" s="80" t="s">
        <v>1097</v>
      </c>
      <c r="G133" s="2" t="s">
        <v>36</v>
      </c>
      <c r="H133" s="131"/>
      <c r="I133" s="131"/>
      <c r="J133" s="3"/>
      <c r="K133" s="5" t="s">
        <v>1098</v>
      </c>
      <c r="L133" s="3" t="s">
        <v>153</v>
      </c>
      <c r="M133" s="3" t="s">
        <v>145</v>
      </c>
      <c r="N133" s="2" t="s">
        <v>830</v>
      </c>
      <c r="O133" s="134" t="s">
        <v>1099</v>
      </c>
      <c r="P133" s="5" t="s">
        <v>1100</v>
      </c>
      <c r="Q133" s="70"/>
      <c r="R133" s="70"/>
      <c r="S133" s="70"/>
      <c r="T133" s="7" t="s">
        <v>1101</v>
      </c>
      <c r="U133" s="3" t="s">
        <v>1102</v>
      </c>
      <c r="V133" s="3" t="s">
        <v>99</v>
      </c>
      <c r="W133" s="6" t="s">
        <v>85</v>
      </c>
      <c r="X133" s="6" t="s">
        <v>86</v>
      </c>
      <c r="Y133" s="6" t="s">
        <v>83</v>
      </c>
      <c r="Z133" s="4" t="str">
        <f>IF(Tabela1[[#This Row],[R.A.E]]="SIM",VLOOKUP(Tabela1[[#This Row],[CLASSIFICAÇÃO]],Lista_Susp_!PRAZO,2,0)+Tabela1[[#This Row],[DATA]],"")</f>
        <v/>
      </c>
      <c r="AA133" s="13" t="b">
        <f ca="1">IF(Tabela1[[#This Row],[R.A.E]]="SIM",IF(AC133="ok","CONCLUÍDO",IF(Tabela1[[#This Row],[PRAZO ABERTURA R.A.E]]&lt;TODAY(),"ATRASADO","NO PRAZO")))</f>
        <v>0</v>
      </c>
      <c r="AB133" s="13" t="str">
        <f ca="1">IF(Tabela1[[#This Row],[PRAZO ABERTURA R.A.E]]&gt;=TODAY(),"",IF(Tabela1[[#This Row],[STATUS]]="ATRASADO",TODAY()-Tabela1[[#This Row],[PRAZO ABERTURA R.A.E]],""))</f>
        <v/>
      </c>
      <c r="AE133" s="3"/>
      <c r="AF133" t="s">
        <v>89</v>
      </c>
    </row>
    <row r="134" spans="1:32" ht="48" customHeight="1" x14ac:dyDescent="0.25">
      <c r="A134" s="6">
        <v>133</v>
      </c>
      <c r="B134" s="2" t="s">
        <v>30</v>
      </c>
      <c r="C134" s="84">
        <v>45328</v>
      </c>
      <c r="D134" s="18" t="str">
        <f t="shared" si="2"/>
        <v>fevereiro</v>
      </c>
      <c r="E134" s="9">
        <v>0.66666666666666663</v>
      </c>
      <c r="F134" s="80" t="s">
        <v>1050</v>
      </c>
      <c r="G134" s="2" t="s">
        <v>32</v>
      </c>
      <c r="H134" s="131"/>
      <c r="I134" s="131"/>
      <c r="J134" s="3"/>
      <c r="K134" s="5" t="s">
        <v>1103</v>
      </c>
      <c r="L134" s="3" t="s">
        <v>153</v>
      </c>
      <c r="M134" s="3" t="s">
        <v>145</v>
      </c>
      <c r="N134" s="2" t="s">
        <v>1050</v>
      </c>
      <c r="O134" s="2" t="s">
        <v>1104</v>
      </c>
      <c r="P134" s="5" t="s">
        <v>596</v>
      </c>
      <c r="Q134" s="70"/>
      <c r="R134" s="70"/>
      <c r="S134" s="70"/>
      <c r="T134" s="7" t="s">
        <v>1105</v>
      </c>
      <c r="U134" s="19" t="s">
        <v>1106</v>
      </c>
      <c r="V134" s="3" t="s">
        <v>1049</v>
      </c>
      <c r="W134" s="6" t="s">
        <v>85</v>
      </c>
      <c r="X134" s="6" t="s">
        <v>86</v>
      </c>
      <c r="Y134" s="6" t="s">
        <v>83</v>
      </c>
      <c r="Z134" s="4" t="str">
        <f>IF(Tabela1[[#This Row],[R.A.E]]="SIM",VLOOKUP(Tabela1[[#This Row],[CLASSIFICAÇÃO]],Lista_Susp_!PRAZO,2,0)+Tabela1[[#This Row],[DATA]],"")</f>
        <v/>
      </c>
      <c r="AA134" s="13" t="b">
        <f ca="1">IF(Tabela1[[#This Row],[R.A.E]]="SIM",IF(AC134="ok","CONCLUÍDO",IF(Tabela1[[#This Row],[PRAZO ABERTURA R.A.E]]&lt;TODAY(),"ATRASADO","NO PRAZO")))</f>
        <v>0</v>
      </c>
      <c r="AB134" s="13" t="str">
        <f ca="1">IF(Tabela1[[#This Row],[PRAZO ABERTURA R.A.E]]&gt;=TODAY(),"",IF(Tabela1[[#This Row],[STATUS]]="ATRASADO",TODAY()-Tabela1[[#This Row],[PRAZO ABERTURA R.A.E]],""))</f>
        <v/>
      </c>
      <c r="AE134" s="3"/>
      <c r="AF134" t="s">
        <v>89</v>
      </c>
    </row>
    <row r="135" spans="1:32" ht="45" x14ac:dyDescent="0.25">
      <c r="A135" s="6">
        <v>134</v>
      </c>
      <c r="B135" s="2" t="s">
        <v>25</v>
      </c>
      <c r="C135" s="84">
        <v>45328</v>
      </c>
      <c r="D135" s="18" t="str">
        <f t="shared" si="2"/>
        <v>fevereiro</v>
      </c>
      <c r="E135" s="9">
        <v>0.58333333333333337</v>
      </c>
      <c r="F135" s="80" t="s">
        <v>1109</v>
      </c>
      <c r="G135" s="2" t="s">
        <v>39</v>
      </c>
      <c r="H135" s="131"/>
      <c r="I135" s="131"/>
      <c r="J135" s="3"/>
      <c r="K135" s="5" t="s">
        <v>1108</v>
      </c>
      <c r="L135" s="3" t="s">
        <v>209</v>
      </c>
      <c r="M135" s="3" t="s">
        <v>145</v>
      </c>
      <c r="N135" s="2" t="s">
        <v>1107</v>
      </c>
      <c r="O135" s="2" t="s">
        <v>1110</v>
      </c>
      <c r="P135" s="3" t="s">
        <v>1111</v>
      </c>
      <c r="Q135" s="70"/>
      <c r="R135" s="70"/>
      <c r="S135" s="70"/>
      <c r="T135" s="7" t="s">
        <v>1112</v>
      </c>
      <c r="U135" s="3" t="s">
        <v>1113</v>
      </c>
      <c r="V135" s="3" t="s">
        <v>91</v>
      </c>
      <c r="W135" s="6" t="s">
        <v>85</v>
      </c>
      <c r="X135" s="6" t="s">
        <v>86</v>
      </c>
      <c r="Y135" s="6" t="s">
        <v>83</v>
      </c>
      <c r="Z135" s="4" t="str">
        <f>IF(Tabela1[[#This Row],[R.A.E]]="SIM",VLOOKUP(Tabela1[[#This Row],[CLASSIFICAÇÃO]],Lista_Susp_!PRAZO,2,0)+Tabela1[[#This Row],[DATA]],"")</f>
        <v/>
      </c>
      <c r="AA135" s="13" t="b">
        <f ca="1">IF(Tabela1[[#This Row],[R.A.E]]="SIM",IF(AC135="ok","CONCLUÍDO",IF(Tabela1[[#This Row],[PRAZO ABERTURA R.A.E]]&lt;TODAY(),"ATRASADO","NO PRAZO")))</f>
        <v>0</v>
      </c>
      <c r="AB135" s="13" t="str">
        <f ca="1">IF(Tabela1[[#This Row],[PRAZO ABERTURA R.A.E]]&gt;=TODAY(),"",IF(Tabela1[[#This Row],[STATUS]]="ATRASADO",TODAY()-Tabela1[[#This Row],[PRAZO ABERTURA R.A.E]],""))</f>
        <v/>
      </c>
      <c r="AE135" s="3"/>
    </row>
    <row r="136" spans="1:32" ht="105" x14ac:dyDescent="0.25">
      <c r="A136" s="6">
        <v>135</v>
      </c>
      <c r="B136" s="2" t="s">
        <v>25</v>
      </c>
      <c r="C136" s="84">
        <v>45329</v>
      </c>
      <c r="D136" s="18" t="str">
        <f t="shared" si="2"/>
        <v>fevereiro</v>
      </c>
      <c r="E136" s="9">
        <v>0.55208333333333337</v>
      </c>
      <c r="F136" s="19" t="s">
        <v>1091</v>
      </c>
      <c r="G136" s="2" t="s">
        <v>28</v>
      </c>
      <c r="H136" s="131" t="s">
        <v>2400</v>
      </c>
      <c r="I136" s="131"/>
      <c r="J136" s="3"/>
      <c r="K136" s="5" t="s">
        <v>1114</v>
      </c>
      <c r="L136" s="70" t="s">
        <v>150</v>
      </c>
      <c r="M136" s="3" t="s">
        <v>284</v>
      </c>
      <c r="N136" s="2" t="s">
        <v>1115</v>
      </c>
      <c r="O136" s="134" t="s">
        <v>1116</v>
      </c>
      <c r="P136" s="5" t="s">
        <v>1094</v>
      </c>
      <c r="Q136" s="70"/>
      <c r="R136" s="70"/>
      <c r="S136" s="70"/>
      <c r="T136" s="7" t="s">
        <v>1117</v>
      </c>
      <c r="U136" s="3" t="s">
        <v>811</v>
      </c>
      <c r="V136" s="3" t="s">
        <v>112</v>
      </c>
      <c r="W136" s="6" t="s">
        <v>85</v>
      </c>
      <c r="X136" s="6" t="s">
        <v>82</v>
      </c>
      <c r="Y136" s="6" t="s">
        <v>83</v>
      </c>
      <c r="Z136" s="4" t="str">
        <f>IF(Tabela1[[#This Row],[R.A.E]]="SIM",VLOOKUP(Tabela1[[#This Row],[CLASSIFICAÇÃO]],Lista_Susp_!PRAZO,2,0)+Tabela1[[#This Row],[DATA]],"")</f>
        <v/>
      </c>
      <c r="AA136" s="13" t="b">
        <f ca="1">IF(Tabela1[[#This Row],[R.A.E]]="SIM",IF(AC136="ok","CONCLUÍDO",IF(Tabela1[[#This Row],[PRAZO ABERTURA R.A.E]]&lt;TODAY(),"ATRASADO","NO PRAZO")))</f>
        <v>0</v>
      </c>
      <c r="AB136" s="13" t="str">
        <f ca="1">IF(Tabela1[[#This Row],[PRAZO ABERTURA R.A.E]]&gt;=TODAY(),"",IF(Tabela1[[#This Row],[STATUS]]="ATRASADO",TODAY()-Tabela1[[#This Row],[PRAZO ABERTURA R.A.E]],""))</f>
        <v/>
      </c>
      <c r="AE136" s="3"/>
      <c r="AF136" t="s">
        <v>89</v>
      </c>
    </row>
    <row r="137" spans="1:32" ht="90" x14ac:dyDescent="0.25">
      <c r="A137" s="6">
        <v>136</v>
      </c>
      <c r="B137" s="2" t="s">
        <v>25</v>
      </c>
      <c r="C137" s="84">
        <v>45328</v>
      </c>
      <c r="D137" s="18" t="str">
        <f t="shared" si="2"/>
        <v>fevereiro</v>
      </c>
      <c r="E137" s="9">
        <v>0.64583333333333337</v>
      </c>
      <c r="F137" s="80" t="s">
        <v>1118</v>
      </c>
      <c r="G137" s="2" t="s">
        <v>39</v>
      </c>
      <c r="H137" s="131"/>
      <c r="I137" s="131"/>
      <c r="J137" s="3"/>
      <c r="K137" s="5" t="s">
        <v>1119</v>
      </c>
      <c r="L137" s="6" t="s">
        <v>150</v>
      </c>
      <c r="M137" s="3" t="s">
        <v>147</v>
      </c>
      <c r="N137" s="2" t="s">
        <v>59</v>
      </c>
      <c r="O137" s="134" t="s">
        <v>2838</v>
      </c>
      <c r="P137" s="3" t="s">
        <v>1120</v>
      </c>
      <c r="Q137" s="70"/>
      <c r="R137" s="70"/>
      <c r="S137" s="70"/>
      <c r="T137" s="7" t="s">
        <v>1121</v>
      </c>
      <c r="U137" s="3" t="s">
        <v>778</v>
      </c>
      <c r="V137" s="3" t="s">
        <v>105</v>
      </c>
      <c r="W137" s="6" t="s">
        <v>85</v>
      </c>
      <c r="X137" s="6" t="s">
        <v>102</v>
      </c>
      <c r="Y137" s="6" t="s">
        <v>89</v>
      </c>
      <c r="Z137" s="4">
        <f>IF(Tabela1[[#This Row],[R.A.E]]="SIM",VLOOKUP(Tabela1[[#This Row],[CLASSIFICAÇÃO]],Lista_Susp_!PRAZO,2,0)+Tabela1[[#This Row],[DATA]],"")</f>
        <v>45335</v>
      </c>
      <c r="AA137" s="13" t="s">
        <v>120</v>
      </c>
      <c r="AB137" s="13" t="str">
        <f ca="1">IF(Tabela1[[#This Row],[PRAZO ABERTURA R.A.E]]&gt;=TODAY(),"",IF(Tabela1[[#This Row],[STATUS]]="ATRASADO",TODAY()-Tabela1[[#This Row],[PRAZO ABERTURA R.A.E]],""))</f>
        <v/>
      </c>
      <c r="AE137" s="3"/>
    </row>
    <row r="138" spans="1:32" ht="60" x14ac:dyDescent="0.25">
      <c r="A138" s="6">
        <v>137</v>
      </c>
      <c r="B138" s="2" t="s">
        <v>25</v>
      </c>
      <c r="C138" s="84">
        <v>45328</v>
      </c>
      <c r="D138" s="18" t="str">
        <f t="shared" si="2"/>
        <v>fevereiro</v>
      </c>
      <c r="E138" s="9">
        <v>0.70833333333333337</v>
      </c>
      <c r="F138" s="80" t="s">
        <v>1118</v>
      </c>
      <c r="G138" s="2" t="s">
        <v>28</v>
      </c>
      <c r="H138" s="131" t="s">
        <v>2532</v>
      </c>
      <c r="I138" s="131"/>
      <c r="J138" s="3"/>
      <c r="K138" s="5" t="s">
        <v>1122</v>
      </c>
      <c r="L138" s="3" t="s">
        <v>216</v>
      </c>
      <c r="M138" s="3" t="s">
        <v>147</v>
      </c>
      <c r="N138" s="2" t="s">
        <v>59</v>
      </c>
      <c r="O138" s="2" t="s">
        <v>1123</v>
      </c>
      <c r="P138" s="3" t="s">
        <v>533</v>
      </c>
      <c r="Q138" s="70"/>
      <c r="R138" s="70"/>
      <c r="S138" s="70"/>
      <c r="T138" s="7" t="s">
        <v>1124</v>
      </c>
      <c r="U138" s="3" t="s">
        <v>778</v>
      </c>
      <c r="V138" s="3" t="s">
        <v>105</v>
      </c>
      <c r="W138" s="6" t="s">
        <v>85</v>
      </c>
      <c r="X138" s="6" t="s">
        <v>86</v>
      </c>
      <c r="Y138" s="6" t="s">
        <v>83</v>
      </c>
      <c r="Z138" s="4" t="str">
        <f>IF(Tabela1[[#This Row],[R.A.E]]="SIM",VLOOKUP(Tabela1[[#This Row],[CLASSIFICAÇÃO]],Lista_Susp_!PRAZO,2,0)+Tabela1[[#This Row],[DATA]],"")</f>
        <v/>
      </c>
      <c r="AA138" s="13" t="b">
        <f ca="1">IF(Tabela1[[#This Row],[R.A.E]]="SIM",IF(AC138="ok","CONCLUÍDO",IF(Tabela1[[#This Row],[PRAZO ABERTURA R.A.E]]&lt;TODAY(),"ATRASADO","NO PRAZO")))</f>
        <v>0</v>
      </c>
      <c r="AB138" s="13" t="str">
        <f ca="1">IF(Tabela1[[#This Row],[PRAZO ABERTURA R.A.E]]&gt;=TODAY(),"",IF(Tabela1[[#This Row],[STATUS]]="ATRASADO",TODAY()-Tabela1[[#This Row],[PRAZO ABERTURA R.A.E]],""))</f>
        <v/>
      </c>
      <c r="AE138" s="3"/>
    </row>
    <row r="139" spans="1:32" ht="60" x14ac:dyDescent="0.25">
      <c r="A139" s="6">
        <v>138</v>
      </c>
      <c r="B139" s="2" t="s">
        <v>25</v>
      </c>
      <c r="C139" s="84">
        <v>45328</v>
      </c>
      <c r="D139" s="18" t="str">
        <f t="shared" si="2"/>
        <v>fevereiro</v>
      </c>
      <c r="E139" s="9">
        <v>0.9375</v>
      </c>
      <c r="F139" s="80" t="s">
        <v>1038</v>
      </c>
      <c r="G139" s="22" t="s">
        <v>32</v>
      </c>
      <c r="H139" s="131"/>
      <c r="I139" s="131"/>
      <c r="J139" s="3"/>
      <c r="K139" s="5" t="s">
        <v>1125</v>
      </c>
      <c r="L139" s="6" t="s">
        <v>150</v>
      </c>
      <c r="M139" s="3" t="s">
        <v>147</v>
      </c>
      <c r="N139" s="2" t="s">
        <v>340</v>
      </c>
      <c r="O139" s="134" t="s">
        <v>1126</v>
      </c>
      <c r="P139" s="3" t="s">
        <v>1127</v>
      </c>
      <c r="Q139" s="70"/>
      <c r="R139" s="70"/>
      <c r="S139" s="70"/>
      <c r="T139" s="7" t="s">
        <v>1128</v>
      </c>
      <c r="U139" s="3" t="s">
        <v>343</v>
      </c>
      <c r="V139" s="3" t="s">
        <v>105</v>
      </c>
      <c r="W139" s="6" t="s">
        <v>85</v>
      </c>
      <c r="X139" s="6" t="s">
        <v>86</v>
      </c>
      <c r="Y139" s="3" t="s">
        <v>89</v>
      </c>
      <c r="Z139" s="4">
        <f>IF(Tabela1[[#This Row],[R.A.E]]="SIM",VLOOKUP(Tabela1[[#This Row],[CLASSIFICAÇÃO]],Lista_Susp_!PRAZO,2,0)+Tabela1[[#This Row],[DATA]],"")</f>
        <v>45335</v>
      </c>
      <c r="AA139" s="13" t="s">
        <v>120</v>
      </c>
      <c r="AB139" s="13" t="str">
        <f ca="1">IF(Tabela1[[#This Row],[PRAZO ABERTURA R.A.E]]&gt;=TODAY(),"",IF(Tabela1[[#This Row],[STATUS]]="ATRASADO",TODAY()-Tabela1[[#This Row],[PRAZO ABERTURA R.A.E]],""))</f>
        <v/>
      </c>
      <c r="AE139" s="3"/>
    </row>
    <row r="140" spans="1:32" ht="30" x14ac:dyDescent="0.25">
      <c r="A140" s="6">
        <v>139</v>
      </c>
      <c r="B140" s="2" t="s">
        <v>25</v>
      </c>
      <c r="C140" s="84">
        <v>45329</v>
      </c>
      <c r="D140" s="18" t="str">
        <f t="shared" si="2"/>
        <v>fevereiro</v>
      </c>
      <c r="E140" s="9">
        <v>0.1388888888888889</v>
      </c>
      <c r="F140" s="80" t="s">
        <v>1129</v>
      </c>
      <c r="G140" s="2" t="s">
        <v>39</v>
      </c>
      <c r="H140" s="131"/>
      <c r="I140" s="131"/>
      <c r="J140" s="3" t="s">
        <v>83</v>
      </c>
      <c r="K140" s="5" t="s">
        <v>1130</v>
      </c>
      <c r="L140" s="3" t="s">
        <v>279</v>
      </c>
      <c r="M140" s="3" t="s">
        <v>144</v>
      </c>
      <c r="N140" s="2" t="s">
        <v>66</v>
      </c>
      <c r="O140" s="2" t="s">
        <v>1131</v>
      </c>
      <c r="P140" s="3" t="s">
        <v>966</v>
      </c>
      <c r="Q140" s="70"/>
      <c r="R140" s="70"/>
      <c r="S140" s="70"/>
      <c r="T140" t="s">
        <v>1132</v>
      </c>
      <c r="U140" s="3" t="s">
        <v>1133</v>
      </c>
      <c r="V140" s="3" t="s">
        <v>98</v>
      </c>
      <c r="W140" s="3" t="s">
        <v>88</v>
      </c>
      <c r="X140" s="3" t="s">
        <v>86</v>
      </c>
      <c r="Y140" s="3" t="s">
        <v>89</v>
      </c>
      <c r="Z140" s="4">
        <f>IF(Tabela1[[#This Row],[R.A.E]]="SIM",VLOOKUP(Tabela1[[#This Row],[CLASSIFICAÇÃO]],Lista_Susp_!PRAZO,2,0)+Tabela1[[#This Row],[DATA]],"")</f>
        <v>45336</v>
      </c>
      <c r="AA140" s="13" t="str">
        <f ca="1">IF(Tabela1[[#This Row],[R.A.E]]="SIM",IF(AC140="ok","CONCLUÍDO",IF(Tabela1[[#This Row],[PRAZO ABERTURA R.A.E]]&lt;TODAY(),"ATRASADO","NO PRAZO")))</f>
        <v>CONCLUÍDO</v>
      </c>
      <c r="AB140" s="13" t="str">
        <f ca="1">IF(Tabela1[[#This Row],[PRAZO ABERTURA R.A.E]]&gt;=TODAY(),"",IF(Tabela1[[#This Row],[STATUS]]="ATRASADO",TODAY()-Tabela1[[#This Row],[PRAZO ABERTURA R.A.E]],""))</f>
        <v/>
      </c>
      <c r="AC140" s="3" t="s">
        <v>958</v>
      </c>
      <c r="AD140" s="4">
        <v>45331</v>
      </c>
      <c r="AE140" s="3" t="s">
        <v>89</v>
      </c>
      <c r="AF140" t="s">
        <v>89</v>
      </c>
    </row>
    <row r="141" spans="1:32" ht="75" x14ac:dyDescent="0.25">
      <c r="A141" s="6">
        <v>140</v>
      </c>
      <c r="B141" s="2" t="s">
        <v>25</v>
      </c>
      <c r="C141" s="85">
        <v>45321</v>
      </c>
      <c r="D141" s="18" t="str">
        <f t="shared" si="2"/>
        <v>janeiro</v>
      </c>
      <c r="E141" s="9">
        <v>0.28472222222222221</v>
      </c>
      <c r="F141" s="80" t="s">
        <v>1134</v>
      </c>
      <c r="G141" s="2" t="s">
        <v>28</v>
      </c>
      <c r="H141" s="131" t="s">
        <v>2400</v>
      </c>
      <c r="I141" s="131"/>
      <c r="J141" s="3"/>
      <c r="K141" s="5" t="s">
        <v>1135</v>
      </c>
      <c r="L141" s="6" t="s">
        <v>150</v>
      </c>
      <c r="M141" s="3" t="s">
        <v>257</v>
      </c>
      <c r="N141" s="2" t="s">
        <v>1136</v>
      </c>
      <c r="O141" s="134" t="s">
        <v>1137</v>
      </c>
      <c r="P141" s="3" t="s">
        <v>399</v>
      </c>
      <c r="Q141" s="70"/>
      <c r="R141" s="70"/>
      <c r="S141" s="70"/>
      <c r="T141" s="7" t="s">
        <v>1138</v>
      </c>
      <c r="U141" s="3" t="s">
        <v>1139</v>
      </c>
      <c r="V141" s="3" t="s">
        <v>297</v>
      </c>
      <c r="W141" s="6" t="s">
        <v>85</v>
      </c>
      <c r="X141" s="6" t="s">
        <v>86</v>
      </c>
      <c r="Y141" s="6" t="s">
        <v>83</v>
      </c>
      <c r="Z141" s="4" t="str">
        <f>IF(Tabela1[[#This Row],[R.A.E]]="SIM",VLOOKUP(Tabela1[[#This Row],[CLASSIFICAÇÃO]],Lista_Susp_!PRAZO,2,0)+Tabela1[[#This Row],[DATA]],"")</f>
        <v/>
      </c>
      <c r="AA141" s="13" t="b">
        <f ca="1">IF(Tabela1[[#This Row],[R.A.E]]="SIM",IF(AC141="ok","CONCLUÍDO",IF(Tabela1[[#This Row],[PRAZO ABERTURA R.A.E]]&lt;TODAY(),"ATRASADO","NO PRAZO")))</f>
        <v>0</v>
      </c>
      <c r="AB141" s="13" t="str">
        <f ca="1">IF(Tabela1[[#This Row],[PRAZO ABERTURA R.A.E]]&gt;=TODAY(),"",IF(Tabela1[[#This Row],[STATUS]]="ATRASADO",TODAY()-Tabela1[[#This Row],[PRAZO ABERTURA R.A.E]],""))</f>
        <v/>
      </c>
      <c r="AE141" s="3"/>
    </row>
    <row r="142" spans="1:32" ht="30" x14ac:dyDescent="0.25">
      <c r="A142" s="6">
        <v>141</v>
      </c>
      <c r="B142" s="2" t="s">
        <v>25</v>
      </c>
      <c r="C142" s="84">
        <v>45330</v>
      </c>
      <c r="D142" s="18" t="str">
        <f t="shared" si="2"/>
        <v>fevereiro</v>
      </c>
      <c r="E142" s="9">
        <v>0.33333333333333331</v>
      </c>
      <c r="F142" s="80" t="s">
        <v>1140</v>
      </c>
      <c r="G142" s="2" t="s">
        <v>28</v>
      </c>
      <c r="H142" s="131" t="s">
        <v>2401</v>
      </c>
      <c r="I142" s="131"/>
      <c r="J142" s="3"/>
      <c r="K142" s="5" t="s">
        <v>1141</v>
      </c>
      <c r="L142" s="3" t="s">
        <v>184</v>
      </c>
      <c r="M142" s="3" t="s">
        <v>146</v>
      </c>
      <c r="N142" s="2" t="s">
        <v>65</v>
      </c>
      <c r="O142" s="2" t="s">
        <v>1142</v>
      </c>
      <c r="P142" s="3" t="s">
        <v>1143</v>
      </c>
      <c r="Q142" s="70"/>
      <c r="R142" s="70"/>
      <c r="S142" s="70"/>
      <c r="T142" s="7" t="s">
        <v>1144</v>
      </c>
      <c r="U142" s="3" t="s">
        <v>426</v>
      </c>
      <c r="V142" s="3" t="s">
        <v>100</v>
      </c>
      <c r="W142" s="6" t="s">
        <v>85</v>
      </c>
      <c r="X142" s="6" t="s">
        <v>86</v>
      </c>
      <c r="Y142" s="6" t="s">
        <v>83</v>
      </c>
      <c r="Z142" s="4" t="str">
        <f>IF(Tabela1[[#This Row],[R.A.E]]="SIM",VLOOKUP(Tabela1[[#This Row],[CLASSIFICAÇÃO]],Lista_Susp_!PRAZO,2,0)+Tabela1[[#This Row],[DATA]],"")</f>
        <v/>
      </c>
      <c r="AA142" s="13" t="b">
        <f ca="1">IF(Tabela1[[#This Row],[R.A.E]]="SIM",IF(AC142="ok","CONCLUÍDO",IF(Tabela1[[#This Row],[PRAZO ABERTURA R.A.E]]&lt;TODAY(),"ATRASADO","NO PRAZO")))</f>
        <v>0</v>
      </c>
      <c r="AB142" s="13" t="str">
        <f ca="1">IF(Tabela1[[#This Row],[PRAZO ABERTURA R.A.E]]&gt;=TODAY(),"",IF(Tabela1[[#This Row],[STATUS]]="ATRASADO",TODAY()-Tabela1[[#This Row],[PRAZO ABERTURA R.A.E]],""))</f>
        <v/>
      </c>
      <c r="AE142" s="3"/>
    </row>
    <row r="143" spans="1:32" ht="64.5" customHeight="1" x14ac:dyDescent="0.25">
      <c r="A143" s="6">
        <v>142</v>
      </c>
      <c r="B143" s="2" t="s">
        <v>30</v>
      </c>
      <c r="C143" s="84">
        <v>45329</v>
      </c>
      <c r="D143" s="18" t="str">
        <f t="shared" si="2"/>
        <v>fevereiro</v>
      </c>
      <c r="E143" s="9">
        <v>0.40277777777777773</v>
      </c>
      <c r="F143" s="80" t="s">
        <v>1145</v>
      </c>
      <c r="G143" s="2" t="s">
        <v>36</v>
      </c>
      <c r="H143" s="131"/>
      <c r="I143" s="131"/>
      <c r="J143" s="3"/>
      <c r="K143" s="78" t="s">
        <v>1146</v>
      </c>
      <c r="L143" s="3" t="s">
        <v>152</v>
      </c>
      <c r="M143" s="3" t="s">
        <v>145</v>
      </c>
      <c r="N143" s="2"/>
      <c r="O143" s="2" t="s">
        <v>1148</v>
      </c>
      <c r="P143" s="3" t="s">
        <v>978</v>
      </c>
      <c r="Q143" s="70"/>
      <c r="R143" s="70"/>
      <c r="S143" s="70"/>
      <c r="T143" s="7" t="s">
        <v>1147</v>
      </c>
      <c r="U143" s="3" t="s">
        <v>1149</v>
      </c>
      <c r="V143" s="3" t="s">
        <v>103</v>
      </c>
      <c r="W143" s="6" t="s">
        <v>85</v>
      </c>
      <c r="X143" s="6" t="s">
        <v>86</v>
      </c>
      <c r="Y143" s="6" t="s">
        <v>83</v>
      </c>
      <c r="Z143" s="4" t="str">
        <f>IF(Tabela1[[#This Row],[R.A.E]]="SIM",VLOOKUP(Tabela1[[#This Row],[CLASSIFICAÇÃO]],Lista_Susp_!PRAZO,2,0)+Tabela1[[#This Row],[DATA]],"")</f>
        <v/>
      </c>
      <c r="AA143" s="13" t="b">
        <f ca="1">IF(Tabela1[[#This Row],[R.A.E]]="SIM",IF(AC143="ok","CONCLUÍDO",IF(Tabela1[[#This Row],[PRAZO ABERTURA R.A.E]]&lt;TODAY(),"ATRASADO","NO PRAZO")))</f>
        <v>0</v>
      </c>
      <c r="AB143" s="13" t="str">
        <f ca="1">IF(Tabela1[[#This Row],[PRAZO ABERTURA R.A.E]]&gt;=TODAY(),"",IF(Tabela1[[#This Row],[STATUS]]="ATRASADO",TODAY()-Tabela1[[#This Row],[PRAZO ABERTURA R.A.E]],""))</f>
        <v/>
      </c>
      <c r="AE143" s="3"/>
      <c r="AF143" t="s">
        <v>89</v>
      </c>
    </row>
    <row r="144" spans="1:32" ht="45" x14ac:dyDescent="0.25">
      <c r="A144" s="6">
        <v>143</v>
      </c>
      <c r="B144" s="2" t="s">
        <v>30</v>
      </c>
      <c r="C144" s="84">
        <v>45329</v>
      </c>
      <c r="D144" s="18" t="str">
        <f t="shared" si="2"/>
        <v>fevereiro</v>
      </c>
      <c r="E144" s="9">
        <v>0.45833333333333331</v>
      </c>
      <c r="F144" s="80" t="s">
        <v>1150</v>
      </c>
      <c r="G144" s="2" t="s">
        <v>39</v>
      </c>
      <c r="H144" s="131"/>
      <c r="I144" s="131"/>
      <c r="J144" s="3"/>
      <c r="K144" s="5" t="s">
        <v>1151</v>
      </c>
      <c r="L144" s="3" t="s">
        <v>176</v>
      </c>
      <c r="M144" s="3" t="s">
        <v>145</v>
      </c>
      <c r="N144" s="2" t="s">
        <v>1152</v>
      </c>
      <c r="O144" s="2" t="s">
        <v>1153</v>
      </c>
      <c r="P144" s="3" t="s">
        <v>363</v>
      </c>
      <c r="Q144" s="70"/>
      <c r="R144" s="70"/>
      <c r="S144" s="70"/>
      <c r="T144" s="7" t="s">
        <v>1154</v>
      </c>
      <c r="U144" s="3" t="s">
        <v>1155</v>
      </c>
      <c r="V144" s="3" t="s">
        <v>258</v>
      </c>
      <c r="W144" s="6" t="s">
        <v>85</v>
      </c>
      <c r="X144" s="6" t="s">
        <v>86</v>
      </c>
      <c r="Y144" s="6" t="s">
        <v>83</v>
      </c>
      <c r="Z144" s="4" t="str">
        <f>IF(Tabela1[[#This Row],[R.A.E]]="SIM",VLOOKUP(Tabela1[[#This Row],[CLASSIFICAÇÃO]],Lista_Susp_!PRAZO,2,0)+Tabela1[[#This Row],[DATA]],"")</f>
        <v/>
      </c>
      <c r="AA144" s="13" t="b">
        <f ca="1">IF(Tabela1[[#This Row],[R.A.E]]="SIM",IF(AC144="ok","CONCLUÍDO",IF(Tabela1[[#This Row],[PRAZO ABERTURA R.A.E]]&lt;TODAY(),"ATRASADO","NO PRAZO")))</f>
        <v>0</v>
      </c>
      <c r="AB144" s="13" t="str">
        <f ca="1">IF(Tabela1[[#This Row],[PRAZO ABERTURA R.A.E]]&gt;=TODAY(),"",IF(Tabela1[[#This Row],[STATUS]]="ATRASADO",TODAY()-Tabela1[[#This Row],[PRAZO ABERTURA R.A.E]],""))</f>
        <v/>
      </c>
      <c r="AE144" s="3"/>
      <c r="AF144" t="s">
        <v>89</v>
      </c>
    </row>
    <row r="145" spans="1:32" ht="61.5" customHeight="1" x14ac:dyDescent="0.25">
      <c r="A145" s="6">
        <v>144</v>
      </c>
      <c r="B145" s="2" t="s">
        <v>25</v>
      </c>
      <c r="C145" s="84">
        <v>45329</v>
      </c>
      <c r="D145" s="18" t="str">
        <f t="shared" si="2"/>
        <v>fevereiro</v>
      </c>
      <c r="E145" s="9">
        <v>0.39583333333333331</v>
      </c>
      <c r="F145" s="80" t="s">
        <v>1156</v>
      </c>
      <c r="G145" s="2" t="s">
        <v>28</v>
      </c>
      <c r="H145" s="131" t="s">
        <v>2401</v>
      </c>
      <c r="I145" s="131"/>
      <c r="J145" s="3" t="s">
        <v>89</v>
      </c>
      <c r="K145" s="5" t="s">
        <v>1762</v>
      </c>
      <c r="L145" s="3" t="s">
        <v>55</v>
      </c>
      <c r="M145" s="3" t="s">
        <v>146</v>
      </c>
      <c r="N145" s="2"/>
      <c r="O145" s="2" t="s">
        <v>1157</v>
      </c>
      <c r="P145" s="3" t="s">
        <v>1158</v>
      </c>
      <c r="Q145" s="70"/>
      <c r="R145" s="70"/>
      <c r="S145" s="70"/>
      <c r="T145" s="7" t="s">
        <v>1159</v>
      </c>
      <c r="U145" s="3" t="s">
        <v>1160</v>
      </c>
      <c r="V145" s="3" t="s">
        <v>103</v>
      </c>
      <c r="W145" s="3" t="s">
        <v>88</v>
      </c>
      <c r="X145" s="3" t="s">
        <v>102</v>
      </c>
      <c r="Y145" s="3" t="s">
        <v>89</v>
      </c>
      <c r="Z145" s="4">
        <f>IF(Tabela1[[#This Row],[R.A.E]]="SIM",VLOOKUP(Tabela1[[#This Row],[CLASSIFICAÇÃO]],Lista_Susp_!PRAZO,2,0)+Tabela1[[#This Row],[DATA]],"")</f>
        <v>45336</v>
      </c>
      <c r="AA145" s="13" t="str">
        <f ca="1">IF(Tabela1[[#This Row],[R.A.E]]="SIM",IF(AC145="ok","CONCLUÍDO",IF(Tabela1[[#This Row],[PRAZO ABERTURA R.A.E]]&lt;TODAY(),"ATRASADO","NO PRAZO")))</f>
        <v>ATRASADO</v>
      </c>
      <c r="AB145" s="13">
        <f ca="1">IF(Tabela1[[#This Row],[PRAZO ABERTURA R.A.E]]&gt;=TODAY(),"",IF(Tabela1[[#This Row],[STATUS]]="ATRASADO",TODAY()-Tabela1[[#This Row],[PRAZO ABERTURA R.A.E]],""))</f>
        <v>212</v>
      </c>
      <c r="AE145" s="3"/>
    </row>
    <row r="146" spans="1:32" ht="81" customHeight="1" x14ac:dyDescent="0.25">
      <c r="A146" s="6">
        <v>145</v>
      </c>
      <c r="B146" s="2" t="s">
        <v>30</v>
      </c>
      <c r="C146" s="84">
        <v>45330</v>
      </c>
      <c r="D146" s="18" t="str">
        <f t="shared" si="2"/>
        <v>fevereiro</v>
      </c>
      <c r="E146" s="9">
        <v>0.4694444444444445</v>
      </c>
      <c r="F146" s="19" t="s">
        <v>1161</v>
      </c>
      <c r="G146" s="2" t="s">
        <v>36</v>
      </c>
      <c r="H146" s="131"/>
      <c r="I146" s="131"/>
      <c r="J146" s="3"/>
      <c r="K146" s="5" t="s">
        <v>1162</v>
      </c>
      <c r="L146" s="3" t="s">
        <v>220</v>
      </c>
      <c r="M146" s="3" t="s">
        <v>145</v>
      </c>
      <c r="N146" s="2" t="s">
        <v>1152</v>
      </c>
      <c r="O146" s="2" t="s">
        <v>1163</v>
      </c>
      <c r="P146" s="3" t="s">
        <v>430</v>
      </c>
      <c r="Q146" s="70"/>
      <c r="R146" s="70"/>
      <c r="S146" s="70"/>
      <c r="T146" s="7" t="s">
        <v>1164</v>
      </c>
      <c r="U146" s="3" t="s">
        <v>1165</v>
      </c>
      <c r="V146" s="3" t="s">
        <v>258</v>
      </c>
      <c r="W146" s="6" t="s">
        <v>85</v>
      </c>
      <c r="X146" s="6" t="s">
        <v>86</v>
      </c>
      <c r="Y146" s="6" t="s">
        <v>83</v>
      </c>
      <c r="Z146" s="4" t="str">
        <f>IF(Tabela1[[#This Row],[R.A.E]]="SIM",VLOOKUP(Tabela1[[#This Row],[CLASSIFICAÇÃO]],Lista_Susp_!PRAZO,2,0)+Tabela1[[#This Row],[DATA]],"")</f>
        <v/>
      </c>
      <c r="AA146" s="13" t="b">
        <f ca="1">IF(Tabela1[[#This Row],[R.A.E]]="SIM",IF(AC146="ok","CONCLUÍDO",IF(Tabela1[[#This Row],[PRAZO ABERTURA R.A.E]]&lt;TODAY(),"ATRASADO","NO PRAZO")))</f>
        <v>0</v>
      </c>
      <c r="AB146" s="13" t="str">
        <f ca="1">IF(Tabela1[[#This Row],[PRAZO ABERTURA R.A.E]]&gt;=TODAY(),"",IF(Tabela1[[#This Row],[STATUS]]="ATRASADO",TODAY()-Tabela1[[#This Row],[PRAZO ABERTURA R.A.E]],""))</f>
        <v/>
      </c>
      <c r="AE146" s="3"/>
      <c r="AF146" t="s">
        <v>89</v>
      </c>
    </row>
    <row r="147" spans="1:32" ht="45" x14ac:dyDescent="0.25">
      <c r="A147" s="6">
        <v>146</v>
      </c>
      <c r="B147" s="2" t="s">
        <v>30</v>
      </c>
      <c r="C147" s="84">
        <v>45329</v>
      </c>
      <c r="D147" s="18" t="str">
        <f t="shared" si="2"/>
        <v>fevereiro</v>
      </c>
      <c r="E147" s="9">
        <v>0.34722222222222227</v>
      </c>
      <c r="F147" s="80" t="s">
        <v>1166</v>
      </c>
      <c r="G147" s="2" t="s">
        <v>39</v>
      </c>
      <c r="H147" s="131"/>
      <c r="I147" s="131"/>
      <c r="J147" s="3"/>
      <c r="K147" s="5" t="s">
        <v>1167</v>
      </c>
      <c r="L147" s="3" t="s">
        <v>224</v>
      </c>
      <c r="M147" s="3" t="s">
        <v>145</v>
      </c>
      <c r="N147" s="80" t="s">
        <v>1168</v>
      </c>
      <c r="O147" s="2" t="s">
        <v>1169</v>
      </c>
      <c r="P147" s="3" t="s">
        <v>459</v>
      </c>
      <c r="Q147" s="70"/>
      <c r="R147" s="70"/>
      <c r="S147" s="70"/>
      <c r="T147" s="7" t="s">
        <v>1170</v>
      </c>
      <c r="U147" s="3" t="s">
        <v>1171</v>
      </c>
      <c r="V147" s="3" t="s">
        <v>99</v>
      </c>
      <c r="W147" s="6" t="s">
        <v>85</v>
      </c>
      <c r="X147" s="6" t="s">
        <v>86</v>
      </c>
      <c r="Y147" s="6" t="s">
        <v>83</v>
      </c>
      <c r="Z147" s="4" t="str">
        <f>IF(Tabela1[[#This Row],[R.A.E]]="SIM",VLOOKUP(Tabela1[[#This Row],[CLASSIFICAÇÃO]],Lista_Susp_!PRAZO,2,0)+Tabela1[[#This Row],[DATA]],"")</f>
        <v/>
      </c>
      <c r="AA147" s="13" t="b">
        <f ca="1">IF(Tabela1[[#This Row],[R.A.E]]="SIM",IF(AC147="ok","CONCLUÍDO",IF(Tabela1[[#This Row],[PRAZO ABERTURA R.A.E]]&lt;TODAY(),"ATRASADO","NO PRAZO")))</f>
        <v>0</v>
      </c>
      <c r="AB147" s="13" t="str">
        <f ca="1">IF(Tabela1[[#This Row],[PRAZO ABERTURA R.A.E]]&gt;=TODAY(),"",IF(Tabela1[[#This Row],[STATUS]]="ATRASADO",TODAY()-Tabela1[[#This Row],[PRAZO ABERTURA R.A.E]],""))</f>
        <v/>
      </c>
      <c r="AE147" s="3"/>
      <c r="AF147" t="s">
        <v>89</v>
      </c>
    </row>
    <row r="148" spans="1:32" ht="225" x14ac:dyDescent="0.25">
      <c r="A148" s="6">
        <v>147</v>
      </c>
      <c r="B148" s="2" t="s">
        <v>25</v>
      </c>
      <c r="C148" s="84">
        <v>45329</v>
      </c>
      <c r="D148" s="18" t="str">
        <f t="shared" si="2"/>
        <v>fevereiro</v>
      </c>
      <c r="E148" s="9">
        <v>0.70833333333333337</v>
      </c>
      <c r="F148" s="80" t="s">
        <v>1176</v>
      </c>
      <c r="G148" s="2" t="s">
        <v>32</v>
      </c>
      <c r="H148" s="131"/>
      <c r="I148" s="131"/>
      <c r="J148" s="3"/>
      <c r="K148" s="5" t="s">
        <v>1172</v>
      </c>
      <c r="L148" s="3" t="s">
        <v>150</v>
      </c>
      <c r="M148" s="3" t="s">
        <v>147</v>
      </c>
      <c r="N148" s="22" t="s">
        <v>38</v>
      </c>
      <c r="O148" s="134" t="s">
        <v>1173</v>
      </c>
      <c r="P148" s="3" t="s">
        <v>929</v>
      </c>
      <c r="Q148" s="70"/>
      <c r="R148" s="70"/>
      <c r="S148" s="70"/>
      <c r="T148" s="7" t="s">
        <v>1174</v>
      </c>
      <c r="U148" s="3" t="s">
        <v>1175</v>
      </c>
      <c r="V148" s="3" t="s">
        <v>93</v>
      </c>
      <c r="W148" s="6" t="s">
        <v>85</v>
      </c>
      <c r="X148" s="6" t="s">
        <v>86</v>
      </c>
      <c r="Y148" s="6" t="s">
        <v>83</v>
      </c>
      <c r="Z148" s="4" t="str">
        <f>IF(Tabela1[[#This Row],[R.A.E]]="SIM",VLOOKUP(Tabela1[[#This Row],[CLASSIFICAÇÃO]],Lista_Susp_!PRAZO,2,0)+Tabela1[[#This Row],[DATA]],"")</f>
        <v/>
      </c>
      <c r="AA148" s="13" t="b">
        <f ca="1">IF(Tabela1[[#This Row],[R.A.E]]="SIM",IF(AC148="ok","CONCLUÍDO",IF(Tabela1[[#This Row],[PRAZO ABERTURA R.A.E]]&lt;TODAY(),"ATRASADO","NO PRAZO")))</f>
        <v>0</v>
      </c>
      <c r="AB148" s="13" t="str">
        <f ca="1">IF(Tabela1[[#This Row],[PRAZO ABERTURA R.A.E]]&gt;=TODAY(),"",IF(Tabela1[[#This Row],[STATUS]]="ATRASADO",TODAY()-Tabela1[[#This Row],[PRAZO ABERTURA R.A.E]],""))</f>
        <v/>
      </c>
      <c r="AE148" s="3"/>
    </row>
    <row r="149" spans="1:32" ht="150" x14ac:dyDescent="0.25">
      <c r="A149" s="6">
        <v>148</v>
      </c>
      <c r="B149" s="2" t="s">
        <v>25</v>
      </c>
      <c r="C149" s="84">
        <v>45330</v>
      </c>
      <c r="D149" s="18" t="str">
        <f t="shared" si="2"/>
        <v>fevereiro</v>
      </c>
      <c r="E149" s="9">
        <v>0.27083333333333331</v>
      </c>
      <c r="F149" s="80" t="s">
        <v>1177</v>
      </c>
      <c r="G149" s="2" t="s">
        <v>28</v>
      </c>
      <c r="H149" s="131" t="s">
        <v>2399</v>
      </c>
      <c r="I149" s="131"/>
      <c r="J149" s="3"/>
      <c r="K149" s="77" t="s">
        <v>1178</v>
      </c>
      <c r="L149" s="3" t="s">
        <v>150</v>
      </c>
      <c r="M149" s="3" t="s">
        <v>257</v>
      </c>
      <c r="N149" s="2" t="s">
        <v>1179</v>
      </c>
      <c r="O149" s="134" t="s">
        <v>1180</v>
      </c>
      <c r="P149" s="3" t="s">
        <v>1181</v>
      </c>
      <c r="Q149" s="70"/>
      <c r="R149" s="70"/>
      <c r="S149" s="70"/>
      <c r="T149" s="7" t="s">
        <v>1182</v>
      </c>
      <c r="U149" s="3" t="s">
        <v>1183</v>
      </c>
      <c r="V149" s="3" t="s">
        <v>84</v>
      </c>
      <c r="W149" s="3" t="s">
        <v>85</v>
      </c>
      <c r="X149" s="3" t="s">
        <v>86</v>
      </c>
      <c r="Y149" s="3" t="s">
        <v>83</v>
      </c>
      <c r="Z149" s="4" t="str">
        <f>IF(Tabela1[[#This Row],[R.A.E]]="SIM",VLOOKUP(Tabela1[[#This Row],[CLASSIFICAÇÃO]],Lista_Susp_!PRAZO,2,0)+Tabela1[[#This Row],[DATA]],"")</f>
        <v/>
      </c>
      <c r="AA149" s="13" t="b">
        <f ca="1">IF(Tabela1[[#This Row],[R.A.E]]="SIM",IF(AC149="ok","CONCLUÍDO",IF(Tabela1[[#This Row],[PRAZO ABERTURA R.A.E]]&lt;TODAY(),"ATRASADO","NO PRAZO")))</f>
        <v>0</v>
      </c>
      <c r="AB149" s="13" t="str">
        <f ca="1">IF(Tabela1[[#This Row],[PRAZO ABERTURA R.A.E]]&gt;=TODAY(),"",IF(Tabela1[[#This Row],[STATUS]]="ATRASADO",TODAY()-Tabela1[[#This Row],[PRAZO ABERTURA R.A.E]],""))</f>
        <v/>
      </c>
      <c r="AE149" s="3"/>
    </row>
    <row r="150" spans="1:32" ht="66.75" customHeight="1" x14ac:dyDescent="0.25">
      <c r="A150" s="6">
        <v>149</v>
      </c>
      <c r="B150" s="2" t="s">
        <v>25</v>
      </c>
      <c r="C150" s="84">
        <v>45331</v>
      </c>
      <c r="D150" s="18" t="str">
        <f t="shared" si="2"/>
        <v>fevereiro</v>
      </c>
      <c r="E150" s="9">
        <v>0.27083333333333331</v>
      </c>
      <c r="F150" s="80" t="s">
        <v>1190</v>
      </c>
      <c r="G150" s="2" t="s">
        <v>58</v>
      </c>
      <c r="H150" s="131"/>
      <c r="I150" s="131"/>
      <c r="J150" s="3"/>
      <c r="K150" s="5" t="s">
        <v>1184</v>
      </c>
      <c r="L150" s="3" t="s">
        <v>150</v>
      </c>
      <c r="M150" s="3" t="s">
        <v>257</v>
      </c>
      <c r="N150" s="2" t="s">
        <v>1134</v>
      </c>
      <c r="O150" s="134" t="s">
        <v>1185</v>
      </c>
      <c r="P150" s="3" t="s">
        <v>1186</v>
      </c>
      <c r="Q150" s="70"/>
      <c r="R150" s="70"/>
      <c r="S150" s="70"/>
      <c r="T150" t="s">
        <v>1187</v>
      </c>
      <c r="U150" s="3" t="s">
        <v>1188</v>
      </c>
      <c r="V150" s="3" t="s">
        <v>297</v>
      </c>
      <c r="W150" s="70"/>
      <c r="X150" s="70"/>
      <c r="Y150" s="70"/>
      <c r="Z150" s="4" t="str">
        <f>IF(Tabela1[[#This Row],[R.A.E]]="SIM",VLOOKUP(Tabela1[[#This Row],[CLASSIFICAÇÃO]],Lista_Susp_!PRAZO,2,0)+Tabela1[[#This Row],[DATA]],"")</f>
        <v/>
      </c>
      <c r="AA150" s="13" t="b">
        <f ca="1">IF(Tabela1[[#This Row],[R.A.E]]="SIM",IF(AC150="ok","CONCLUÍDO",IF(Tabela1[[#This Row],[PRAZO ABERTURA R.A.E]]&lt;TODAY(),"ATRASADO","NO PRAZO")))</f>
        <v>0</v>
      </c>
      <c r="AB150" s="13" t="str">
        <f ca="1">IF(Tabela1[[#This Row],[PRAZO ABERTURA R.A.E]]&gt;=TODAY(),"",IF(Tabela1[[#This Row],[STATUS]]="ATRASADO",TODAY()-Tabela1[[#This Row],[PRAZO ABERTURA R.A.E]],""))</f>
        <v/>
      </c>
      <c r="AE150" s="3"/>
    </row>
    <row r="151" spans="1:32" ht="45" x14ac:dyDescent="0.25">
      <c r="A151" s="6">
        <v>150</v>
      </c>
      <c r="B151" s="2" t="s">
        <v>25</v>
      </c>
      <c r="C151" s="84">
        <v>45330</v>
      </c>
      <c r="D151" s="18" t="str">
        <f t="shared" si="2"/>
        <v>fevereiro</v>
      </c>
      <c r="E151" s="9">
        <v>0.67708333333333337</v>
      </c>
      <c r="F151" s="80" t="s">
        <v>523</v>
      </c>
      <c r="G151" s="2" t="s">
        <v>32</v>
      </c>
      <c r="H151" s="131"/>
      <c r="I151" s="131"/>
      <c r="J151" s="3"/>
      <c r="K151" s="5" t="s">
        <v>1189</v>
      </c>
      <c r="L151" s="3" t="s">
        <v>150</v>
      </c>
      <c r="M151" s="3" t="s">
        <v>51</v>
      </c>
      <c r="N151" s="2" t="s">
        <v>524</v>
      </c>
      <c r="O151" s="134" t="s">
        <v>1191</v>
      </c>
      <c r="P151" s="3" t="s">
        <v>526</v>
      </c>
      <c r="Q151" s="70"/>
      <c r="R151" s="70"/>
      <c r="S151" s="70"/>
      <c r="T151" s="7" t="s">
        <v>1192</v>
      </c>
      <c r="U151" s="3" t="s">
        <v>1193</v>
      </c>
      <c r="V151" s="3" t="s">
        <v>97</v>
      </c>
      <c r="W151" s="3" t="s">
        <v>85</v>
      </c>
      <c r="X151" s="3" t="s">
        <v>86</v>
      </c>
      <c r="Y151" s="3" t="s">
        <v>83</v>
      </c>
      <c r="Z151" s="4" t="str">
        <f>IF(Tabela1[[#This Row],[R.A.E]]="SIM",VLOOKUP(Tabela1[[#This Row],[CLASSIFICAÇÃO]],Lista_Susp_!PRAZO,2,0)+Tabela1[[#This Row],[DATA]],"")</f>
        <v/>
      </c>
      <c r="AA151" s="13" t="b">
        <f ca="1">IF(Tabela1[[#This Row],[R.A.E]]="SIM",IF(AC151="ok","CONCLUÍDO",IF(Tabela1[[#This Row],[PRAZO ABERTURA R.A.E]]&lt;TODAY(),"ATRASADO","NO PRAZO")))</f>
        <v>0</v>
      </c>
      <c r="AB151" s="13" t="str">
        <f ca="1">IF(Tabela1[[#This Row],[PRAZO ABERTURA R.A.E]]&gt;=TODAY(),"",IF(Tabela1[[#This Row],[STATUS]]="ATRASADO",TODAY()-Tabela1[[#This Row],[PRAZO ABERTURA R.A.E]],""))</f>
        <v/>
      </c>
      <c r="AE151" s="3"/>
    </row>
    <row r="152" spans="1:32" ht="120" x14ac:dyDescent="0.25">
      <c r="A152" s="6">
        <v>151</v>
      </c>
      <c r="B152" s="2" t="s">
        <v>25</v>
      </c>
      <c r="C152" s="84">
        <v>45328</v>
      </c>
      <c r="D152" s="18" t="str">
        <f t="shared" si="2"/>
        <v>fevereiro</v>
      </c>
      <c r="E152" s="9">
        <v>0.52083333333333337</v>
      </c>
      <c r="F152" s="80" t="s">
        <v>1194</v>
      </c>
      <c r="G152" s="2" t="s">
        <v>34</v>
      </c>
      <c r="H152" s="131"/>
      <c r="I152" s="131" t="s">
        <v>5261</v>
      </c>
      <c r="J152" s="3"/>
      <c r="K152" s="5" t="s">
        <v>1195</v>
      </c>
      <c r="L152" s="3" t="s">
        <v>152</v>
      </c>
      <c r="M152" s="3" t="s">
        <v>145</v>
      </c>
      <c r="N152" s="2" t="s">
        <v>1196</v>
      </c>
      <c r="O152" s="2" t="s">
        <v>1197</v>
      </c>
      <c r="P152" s="3" t="s">
        <v>1198</v>
      </c>
      <c r="Q152" s="70"/>
      <c r="R152" s="70"/>
      <c r="S152" s="70"/>
      <c r="T152" s="7" t="s">
        <v>1199</v>
      </c>
      <c r="U152" s="3" t="s">
        <v>1200</v>
      </c>
      <c r="V152" s="3" t="s">
        <v>276</v>
      </c>
      <c r="W152" s="3" t="s">
        <v>85</v>
      </c>
      <c r="X152" s="3" t="s">
        <v>86</v>
      </c>
      <c r="Y152" s="3" t="s">
        <v>89</v>
      </c>
      <c r="Z152" s="4">
        <f>IF(Tabela1[[#This Row],[R.A.E]]="SIM",VLOOKUP(Tabela1[[#This Row],[CLASSIFICAÇÃO]],Lista_Susp_!PRAZO,2,0)+Tabela1[[#This Row],[DATA]],"")</f>
        <v>45335</v>
      </c>
      <c r="AA152" s="13" t="s">
        <v>120</v>
      </c>
      <c r="AB152" s="13" t="str">
        <f ca="1">IF(Tabela1[[#This Row],[PRAZO ABERTURA R.A.E]]&gt;=TODAY(),"",IF(Tabela1[[#This Row],[STATUS]]="ATRASADO",TODAY()-Tabela1[[#This Row],[PRAZO ABERTURA R.A.E]],""))</f>
        <v/>
      </c>
      <c r="AE152" s="3"/>
    </row>
    <row r="153" spans="1:32" ht="30" x14ac:dyDescent="0.25">
      <c r="A153" s="6">
        <v>152</v>
      </c>
      <c r="B153" s="2" t="s">
        <v>25</v>
      </c>
      <c r="C153" s="84">
        <v>45327</v>
      </c>
      <c r="D153" s="18" t="str">
        <f t="shared" si="2"/>
        <v>fevereiro</v>
      </c>
      <c r="E153" s="9">
        <v>0.3576388888888889</v>
      </c>
      <c r="F153" s="80" t="s">
        <v>523</v>
      </c>
      <c r="G153" s="2" t="s">
        <v>32</v>
      </c>
      <c r="H153" s="131"/>
      <c r="I153" s="131"/>
      <c r="J153" s="3"/>
      <c r="K153" s="5" t="s">
        <v>1201</v>
      </c>
      <c r="L153" s="3" t="s">
        <v>150</v>
      </c>
      <c r="M153" s="3" t="s">
        <v>51</v>
      </c>
      <c r="N153" s="2" t="s">
        <v>524</v>
      </c>
      <c r="O153" s="134" t="s">
        <v>1202</v>
      </c>
      <c r="P153" s="3" t="s">
        <v>526</v>
      </c>
      <c r="Q153" s="70"/>
      <c r="R153" s="70"/>
      <c r="S153" s="70"/>
      <c r="T153" s="7" t="s">
        <v>1203</v>
      </c>
      <c r="U153" s="3" t="s">
        <v>1204</v>
      </c>
      <c r="V153" s="3" t="s">
        <v>97</v>
      </c>
      <c r="W153" s="3" t="s">
        <v>85</v>
      </c>
      <c r="X153" s="3" t="s">
        <v>86</v>
      </c>
      <c r="Y153" s="3" t="s">
        <v>83</v>
      </c>
      <c r="Z153" s="4" t="str">
        <f>IF(Tabela1[[#This Row],[R.A.E]]="SIM",VLOOKUP(Tabela1[[#This Row],[CLASSIFICAÇÃO]],Lista_Susp_!PRAZO,2,0)+Tabela1[[#This Row],[DATA]],"")</f>
        <v/>
      </c>
      <c r="AA153" s="13" t="b">
        <f ca="1">IF(Tabela1[[#This Row],[R.A.E]]="SIM",IF(AC153="ok","CONCLUÍDO",IF(Tabela1[[#This Row],[PRAZO ABERTURA R.A.E]]&lt;TODAY(),"ATRASADO","NO PRAZO")))</f>
        <v>0</v>
      </c>
      <c r="AB153" s="13" t="str">
        <f ca="1">IF(Tabela1[[#This Row],[PRAZO ABERTURA R.A.E]]&gt;=TODAY(),"",IF(Tabela1[[#This Row],[STATUS]]="ATRASADO",TODAY()-Tabela1[[#This Row],[PRAZO ABERTURA R.A.E]],""))</f>
        <v/>
      </c>
      <c r="AE153" s="3"/>
    </row>
    <row r="154" spans="1:32" ht="60" x14ac:dyDescent="0.25">
      <c r="A154" s="6">
        <v>153</v>
      </c>
      <c r="B154" s="2" t="s">
        <v>25</v>
      </c>
      <c r="C154" s="84">
        <v>45333</v>
      </c>
      <c r="D154" s="18" t="str">
        <f t="shared" si="2"/>
        <v>fevereiro</v>
      </c>
      <c r="E154" s="9">
        <v>0.10416666666666667</v>
      </c>
      <c r="F154" s="80" t="s">
        <v>1207</v>
      </c>
      <c r="G154" s="2" t="s">
        <v>36</v>
      </c>
      <c r="H154" s="131"/>
      <c r="I154" s="131"/>
      <c r="J154" s="3"/>
      <c r="K154" s="5" t="s">
        <v>1205</v>
      </c>
      <c r="L154" s="3" t="s">
        <v>150</v>
      </c>
      <c r="M154" s="3" t="s">
        <v>147</v>
      </c>
      <c r="N154" s="2" t="s">
        <v>1206</v>
      </c>
      <c r="O154" s="134" t="s">
        <v>1208</v>
      </c>
      <c r="P154" s="1" t="s">
        <v>1209</v>
      </c>
      <c r="Q154" s="70"/>
      <c r="R154" s="70"/>
      <c r="S154" s="70"/>
      <c r="T154" s="7" t="s">
        <v>1210</v>
      </c>
      <c r="U154" s="3" t="s">
        <v>1211</v>
      </c>
      <c r="V154" s="3" t="s">
        <v>105</v>
      </c>
      <c r="W154" s="3" t="s">
        <v>85</v>
      </c>
      <c r="X154" s="3" t="s">
        <v>86</v>
      </c>
      <c r="Y154" s="3" t="s">
        <v>83</v>
      </c>
      <c r="Z154" s="4" t="str">
        <f>IF(Tabela1[[#This Row],[R.A.E]]="SIM",VLOOKUP(Tabela1[[#This Row],[CLASSIFICAÇÃO]],Lista_Susp_!PRAZO,2,0)+Tabela1[[#This Row],[DATA]],"")</f>
        <v/>
      </c>
      <c r="AA154" s="13" t="b">
        <f ca="1">IF(Tabela1[[#This Row],[R.A.E]]="SIM",IF(AC154="ok","CONCLUÍDO",IF(Tabela1[[#This Row],[PRAZO ABERTURA R.A.E]]&lt;TODAY(),"ATRASADO","NO PRAZO")))</f>
        <v>0</v>
      </c>
      <c r="AB154" s="13" t="str">
        <f ca="1">IF(Tabela1[[#This Row],[PRAZO ABERTURA R.A.E]]&gt;=TODAY(),"",IF(Tabela1[[#This Row],[STATUS]]="ATRASADO",TODAY()-Tabela1[[#This Row],[PRAZO ABERTURA R.A.E]],""))</f>
        <v/>
      </c>
      <c r="AE154" s="3"/>
    </row>
    <row r="155" spans="1:32" ht="120" x14ac:dyDescent="0.25">
      <c r="A155" s="6">
        <v>154</v>
      </c>
      <c r="B155" s="2" t="s">
        <v>25</v>
      </c>
      <c r="C155" s="84">
        <v>45333</v>
      </c>
      <c r="D155" s="18" t="str">
        <f t="shared" si="2"/>
        <v>fevereiro</v>
      </c>
      <c r="E155" s="9">
        <v>0.3125</v>
      </c>
      <c r="F155" s="80" t="s">
        <v>1212</v>
      </c>
      <c r="G155" s="2" t="s">
        <v>28</v>
      </c>
      <c r="H155" s="131" t="s">
        <v>2401</v>
      </c>
      <c r="I155" s="131"/>
      <c r="J155" s="3" t="s">
        <v>89</v>
      </c>
      <c r="K155" s="5" t="s">
        <v>1760</v>
      </c>
      <c r="L155" s="3" t="s">
        <v>184</v>
      </c>
      <c r="M155" s="3" t="s">
        <v>146</v>
      </c>
      <c r="N155" s="2"/>
      <c r="O155" s="3" t="s">
        <v>1213</v>
      </c>
      <c r="P155" s="3" t="s">
        <v>1214</v>
      </c>
      <c r="Q155" s="70"/>
      <c r="R155" s="70"/>
      <c r="S155" s="70"/>
      <c r="T155" s="7" t="s">
        <v>1215</v>
      </c>
      <c r="U155" s="3" t="s">
        <v>1216</v>
      </c>
      <c r="V155" s="3" t="s">
        <v>103</v>
      </c>
      <c r="W155" s="3" t="s">
        <v>88</v>
      </c>
      <c r="X155" s="3" t="s">
        <v>102</v>
      </c>
      <c r="Y155" s="3" t="s">
        <v>89</v>
      </c>
      <c r="Z155" s="4">
        <f>IF(Tabela1[[#This Row],[R.A.E]]="SIM",VLOOKUP(Tabela1[[#This Row],[CLASSIFICAÇÃO]],Lista_Susp_!PRAZO,2,0)+Tabela1[[#This Row],[DATA]],"")</f>
        <v>45340</v>
      </c>
      <c r="AA155" s="13" t="str">
        <f ca="1">IF(Tabela1[[#This Row],[R.A.E]]="SIM",IF(AC155="ok","CONCLUÍDO",IF(Tabela1[[#This Row],[PRAZO ABERTURA R.A.E]]&lt;TODAY(),"ATRASADO","NO PRAZO")))</f>
        <v>ATRASADO</v>
      </c>
      <c r="AB155" s="13">
        <f ca="1">IF(Tabela1[[#This Row],[PRAZO ABERTURA R.A.E]]&gt;=TODAY(),"",IF(Tabela1[[#This Row],[STATUS]]="ATRASADO",TODAY()-Tabela1[[#This Row],[PRAZO ABERTURA R.A.E]],""))</f>
        <v>208</v>
      </c>
      <c r="AE155" s="3"/>
    </row>
    <row r="156" spans="1:32" ht="90" x14ac:dyDescent="0.25">
      <c r="A156" s="6">
        <v>155</v>
      </c>
      <c r="B156" s="2" t="s">
        <v>30</v>
      </c>
      <c r="C156" s="84">
        <v>45331</v>
      </c>
      <c r="D156" s="18" t="str">
        <f t="shared" si="2"/>
        <v>fevereiro</v>
      </c>
      <c r="E156" s="9">
        <v>0.40277777777777773</v>
      </c>
      <c r="F156" s="80" t="s">
        <v>1217</v>
      </c>
      <c r="G156" s="2" t="s">
        <v>32</v>
      </c>
      <c r="H156" s="131"/>
      <c r="I156" s="131"/>
      <c r="J156" s="3"/>
      <c r="K156" s="5" t="s">
        <v>1218</v>
      </c>
      <c r="L156" s="3" t="s">
        <v>153</v>
      </c>
      <c r="M156" s="3" t="s">
        <v>51</v>
      </c>
      <c r="N156" s="2" t="s">
        <v>1050</v>
      </c>
      <c r="O156" s="134" t="s">
        <v>1219</v>
      </c>
      <c r="P156" s="3" t="s">
        <v>596</v>
      </c>
      <c r="Q156" s="70"/>
      <c r="R156" s="70"/>
      <c r="S156" s="70"/>
      <c r="T156" s="7" t="s">
        <v>1220</v>
      </c>
      <c r="U156" s="3" t="s">
        <v>842</v>
      </c>
      <c r="V156" s="3" t="s">
        <v>1049</v>
      </c>
      <c r="W156" s="3" t="s">
        <v>85</v>
      </c>
      <c r="X156" s="3" t="s">
        <v>86</v>
      </c>
      <c r="Y156" s="3" t="s">
        <v>83</v>
      </c>
      <c r="Z156" s="4" t="str">
        <f>IF(Tabela1[[#This Row],[R.A.E]]="SIM",VLOOKUP(Tabela1[[#This Row],[CLASSIFICAÇÃO]],Lista_Susp_!PRAZO,2,0)+Tabela1[[#This Row],[DATA]],"")</f>
        <v/>
      </c>
      <c r="AA156" s="13" t="b">
        <f ca="1">IF(Tabela1[[#This Row],[R.A.E]]="SIM",IF(AC156="ok","CONCLUÍDO",IF(Tabela1[[#This Row],[PRAZO ABERTURA R.A.E]]&lt;TODAY(),"ATRASADO","NO PRAZO")))</f>
        <v>0</v>
      </c>
      <c r="AB156" s="13" t="str">
        <f ca="1">IF(Tabela1[[#This Row],[PRAZO ABERTURA R.A.E]]&gt;=TODAY(),"",IF(Tabela1[[#This Row],[STATUS]]="ATRASADO",TODAY()-Tabela1[[#This Row],[PRAZO ABERTURA R.A.E]],""))</f>
        <v/>
      </c>
      <c r="AE156" s="3"/>
      <c r="AF156" t="s">
        <v>89</v>
      </c>
    </row>
    <row r="157" spans="1:32" ht="105" x14ac:dyDescent="0.25">
      <c r="A157" s="6">
        <v>156</v>
      </c>
      <c r="B157" s="2" t="s">
        <v>30</v>
      </c>
      <c r="C157" s="84">
        <v>45333</v>
      </c>
      <c r="D157" s="18" t="str">
        <f t="shared" si="2"/>
        <v>fevereiro</v>
      </c>
      <c r="E157" s="9">
        <v>0.61111111111111105</v>
      </c>
      <c r="F157" s="80" t="s">
        <v>1221</v>
      </c>
      <c r="G157" s="2" t="s">
        <v>32</v>
      </c>
      <c r="H157" s="131"/>
      <c r="I157" s="131"/>
      <c r="J157" s="3"/>
      <c r="K157" s="5" t="s">
        <v>1222</v>
      </c>
      <c r="L157" s="3" t="s">
        <v>176</v>
      </c>
      <c r="M157" s="3" t="s">
        <v>145</v>
      </c>
      <c r="N157" s="2" t="s">
        <v>1223</v>
      </c>
      <c r="O157" s="2" t="s">
        <v>1224</v>
      </c>
      <c r="P157" s="3" t="s">
        <v>372</v>
      </c>
      <c r="Q157" s="70"/>
      <c r="R157" s="70"/>
      <c r="S157" s="70"/>
      <c r="T157" s="7" t="s">
        <v>1225</v>
      </c>
      <c r="U157" s="3" t="s">
        <v>1226</v>
      </c>
      <c r="V157" s="3" t="s">
        <v>103</v>
      </c>
      <c r="W157" s="3" t="s">
        <v>85</v>
      </c>
      <c r="X157" s="3" t="s">
        <v>86</v>
      </c>
      <c r="Y157" s="3" t="s">
        <v>83</v>
      </c>
      <c r="Z157" s="4" t="str">
        <f>IF(Tabela1[[#This Row],[R.A.E]]="SIM",VLOOKUP(Tabela1[[#This Row],[CLASSIFICAÇÃO]],Lista_Susp_!PRAZO,2,0)+Tabela1[[#This Row],[DATA]],"")</f>
        <v/>
      </c>
      <c r="AA157" s="13" t="b">
        <f ca="1">IF(Tabela1[[#This Row],[R.A.E]]="SIM",IF(AC157="ok","CONCLUÍDO",IF(Tabela1[[#This Row],[PRAZO ABERTURA R.A.E]]&lt;TODAY(),"ATRASADO","NO PRAZO")))</f>
        <v>0</v>
      </c>
      <c r="AB157" s="13" t="str">
        <f ca="1">IF(Tabela1[[#This Row],[PRAZO ABERTURA R.A.E]]&gt;=TODAY(),"",IF(Tabela1[[#This Row],[STATUS]]="ATRASADO",TODAY()-Tabela1[[#This Row],[PRAZO ABERTURA R.A.E]],""))</f>
        <v/>
      </c>
      <c r="AE157" s="3"/>
      <c r="AF157" t="s">
        <v>89</v>
      </c>
    </row>
    <row r="158" spans="1:32" ht="165" x14ac:dyDescent="0.25">
      <c r="A158" s="6">
        <v>157</v>
      </c>
      <c r="B158" s="2" t="s">
        <v>25</v>
      </c>
      <c r="C158" s="84">
        <v>45333</v>
      </c>
      <c r="D158" s="18" t="str">
        <f t="shared" si="2"/>
        <v>fevereiro</v>
      </c>
      <c r="E158" s="9">
        <v>0.94791666666666663</v>
      </c>
      <c r="F158" s="80" t="s">
        <v>1227</v>
      </c>
      <c r="G158" s="2" t="s">
        <v>26</v>
      </c>
      <c r="H158" s="131"/>
      <c r="I158" s="131"/>
      <c r="J158" s="3" t="s">
        <v>83</v>
      </c>
      <c r="K158" s="5" t="s">
        <v>1228</v>
      </c>
      <c r="L158" s="3" t="s">
        <v>279</v>
      </c>
      <c r="M158" s="3" t="s">
        <v>146</v>
      </c>
      <c r="N158" s="2" t="s">
        <v>1229</v>
      </c>
      <c r="O158" s="2" t="s">
        <v>1230</v>
      </c>
      <c r="P158" s="3" t="s">
        <v>954</v>
      </c>
      <c r="Q158" s="70"/>
      <c r="R158" s="70"/>
      <c r="S158" s="70"/>
      <c r="T158" s="7" t="s">
        <v>1231</v>
      </c>
      <c r="U158" s="3" t="s">
        <v>1232</v>
      </c>
      <c r="V158" s="3" t="s">
        <v>100</v>
      </c>
      <c r="W158" s="6" t="s">
        <v>88</v>
      </c>
      <c r="X158" s="6" t="s">
        <v>95</v>
      </c>
      <c r="Y158" s="6" t="s">
        <v>89</v>
      </c>
      <c r="Z158" s="4">
        <f>IF(Tabela1[[#This Row],[R.A.E]]="SIM",VLOOKUP(Tabela1[[#This Row],[CLASSIFICAÇÃO]],Lista_Susp_!PRAZO,2,0)+Tabela1[[#This Row],[DATA]],"")</f>
        <v>45340</v>
      </c>
      <c r="AA158" s="13" t="str">
        <f ca="1">IF(Tabela1[[#This Row],[R.A.E]]="SIM",IF(AC158="ok","CONCLUÍDO",IF(Tabela1[[#This Row],[PRAZO ABERTURA R.A.E]]&lt;TODAY(),"ATRASADO","NO PRAZO")))</f>
        <v>CONCLUÍDO</v>
      </c>
      <c r="AB158" s="13" t="str">
        <f ca="1">IF(Tabela1[[#This Row],[PRAZO ABERTURA R.A.E]]&gt;=TODAY(),"",IF(Tabela1[[#This Row],[STATUS]]="ATRASADO",TODAY()-Tabela1[[#This Row],[PRAZO ABERTURA R.A.E]],""))</f>
        <v/>
      </c>
      <c r="AC158" s="3" t="s">
        <v>958</v>
      </c>
      <c r="AD158" s="4">
        <v>45334</v>
      </c>
      <c r="AE158" s="3" t="s">
        <v>89</v>
      </c>
      <c r="AF158" t="s">
        <v>89</v>
      </c>
    </row>
    <row r="159" spans="1:32" ht="90" customHeight="1" x14ac:dyDescent="0.25">
      <c r="A159" s="6">
        <v>158</v>
      </c>
      <c r="B159" s="2" t="s">
        <v>25</v>
      </c>
      <c r="C159" s="81">
        <v>45333</v>
      </c>
      <c r="D159" s="18" t="str">
        <f t="shared" si="2"/>
        <v>fevereiro</v>
      </c>
      <c r="E159" s="9">
        <v>0.375</v>
      </c>
      <c r="F159" s="80" t="s">
        <v>1233</v>
      </c>
      <c r="G159" s="2" t="s">
        <v>26</v>
      </c>
      <c r="H159" s="131"/>
      <c r="I159" s="131"/>
      <c r="J159" s="3"/>
      <c r="K159" s="5" t="s">
        <v>1234</v>
      </c>
      <c r="L159" s="3" t="s">
        <v>150</v>
      </c>
      <c r="M159" s="3" t="s">
        <v>147</v>
      </c>
      <c r="N159" s="2" t="s">
        <v>66</v>
      </c>
      <c r="O159" s="134" t="s">
        <v>2839</v>
      </c>
      <c r="P159" s="3" t="s">
        <v>1235</v>
      </c>
      <c r="Q159" s="70"/>
      <c r="R159" s="70"/>
      <c r="S159" s="70"/>
      <c r="T159" s="7" t="s">
        <v>1236</v>
      </c>
      <c r="U159" s="3" t="s">
        <v>1237</v>
      </c>
      <c r="V159" s="3" t="s">
        <v>93</v>
      </c>
      <c r="W159" s="3" t="s">
        <v>92</v>
      </c>
      <c r="X159" s="3" t="s">
        <v>86</v>
      </c>
      <c r="Y159" s="3" t="s">
        <v>89</v>
      </c>
      <c r="Z159" s="4">
        <f>IF(Tabela1[[#This Row],[R.A.E]]="SIM",VLOOKUP(Tabela1[[#This Row],[CLASSIFICAÇÃO]],Lista_Susp_!PRAZO,2,0)+Tabela1[[#This Row],[DATA]],"")</f>
        <v>45340</v>
      </c>
      <c r="AA159" s="13" t="s">
        <v>120</v>
      </c>
      <c r="AB159" s="13" t="str">
        <f ca="1">IF(Tabela1[[#This Row],[PRAZO ABERTURA R.A.E]]&gt;=TODAY(),"",IF(Tabela1[[#This Row],[STATUS]]="ATRASADO",TODAY()-Tabela1[[#This Row],[PRAZO ABERTURA R.A.E]],""))</f>
        <v/>
      </c>
      <c r="AE159" s="3"/>
    </row>
    <row r="160" spans="1:32" ht="45" x14ac:dyDescent="0.25">
      <c r="A160" s="6">
        <v>159</v>
      </c>
      <c r="B160" s="2" t="s">
        <v>25</v>
      </c>
      <c r="C160" s="81">
        <v>45334</v>
      </c>
      <c r="D160" s="18" t="str">
        <f t="shared" si="2"/>
        <v>fevereiro</v>
      </c>
      <c r="E160" s="9">
        <v>0.3125</v>
      </c>
      <c r="F160" s="80" t="s">
        <v>1238</v>
      </c>
      <c r="G160" s="2" t="s">
        <v>32</v>
      </c>
      <c r="H160" s="131"/>
      <c r="I160" s="131"/>
      <c r="J160" s="3"/>
      <c r="K160" s="77" t="s">
        <v>1239</v>
      </c>
      <c r="L160" s="3" t="s">
        <v>150</v>
      </c>
      <c r="M160" s="3" t="s">
        <v>257</v>
      </c>
      <c r="N160" s="80" t="s">
        <v>1240</v>
      </c>
      <c r="O160" s="134" t="s">
        <v>2840</v>
      </c>
      <c r="P160" s="3" t="s">
        <v>399</v>
      </c>
      <c r="Q160" s="70"/>
      <c r="R160" s="70"/>
      <c r="S160" s="70"/>
      <c r="T160" s="7" t="s">
        <v>1241</v>
      </c>
      <c r="U160" s="3" t="s">
        <v>1242</v>
      </c>
      <c r="V160" s="3" t="s">
        <v>84</v>
      </c>
      <c r="W160" s="3" t="s">
        <v>85</v>
      </c>
      <c r="X160" s="3" t="s">
        <v>86</v>
      </c>
      <c r="Y160" s="3" t="s">
        <v>83</v>
      </c>
      <c r="Z160" s="4" t="str">
        <f>IF(Tabela1[[#This Row],[R.A.E]]="SIM",VLOOKUP(Tabela1[[#This Row],[CLASSIFICAÇÃO]],Lista_Susp_!PRAZO,2,0)+Tabela1[[#This Row],[DATA]],"")</f>
        <v/>
      </c>
      <c r="AA160" s="13" t="b">
        <f ca="1">IF(Tabela1[[#This Row],[R.A.E]]="SIM",IF(AC160="ok","CONCLUÍDO",IF(Tabela1[[#This Row],[PRAZO ABERTURA R.A.E]]&lt;TODAY(),"ATRASADO","NO PRAZO")))</f>
        <v>0</v>
      </c>
      <c r="AB160" s="13" t="str">
        <f ca="1">IF(Tabela1[[#This Row],[PRAZO ABERTURA R.A.E]]&gt;=TODAY(),"",IF(Tabela1[[#This Row],[STATUS]]="ATRASADO",TODAY()-Tabela1[[#This Row],[PRAZO ABERTURA R.A.E]],""))</f>
        <v/>
      </c>
      <c r="AE160" s="3"/>
    </row>
    <row r="161" spans="1:32" ht="105" x14ac:dyDescent="0.25">
      <c r="A161" s="6">
        <v>160</v>
      </c>
      <c r="B161" s="2" t="s">
        <v>25</v>
      </c>
      <c r="C161" s="81">
        <v>45335</v>
      </c>
      <c r="D161" s="18" t="str">
        <f t="shared" si="2"/>
        <v>fevereiro</v>
      </c>
      <c r="E161" s="9">
        <v>0.43402777777777773</v>
      </c>
      <c r="F161" s="80" t="s">
        <v>1243</v>
      </c>
      <c r="G161" s="2" t="s">
        <v>32</v>
      </c>
      <c r="H161" s="131"/>
      <c r="I161" s="131"/>
      <c r="J161" s="3"/>
      <c r="K161" s="5" t="s">
        <v>1244</v>
      </c>
      <c r="L161" s="3" t="s">
        <v>152</v>
      </c>
      <c r="M161" s="3" t="s">
        <v>145</v>
      </c>
      <c r="N161" s="2" t="s">
        <v>1245</v>
      </c>
      <c r="O161" s="2" t="s">
        <v>1246</v>
      </c>
      <c r="P161" s="3" t="s">
        <v>1198</v>
      </c>
      <c r="Q161" s="70"/>
      <c r="R161" s="70"/>
      <c r="S161" s="70"/>
      <c r="T161" s="7" t="s">
        <v>1247</v>
      </c>
      <c r="U161" s="3" t="s">
        <v>1200</v>
      </c>
      <c r="V161" s="3" t="s">
        <v>276</v>
      </c>
      <c r="W161" s="3" t="s">
        <v>85</v>
      </c>
      <c r="X161" s="3" t="s">
        <v>86</v>
      </c>
      <c r="Y161" s="6" t="s">
        <v>83</v>
      </c>
      <c r="Z161" s="4" t="str">
        <f>IF(Tabela1[[#This Row],[R.A.E]]="SIM",VLOOKUP(Tabela1[[#This Row],[CLASSIFICAÇÃO]],Lista_Susp_!PRAZO,2,0)+Tabela1[[#This Row],[DATA]],"")</f>
        <v/>
      </c>
      <c r="AA161" s="13" t="b">
        <f ca="1">IF(Tabela1[[#This Row],[R.A.E]]="SIM",IF(AC161="ok","CONCLUÍDO",IF(Tabela1[[#This Row],[PRAZO ABERTURA R.A.E]]&lt;TODAY(),"ATRASADO","NO PRAZO")))</f>
        <v>0</v>
      </c>
      <c r="AB161" s="13" t="str">
        <f ca="1">IF(Tabela1[[#This Row],[PRAZO ABERTURA R.A.E]]&gt;=TODAY(),"",IF(Tabela1[[#This Row],[STATUS]]="ATRASADO",TODAY()-Tabela1[[#This Row],[PRAZO ABERTURA R.A.E]],""))</f>
        <v/>
      </c>
      <c r="AE161" s="3"/>
    </row>
    <row r="162" spans="1:32" ht="75" x14ac:dyDescent="0.25">
      <c r="A162" s="6">
        <v>161</v>
      </c>
      <c r="B162" s="2" t="s">
        <v>25</v>
      </c>
      <c r="C162" s="81">
        <v>45335</v>
      </c>
      <c r="D162" s="18" t="str">
        <f t="shared" si="2"/>
        <v>fevereiro</v>
      </c>
      <c r="E162" s="9">
        <v>0.4236111111111111</v>
      </c>
      <c r="F162" s="80" t="s">
        <v>1248</v>
      </c>
      <c r="G162" s="2" t="s">
        <v>32</v>
      </c>
      <c r="H162" s="131"/>
      <c r="I162" s="131"/>
      <c r="J162" s="3"/>
      <c r="K162" s="5" t="s">
        <v>1249</v>
      </c>
      <c r="L162" s="3" t="s">
        <v>152</v>
      </c>
      <c r="M162" s="3" t="s">
        <v>145</v>
      </c>
      <c r="N162" s="2" t="s">
        <v>1245</v>
      </c>
      <c r="O162" s="2" t="s">
        <v>1250</v>
      </c>
      <c r="P162" s="3" t="s">
        <v>1198</v>
      </c>
      <c r="Q162" s="70"/>
      <c r="R162" s="70"/>
      <c r="S162" s="70"/>
      <c r="T162" s="7" t="s">
        <v>1251</v>
      </c>
      <c r="U162" s="3" t="s">
        <v>1200</v>
      </c>
      <c r="V162" s="3" t="s">
        <v>276</v>
      </c>
      <c r="W162" s="3" t="s">
        <v>85</v>
      </c>
      <c r="X162" s="3" t="s">
        <v>86</v>
      </c>
      <c r="Y162" s="6" t="s">
        <v>83</v>
      </c>
      <c r="Z162" s="4" t="str">
        <f>IF(Tabela1[[#This Row],[R.A.E]]="SIM",VLOOKUP(Tabela1[[#This Row],[CLASSIFICAÇÃO]],Lista_Susp_!PRAZO,2,0)+Tabela1[[#This Row],[DATA]],"")</f>
        <v/>
      </c>
      <c r="AA162" s="13" t="b">
        <f ca="1">IF(Tabela1[[#This Row],[R.A.E]]="SIM",IF(AC162="ok","CONCLUÍDO",IF(Tabela1[[#This Row],[PRAZO ABERTURA R.A.E]]&lt;TODAY(),"ATRASADO","NO PRAZO")))</f>
        <v>0</v>
      </c>
      <c r="AB162" s="13" t="str">
        <f ca="1">IF(Tabela1[[#This Row],[PRAZO ABERTURA R.A.E]]&gt;=TODAY(),"",IF(Tabela1[[#This Row],[STATUS]]="ATRASADO",TODAY()-Tabela1[[#This Row],[PRAZO ABERTURA R.A.E]],""))</f>
        <v/>
      </c>
      <c r="AE162" s="3"/>
    </row>
    <row r="163" spans="1:32" ht="68.25" customHeight="1" x14ac:dyDescent="0.25">
      <c r="A163" s="6">
        <v>162</v>
      </c>
      <c r="B163" s="2" t="s">
        <v>30</v>
      </c>
      <c r="C163" s="81">
        <v>45335</v>
      </c>
      <c r="D163" s="18" t="str">
        <f t="shared" si="2"/>
        <v>fevereiro</v>
      </c>
      <c r="E163" s="9">
        <v>0.52083333333333337</v>
      </c>
      <c r="F163" s="80" t="s">
        <v>1252</v>
      </c>
      <c r="G163" s="2" t="s">
        <v>39</v>
      </c>
      <c r="H163" s="131"/>
      <c r="I163" s="131"/>
      <c r="J163" s="3"/>
      <c r="K163" s="5" t="s">
        <v>1253</v>
      </c>
      <c r="L163" s="3" t="s">
        <v>152</v>
      </c>
      <c r="M163" s="3" t="s">
        <v>145</v>
      </c>
      <c r="N163" s="2"/>
      <c r="O163" s="2" t="s">
        <v>1254</v>
      </c>
      <c r="P163" s="3" t="s">
        <v>978</v>
      </c>
      <c r="Q163" s="70"/>
      <c r="R163" s="70"/>
      <c r="S163" s="70"/>
      <c r="T163" s="7" t="s">
        <v>1255</v>
      </c>
      <c r="U163" s="3" t="s">
        <v>1256</v>
      </c>
      <c r="V163" s="3" t="s">
        <v>103</v>
      </c>
      <c r="W163" s="3" t="s">
        <v>85</v>
      </c>
      <c r="X163" s="3" t="s">
        <v>86</v>
      </c>
      <c r="Y163" s="3" t="s">
        <v>83</v>
      </c>
      <c r="Z163" s="4" t="str">
        <f>IF(Tabela1[[#This Row],[R.A.E]]="SIM",VLOOKUP(Tabela1[[#This Row],[CLASSIFICAÇÃO]],Lista_Susp_!PRAZO,2,0)+Tabela1[[#This Row],[DATA]],"")</f>
        <v/>
      </c>
      <c r="AA163" s="13" t="b">
        <f ca="1">IF(Tabela1[[#This Row],[R.A.E]]="SIM",IF(AC163="ok","CONCLUÍDO",IF(Tabela1[[#This Row],[PRAZO ABERTURA R.A.E]]&lt;TODAY(),"ATRASADO","NO PRAZO")))</f>
        <v>0</v>
      </c>
      <c r="AB163" s="13" t="str">
        <f ca="1">IF(Tabela1[[#This Row],[PRAZO ABERTURA R.A.E]]&gt;=TODAY(),"",IF(Tabela1[[#This Row],[STATUS]]="ATRASADO",TODAY()-Tabela1[[#This Row],[PRAZO ABERTURA R.A.E]],""))</f>
        <v/>
      </c>
      <c r="AE163" s="3"/>
      <c r="AF163" t="s">
        <v>89</v>
      </c>
    </row>
    <row r="164" spans="1:32" ht="66" customHeight="1" x14ac:dyDescent="0.25">
      <c r="A164" s="6">
        <v>163</v>
      </c>
      <c r="B164" s="2" t="s">
        <v>30</v>
      </c>
      <c r="C164" s="81">
        <v>45335</v>
      </c>
      <c r="D164" s="18" t="str">
        <f t="shared" si="2"/>
        <v>fevereiro</v>
      </c>
      <c r="E164" s="9">
        <v>0.61111111111111105</v>
      </c>
      <c r="F164" s="80" t="s">
        <v>1257</v>
      </c>
      <c r="G164" s="2" t="s">
        <v>32</v>
      </c>
      <c r="H164" s="131"/>
      <c r="I164" s="131"/>
      <c r="J164" s="3"/>
      <c r="K164" s="5" t="s">
        <v>1258</v>
      </c>
      <c r="L164" s="3" t="s">
        <v>153</v>
      </c>
      <c r="M164" s="3" t="s">
        <v>235</v>
      </c>
      <c r="N164" s="2" t="s">
        <v>145</v>
      </c>
      <c r="O164" s="134" t="s">
        <v>2889</v>
      </c>
      <c r="P164" s="3" t="s">
        <v>1259</v>
      </c>
      <c r="Q164" s="70"/>
      <c r="R164" s="70"/>
      <c r="S164" s="70"/>
      <c r="T164" s="7" t="s">
        <v>1260</v>
      </c>
      <c r="U164" s="3" t="s">
        <v>1261</v>
      </c>
      <c r="V164" s="3" t="s">
        <v>258</v>
      </c>
      <c r="W164" s="3" t="s">
        <v>85</v>
      </c>
      <c r="X164" s="3" t="s">
        <v>86</v>
      </c>
      <c r="Y164" s="3" t="s">
        <v>83</v>
      </c>
      <c r="Z164" s="4" t="str">
        <f>IF(Tabela1[[#This Row],[R.A.E]]="SIM",VLOOKUP(Tabela1[[#This Row],[CLASSIFICAÇÃO]],Lista_Susp_!PRAZO,2,0)+Tabela1[[#This Row],[DATA]],"")</f>
        <v/>
      </c>
      <c r="AA164" s="13" t="b">
        <f ca="1">IF(Tabela1[[#This Row],[R.A.E]]="SIM",IF(AC164="ok","CONCLUÍDO",IF(Tabela1[[#This Row],[PRAZO ABERTURA R.A.E]]&lt;TODAY(),"ATRASADO","NO PRAZO")))</f>
        <v>0</v>
      </c>
      <c r="AB164" s="13" t="str">
        <f ca="1">IF(Tabela1[[#This Row],[PRAZO ABERTURA R.A.E]]&gt;=TODAY(),"",IF(Tabela1[[#This Row],[STATUS]]="ATRASADO",TODAY()-Tabela1[[#This Row],[PRAZO ABERTURA R.A.E]],""))</f>
        <v/>
      </c>
      <c r="AE164" s="3"/>
      <c r="AF164" t="s">
        <v>89</v>
      </c>
    </row>
    <row r="165" spans="1:32" ht="75" x14ac:dyDescent="0.25">
      <c r="A165" s="6">
        <v>164</v>
      </c>
      <c r="B165" s="2" t="s">
        <v>25</v>
      </c>
      <c r="C165" s="81">
        <v>45335</v>
      </c>
      <c r="D165" s="18" t="str">
        <f t="shared" si="2"/>
        <v>fevereiro</v>
      </c>
      <c r="E165" s="9">
        <v>0.34375</v>
      </c>
      <c r="F165" s="80" t="s">
        <v>1262</v>
      </c>
      <c r="G165" s="2" t="s">
        <v>32</v>
      </c>
      <c r="H165" s="131"/>
      <c r="I165" s="131"/>
      <c r="J165" s="3"/>
      <c r="K165" s="5" t="s">
        <v>1263</v>
      </c>
      <c r="L165" s="3" t="s">
        <v>150</v>
      </c>
      <c r="M165" s="3" t="s">
        <v>51</v>
      </c>
      <c r="N165" s="2" t="s">
        <v>524</v>
      </c>
      <c r="O165" s="134" t="s">
        <v>1264</v>
      </c>
      <c r="P165" s="3" t="s">
        <v>1265</v>
      </c>
      <c r="Q165" s="70"/>
      <c r="R165" s="70"/>
      <c r="S165" s="70"/>
      <c r="T165" s="7" t="s">
        <v>1266</v>
      </c>
      <c r="U165" s="3" t="s">
        <v>527</v>
      </c>
      <c r="V165" s="3" t="s">
        <v>97</v>
      </c>
      <c r="W165" s="3" t="s">
        <v>85</v>
      </c>
      <c r="X165" s="3" t="s">
        <v>86</v>
      </c>
      <c r="Y165" s="3" t="s">
        <v>83</v>
      </c>
      <c r="Z165" s="4" t="str">
        <f>IF(Tabela1[[#This Row],[R.A.E]]="SIM",VLOOKUP(Tabela1[[#This Row],[CLASSIFICAÇÃO]],Lista_Susp_!PRAZO,2,0)+Tabela1[[#This Row],[DATA]],"")</f>
        <v/>
      </c>
      <c r="AA165" s="13" t="b">
        <f ca="1">IF(Tabela1[[#This Row],[R.A.E]]="SIM",IF(AC165="ok","CONCLUÍDO",IF(Tabela1[[#This Row],[PRAZO ABERTURA R.A.E]]&lt;TODAY(),"ATRASADO","NO PRAZO")))</f>
        <v>0</v>
      </c>
      <c r="AB165" s="13" t="str">
        <f ca="1">IF(Tabela1[[#This Row],[PRAZO ABERTURA R.A.E]]&gt;=TODAY(),"",IF(Tabela1[[#This Row],[STATUS]]="ATRASADO",TODAY()-Tabela1[[#This Row],[PRAZO ABERTURA R.A.E]],""))</f>
        <v/>
      </c>
      <c r="AE165" s="3"/>
    </row>
    <row r="166" spans="1:32" ht="60" x14ac:dyDescent="0.25">
      <c r="A166" s="6">
        <v>165</v>
      </c>
      <c r="B166" s="2" t="s">
        <v>25</v>
      </c>
      <c r="C166" s="81">
        <v>45334</v>
      </c>
      <c r="D166" s="18" t="str">
        <f t="shared" si="2"/>
        <v>fevereiro</v>
      </c>
      <c r="E166" s="9">
        <v>0.55555555555555558</v>
      </c>
      <c r="F166" s="80" t="s">
        <v>1267</v>
      </c>
      <c r="G166" s="2" t="s">
        <v>28</v>
      </c>
      <c r="H166" s="131" t="s">
        <v>2399</v>
      </c>
      <c r="I166" s="131"/>
      <c r="J166" s="3"/>
      <c r="K166" s="5" t="s">
        <v>1268</v>
      </c>
      <c r="L166" s="3" t="s">
        <v>150</v>
      </c>
      <c r="M166" s="3" t="s">
        <v>46</v>
      </c>
      <c r="N166" s="2" t="s">
        <v>1269</v>
      </c>
      <c r="O166" s="134" t="s">
        <v>1270</v>
      </c>
      <c r="P166" s="3" t="s">
        <v>1271</v>
      </c>
      <c r="Q166" s="70"/>
      <c r="R166" s="70"/>
      <c r="S166" s="70"/>
      <c r="T166" s="7" t="s">
        <v>1272</v>
      </c>
      <c r="U166" s="3" t="s">
        <v>1273</v>
      </c>
      <c r="V166" s="3" t="s">
        <v>97</v>
      </c>
      <c r="W166" s="3" t="s">
        <v>85</v>
      </c>
      <c r="X166" s="3" t="s">
        <v>86</v>
      </c>
      <c r="Y166" s="3" t="s">
        <v>83</v>
      </c>
      <c r="Z166" s="4" t="str">
        <f>IF(Tabela1[[#This Row],[R.A.E]]="SIM",VLOOKUP(Tabela1[[#This Row],[CLASSIFICAÇÃO]],Lista_Susp_!PRAZO,2,0)+Tabela1[[#This Row],[DATA]],"")</f>
        <v/>
      </c>
      <c r="AA166" s="13" t="b">
        <f ca="1">IF(Tabela1[[#This Row],[R.A.E]]="SIM",IF(AC166="ok","CONCLUÍDO",IF(Tabela1[[#This Row],[PRAZO ABERTURA R.A.E]]&lt;TODAY(),"ATRASADO","NO PRAZO")))</f>
        <v>0</v>
      </c>
      <c r="AB166" s="13" t="str">
        <f ca="1">IF(Tabela1[[#This Row],[PRAZO ABERTURA R.A.E]]&gt;=TODAY(),"",IF(Tabela1[[#This Row],[STATUS]]="ATRASADO",TODAY()-Tabela1[[#This Row],[PRAZO ABERTURA R.A.E]],""))</f>
        <v/>
      </c>
      <c r="AE166" s="3"/>
    </row>
    <row r="167" spans="1:32" ht="45" x14ac:dyDescent="0.25">
      <c r="A167" s="6">
        <v>166</v>
      </c>
      <c r="B167" s="2" t="s">
        <v>25</v>
      </c>
      <c r="C167" s="81">
        <v>45331</v>
      </c>
      <c r="D167" s="18" t="str">
        <f t="shared" si="2"/>
        <v>fevereiro</v>
      </c>
      <c r="E167" s="9">
        <v>0.625</v>
      </c>
      <c r="F167" s="80" t="s">
        <v>1274</v>
      </c>
      <c r="G167" s="2" t="s">
        <v>28</v>
      </c>
      <c r="H167" s="131" t="s">
        <v>2399</v>
      </c>
      <c r="I167" s="131"/>
      <c r="J167" s="3"/>
      <c r="K167" s="5" t="s">
        <v>1275</v>
      </c>
      <c r="L167" s="3" t="s">
        <v>150</v>
      </c>
      <c r="M167" s="3" t="s">
        <v>233</v>
      </c>
      <c r="N167" s="80" t="s">
        <v>1276</v>
      </c>
      <c r="O167" s="134" t="s">
        <v>2841</v>
      </c>
      <c r="P167" s="3" t="s">
        <v>1277</v>
      </c>
      <c r="Q167" s="70"/>
      <c r="R167" s="70"/>
      <c r="S167" s="70"/>
      <c r="T167" s="7" t="s">
        <v>1278</v>
      </c>
      <c r="U167" s="3" t="s">
        <v>683</v>
      </c>
      <c r="V167" s="3" t="s">
        <v>97</v>
      </c>
      <c r="W167" s="3" t="s">
        <v>85</v>
      </c>
      <c r="X167" s="3" t="s">
        <v>86</v>
      </c>
      <c r="Y167" s="3" t="s">
        <v>83</v>
      </c>
      <c r="Z167" s="4" t="str">
        <f>IF(Tabela1[[#This Row],[R.A.E]]="SIM",VLOOKUP(Tabela1[[#This Row],[CLASSIFICAÇÃO]],Lista_Susp_!PRAZO,2,0)+Tabela1[[#This Row],[DATA]],"")</f>
        <v/>
      </c>
      <c r="AA167" s="13" t="b">
        <f ca="1">IF(Tabela1[[#This Row],[R.A.E]]="SIM",IF(AC167="ok","CONCLUÍDO",IF(Tabela1[[#This Row],[PRAZO ABERTURA R.A.E]]&lt;TODAY(),"ATRASADO","NO PRAZO")))</f>
        <v>0</v>
      </c>
      <c r="AB167" s="13" t="str">
        <f ca="1">IF(Tabela1[[#This Row],[PRAZO ABERTURA R.A.E]]&gt;=TODAY(),"",IF(Tabela1[[#This Row],[STATUS]]="ATRASADO",TODAY()-Tabela1[[#This Row],[PRAZO ABERTURA R.A.E]],""))</f>
        <v/>
      </c>
      <c r="AE167" s="3"/>
    </row>
    <row r="168" spans="1:32" ht="60" x14ac:dyDescent="0.25">
      <c r="A168" s="6">
        <v>167</v>
      </c>
      <c r="B168" s="2" t="s">
        <v>25</v>
      </c>
      <c r="C168" s="81">
        <v>45336</v>
      </c>
      <c r="D168" s="18" t="str">
        <f t="shared" si="2"/>
        <v>fevereiro</v>
      </c>
      <c r="E168" s="9">
        <v>0.84722222222222221</v>
      </c>
      <c r="F168" s="80" t="s">
        <v>1279</v>
      </c>
      <c r="G168" s="2" t="s">
        <v>32</v>
      </c>
      <c r="H168" s="131"/>
      <c r="I168" s="131"/>
      <c r="J168" s="3"/>
      <c r="K168" s="5" t="s">
        <v>1280</v>
      </c>
      <c r="L168" s="3" t="s">
        <v>150</v>
      </c>
      <c r="M168" s="3" t="s">
        <v>242</v>
      </c>
      <c r="N168" s="2"/>
      <c r="O168" s="2" t="s">
        <v>1281</v>
      </c>
      <c r="P168" s="3" t="s">
        <v>380</v>
      </c>
      <c r="Q168" s="70"/>
      <c r="R168" s="70"/>
      <c r="S168" s="70"/>
      <c r="T168" s="7" t="s">
        <v>1282</v>
      </c>
      <c r="U168" s="3" t="s">
        <v>1283</v>
      </c>
      <c r="V168" s="3" t="s">
        <v>93</v>
      </c>
      <c r="W168" s="70"/>
      <c r="X168" s="70"/>
      <c r="Y168" s="6" t="s">
        <v>83</v>
      </c>
      <c r="Z168" s="4" t="str">
        <f>IF(Tabela1[[#This Row],[R.A.E]]="SIM",VLOOKUP(Tabela1[[#This Row],[CLASSIFICAÇÃO]],Lista_Susp_!PRAZO,2,0)+Tabela1[[#This Row],[DATA]],"")</f>
        <v/>
      </c>
      <c r="AA168" s="13" t="b">
        <f ca="1">IF(Tabela1[[#This Row],[R.A.E]]="SIM",IF(AC168="ok","CONCLUÍDO",IF(Tabela1[[#This Row],[PRAZO ABERTURA R.A.E]]&lt;TODAY(),"ATRASADO","NO PRAZO")))</f>
        <v>0</v>
      </c>
      <c r="AB168" s="13" t="str">
        <f ca="1">IF(Tabela1[[#This Row],[PRAZO ABERTURA R.A.E]]&gt;=TODAY(),"",IF(Tabela1[[#This Row],[STATUS]]="ATRASADO",TODAY()-Tabela1[[#This Row],[PRAZO ABERTURA R.A.E]],""))</f>
        <v/>
      </c>
      <c r="AE168" s="3"/>
    </row>
    <row r="169" spans="1:32" ht="30" x14ac:dyDescent="0.25">
      <c r="A169" s="6">
        <v>168</v>
      </c>
      <c r="B169" s="2" t="s">
        <v>25</v>
      </c>
      <c r="C169" s="81">
        <v>45330</v>
      </c>
      <c r="D169" s="18" t="str">
        <f t="shared" si="2"/>
        <v>fevereiro</v>
      </c>
      <c r="E169" s="9">
        <v>0.64583333333333337</v>
      </c>
      <c r="F169" s="80" t="s">
        <v>1284</v>
      </c>
      <c r="G169" s="2" t="s">
        <v>32</v>
      </c>
      <c r="H169" s="131"/>
      <c r="I169" s="131"/>
      <c r="J169" s="3"/>
      <c r="K169" s="5" t="s">
        <v>1285</v>
      </c>
      <c r="L169" s="3" t="s">
        <v>33</v>
      </c>
      <c r="M169" s="3" t="s">
        <v>145</v>
      </c>
      <c r="N169" s="2" t="s">
        <v>1245</v>
      </c>
      <c r="O169" s="2" t="s">
        <v>1286</v>
      </c>
      <c r="P169" s="3" t="s">
        <v>1075</v>
      </c>
      <c r="Q169" s="70"/>
      <c r="R169" s="70"/>
      <c r="S169" s="70"/>
      <c r="T169" s="7" t="s">
        <v>1287</v>
      </c>
      <c r="U169" s="3" t="s">
        <v>1288</v>
      </c>
      <c r="V169" s="3" t="s">
        <v>276</v>
      </c>
      <c r="W169" s="3" t="s">
        <v>85</v>
      </c>
      <c r="X169" s="3" t="s">
        <v>86</v>
      </c>
      <c r="Y169" s="3" t="s">
        <v>83</v>
      </c>
      <c r="Z169" s="4" t="str">
        <f>IF(Tabela1[[#This Row],[R.A.E]]="SIM",VLOOKUP(Tabela1[[#This Row],[CLASSIFICAÇÃO]],Lista_Susp_!PRAZO,2,0)+Tabela1[[#This Row],[DATA]],"")</f>
        <v/>
      </c>
      <c r="AA169" s="13" t="b">
        <f ca="1">IF(Tabela1[[#This Row],[R.A.E]]="SIM",IF(AC169="ok","CONCLUÍDO",IF(Tabela1[[#This Row],[PRAZO ABERTURA R.A.E]]&lt;TODAY(),"ATRASADO","NO PRAZO")))</f>
        <v>0</v>
      </c>
      <c r="AB169" s="13" t="str">
        <f ca="1">IF(Tabela1[[#This Row],[PRAZO ABERTURA R.A.E]]&gt;=TODAY(),"",IF(Tabela1[[#This Row],[STATUS]]="ATRASADO",TODAY()-Tabela1[[#This Row],[PRAZO ABERTURA R.A.E]],""))</f>
        <v/>
      </c>
      <c r="AE169" s="3"/>
    </row>
    <row r="170" spans="1:32" ht="45" x14ac:dyDescent="0.25">
      <c r="A170" s="6">
        <v>169</v>
      </c>
      <c r="B170" s="2" t="s">
        <v>25</v>
      </c>
      <c r="C170" s="85">
        <v>45336</v>
      </c>
      <c r="D170" s="90" t="str">
        <f>TEXT(C170,"MMMM")</f>
        <v>fevereiro</v>
      </c>
      <c r="E170" s="9">
        <v>0.6430555555555556</v>
      </c>
      <c r="F170" s="80" t="s">
        <v>1292</v>
      </c>
      <c r="G170" s="2" t="s">
        <v>32</v>
      </c>
      <c r="H170" s="131"/>
      <c r="I170" s="131"/>
      <c r="J170" s="3"/>
      <c r="K170" s="5" t="s">
        <v>1319</v>
      </c>
      <c r="L170" s="3" t="s">
        <v>150</v>
      </c>
      <c r="M170" s="3" t="s">
        <v>146</v>
      </c>
      <c r="N170" s="86" t="s">
        <v>50</v>
      </c>
      <c r="O170" s="136" t="s">
        <v>2842</v>
      </c>
      <c r="P170" s="3" t="s">
        <v>1289</v>
      </c>
      <c r="Q170" s="70"/>
      <c r="R170" s="70"/>
      <c r="S170" s="70"/>
      <c r="T170" s="88" t="s">
        <v>1291</v>
      </c>
      <c r="U170" s="89" t="s">
        <v>350</v>
      </c>
      <c r="V170" s="3" t="s">
        <v>122</v>
      </c>
      <c r="W170" s="3" t="s">
        <v>85</v>
      </c>
      <c r="X170" s="3" t="s">
        <v>86</v>
      </c>
      <c r="Y170" s="3" t="s">
        <v>83</v>
      </c>
      <c r="Z170" s="4" t="str">
        <f>IF(Tabela1[[#This Row],[R.A.E]]="SIM",VLOOKUP(Tabela1[[#This Row],[CLASSIFICAÇÃO]],Lista_Susp_!PRAZO,2,0)+Tabela1[[#This Row],[DATA]],"")</f>
        <v/>
      </c>
      <c r="AA170" s="13" t="b">
        <f ca="1">IF(Tabela1[[#This Row],[R.A.E]]="SIM",IF(AC170="ok","CONCLUÍDO",IF(Tabela1[[#This Row],[PRAZO ABERTURA R.A.E]]&lt;TODAY(),"ATRASADO","NO PRAZO")))</f>
        <v>0</v>
      </c>
      <c r="AB170" s="13" t="str">
        <f ca="1">IF(Tabela1[[#This Row],[PRAZO ABERTURA R.A.E]]&gt;=TODAY(),"",IF(Tabela1[[#This Row],[STATUS]]="ATRASADO",TODAY()-Tabela1[[#This Row],[PRAZO ABERTURA R.A.E]],""))</f>
        <v/>
      </c>
      <c r="AE170" s="3"/>
    </row>
    <row r="171" spans="1:32" ht="62.25" customHeight="1" x14ac:dyDescent="0.25">
      <c r="A171" s="6">
        <v>170</v>
      </c>
      <c r="B171" s="2" t="s">
        <v>25</v>
      </c>
      <c r="C171" s="85">
        <v>45336</v>
      </c>
      <c r="D171" s="90" t="str">
        <f t="shared" si="2"/>
        <v>fevereiro</v>
      </c>
      <c r="E171" s="9">
        <v>0.65277777777777779</v>
      </c>
      <c r="F171" s="91" t="s">
        <v>1262</v>
      </c>
      <c r="G171" s="2" t="s">
        <v>32</v>
      </c>
      <c r="H171" s="131"/>
      <c r="I171" s="131"/>
      <c r="J171" s="3"/>
      <c r="K171" s="5" t="s">
        <v>1293</v>
      </c>
      <c r="L171" s="3" t="s">
        <v>150</v>
      </c>
      <c r="M171" s="3" t="s">
        <v>51</v>
      </c>
      <c r="N171" s="6" t="s">
        <v>524</v>
      </c>
      <c r="O171" s="136" t="s">
        <v>1294</v>
      </c>
      <c r="P171" s="3" t="s">
        <v>1265</v>
      </c>
      <c r="Q171" s="70"/>
      <c r="R171" s="70"/>
      <c r="S171" s="70"/>
      <c r="T171" s="78" t="s">
        <v>1290</v>
      </c>
      <c r="U171" s="89" t="s">
        <v>1204</v>
      </c>
      <c r="V171" s="3" t="s">
        <v>97</v>
      </c>
      <c r="W171" s="3" t="s">
        <v>85</v>
      </c>
      <c r="X171" s="3" t="s">
        <v>86</v>
      </c>
      <c r="Y171" s="3" t="s">
        <v>83</v>
      </c>
      <c r="Z171" s="4" t="str">
        <f>IF(Tabela1[[#This Row],[R.A.E]]="SIM",VLOOKUP(Tabela1[[#This Row],[CLASSIFICAÇÃO]],Lista_Susp_!PRAZO,2,0)+Tabela1[[#This Row],[DATA]],"")</f>
        <v/>
      </c>
      <c r="AA171" s="13" t="b">
        <f ca="1">IF(Tabela1[[#This Row],[R.A.E]]="SIM",IF(AC171="ok","CONCLUÍDO",IF(Tabela1[[#This Row],[PRAZO ABERTURA R.A.E]]&lt;TODAY(),"ATRASADO","NO PRAZO")))</f>
        <v>0</v>
      </c>
      <c r="AB171" s="13" t="str">
        <f ca="1">IF(Tabela1[[#This Row],[PRAZO ABERTURA R.A.E]]&gt;=TODAY(),"",IF(Tabela1[[#This Row],[STATUS]]="ATRASADO",TODAY()-Tabela1[[#This Row],[PRAZO ABERTURA R.A.E]],""))</f>
        <v/>
      </c>
      <c r="AE171" s="3"/>
    </row>
    <row r="172" spans="1:32" ht="45" x14ac:dyDescent="0.25">
      <c r="A172" s="6">
        <v>171</v>
      </c>
      <c r="B172" s="2" t="s">
        <v>25</v>
      </c>
      <c r="C172" s="85">
        <v>45335</v>
      </c>
      <c r="D172" s="90" t="str">
        <f t="shared" si="2"/>
        <v>fevereiro</v>
      </c>
      <c r="E172" s="9">
        <v>0.65972222222222221</v>
      </c>
      <c r="F172" s="80" t="s">
        <v>1129</v>
      </c>
      <c r="G172" s="2" t="s">
        <v>28</v>
      </c>
      <c r="H172" s="131" t="s">
        <v>2401</v>
      </c>
      <c r="I172" s="131"/>
      <c r="J172" s="3"/>
      <c r="K172" s="5" t="s">
        <v>1320</v>
      </c>
      <c r="L172" s="3" t="s">
        <v>150</v>
      </c>
      <c r="M172" s="3" t="s">
        <v>146</v>
      </c>
      <c r="N172" s="3" t="s">
        <v>1295</v>
      </c>
      <c r="O172" s="133" t="s">
        <v>2843</v>
      </c>
      <c r="P172" s="3" t="s">
        <v>1296</v>
      </c>
      <c r="Q172" s="70"/>
      <c r="R172" s="70"/>
      <c r="S172" s="70"/>
      <c r="T172" s="88" t="s">
        <v>1297</v>
      </c>
      <c r="U172" s="3" t="s">
        <v>1298</v>
      </c>
      <c r="V172" s="3" t="s">
        <v>122</v>
      </c>
      <c r="W172" s="3" t="s">
        <v>85</v>
      </c>
      <c r="X172" s="3" t="s">
        <v>86</v>
      </c>
      <c r="Y172" s="3" t="s">
        <v>83</v>
      </c>
      <c r="Z172" s="4" t="str">
        <f>IF(Tabela1[[#This Row],[R.A.E]]="SIM",VLOOKUP(Tabela1[[#This Row],[CLASSIFICAÇÃO]],Lista_Susp_!PRAZO,2,0)+Tabela1[[#This Row],[DATA]],"")</f>
        <v/>
      </c>
      <c r="AA172" s="13" t="b">
        <f ca="1">IF(Tabela1[[#This Row],[R.A.E]]="SIM",IF(AC172="ok","CONCLUÍDO",IF(Tabela1[[#This Row],[PRAZO ABERTURA R.A.E]]&lt;TODAY(),"ATRASADO","NO PRAZO")))</f>
        <v>0</v>
      </c>
      <c r="AB172" s="13" t="str">
        <f ca="1">IF(Tabela1[[#This Row],[PRAZO ABERTURA R.A.E]]&gt;=TODAY(),"",IF(Tabela1[[#This Row],[STATUS]]="ATRASADO",TODAY()-Tabela1[[#This Row],[PRAZO ABERTURA R.A.E]],""))</f>
        <v/>
      </c>
      <c r="AE172" s="3"/>
    </row>
    <row r="173" spans="1:32" ht="45" x14ac:dyDescent="0.25">
      <c r="A173" s="6">
        <v>172</v>
      </c>
      <c r="B173" s="2" t="s">
        <v>30</v>
      </c>
      <c r="C173" s="85">
        <v>45337</v>
      </c>
      <c r="D173" s="90" t="str">
        <f t="shared" si="2"/>
        <v>fevereiro</v>
      </c>
      <c r="E173" s="9">
        <v>0.3756944444444445</v>
      </c>
      <c r="F173" s="80" t="s">
        <v>1316</v>
      </c>
      <c r="G173" s="2" t="s">
        <v>32</v>
      </c>
      <c r="H173" s="131"/>
      <c r="I173" s="131"/>
      <c r="J173" s="3"/>
      <c r="K173" s="5" t="s">
        <v>1300</v>
      </c>
      <c r="L173" s="3" t="s">
        <v>153</v>
      </c>
      <c r="M173" s="70" t="s">
        <v>51</v>
      </c>
      <c r="N173" s="3" t="s">
        <v>1302</v>
      </c>
      <c r="O173" s="3" t="s">
        <v>1303</v>
      </c>
      <c r="P173" s="3" t="s">
        <v>1305</v>
      </c>
      <c r="Q173" s="70"/>
      <c r="R173" s="70"/>
      <c r="S173" s="70"/>
      <c r="T173" s="88" t="s">
        <v>1307</v>
      </c>
      <c r="U173" s="3" t="s">
        <v>1106</v>
      </c>
      <c r="V173" s="3" t="s">
        <v>604</v>
      </c>
      <c r="W173" s="3" t="s">
        <v>85</v>
      </c>
      <c r="X173" s="3" t="s">
        <v>86</v>
      </c>
      <c r="Y173" s="3" t="s">
        <v>83</v>
      </c>
      <c r="Z173" s="4" t="str">
        <f>IF(Tabela1[[#This Row],[R.A.E]]="SIM",VLOOKUP(Tabela1[[#This Row],[CLASSIFICAÇÃO]],Lista_Susp_!PRAZO,2,0)+Tabela1[[#This Row],[DATA]],"")</f>
        <v/>
      </c>
      <c r="AA173" s="13" t="b">
        <f ca="1">IF(Tabela1[[#This Row],[R.A.E]]="SIM",IF(AC173="ok","CONCLUÍDO",IF(Tabela1[[#This Row],[PRAZO ABERTURA R.A.E]]&lt;TODAY(),"ATRASADO","NO PRAZO")))</f>
        <v>0</v>
      </c>
      <c r="AB173" s="13" t="str">
        <f ca="1">IF(Tabela1[[#This Row],[PRAZO ABERTURA R.A.E]]&gt;=TODAY(),"",IF(Tabela1[[#This Row],[STATUS]]="ATRASADO",TODAY()-Tabela1[[#This Row],[PRAZO ABERTURA R.A.E]],""))</f>
        <v/>
      </c>
      <c r="AE173" s="3"/>
      <c r="AF173" t="s">
        <v>89</v>
      </c>
    </row>
    <row r="174" spans="1:32" ht="60" x14ac:dyDescent="0.25">
      <c r="A174" s="6">
        <v>173</v>
      </c>
      <c r="B174" s="2" t="s">
        <v>30</v>
      </c>
      <c r="C174" s="85">
        <v>45337</v>
      </c>
      <c r="D174" s="90" t="str">
        <f t="shared" si="2"/>
        <v>fevereiro</v>
      </c>
      <c r="E174" s="9">
        <v>0.47638888888888892</v>
      </c>
      <c r="F174" s="80" t="s">
        <v>1299</v>
      </c>
      <c r="G174" s="2" t="s">
        <v>28</v>
      </c>
      <c r="H174" s="131" t="s">
        <v>2400</v>
      </c>
      <c r="I174" s="131"/>
      <c r="J174" s="3"/>
      <c r="K174" s="5" t="s">
        <v>1301</v>
      </c>
      <c r="L174" s="3" t="s">
        <v>220</v>
      </c>
      <c r="M174" s="70" t="s">
        <v>145</v>
      </c>
      <c r="N174" s="1" t="s">
        <v>1317</v>
      </c>
      <c r="O174" s="3" t="s">
        <v>1304</v>
      </c>
      <c r="P174" s="3" t="s">
        <v>1306</v>
      </c>
      <c r="Q174" s="70"/>
      <c r="R174" s="70"/>
      <c r="S174" s="70"/>
      <c r="T174" s="88" t="s">
        <v>1308</v>
      </c>
      <c r="U174" s="3" t="s">
        <v>1309</v>
      </c>
      <c r="V174" s="3" t="s">
        <v>1310</v>
      </c>
      <c r="W174" s="3" t="s">
        <v>85</v>
      </c>
      <c r="X174" s="3" t="s">
        <v>86</v>
      </c>
      <c r="Y174" s="3" t="s">
        <v>83</v>
      </c>
      <c r="Z174" s="4" t="str">
        <f>IF(Tabela1[[#This Row],[R.A.E]]="SIM",VLOOKUP(Tabela1[[#This Row],[CLASSIFICAÇÃO]],Lista_Susp_!PRAZO,2,0)+Tabela1[[#This Row],[DATA]],"")</f>
        <v/>
      </c>
      <c r="AA174" s="13" t="b">
        <f ca="1">IF(Tabela1[[#This Row],[R.A.E]]="SIM",IF(AC174="ok","CONCLUÍDO",IF(Tabela1[[#This Row],[PRAZO ABERTURA R.A.E]]&lt;TODAY(),"ATRASADO","NO PRAZO")))</f>
        <v>0</v>
      </c>
      <c r="AB174" s="13" t="str">
        <f ca="1">IF(Tabela1[[#This Row],[PRAZO ABERTURA R.A.E]]&gt;=TODAY(),"",IF(Tabela1[[#This Row],[STATUS]]="ATRASADO",TODAY()-Tabela1[[#This Row],[PRAZO ABERTURA R.A.E]],""))</f>
        <v/>
      </c>
      <c r="AE174" s="3"/>
      <c r="AF174" t="s">
        <v>89</v>
      </c>
    </row>
    <row r="175" spans="1:32" ht="30" x14ac:dyDescent="0.25">
      <c r="A175" s="6">
        <v>174</v>
      </c>
      <c r="B175" s="2" t="s">
        <v>30</v>
      </c>
      <c r="C175" s="85">
        <v>45337</v>
      </c>
      <c r="D175" s="90" t="str">
        <f t="shared" si="2"/>
        <v>fevereiro</v>
      </c>
      <c r="E175" s="9">
        <v>0.54166666666666663</v>
      </c>
      <c r="F175" s="80" t="s">
        <v>1299</v>
      </c>
      <c r="G175" s="2" t="s">
        <v>28</v>
      </c>
      <c r="H175" s="131" t="s">
        <v>2399</v>
      </c>
      <c r="I175" s="131"/>
      <c r="J175" s="3"/>
      <c r="K175" s="5" t="s">
        <v>1321</v>
      </c>
      <c r="L175" s="3" t="s">
        <v>153</v>
      </c>
      <c r="M175" s="70" t="s">
        <v>145</v>
      </c>
      <c r="N175" s="3" t="s">
        <v>145</v>
      </c>
      <c r="O175" s="3" t="s">
        <v>1311</v>
      </c>
      <c r="P175" s="3" t="s">
        <v>399</v>
      </c>
      <c r="Q175" s="70"/>
      <c r="R175" s="70"/>
      <c r="S175" s="70"/>
      <c r="T175" s="88" t="s">
        <v>1312</v>
      </c>
      <c r="U175" s="3" t="s">
        <v>1310</v>
      </c>
      <c r="V175" s="3" t="s">
        <v>258</v>
      </c>
      <c r="W175" s="3" t="s">
        <v>85</v>
      </c>
      <c r="X175" s="3" t="s">
        <v>86</v>
      </c>
      <c r="Y175" s="3" t="s">
        <v>83</v>
      </c>
      <c r="Z175" s="4" t="str">
        <f>IF(Tabela1[[#This Row],[R.A.E]]="SIM",VLOOKUP(Tabela1[[#This Row],[CLASSIFICAÇÃO]],Lista_Susp_!PRAZO,2,0)+Tabela1[[#This Row],[DATA]],"")</f>
        <v/>
      </c>
      <c r="AA175" s="13" t="b">
        <f ca="1">IF(Tabela1[[#This Row],[R.A.E]]="SIM",IF(AC175="ok","CONCLUÍDO",IF(Tabela1[[#This Row],[PRAZO ABERTURA R.A.E]]&lt;TODAY(),"ATRASADO","NO PRAZO")))</f>
        <v>0</v>
      </c>
      <c r="AB175" s="13" t="str">
        <f ca="1">IF(Tabela1[[#This Row],[PRAZO ABERTURA R.A.E]]&gt;=TODAY(),"",IF(Tabela1[[#This Row],[STATUS]]="ATRASADO",TODAY()-Tabela1[[#This Row],[PRAZO ABERTURA R.A.E]],""))</f>
        <v/>
      </c>
      <c r="AE175" s="3"/>
      <c r="AF175" t="s">
        <v>89</v>
      </c>
    </row>
    <row r="176" spans="1:32" ht="90" x14ac:dyDescent="0.25">
      <c r="A176" s="6">
        <v>175</v>
      </c>
      <c r="B176" s="2" t="s">
        <v>30</v>
      </c>
      <c r="C176" s="85">
        <v>45331</v>
      </c>
      <c r="D176" s="90" t="str">
        <f t="shared" si="2"/>
        <v>fevereiro</v>
      </c>
      <c r="E176" s="9">
        <v>0.40277777777777773</v>
      </c>
      <c r="F176" s="80" t="s">
        <v>1313</v>
      </c>
      <c r="G176" s="2" t="s">
        <v>32</v>
      </c>
      <c r="H176" s="131"/>
      <c r="I176" s="131"/>
      <c r="J176" s="3"/>
      <c r="K176" s="41" t="s">
        <v>1314</v>
      </c>
      <c r="L176" s="3" t="s">
        <v>153</v>
      </c>
      <c r="M176" s="70" t="s">
        <v>51</v>
      </c>
      <c r="N176" s="1" t="s">
        <v>1318</v>
      </c>
      <c r="O176" s="133" t="s">
        <v>1315</v>
      </c>
      <c r="P176" s="3" t="s">
        <v>596</v>
      </c>
      <c r="Q176" s="70"/>
      <c r="R176" s="70"/>
      <c r="S176" s="70"/>
      <c r="T176" s="88" t="s">
        <v>1220</v>
      </c>
      <c r="U176" s="3" t="s">
        <v>842</v>
      </c>
      <c r="V176" s="3" t="s">
        <v>604</v>
      </c>
      <c r="W176" s="3" t="s">
        <v>85</v>
      </c>
      <c r="X176" s="3" t="s">
        <v>86</v>
      </c>
      <c r="Y176" s="3" t="s">
        <v>83</v>
      </c>
      <c r="Z176" s="4" t="str">
        <f>IF(Tabela1[[#This Row],[R.A.E]]="SIM",VLOOKUP(Tabela1[[#This Row],[CLASSIFICAÇÃO]],Lista_Susp_!PRAZO,2,0)+Tabela1[[#This Row],[DATA]],"")</f>
        <v/>
      </c>
      <c r="AA176" s="13" t="b">
        <f ca="1">IF(Tabela1[[#This Row],[R.A.E]]="SIM",IF(AC176="ok","CONCLUÍDO",IF(Tabela1[[#This Row],[PRAZO ABERTURA R.A.E]]&lt;TODAY(),"ATRASADO","NO PRAZO")))</f>
        <v>0</v>
      </c>
      <c r="AB176" s="13" t="str">
        <f ca="1">IF(Tabela1[[#This Row],[PRAZO ABERTURA R.A.E]]&gt;=TODAY(),"",IF(Tabela1[[#This Row],[STATUS]]="ATRASADO",TODAY()-Tabela1[[#This Row],[PRAZO ABERTURA R.A.E]],""))</f>
        <v/>
      </c>
      <c r="AE176" s="3"/>
      <c r="AF176" t="s">
        <v>89</v>
      </c>
    </row>
    <row r="177" spans="1:32" ht="30" x14ac:dyDescent="0.25">
      <c r="A177" s="6">
        <v>176</v>
      </c>
      <c r="B177" s="2" t="s">
        <v>25</v>
      </c>
      <c r="C177" s="85">
        <v>45338</v>
      </c>
      <c r="D177" s="87" t="s">
        <v>142</v>
      </c>
      <c r="E177" s="9">
        <v>0.63541666666666663</v>
      </c>
      <c r="F177" s="80" t="s">
        <v>1322</v>
      </c>
      <c r="G177" s="2" t="s">
        <v>32</v>
      </c>
      <c r="H177" s="131"/>
      <c r="I177" s="131"/>
      <c r="J177" s="3"/>
      <c r="K177" s="5" t="s">
        <v>1379</v>
      </c>
      <c r="L177" s="3" t="s">
        <v>150</v>
      </c>
      <c r="M177" s="3" t="s">
        <v>257</v>
      </c>
      <c r="N177" s="3" t="s">
        <v>1323</v>
      </c>
      <c r="O177" s="3" t="s">
        <v>1324</v>
      </c>
      <c r="P177" s="3" t="s">
        <v>1325</v>
      </c>
      <c r="Q177" s="70"/>
      <c r="R177" s="70"/>
      <c r="S177" s="70"/>
      <c r="T177" s="7" t="s">
        <v>1326</v>
      </c>
      <c r="U177" s="3" t="s">
        <v>1327</v>
      </c>
      <c r="V177" s="3" t="s">
        <v>1328</v>
      </c>
      <c r="W177" s="3" t="s">
        <v>85</v>
      </c>
      <c r="X177" s="3" t="s">
        <v>86</v>
      </c>
      <c r="Y177" s="3" t="s">
        <v>83</v>
      </c>
      <c r="Z177" s="4" t="str">
        <f>IF(Tabela1[[#This Row],[R.A.E]]="SIM",VLOOKUP(Tabela1[[#This Row],[CLASSIFICAÇÃO]],Lista_Susp_!PRAZO,2,0)+Tabela1[[#This Row],[DATA]],"")</f>
        <v/>
      </c>
      <c r="AA177" s="13" t="b">
        <f ca="1">IF(Tabela1[[#This Row],[R.A.E]]="SIM",IF(AC177="ok","CONCLUÍDO",IF(Tabela1[[#This Row],[PRAZO ABERTURA R.A.E]]&lt;TODAY(),"ATRASADO","NO PRAZO")))</f>
        <v>0</v>
      </c>
      <c r="AB177" s="13" t="str">
        <f ca="1">IF(Tabela1[[#This Row],[PRAZO ABERTURA R.A.E]]&gt;=TODAY(),"",IF(Tabela1[[#This Row],[STATUS]]="ATRASADO",TODAY()-Tabela1[[#This Row],[PRAZO ABERTURA R.A.E]],""))</f>
        <v/>
      </c>
      <c r="AE177" s="3"/>
    </row>
    <row r="178" spans="1:32" ht="60" x14ac:dyDescent="0.25">
      <c r="A178" s="6">
        <v>177</v>
      </c>
      <c r="B178" s="2" t="s">
        <v>25</v>
      </c>
      <c r="C178" s="85">
        <v>45338</v>
      </c>
      <c r="D178" s="87" t="s">
        <v>142</v>
      </c>
      <c r="E178" s="9">
        <v>0.35416666666666669</v>
      </c>
      <c r="F178" s="80" t="s">
        <v>1329</v>
      </c>
      <c r="G178" s="2" t="s">
        <v>32</v>
      </c>
      <c r="H178" s="131"/>
      <c r="I178" s="131"/>
      <c r="J178" s="3"/>
      <c r="K178" s="77" t="s">
        <v>1330</v>
      </c>
      <c r="L178" s="3" t="s">
        <v>150</v>
      </c>
      <c r="M178" s="3" t="s">
        <v>257</v>
      </c>
      <c r="N178" s="2" t="s">
        <v>1134</v>
      </c>
      <c r="O178" s="134" t="s">
        <v>1331</v>
      </c>
      <c r="P178" s="3" t="s">
        <v>1332</v>
      </c>
      <c r="Q178" s="70"/>
      <c r="R178" s="70"/>
      <c r="S178" s="70"/>
      <c r="T178" s="7" t="s">
        <v>1333</v>
      </c>
      <c r="U178" s="3" t="s">
        <v>1334</v>
      </c>
      <c r="V178" s="3" t="s">
        <v>1328</v>
      </c>
      <c r="W178" s="3" t="s">
        <v>85</v>
      </c>
      <c r="X178" s="3" t="s">
        <v>82</v>
      </c>
      <c r="Y178" s="3" t="s">
        <v>83</v>
      </c>
      <c r="Z178" s="4" t="str">
        <f>IF(Tabela1[[#This Row],[R.A.E]]="SIM",VLOOKUP(Tabela1[[#This Row],[CLASSIFICAÇÃO]],Lista_Susp_!PRAZO,2,0)+Tabela1[[#This Row],[DATA]],"")</f>
        <v/>
      </c>
      <c r="AA178" s="13" t="b">
        <f ca="1">IF(Tabela1[[#This Row],[R.A.E]]="SIM",IF(AC178="ok","CONCLUÍDO",IF(Tabela1[[#This Row],[PRAZO ABERTURA R.A.E]]&lt;TODAY(),"ATRASADO","NO PRAZO")))</f>
        <v>0</v>
      </c>
      <c r="AB178" s="13" t="str">
        <f ca="1">IF(Tabela1[[#This Row],[PRAZO ABERTURA R.A.E]]&gt;=TODAY(),"",IF(Tabela1[[#This Row],[STATUS]]="ATRASADO",TODAY()-Tabela1[[#This Row],[PRAZO ABERTURA R.A.E]],""))</f>
        <v/>
      </c>
      <c r="AE178" s="3"/>
    </row>
    <row r="179" spans="1:32" ht="60" x14ac:dyDescent="0.25">
      <c r="A179" s="6">
        <v>178</v>
      </c>
      <c r="B179" s="2" t="s">
        <v>25</v>
      </c>
      <c r="C179" s="85">
        <v>45338</v>
      </c>
      <c r="D179" s="87" t="s">
        <v>142</v>
      </c>
      <c r="E179" s="9">
        <v>0.70833333333333337</v>
      </c>
      <c r="F179" s="80" t="s">
        <v>486</v>
      </c>
      <c r="G179" s="2" t="s">
        <v>32</v>
      </c>
      <c r="H179" s="131"/>
      <c r="I179" s="131"/>
      <c r="J179" s="3"/>
      <c r="K179" s="77" t="s">
        <v>1335</v>
      </c>
      <c r="L179" s="3" t="s">
        <v>150</v>
      </c>
      <c r="M179" s="3" t="s">
        <v>257</v>
      </c>
      <c r="N179" s="80" t="s">
        <v>1336</v>
      </c>
      <c r="O179" s="134" t="s">
        <v>2844</v>
      </c>
      <c r="P179" s="3" t="s">
        <v>488</v>
      </c>
      <c r="Q179" s="70"/>
      <c r="R179" s="70"/>
      <c r="S179" s="70"/>
      <c r="T179" s="7" t="s">
        <v>1337</v>
      </c>
      <c r="U179" s="3" t="s">
        <v>1338</v>
      </c>
      <c r="V179" s="3" t="s">
        <v>1328</v>
      </c>
      <c r="W179" s="3" t="s">
        <v>85</v>
      </c>
      <c r="X179" s="3" t="s">
        <v>82</v>
      </c>
      <c r="Y179" s="3" t="s">
        <v>83</v>
      </c>
      <c r="Z179" s="4" t="str">
        <f>IF(Tabela1[[#This Row],[R.A.E]]="SIM",VLOOKUP(Tabela1[[#This Row],[CLASSIFICAÇÃO]],Lista_Susp_!PRAZO,2,0)+Tabela1[[#This Row],[DATA]],"")</f>
        <v/>
      </c>
      <c r="AA179" s="13" t="b">
        <f ca="1">IF(Tabela1[[#This Row],[R.A.E]]="SIM",IF(AC179="ok","CONCLUÍDO",IF(Tabela1[[#This Row],[PRAZO ABERTURA R.A.E]]&lt;TODAY(),"ATRASADO","NO PRAZO")))</f>
        <v>0</v>
      </c>
      <c r="AB179" s="13" t="str">
        <f ca="1">IF(Tabela1[[#This Row],[PRAZO ABERTURA R.A.E]]&gt;=TODAY(),"",IF(Tabela1[[#This Row],[STATUS]]="ATRASADO",TODAY()-Tabela1[[#This Row],[PRAZO ABERTURA R.A.E]],""))</f>
        <v/>
      </c>
      <c r="AE179" s="3"/>
    </row>
    <row r="180" spans="1:32" ht="45" x14ac:dyDescent="0.25">
      <c r="A180" s="6">
        <v>179</v>
      </c>
      <c r="B180" s="2" t="s">
        <v>25</v>
      </c>
      <c r="C180" s="85">
        <v>45339</v>
      </c>
      <c r="D180" s="87" t="s">
        <v>142</v>
      </c>
      <c r="E180" s="9">
        <v>0.35416666666666669</v>
      </c>
      <c r="F180" s="80" t="s">
        <v>1091</v>
      </c>
      <c r="G180" s="2" t="s">
        <v>28</v>
      </c>
      <c r="H180" s="131" t="s">
        <v>2400</v>
      </c>
      <c r="I180" s="131"/>
      <c r="J180" s="3"/>
      <c r="K180" s="5" t="s">
        <v>1380</v>
      </c>
      <c r="L180" s="3" t="s">
        <v>150</v>
      </c>
      <c r="M180" s="3" t="s">
        <v>284</v>
      </c>
      <c r="N180" s="2" t="s">
        <v>1339</v>
      </c>
      <c r="O180" s="134" t="s">
        <v>1340</v>
      </c>
      <c r="P180" s="1" t="s">
        <v>1094</v>
      </c>
      <c r="Q180" s="70"/>
      <c r="R180" s="70"/>
      <c r="S180" s="70"/>
      <c r="T180" s="88" t="s">
        <v>1341</v>
      </c>
      <c r="U180" s="3" t="s">
        <v>811</v>
      </c>
      <c r="V180" s="3" t="s">
        <v>1342</v>
      </c>
      <c r="W180" s="3" t="s">
        <v>85</v>
      </c>
      <c r="X180" s="3" t="s">
        <v>82</v>
      </c>
      <c r="Y180" s="3" t="s">
        <v>83</v>
      </c>
      <c r="Z180" s="4" t="str">
        <f>IF(Tabela1[[#This Row],[R.A.E]]="SIM",VLOOKUP(Tabela1[[#This Row],[CLASSIFICAÇÃO]],Lista_Susp_!PRAZO,2,0)+Tabela1[[#This Row],[DATA]],"")</f>
        <v/>
      </c>
      <c r="AA180" s="13" t="b">
        <f ca="1">IF(Tabela1[[#This Row],[R.A.E]]="SIM",IF(AC180="ok","CONCLUÍDO",IF(Tabela1[[#This Row],[PRAZO ABERTURA R.A.E]]&lt;TODAY(),"ATRASADO","NO PRAZO")))</f>
        <v>0</v>
      </c>
      <c r="AB180" s="13" t="str">
        <f ca="1">IF(Tabela1[[#This Row],[PRAZO ABERTURA R.A.E]]&gt;=TODAY(),"",IF(Tabela1[[#This Row],[STATUS]]="ATRASADO",TODAY()-Tabela1[[#This Row],[PRAZO ABERTURA R.A.E]],""))</f>
        <v/>
      </c>
      <c r="AE180" s="3"/>
      <c r="AF180" t="s">
        <v>89</v>
      </c>
    </row>
    <row r="181" spans="1:32" ht="30" x14ac:dyDescent="0.25">
      <c r="A181" s="6">
        <v>180</v>
      </c>
      <c r="B181" s="2" t="s">
        <v>25</v>
      </c>
      <c r="C181" s="85">
        <v>45339</v>
      </c>
      <c r="D181" s="87" t="s">
        <v>142</v>
      </c>
      <c r="E181" s="9">
        <v>0.30208333333333331</v>
      </c>
      <c r="F181" s="80" t="s">
        <v>1343</v>
      </c>
      <c r="G181" s="2" t="s">
        <v>28</v>
      </c>
      <c r="H181" s="131" t="s">
        <v>2401</v>
      </c>
      <c r="I181" s="131"/>
      <c r="J181" s="3"/>
      <c r="K181" s="5" t="s">
        <v>1381</v>
      </c>
      <c r="L181" s="3" t="s">
        <v>150</v>
      </c>
      <c r="M181" s="3" t="s">
        <v>144</v>
      </c>
      <c r="N181" s="2" t="s">
        <v>48</v>
      </c>
      <c r="O181" s="134" t="s">
        <v>2845</v>
      </c>
      <c r="P181" s="3" t="s">
        <v>572</v>
      </c>
      <c r="Q181" s="70"/>
      <c r="R181" s="70"/>
      <c r="S181" s="70"/>
      <c r="T181" s="7" t="s">
        <v>1144</v>
      </c>
      <c r="U181" s="3" t="s">
        <v>1344</v>
      </c>
      <c r="V181" s="3" t="s">
        <v>98</v>
      </c>
      <c r="W181" s="3" t="s">
        <v>85</v>
      </c>
      <c r="X181" s="3" t="s">
        <v>86</v>
      </c>
      <c r="Y181" s="3" t="s">
        <v>83</v>
      </c>
      <c r="Z181" s="4" t="str">
        <f>IF(Tabela1[[#This Row],[R.A.E]]="SIM",VLOOKUP(Tabela1[[#This Row],[CLASSIFICAÇÃO]],Lista_Susp_!PRAZO,2,0)+Tabela1[[#This Row],[DATA]],"")</f>
        <v/>
      </c>
      <c r="AA181" s="13" t="b">
        <f ca="1">IF(Tabela1[[#This Row],[R.A.E]]="SIM",IF(AC181="ok","CONCLUÍDO",IF(Tabela1[[#This Row],[PRAZO ABERTURA R.A.E]]&lt;TODAY(),"ATRASADO","NO PRAZO")))</f>
        <v>0</v>
      </c>
      <c r="AB181" s="13" t="str">
        <f ca="1">IF(Tabela1[[#This Row],[PRAZO ABERTURA R.A.E]]&gt;=TODAY(),"",IF(Tabela1[[#This Row],[STATUS]]="ATRASADO",TODAY()-Tabela1[[#This Row],[PRAZO ABERTURA R.A.E]],""))</f>
        <v/>
      </c>
      <c r="AE181" s="3"/>
    </row>
    <row r="182" spans="1:32" ht="90" x14ac:dyDescent="0.25">
      <c r="A182" s="6">
        <v>181</v>
      </c>
      <c r="B182" s="2" t="s">
        <v>25</v>
      </c>
      <c r="C182" s="85">
        <v>45340</v>
      </c>
      <c r="D182" s="87" t="s">
        <v>142</v>
      </c>
      <c r="E182" s="9">
        <v>0.34375</v>
      </c>
      <c r="F182" s="80" t="s">
        <v>1345</v>
      </c>
      <c r="G182" s="2" t="s">
        <v>34</v>
      </c>
      <c r="H182" s="131"/>
      <c r="I182" s="131" t="s">
        <v>5262</v>
      </c>
      <c r="J182" s="3"/>
      <c r="K182" s="5" t="s">
        <v>1388</v>
      </c>
      <c r="L182" s="3" t="s">
        <v>150</v>
      </c>
      <c r="M182" s="3" t="s">
        <v>257</v>
      </c>
      <c r="N182" s="2" t="s">
        <v>1346</v>
      </c>
      <c r="O182" s="134" t="s">
        <v>1347</v>
      </c>
      <c r="P182" s="3" t="s">
        <v>1348</v>
      </c>
      <c r="Q182" s="70"/>
      <c r="R182" s="70"/>
      <c r="S182" s="70"/>
      <c r="T182" s="7" t="s">
        <v>1389</v>
      </c>
      <c r="U182" s="3" t="s">
        <v>1349</v>
      </c>
      <c r="V182" s="3" t="s">
        <v>1328</v>
      </c>
      <c r="W182" s="3" t="s">
        <v>92</v>
      </c>
      <c r="X182" s="3" t="s">
        <v>95</v>
      </c>
      <c r="Y182" s="3" t="s">
        <v>89</v>
      </c>
      <c r="Z182" s="4">
        <f>IF(Tabela1[[#This Row],[R.A.E]]="SIM",VLOOKUP(Tabela1[[#This Row],[CLASSIFICAÇÃO]],Lista_Susp_!PRAZO,2,0)+Tabela1[[#This Row],[DATA]],"")</f>
        <v>45347</v>
      </c>
      <c r="AA182" s="13" t="str">
        <f ca="1">IF(Tabela1[[#This Row],[R.A.E]]="SIM",IF(AC182="ok","CONCLUÍDO",IF(Tabela1[[#This Row],[PRAZO ABERTURA R.A.E]]&lt;TODAY(),"ATRASADO","NO PRAZO")))</f>
        <v>CONCLUÍDO</v>
      </c>
      <c r="AB182" s="13" t="str">
        <f ca="1">IF(Tabela1[[#This Row],[PRAZO ABERTURA R.A.E]]&gt;=TODAY(),"",IF(Tabela1[[#This Row],[STATUS]]="ATRASADO",TODAY()-Tabela1[[#This Row],[PRAZO ABERTURA R.A.E]],""))</f>
        <v/>
      </c>
      <c r="AC182" s="3" t="s">
        <v>958</v>
      </c>
      <c r="AE182" s="3" t="s">
        <v>89</v>
      </c>
    </row>
    <row r="183" spans="1:32" ht="60" x14ac:dyDescent="0.25">
      <c r="A183" s="6">
        <v>182</v>
      </c>
      <c r="B183" s="2" t="s">
        <v>25</v>
      </c>
      <c r="C183" s="85">
        <v>45340</v>
      </c>
      <c r="D183" s="87" t="s">
        <v>142</v>
      </c>
      <c r="E183" s="9">
        <v>0.55069444444444449</v>
      </c>
      <c r="F183" s="80" t="s">
        <v>1345</v>
      </c>
      <c r="G183" s="2" t="s">
        <v>34</v>
      </c>
      <c r="H183" s="131"/>
      <c r="I183" s="131" t="s">
        <v>5262</v>
      </c>
      <c r="J183" s="3"/>
      <c r="K183" s="5" t="s">
        <v>1387</v>
      </c>
      <c r="L183" s="3" t="s">
        <v>150</v>
      </c>
      <c r="M183" s="3" t="s">
        <v>257</v>
      </c>
      <c r="N183" s="2" t="s">
        <v>1346</v>
      </c>
      <c r="O183" s="134" t="s">
        <v>2846</v>
      </c>
      <c r="P183" s="3" t="s">
        <v>1350</v>
      </c>
      <c r="Q183" s="70"/>
      <c r="R183" s="70"/>
      <c r="S183" s="70"/>
      <c r="T183" s="7" t="s">
        <v>1351</v>
      </c>
      <c r="U183" s="3" t="s">
        <v>1349</v>
      </c>
      <c r="V183" s="3" t="s">
        <v>1328</v>
      </c>
      <c r="W183" s="3" t="s">
        <v>92</v>
      </c>
      <c r="X183" s="3" t="s">
        <v>95</v>
      </c>
      <c r="Y183" s="3" t="s">
        <v>89</v>
      </c>
      <c r="Z183" s="4">
        <f>IF(Tabela1[[#This Row],[R.A.E]]="SIM",VLOOKUP(Tabela1[[#This Row],[CLASSIFICAÇÃO]],Lista_Susp_!PRAZO,2,0)+Tabela1[[#This Row],[DATA]],"")</f>
        <v>45347</v>
      </c>
      <c r="AA183" s="13" t="str">
        <f ca="1">IF(Tabela1[[#This Row],[R.A.E]]="SIM",IF(AC183="ok","CONCLUÍDO",IF(Tabela1[[#This Row],[PRAZO ABERTURA R.A.E]]&lt;TODAY(),"ATRASADO","NO PRAZO")))</f>
        <v>CONCLUÍDO</v>
      </c>
      <c r="AB183" s="13" t="str">
        <f ca="1">IF(Tabela1[[#This Row],[PRAZO ABERTURA R.A.E]]&gt;=TODAY(),"",IF(Tabela1[[#This Row],[STATUS]]="ATRASADO",TODAY()-Tabela1[[#This Row],[PRAZO ABERTURA R.A.E]],""))</f>
        <v/>
      </c>
      <c r="AC183" s="3" t="s">
        <v>958</v>
      </c>
      <c r="AE183" s="3" t="s">
        <v>89</v>
      </c>
    </row>
    <row r="184" spans="1:32" ht="105" x14ac:dyDescent="0.25">
      <c r="A184" s="6">
        <v>183</v>
      </c>
      <c r="B184" s="2" t="s">
        <v>25</v>
      </c>
      <c r="C184" s="92">
        <v>45341</v>
      </c>
      <c r="D184" s="93" t="s">
        <v>142</v>
      </c>
      <c r="E184" s="9">
        <v>0.3263888888888889</v>
      </c>
      <c r="F184" s="80" t="s">
        <v>1378</v>
      </c>
      <c r="G184" s="2" t="s">
        <v>28</v>
      </c>
      <c r="H184" s="131" t="s">
        <v>2399</v>
      </c>
      <c r="I184" s="131"/>
      <c r="J184" s="3"/>
      <c r="K184" s="5" t="s">
        <v>1386</v>
      </c>
      <c r="L184" s="3" t="s">
        <v>150</v>
      </c>
      <c r="M184" s="3" t="s">
        <v>242</v>
      </c>
      <c r="N184" s="2" t="s">
        <v>1352</v>
      </c>
      <c r="O184" s="134" t="s">
        <v>1353</v>
      </c>
      <c r="P184" s="1" t="s">
        <v>1354</v>
      </c>
      <c r="Q184" s="70"/>
      <c r="R184" s="70"/>
      <c r="S184" s="70"/>
      <c r="T184" s="7" t="s">
        <v>1355</v>
      </c>
      <c r="U184" s="3" t="s">
        <v>1356</v>
      </c>
      <c r="V184" s="3" t="s">
        <v>97</v>
      </c>
      <c r="W184" s="3" t="s">
        <v>85</v>
      </c>
      <c r="X184" s="3" t="s">
        <v>86</v>
      </c>
      <c r="Y184" s="3" t="s">
        <v>83</v>
      </c>
      <c r="Z184" s="4" t="str">
        <f>IF(Tabela1[[#This Row],[R.A.E]]="SIM",VLOOKUP(Tabela1[[#This Row],[CLASSIFICAÇÃO]],Lista_Susp_!PRAZO,2,0)+Tabela1[[#This Row],[DATA]],"")</f>
        <v/>
      </c>
      <c r="AA184" s="13" t="b">
        <f ca="1">IF(Tabela1[[#This Row],[R.A.E]]="SIM",IF(AC184="ok","CONCLUÍDO",IF(Tabela1[[#This Row],[PRAZO ABERTURA R.A.E]]&lt;TODAY(),"ATRASADO","NO PRAZO")))</f>
        <v>0</v>
      </c>
      <c r="AB184" s="13" t="str">
        <f ca="1">IF(Tabela1[[#This Row],[PRAZO ABERTURA R.A.E]]&gt;=TODAY(),"",IF(Tabela1[[#This Row],[STATUS]]="ATRASADO",TODAY()-Tabela1[[#This Row],[PRAZO ABERTURA R.A.E]],""))</f>
        <v/>
      </c>
      <c r="AE184" s="3"/>
    </row>
    <row r="185" spans="1:32" ht="45" x14ac:dyDescent="0.25">
      <c r="A185" s="6">
        <v>184</v>
      </c>
      <c r="B185" s="2" t="s">
        <v>25</v>
      </c>
      <c r="C185" s="92">
        <v>45341</v>
      </c>
      <c r="D185" s="93" t="s">
        <v>142</v>
      </c>
      <c r="E185" s="9">
        <v>0.40972222222222227</v>
      </c>
      <c r="F185" s="80" t="s">
        <v>1377</v>
      </c>
      <c r="G185" s="2" t="s">
        <v>36</v>
      </c>
      <c r="H185" s="131"/>
      <c r="I185" s="131"/>
      <c r="J185" s="3"/>
      <c r="K185" s="5" t="s">
        <v>1382</v>
      </c>
      <c r="L185" s="3" t="s">
        <v>150</v>
      </c>
      <c r="M185" s="3" t="s">
        <v>147</v>
      </c>
      <c r="N185" s="1" t="s">
        <v>908</v>
      </c>
      <c r="O185" s="137" t="s">
        <v>1357</v>
      </c>
      <c r="P185" s="3" t="s">
        <v>1358</v>
      </c>
      <c r="Q185" s="70"/>
      <c r="R185" s="70"/>
      <c r="S185" s="70"/>
      <c r="T185" s="7" t="s">
        <v>1359</v>
      </c>
      <c r="U185" s="3" t="s">
        <v>1360</v>
      </c>
      <c r="V185" s="3" t="s">
        <v>1361</v>
      </c>
      <c r="W185" s="3" t="s">
        <v>85</v>
      </c>
      <c r="X185" s="3" t="s">
        <v>86</v>
      </c>
      <c r="Y185" s="3" t="s">
        <v>83</v>
      </c>
      <c r="Z185" s="4" t="str">
        <f>IF(Tabela1[[#This Row],[R.A.E]]="SIM",VLOOKUP(Tabela1[[#This Row],[CLASSIFICAÇÃO]],Lista_Susp_!PRAZO,2,0)+Tabela1[[#This Row],[DATA]],"")</f>
        <v/>
      </c>
      <c r="AA185" s="13" t="b">
        <f ca="1">IF(Tabela1[[#This Row],[R.A.E]]="SIM",IF(AC185="ok","CONCLUÍDO",IF(Tabela1[[#This Row],[PRAZO ABERTURA R.A.E]]&lt;TODAY(),"ATRASADO","NO PRAZO")))</f>
        <v>0</v>
      </c>
      <c r="AB185" s="13" t="str">
        <f ca="1">IF(Tabela1[[#This Row],[PRAZO ABERTURA R.A.E]]&gt;=TODAY(),"",IF(Tabela1[[#This Row],[STATUS]]="ATRASADO",TODAY()-Tabela1[[#This Row],[PRAZO ABERTURA R.A.E]],""))</f>
        <v/>
      </c>
      <c r="AE185" s="3"/>
    </row>
    <row r="186" spans="1:32" ht="45" x14ac:dyDescent="0.25">
      <c r="A186" s="6">
        <v>185</v>
      </c>
      <c r="B186" s="2" t="s">
        <v>30</v>
      </c>
      <c r="C186" s="92">
        <v>45338</v>
      </c>
      <c r="D186" s="93" t="s">
        <v>142</v>
      </c>
      <c r="E186" s="9">
        <v>0.43055555555555558</v>
      </c>
      <c r="F186" s="80" t="s">
        <v>1406</v>
      </c>
      <c r="G186" s="2" t="s">
        <v>28</v>
      </c>
      <c r="H186" s="131" t="s">
        <v>2399</v>
      </c>
      <c r="I186" s="131"/>
      <c r="J186" s="3"/>
      <c r="K186" s="5" t="s">
        <v>1407</v>
      </c>
      <c r="L186" s="3" t="s">
        <v>221</v>
      </c>
      <c r="M186" s="3" t="s">
        <v>145</v>
      </c>
      <c r="N186" s="3" t="s">
        <v>1362</v>
      </c>
      <c r="O186" s="2" t="s">
        <v>1408</v>
      </c>
      <c r="P186" s="3" t="s">
        <v>1409</v>
      </c>
      <c r="Q186" s="70"/>
      <c r="R186" s="70"/>
      <c r="S186" s="70"/>
      <c r="T186" s="7" t="s">
        <v>1410</v>
      </c>
      <c r="U186" s="3" t="s">
        <v>864</v>
      </c>
      <c r="V186" s="3" t="s">
        <v>99</v>
      </c>
      <c r="W186" s="3" t="s">
        <v>85</v>
      </c>
      <c r="X186" s="3" t="s">
        <v>86</v>
      </c>
      <c r="Y186" s="3" t="s">
        <v>83</v>
      </c>
      <c r="Z186" s="4" t="str">
        <f>IF(Tabela1[[#This Row],[R.A.E]]="SIM",VLOOKUP(Tabela1[[#This Row],[CLASSIFICAÇÃO]],Lista_Susp_!PRAZO,2,0)+Tabela1[[#This Row],[DATA]],"")</f>
        <v/>
      </c>
      <c r="AA186" s="13" t="b">
        <v>0</v>
      </c>
      <c r="AB186" s="13" t="s">
        <v>227</v>
      </c>
      <c r="AE186" s="3"/>
      <c r="AF186" t="s">
        <v>89</v>
      </c>
    </row>
    <row r="187" spans="1:32" ht="60" x14ac:dyDescent="0.25">
      <c r="A187" s="6">
        <v>186</v>
      </c>
      <c r="B187" s="2" t="s">
        <v>30</v>
      </c>
      <c r="C187" s="92">
        <v>45338</v>
      </c>
      <c r="D187" s="93" t="s">
        <v>142</v>
      </c>
      <c r="E187" s="9">
        <v>0.70694444444444438</v>
      </c>
      <c r="F187" s="80" t="s">
        <v>1363</v>
      </c>
      <c r="G187" s="2" t="s">
        <v>28</v>
      </c>
      <c r="H187" s="131" t="s">
        <v>2400</v>
      </c>
      <c r="I187" s="131"/>
      <c r="J187" s="3"/>
      <c r="K187" s="5" t="s">
        <v>1383</v>
      </c>
      <c r="L187" s="3" t="s">
        <v>1364</v>
      </c>
      <c r="M187" s="3" t="s">
        <v>51</v>
      </c>
      <c r="N187" s="3" t="s">
        <v>1365</v>
      </c>
      <c r="O187" s="2" t="s">
        <v>1366</v>
      </c>
      <c r="P187" s="3" t="s">
        <v>1367</v>
      </c>
      <c r="Q187" s="70"/>
      <c r="R187" s="70"/>
      <c r="S187" s="70"/>
      <c r="T187" s="7" t="s">
        <v>1368</v>
      </c>
      <c r="U187" s="3" t="s">
        <v>603</v>
      </c>
      <c r="V187" s="26" t="s">
        <v>604</v>
      </c>
      <c r="W187" s="3" t="s">
        <v>85</v>
      </c>
      <c r="X187" s="3" t="s">
        <v>86</v>
      </c>
      <c r="Y187" s="3" t="s">
        <v>83</v>
      </c>
      <c r="Z187" s="4" t="str">
        <f>IF(Tabela1[[#This Row],[R.A.E]]="SIM",VLOOKUP(Tabela1[[#This Row],[CLASSIFICAÇÃO]],Lista_Susp_!PRAZO,2,0)+Tabela1[[#This Row],[DATA]],"")</f>
        <v/>
      </c>
      <c r="AA187" s="13" t="b">
        <f ca="1">IF(Tabela1[[#This Row],[R.A.E]]="SIM",IF(AC187="ok","CONCLUÍDO",IF(Tabela1[[#This Row],[PRAZO ABERTURA R.A.E]]&lt;TODAY(),"ATRASADO","NO PRAZO")))</f>
        <v>0</v>
      </c>
      <c r="AB187" s="13" t="str">
        <f ca="1">IF(Tabela1[[#This Row],[PRAZO ABERTURA R.A.E]]&gt;=TODAY(),"",IF(Tabela1[[#This Row],[STATUS]]="ATRASADO",TODAY()-Tabela1[[#This Row],[PRAZO ABERTURA R.A.E]],""))</f>
        <v/>
      </c>
      <c r="AE187" s="3"/>
      <c r="AF187" t="s">
        <v>89</v>
      </c>
    </row>
    <row r="188" spans="1:32" ht="30" x14ac:dyDescent="0.25">
      <c r="A188" s="6">
        <v>187</v>
      </c>
      <c r="B188" s="2" t="s">
        <v>30</v>
      </c>
      <c r="C188" s="92">
        <v>45339</v>
      </c>
      <c r="D188" s="93" t="s">
        <v>142</v>
      </c>
      <c r="E188" s="9">
        <v>0.60902777777777783</v>
      </c>
      <c r="F188" s="80" t="s">
        <v>1369</v>
      </c>
      <c r="G188" s="2" t="s">
        <v>39</v>
      </c>
      <c r="H188" s="131"/>
      <c r="I188" s="131"/>
      <c r="J188" s="3"/>
      <c r="K188" s="5" t="s">
        <v>1384</v>
      </c>
      <c r="L188" s="3" t="s">
        <v>204</v>
      </c>
      <c r="M188" s="3" t="s">
        <v>145</v>
      </c>
      <c r="N188" s="3" t="s">
        <v>1362</v>
      </c>
      <c r="O188" s="2" t="s">
        <v>1370</v>
      </c>
      <c r="P188" s="3" t="s">
        <v>978</v>
      </c>
      <c r="Q188" s="70"/>
      <c r="R188" s="70"/>
      <c r="S188" s="70"/>
      <c r="T188" s="7" t="s">
        <v>1371</v>
      </c>
      <c r="U188" s="3" t="s">
        <v>1372</v>
      </c>
      <c r="V188" s="3" t="s">
        <v>103</v>
      </c>
      <c r="W188" s="3" t="s">
        <v>85</v>
      </c>
      <c r="X188" s="3" t="s">
        <v>95</v>
      </c>
      <c r="Y188" s="3" t="s">
        <v>89</v>
      </c>
      <c r="Z188" s="4">
        <f>IF(Tabela1[[#This Row],[R.A.E]]="SIM",VLOOKUP(Tabela1[[#This Row],[CLASSIFICAÇÃO]],Lista_Susp_!PRAZO,2,0)+Tabela1[[#This Row],[DATA]],"")</f>
        <v>45346</v>
      </c>
      <c r="AA188" s="13" t="str">
        <f ca="1">IF(Tabela1[[#This Row],[R.A.E]]="SIM",IF(AC188="ok","CONCLUÍDO",IF(Tabela1[[#This Row],[PRAZO ABERTURA R.A.E]]&lt;TODAY(),"ATRASADO","NO PRAZO")))</f>
        <v>ATRASADO</v>
      </c>
      <c r="AB188" s="13">
        <f ca="1">IF(Tabela1[[#This Row],[PRAZO ABERTURA R.A.E]]&gt;=TODAY(),"",IF(Tabela1[[#This Row],[STATUS]]="ATRASADO",TODAY()-Tabela1[[#This Row],[PRAZO ABERTURA R.A.E]],""))</f>
        <v>202</v>
      </c>
      <c r="AE188" s="3"/>
      <c r="AF188" t="s">
        <v>89</v>
      </c>
    </row>
    <row r="189" spans="1:32" ht="90" x14ac:dyDescent="0.25">
      <c r="A189" s="6">
        <v>188</v>
      </c>
      <c r="B189" s="2" t="s">
        <v>30</v>
      </c>
      <c r="C189" s="92">
        <v>45338</v>
      </c>
      <c r="D189" s="93" t="s">
        <v>142</v>
      </c>
      <c r="E189" s="9">
        <v>0.69444444444444453</v>
      </c>
      <c r="F189" s="80" t="s">
        <v>1373</v>
      </c>
      <c r="G189" s="2" t="s">
        <v>32</v>
      </c>
      <c r="H189" s="131"/>
      <c r="I189" s="131"/>
      <c r="J189" s="3"/>
      <c r="K189" s="5" t="s">
        <v>1385</v>
      </c>
      <c r="L189" s="3" t="s">
        <v>150</v>
      </c>
      <c r="M189" s="3" t="s">
        <v>145</v>
      </c>
      <c r="N189" s="1" t="s">
        <v>40</v>
      </c>
      <c r="O189" s="134" t="s">
        <v>2847</v>
      </c>
      <c r="P189" s="3" t="s">
        <v>1374</v>
      </c>
      <c r="Q189" s="70"/>
      <c r="R189" s="70"/>
      <c r="S189" s="70"/>
      <c r="T189" s="7" t="s">
        <v>1375</v>
      </c>
      <c r="U189" s="3" t="s">
        <v>1376</v>
      </c>
      <c r="V189" s="3" t="s">
        <v>99</v>
      </c>
      <c r="W189" s="3" t="s">
        <v>85</v>
      </c>
      <c r="X189" s="3" t="s">
        <v>86</v>
      </c>
      <c r="Y189" s="3" t="s">
        <v>83</v>
      </c>
      <c r="Z189" s="4" t="str">
        <f>IF(Tabela1[[#This Row],[R.A.E]]="SIM",VLOOKUP(Tabela1[[#This Row],[CLASSIFICAÇÃO]],Lista_Susp_!PRAZO,2,0)+Tabela1[[#This Row],[DATA]],"")</f>
        <v/>
      </c>
      <c r="AA189" s="13" t="b">
        <f ca="1">IF(Tabela1[[#This Row],[R.A.E]]="SIM",IF(AC189="ok","CONCLUÍDO",IF(Tabela1[[#This Row],[PRAZO ABERTURA R.A.E]]&lt;TODAY(),"ATRASADO","NO PRAZO")))</f>
        <v>0</v>
      </c>
      <c r="AB189" s="13" t="str">
        <f ca="1">IF(Tabela1[[#This Row],[PRAZO ABERTURA R.A.E]]&gt;=TODAY(),"",IF(Tabela1[[#This Row],[STATUS]]="ATRASADO",TODAY()-Tabela1[[#This Row],[PRAZO ABERTURA R.A.E]],""))</f>
        <v/>
      </c>
      <c r="AE189" s="3"/>
      <c r="AF189" t="s">
        <v>89</v>
      </c>
    </row>
    <row r="190" spans="1:32" ht="105" x14ac:dyDescent="0.25">
      <c r="A190" s="6">
        <v>189</v>
      </c>
      <c r="B190" s="2" t="s">
        <v>30</v>
      </c>
      <c r="C190" s="92">
        <v>45342</v>
      </c>
      <c r="D190" s="93" t="s">
        <v>142</v>
      </c>
      <c r="E190" s="9">
        <v>0.30555555555555552</v>
      </c>
      <c r="F190" s="80" t="s">
        <v>1400</v>
      </c>
      <c r="G190" s="2" t="s">
        <v>32</v>
      </c>
      <c r="H190" s="131"/>
      <c r="I190" s="131"/>
      <c r="J190" s="3"/>
      <c r="K190" s="5" t="s">
        <v>1401</v>
      </c>
      <c r="L190" s="3" t="s">
        <v>153</v>
      </c>
      <c r="M190" s="3" t="s">
        <v>145</v>
      </c>
      <c r="N190" s="3" t="s">
        <v>1402</v>
      </c>
      <c r="O190" s="134" t="s">
        <v>1403</v>
      </c>
      <c r="P190" s="3" t="s">
        <v>596</v>
      </c>
      <c r="Q190" s="70"/>
      <c r="R190" s="70"/>
      <c r="S190" s="70"/>
      <c r="T190" s="7" t="s">
        <v>1404</v>
      </c>
      <c r="U190" s="3" t="s">
        <v>497</v>
      </c>
      <c r="V190" s="3" t="s">
        <v>1049</v>
      </c>
      <c r="W190" s="3" t="s">
        <v>85</v>
      </c>
      <c r="X190" s="3" t="s">
        <v>86</v>
      </c>
      <c r="Y190" s="3" t="s">
        <v>83</v>
      </c>
      <c r="Z190" s="4" t="str">
        <f>IF(Tabela1[[#This Row],[R.A.E]]="SIM",VLOOKUP(Tabela1[[#This Row],[CLASSIFICAÇÃO]],Lista_Susp_!PRAZO,2,0)+Tabela1[[#This Row],[DATA]],"")</f>
        <v/>
      </c>
      <c r="AA190" s="13" t="b">
        <v>0</v>
      </c>
      <c r="AB190" s="13" t="s">
        <v>227</v>
      </c>
      <c r="AE190" s="3"/>
      <c r="AF190" t="s">
        <v>89</v>
      </c>
    </row>
    <row r="191" spans="1:32" x14ac:dyDescent="0.25">
      <c r="A191" s="6">
        <v>190</v>
      </c>
      <c r="B191" s="2" t="s">
        <v>25</v>
      </c>
      <c r="C191" s="85">
        <v>45337</v>
      </c>
      <c r="D191" s="87" t="s">
        <v>142</v>
      </c>
      <c r="E191" s="9">
        <v>0.74305555555555547</v>
      </c>
      <c r="F191" s="80" t="s">
        <v>1390</v>
      </c>
      <c r="G191" s="2" t="s">
        <v>28</v>
      </c>
      <c r="H191" s="131" t="s">
        <v>2399</v>
      </c>
      <c r="I191" s="131"/>
      <c r="J191" s="3"/>
      <c r="K191" s="5" t="s">
        <v>1391</v>
      </c>
      <c r="L191" s="3" t="s">
        <v>150</v>
      </c>
      <c r="M191" s="3" t="s">
        <v>233</v>
      </c>
      <c r="N191" s="2" t="s">
        <v>250</v>
      </c>
      <c r="O191" s="134" t="s">
        <v>1392</v>
      </c>
      <c r="P191" s="3" t="s">
        <v>1393</v>
      </c>
      <c r="Q191" s="70"/>
      <c r="R191" s="70"/>
      <c r="S191" s="70"/>
      <c r="T191" t="s">
        <v>1394</v>
      </c>
      <c r="U191" s="3" t="s">
        <v>1395</v>
      </c>
      <c r="V191" s="3" t="s">
        <v>97</v>
      </c>
      <c r="W191" s="3" t="s">
        <v>85</v>
      </c>
      <c r="X191" s="3" t="s">
        <v>86</v>
      </c>
      <c r="Y191" s="3" t="s">
        <v>83</v>
      </c>
      <c r="Z191" s="4" t="str">
        <f>IF(Tabela1[[#This Row],[R.A.E]]="SIM",VLOOKUP(Tabela1[[#This Row],[CLASSIFICAÇÃO]],Lista_Susp_!PRAZO,2,0)+Tabela1[[#This Row],[DATA]],"")</f>
        <v/>
      </c>
      <c r="AA191" s="13" t="b">
        <f ca="1">IF(Tabela1[[#This Row],[R.A.E]]="SIM",IF(AC191="ok","CONCLUÍDO",IF(Tabela1[[#This Row],[PRAZO ABERTURA R.A.E]]&lt;TODAY(),"ATRASADO","NO PRAZO")))</f>
        <v>0</v>
      </c>
      <c r="AB191" s="13" t="str">
        <f ca="1">IF(Tabela1[[#This Row],[PRAZO ABERTURA R.A.E]]&gt;=TODAY(),"",IF(Tabela1[[#This Row],[STATUS]]="ATRASADO",TODAY()-Tabela1[[#This Row],[PRAZO ABERTURA R.A.E]],""))</f>
        <v/>
      </c>
      <c r="AE191" s="3"/>
    </row>
    <row r="192" spans="1:32" ht="45" x14ac:dyDescent="0.25">
      <c r="A192" s="6">
        <v>191</v>
      </c>
      <c r="B192" s="2" t="s">
        <v>25</v>
      </c>
      <c r="C192" s="85">
        <v>45341</v>
      </c>
      <c r="D192" s="87" t="s">
        <v>142</v>
      </c>
      <c r="E192" s="9">
        <v>0.9375</v>
      </c>
      <c r="F192" s="80" t="s">
        <v>928</v>
      </c>
      <c r="G192" s="2" t="s">
        <v>36</v>
      </c>
      <c r="H192" s="131"/>
      <c r="I192" s="131"/>
      <c r="J192" s="3"/>
      <c r="K192" s="5" t="s">
        <v>1432</v>
      </c>
      <c r="L192" s="3" t="s">
        <v>190</v>
      </c>
      <c r="M192" s="3" t="s">
        <v>147</v>
      </c>
      <c r="N192" s="2" t="s">
        <v>38</v>
      </c>
      <c r="O192" s="2" t="s">
        <v>1396</v>
      </c>
      <c r="P192" s="3" t="s">
        <v>1397</v>
      </c>
      <c r="Q192" s="70"/>
      <c r="R192" s="70"/>
      <c r="S192" s="70"/>
      <c r="T192" s="7" t="s">
        <v>1398</v>
      </c>
      <c r="U192" s="3" t="s">
        <v>1399</v>
      </c>
      <c r="V192" s="3" t="s">
        <v>93</v>
      </c>
      <c r="W192" s="3" t="s">
        <v>85</v>
      </c>
      <c r="X192" s="3" t="s">
        <v>86</v>
      </c>
      <c r="Y192" s="3" t="s">
        <v>83</v>
      </c>
      <c r="Z192" s="4" t="str">
        <f>IF(Tabela1[[#This Row],[R.A.E]]="SIM",VLOOKUP(Tabela1[[#This Row],[CLASSIFICAÇÃO]],Lista_Susp_!PRAZO,2,0)+Tabela1[[#This Row],[DATA]],"")</f>
        <v/>
      </c>
      <c r="AA192" s="13"/>
      <c r="AB192" s="13"/>
      <c r="AE192" s="3"/>
    </row>
    <row r="193" spans="1:32" ht="105" x14ac:dyDescent="0.25">
      <c r="A193" s="6">
        <v>192</v>
      </c>
      <c r="B193" s="2" t="s">
        <v>30</v>
      </c>
      <c r="C193" s="85">
        <v>45342</v>
      </c>
      <c r="D193" s="87" t="s">
        <v>142</v>
      </c>
      <c r="E193" s="9">
        <v>0.30555555555555552</v>
      </c>
      <c r="F193" s="80" t="s">
        <v>1400</v>
      </c>
      <c r="G193" s="2" t="s">
        <v>32</v>
      </c>
      <c r="H193" s="131"/>
      <c r="I193" s="131"/>
      <c r="J193" s="3"/>
      <c r="K193" s="5" t="s">
        <v>1401</v>
      </c>
      <c r="L193" s="3" t="s">
        <v>153</v>
      </c>
      <c r="M193" s="3" t="s">
        <v>51</v>
      </c>
      <c r="N193" s="2" t="s">
        <v>1402</v>
      </c>
      <c r="O193" s="134" t="s">
        <v>1412</v>
      </c>
      <c r="P193" s="3" t="s">
        <v>596</v>
      </c>
      <c r="Q193" s="70"/>
      <c r="R193" s="70"/>
      <c r="S193" s="70"/>
      <c r="T193" s="7" t="s">
        <v>1404</v>
      </c>
      <c r="U193" s="3" t="s">
        <v>497</v>
      </c>
      <c r="V193" s="3" t="s">
        <v>1049</v>
      </c>
      <c r="W193" s="3" t="s">
        <v>85</v>
      </c>
      <c r="X193" s="3" t="s">
        <v>86</v>
      </c>
      <c r="Y193" s="3" t="s">
        <v>83</v>
      </c>
      <c r="Z193" s="4" t="str">
        <f>IF(Tabela1[[#This Row],[R.A.E]]="SIM",VLOOKUP(Tabela1[[#This Row],[CLASSIFICAÇÃO]],Lista_Susp_!PRAZO,2,0)+Tabela1[[#This Row],[DATA]],"")</f>
        <v/>
      </c>
      <c r="AA193" s="13" t="b">
        <f ca="1">IF(Tabela1[[#This Row],[R.A.E]]="SIM",IF(AC193="ok","CONCLUÍDO",IF(Tabela1[[#This Row],[PRAZO ABERTURA R.A.E]]&lt;TODAY(),"ATRASADO","NO PRAZO")))</f>
        <v>0</v>
      </c>
      <c r="AB193" s="13" t="str">
        <f ca="1">IF(Tabela1[[#This Row],[PRAZO ABERTURA R.A.E]]&gt;=TODAY(),"",IF(Tabela1[[#This Row],[STATUS]]="ATRASADO",TODAY()-Tabela1[[#This Row],[PRAZO ABERTURA R.A.E]],""))</f>
        <v/>
      </c>
      <c r="AE193" s="3"/>
      <c r="AF193" t="s">
        <v>89</v>
      </c>
    </row>
    <row r="194" spans="1:32" ht="60" x14ac:dyDescent="0.25">
      <c r="A194" s="6">
        <v>193</v>
      </c>
      <c r="B194" s="2" t="s">
        <v>25</v>
      </c>
      <c r="C194" s="85">
        <v>45342</v>
      </c>
      <c r="D194" s="87" t="s">
        <v>142</v>
      </c>
      <c r="E194" s="9">
        <v>0.54166666666666663</v>
      </c>
      <c r="F194" s="80" t="s">
        <v>524</v>
      </c>
      <c r="G194" s="2" t="s">
        <v>32</v>
      </c>
      <c r="H194" s="131"/>
      <c r="I194" s="131"/>
      <c r="J194" s="3"/>
      <c r="K194" s="5" t="s">
        <v>1413</v>
      </c>
      <c r="L194" s="3" t="s">
        <v>150</v>
      </c>
      <c r="M194" s="3" t="s">
        <v>51</v>
      </c>
      <c r="N194" s="2" t="s">
        <v>1414</v>
      </c>
      <c r="O194" s="134" t="s">
        <v>2848</v>
      </c>
      <c r="P194" s="3" t="s">
        <v>526</v>
      </c>
      <c r="Q194" s="70"/>
      <c r="R194" s="70"/>
      <c r="S194" s="70"/>
      <c r="T194" s="7" t="s">
        <v>1415</v>
      </c>
      <c r="U194" s="3" t="s">
        <v>1193</v>
      </c>
      <c r="V194" s="3" t="s">
        <v>97</v>
      </c>
      <c r="W194" s="3" t="s">
        <v>85</v>
      </c>
      <c r="X194" s="3" t="s">
        <v>86</v>
      </c>
      <c r="Y194" s="3" t="s">
        <v>83</v>
      </c>
      <c r="Z194" s="4" t="str">
        <f>IF(Tabela1[[#This Row],[R.A.E]]="SIM",VLOOKUP(Tabela1[[#This Row],[CLASSIFICAÇÃO]],Lista_Susp_!PRAZO,2,0)+Tabela1[[#This Row],[DATA]],"")</f>
        <v/>
      </c>
      <c r="AA194" s="13" t="b">
        <f ca="1">IF(Tabela1[[#This Row],[R.A.E]]="SIM",IF(AC194="ok","CONCLUÍDO",IF(Tabela1[[#This Row],[PRAZO ABERTURA R.A.E]]&lt;TODAY(),"ATRASADO","NO PRAZO")))</f>
        <v>0</v>
      </c>
      <c r="AB194" s="13" t="str">
        <f ca="1">IF(Tabela1[[#This Row],[PRAZO ABERTURA R.A.E]]&gt;=TODAY(),"",IF(Tabela1[[#This Row],[STATUS]]="ATRASADO",TODAY()-Tabela1[[#This Row],[PRAZO ABERTURA R.A.E]],""))</f>
        <v/>
      </c>
      <c r="AE194" s="3"/>
    </row>
    <row r="195" spans="1:32" ht="75" x14ac:dyDescent="0.25">
      <c r="A195" s="6">
        <v>194</v>
      </c>
      <c r="B195" s="2" t="s">
        <v>30</v>
      </c>
      <c r="C195" s="85">
        <v>45342</v>
      </c>
      <c r="D195" s="87" t="s">
        <v>142</v>
      </c>
      <c r="E195" s="9">
        <v>0.66666666666666663</v>
      </c>
      <c r="F195" s="80" t="s">
        <v>1416</v>
      </c>
      <c r="G195" s="2" t="s">
        <v>28</v>
      </c>
      <c r="H195" s="131" t="s">
        <v>2399</v>
      </c>
      <c r="I195" s="131"/>
      <c r="J195" s="3"/>
      <c r="K195" s="5" t="s">
        <v>1431</v>
      </c>
      <c r="L195" s="3" t="s">
        <v>153</v>
      </c>
      <c r="M195" s="3" t="s">
        <v>145</v>
      </c>
      <c r="N195" s="2" t="s">
        <v>145</v>
      </c>
      <c r="O195" s="134" t="s">
        <v>1417</v>
      </c>
      <c r="P195" s="3" t="s">
        <v>1418</v>
      </c>
      <c r="Q195" s="70"/>
      <c r="R195" s="70"/>
      <c r="S195" s="70"/>
      <c r="T195" s="7" t="s">
        <v>1419</v>
      </c>
      <c r="U195" s="1" t="s">
        <v>1420</v>
      </c>
      <c r="V195" s="3" t="s">
        <v>258</v>
      </c>
      <c r="W195" s="3" t="s">
        <v>85</v>
      </c>
      <c r="X195" s="3" t="s">
        <v>86</v>
      </c>
      <c r="Y195" s="3" t="s">
        <v>83</v>
      </c>
      <c r="Z195" s="4" t="str">
        <f>IF(Tabela1[[#This Row],[R.A.E]]="SIM",VLOOKUP(Tabela1[[#This Row],[CLASSIFICAÇÃO]],Lista_Susp_!PRAZO,2,0)+Tabela1[[#This Row],[DATA]],"")</f>
        <v/>
      </c>
      <c r="AA195" s="13" t="b">
        <f ca="1">IF(Tabela1[[#This Row],[R.A.E]]="SIM",IF(AC195="ok","CONCLUÍDO",IF(Tabela1[[#This Row],[PRAZO ABERTURA R.A.E]]&lt;TODAY(),"ATRASADO","NO PRAZO")))</f>
        <v>0</v>
      </c>
      <c r="AB195" s="13" t="str">
        <f ca="1">IF(Tabela1[[#This Row],[PRAZO ABERTURA R.A.E]]&gt;=TODAY(),"",IF(Tabela1[[#This Row],[STATUS]]="ATRASADO",TODAY()-Tabela1[[#This Row],[PRAZO ABERTURA R.A.E]],""))</f>
        <v/>
      </c>
      <c r="AE195" s="3"/>
      <c r="AF195" t="s">
        <v>89</v>
      </c>
    </row>
    <row r="196" spans="1:32" ht="60" x14ac:dyDescent="0.25">
      <c r="A196" s="6">
        <v>195</v>
      </c>
      <c r="B196" s="2" t="s">
        <v>30</v>
      </c>
      <c r="C196" s="85">
        <v>45342</v>
      </c>
      <c r="D196" s="87" t="s">
        <v>142</v>
      </c>
      <c r="E196" s="9">
        <v>0.44444444444444442</v>
      </c>
      <c r="F196" s="80" t="s">
        <v>1529</v>
      </c>
      <c r="G196" s="2" t="s">
        <v>39</v>
      </c>
      <c r="H196" s="131"/>
      <c r="I196" s="131"/>
      <c r="J196" s="3"/>
      <c r="K196" s="5" t="s">
        <v>1433</v>
      </c>
      <c r="L196" s="3" t="s">
        <v>153</v>
      </c>
      <c r="M196" s="3" t="s">
        <v>145</v>
      </c>
      <c r="N196" s="2" t="s">
        <v>830</v>
      </c>
      <c r="O196" s="134" t="s">
        <v>1421</v>
      </c>
      <c r="P196" s="1" t="s">
        <v>1422</v>
      </c>
      <c r="Q196" s="70"/>
      <c r="R196" s="70"/>
      <c r="S196" s="70"/>
      <c r="T196" s="78" t="s">
        <v>1423</v>
      </c>
      <c r="U196" s="3" t="s">
        <v>1424</v>
      </c>
      <c r="V196" s="3" t="s">
        <v>94</v>
      </c>
      <c r="W196" s="3" t="s">
        <v>92</v>
      </c>
      <c r="X196" s="3" t="s">
        <v>95</v>
      </c>
      <c r="Y196" s="3" t="s">
        <v>89</v>
      </c>
      <c r="Z196" s="4">
        <f>IF(Tabela1[[#This Row],[R.A.E]]="SIM",VLOOKUP(Tabela1[[#This Row],[CLASSIFICAÇÃO]],Lista_Susp_!PRAZO,2,0)+Tabela1[[#This Row],[DATA]],"")</f>
        <v>45349</v>
      </c>
      <c r="AA196" s="13" t="str">
        <f ca="1">IF(Tabela1[[#This Row],[R.A.E]]="SIM",IF(AC196="ok","CONCLUÍDO",IF(Tabela1[[#This Row],[PRAZO ABERTURA R.A.E]]&lt;TODAY(),"ATRASADO","NO PRAZO")))</f>
        <v>ATRASADO</v>
      </c>
      <c r="AB196" s="13">
        <f ca="1">IF(Tabela1[[#This Row],[PRAZO ABERTURA R.A.E]]&gt;=TODAY(),"",IF(Tabela1[[#This Row],[STATUS]]="ATRASADO",TODAY()-Tabela1[[#This Row],[PRAZO ABERTURA R.A.E]],""))</f>
        <v>199</v>
      </c>
      <c r="AE196" s="3"/>
      <c r="AF196" t="s">
        <v>89</v>
      </c>
    </row>
    <row r="197" spans="1:32" ht="120" x14ac:dyDescent="0.25">
      <c r="A197" s="6">
        <v>196</v>
      </c>
      <c r="B197" s="2" t="s">
        <v>25</v>
      </c>
      <c r="C197" s="85">
        <v>45342</v>
      </c>
      <c r="D197" s="87" t="s">
        <v>142</v>
      </c>
      <c r="E197" s="9">
        <v>0.55208333333333337</v>
      </c>
      <c r="F197" s="80" t="s">
        <v>1528</v>
      </c>
      <c r="G197" s="2" t="s">
        <v>32</v>
      </c>
      <c r="H197" s="131"/>
      <c r="I197" s="131"/>
      <c r="J197" s="3"/>
      <c r="K197" s="41" t="s">
        <v>1434</v>
      </c>
      <c r="L197" s="3" t="s">
        <v>155</v>
      </c>
      <c r="M197" s="3" t="s">
        <v>147</v>
      </c>
      <c r="N197" s="2" t="s">
        <v>1435</v>
      </c>
      <c r="O197" s="2" t="s">
        <v>1425</v>
      </c>
      <c r="P197" s="3" t="s">
        <v>925</v>
      </c>
      <c r="Q197" s="70"/>
      <c r="R197" s="70"/>
      <c r="S197" s="70"/>
      <c r="T197" s="7" t="s">
        <v>1426</v>
      </c>
      <c r="U197" s="3" t="s">
        <v>768</v>
      </c>
      <c r="V197" s="3" t="s">
        <v>105</v>
      </c>
      <c r="W197" s="3" t="s">
        <v>85</v>
      </c>
      <c r="X197" s="3" t="s">
        <v>86</v>
      </c>
      <c r="Y197" s="3" t="s">
        <v>83</v>
      </c>
      <c r="Z197" s="4" t="str">
        <f>IF(Tabela1[[#This Row],[R.A.E]]="SIM",VLOOKUP(Tabela1[[#This Row],[CLASSIFICAÇÃO]],Lista_Susp_!PRAZO,2,0)+Tabela1[[#This Row],[DATA]],"")</f>
        <v/>
      </c>
      <c r="AA197" s="13" t="b">
        <f ca="1">IF(Tabela1[[#This Row],[R.A.E]]="SIM",IF(AC197="ok","CONCLUÍDO",IF(Tabela1[[#This Row],[PRAZO ABERTURA R.A.E]]&lt;TODAY(),"ATRASADO","NO PRAZO")))</f>
        <v>0</v>
      </c>
      <c r="AB197" s="13" t="str">
        <f ca="1">IF(Tabela1[[#This Row],[PRAZO ABERTURA R.A.E]]&gt;=TODAY(),"",IF(Tabela1[[#This Row],[STATUS]]="ATRASADO",TODAY()-Tabela1[[#This Row],[PRAZO ABERTURA R.A.E]],""))</f>
        <v/>
      </c>
      <c r="AE197" s="3"/>
    </row>
    <row r="198" spans="1:32" ht="75" x14ac:dyDescent="0.25">
      <c r="A198" s="6">
        <v>197</v>
      </c>
      <c r="B198" s="2" t="s">
        <v>25</v>
      </c>
      <c r="C198" s="85">
        <v>45342</v>
      </c>
      <c r="D198" s="87" t="s">
        <v>142</v>
      </c>
      <c r="E198" s="9">
        <v>0.72916666666666663</v>
      </c>
      <c r="F198" s="80" t="s">
        <v>1427</v>
      </c>
      <c r="G198" s="2" t="s">
        <v>39</v>
      </c>
      <c r="H198" s="131"/>
      <c r="I198" s="131"/>
      <c r="J198" s="3"/>
      <c r="K198" s="5" t="s">
        <v>1517</v>
      </c>
      <c r="L198" s="3" t="s">
        <v>150</v>
      </c>
      <c r="M198" s="3" t="s">
        <v>275</v>
      </c>
      <c r="N198" s="2" t="s">
        <v>830</v>
      </c>
      <c r="O198" s="134" t="s">
        <v>2849</v>
      </c>
      <c r="P198" s="1" t="s">
        <v>1428</v>
      </c>
      <c r="Q198" s="70"/>
      <c r="R198" s="70"/>
      <c r="S198" s="70"/>
      <c r="T198" s="7" t="s">
        <v>1429</v>
      </c>
      <c r="U198" s="3" t="s">
        <v>1430</v>
      </c>
      <c r="V198" s="3" t="s">
        <v>90</v>
      </c>
      <c r="W198" s="3" t="s">
        <v>85</v>
      </c>
      <c r="X198" s="3" t="s">
        <v>86</v>
      </c>
      <c r="Y198" s="3" t="s">
        <v>83</v>
      </c>
      <c r="Z198" s="4" t="str">
        <f>IF(Tabela1[[#This Row],[R.A.E]]="SIM",VLOOKUP(Tabela1[[#This Row],[CLASSIFICAÇÃO]],Lista_Susp_!PRAZO,2,0)+Tabela1[[#This Row],[DATA]],"")</f>
        <v/>
      </c>
      <c r="AA198" s="13" t="b">
        <f ca="1">IF(Tabela1[[#This Row],[R.A.E]]="SIM",IF(AC198="ok","CONCLUÍDO",IF(Tabela1[[#This Row],[PRAZO ABERTURA R.A.E]]&lt;TODAY(),"ATRASADO","NO PRAZO")))</f>
        <v>0</v>
      </c>
      <c r="AB198" s="13" t="str">
        <f ca="1">IF(Tabela1[[#This Row],[PRAZO ABERTURA R.A.E]]&gt;=TODAY(),"",IF(Tabela1[[#This Row],[STATUS]]="ATRASADO",TODAY()-Tabela1[[#This Row],[PRAZO ABERTURA R.A.E]],""))</f>
        <v/>
      </c>
      <c r="AE198" s="3"/>
    </row>
    <row r="199" spans="1:32" ht="60" x14ac:dyDescent="0.25">
      <c r="A199" s="6">
        <v>198</v>
      </c>
      <c r="B199" s="2" t="s">
        <v>25</v>
      </c>
      <c r="C199" s="85">
        <v>45342</v>
      </c>
      <c r="D199" s="87" t="s">
        <v>142</v>
      </c>
      <c r="E199" s="9">
        <v>0.41666666666666669</v>
      </c>
      <c r="F199" s="80" t="s">
        <v>1436</v>
      </c>
      <c r="G199" s="2" t="s">
        <v>32</v>
      </c>
      <c r="H199" s="131"/>
      <c r="I199" s="131"/>
      <c r="J199" s="3"/>
      <c r="K199" s="5" t="s">
        <v>1518</v>
      </c>
      <c r="L199" s="3" t="s">
        <v>150</v>
      </c>
      <c r="M199" s="3" t="s">
        <v>51</v>
      </c>
      <c r="N199" s="2" t="s">
        <v>1437</v>
      </c>
      <c r="O199" s="134" t="s">
        <v>2850</v>
      </c>
      <c r="P199" s="3" t="s">
        <v>526</v>
      </c>
      <c r="Q199" s="70"/>
      <c r="R199" s="70"/>
      <c r="S199" s="70"/>
      <c r="T199" s="7" t="s">
        <v>1438</v>
      </c>
      <c r="U199" s="3" t="s">
        <v>1439</v>
      </c>
      <c r="V199" s="3" t="s">
        <v>97</v>
      </c>
      <c r="W199" s="3" t="s">
        <v>85</v>
      </c>
      <c r="X199" s="3" t="s">
        <v>86</v>
      </c>
      <c r="Y199" s="3" t="s">
        <v>83</v>
      </c>
      <c r="Z199" s="4" t="str">
        <f>IF(Tabela1[[#This Row],[R.A.E]]="SIM",VLOOKUP(Tabela1[[#This Row],[CLASSIFICAÇÃO]],Lista_Susp_!PRAZO,2,0)+Tabela1[[#This Row],[DATA]],"")</f>
        <v/>
      </c>
      <c r="AA199" s="13" t="b">
        <f ca="1">IF(Tabela1[[#This Row],[R.A.E]]="SIM",IF(AC199="ok","CONCLUÍDO",IF(Tabela1[[#This Row],[PRAZO ABERTURA R.A.E]]&lt;TODAY(),"ATRASADO","NO PRAZO")))</f>
        <v>0</v>
      </c>
      <c r="AB199" s="13" t="str">
        <f ca="1">IF(Tabela1[[#This Row],[PRAZO ABERTURA R.A.E]]&gt;=TODAY(),"",IF(Tabela1[[#This Row],[STATUS]]="ATRASADO",TODAY()-Tabela1[[#This Row],[PRAZO ABERTURA R.A.E]],""))</f>
        <v/>
      </c>
      <c r="AE199" s="3"/>
    </row>
    <row r="200" spans="1:32" ht="30" x14ac:dyDescent="0.25">
      <c r="A200" s="6">
        <v>199</v>
      </c>
      <c r="B200" s="2" t="s">
        <v>25</v>
      </c>
      <c r="C200" s="85">
        <v>45342</v>
      </c>
      <c r="D200" s="87" t="s">
        <v>142</v>
      </c>
      <c r="E200" s="9">
        <v>0.3979166666666667</v>
      </c>
      <c r="F200" s="80" t="s">
        <v>1440</v>
      </c>
      <c r="G200" s="2" t="s">
        <v>39</v>
      </c>
      <c r="H200" s="131"/>
      <c r="I200" s="131"/>
      <c r="J200" s="3"/>
      <c r="K200" s="5" t="s">
        <v>1441</v>
      </c>
      <c r="L200" s="3" t="s">
        <v>150</v>
      </c>
      <c r="M200" s="3" t="s">
        <v>147</v>
      </c>
      <c r="N200" s="2" t="s">
        <v>66</v>
      </c>
      <c r="O200" s="134" t="s">
        <v>1442</v>
      </c>
      <c r="P200" s="3" t="s">
        <v>1443</v>
      </c>
      <c r="Q200" s="70"/>
      <c r="R200" s="70"/>
      <c r="S200" s="70"/>
      <c r="T200" t="s">
        <v>1444</v>
      </c>
      <c r="U200" s="3" t="s">
        <v>1445</v>
      </c>
      <c r="V200" s="3" t="s">
        <v>93</v>
      </c>
      <c r="W200" s="3" t="s">
        <v>85</v>
      </c>
      <c r="X200" s="3" t="s">
        <v>86</v>
      </c>
      <c r="Y200" s="3" t="s">
        <v>89</v>
      </c>
      <c r="Z200" s="4">
        <f>IF(Tabela1[[#This Row],[R.A.E]]="SIM",VLOOKUP(Tabela1[[#This Row],[CLASSIFICAÇÃO]],Lista_Susp_!PRAZO,2,0)+Tabela1[[#This Row],[DATA]],"")</f>
        <v>45349</v>
      </c>
      <c r="AA200" s="13" t="s">
        <v>120</v>
      </c>
      <c r="AB200" s="13" t="str">
        <f ca="1">IF(Tabela1[[#This Row],[PRAZO ABERTURA R.A.E]]&gt;=TODAY(),"",IF(Tabela1[[#This Row],[STATUS]]="ATRASADO",TODAY()-Tabela1[[#This Row],[PRAZO ABERTURA R.A.E]],""))</f>
        <v/>
      </c>
      <c r="AC200" s="4" t="s">
        <v>958</v>
      </c>
      <c r="AD200" s="4">
        <v>45341</v>
      </c>
      <c r="AE200" s="3" t="s">
        <v>89</v>
      </c>
    </row>
    <row r="201" spans="1:32" ht="60" x14ac:dyDescent="0.25">
      <c r="A201" s="6">
        <v>200</v>
      </c>
      <c r="B201" s="2" t="s">
        <v>25</v>
      </c>
      <c r="C201" s="85">
        <v>45344</v>
      </c>
      <c r="D201" s="87" t="s">
        <v>142</v>
      </c>
      <c r="E201" s="9">
        <v>0.52083333333333337</v>
      </c>
      <c r="F201" s="80" t="s">
        <v>1436</v>
      </c>
      <c r="G201" s="2" t="s">
        <v>32</v>
      </c>
      <c r="H201" s="131"/>
      <c r="I201" s="131"/>
      <c r="J201" s="3"/>
      <c r="K201" s="5" t="s">
        <v>1446</v>
      </c>
      <c r="L201" s="3" t="s">
        <v>150</v>
      </c>
      <c r="M201" s="3" t="s">
        <v>51</v>
      </c>
      <c r="N201" s="2" t="s">
        <v>1447</v>
      </c>
      <c r="O201" s="134" t="s">
        <v>2851</v>
      </c>
      <c r="P201" s="3" t="s">
        <v>526</v>
      </c>
      <c r="Q201" s="70"/>
      <c r="R201" s="70"/>
      <c r="S201" s="70"/>
      <c r="T201" s="7" t="s">
        <v>1448</v>
      </c>
      <c r="U201" s="3" t="s">
        <v>709</v>
      </c>
      <c r="V201" s="3" t="s">
        <v>97</v>
      </c>
      <c r="W201" s="3" t="s">
        <v>85</v>
      </c>
      <c r="X201" s="3" t="s">
        <v>86</v>
      </c>
      <c r="Y201" s="3" t="s">
        <v>83</v>
      </c>
      <c r="Z201" s="4" t="str">
        <f>IF(Tabela1[[#This Row],[R.A.E]]="SIM",VLOOKUP(Tabela1[[#This Row],[CLASSIFICAÇÃO]],Lista_Susp_!PRAZO,2,0)+Tabela1[[#This Row],[DATA]],"")</f>
        <v/>
      </c>
      <c r="AA201" s="13" t="b">
        <f ca="1">IF(Tabela1[[#This Row],[R.A.E]]="SIM",IF(AC201="ok","CONCLUÍDO",IF(Tabela1[[#This Row],[PRAZO ABERTURA R.A.E]]&lt;TODAY(),"ATRASADO","NO PRAZO")))</f>
        <v>0</v>
      </c>
      <c r="AB201" s="13" t="str">
        <f ca="1">IF(Tabela1[[#This Row],[PRAZO ABERTURA R.A.E]]&gt;=TODAY(),"",IF(Tabela1[[#This Row],[STATUS]]="ATRASADO",TODAY()-Tabela1[[#This Row],[PRAZO ABERTURA R.A.E]],""))</f>
        <v/>
      </c>
      <c r="AE201" s="3"/>
    </row>
    <row r="202" spans="1:32" ht="45" x14ac:dyDescent="0.25">
      <c r="A202" s="6">
        <v>201</v>
      </c>
      <c r="B202" s="2" t="s">
        <v>25</v>
      </c>
      <c r="C202" s="85">
        <v>45345</v>
      </c>
      <c r="D202" s="87" t="s">
        <v>142</v>
      </c>
      <c r="E202" s="9">
        <v>0.52500000000000002</v>
      </c>
      <c r="F202" s="80" t="s">
        <v>1449</v>
      </c>
      <c r="G202" s="2" t="s">
        <v>36</v>
      </c>
      <c r="H202" s="131"/>
      <c r="I202" s="131"/>
      <c r="J202" s="3"/>
      <c r="K202" s="5" t="s">
        <v>1450</v>
      </c>
      <c r="L202" s="3" t="s">
        <v>176</v>
      </c>
      <c r="M202" s="3" t="s">
        <v>145</v>
      </c>
      <c r="N202" s="2" t="s">
        <v>1451</v>
      </c>
      <c r="O202" s="2" t="s">
        <v>1452</v>
      </c>
      <c r="P202" s="3" t="s">
        <v>1453</v>
      </c>
      <c r="Q202" s="70"/>
      <c r="R202" s="70"/>
      <c r="S202" s="70"/>
      <c r="T202" s="7" t="s">
        <v>1454</v>
      </c>
      <c r="U202" s="3" t="s">
        <v>1071</v>
      </c>
      <c r="V202" s="3" t="s">
        <v>276</v>
      </c>
      <c r="W202" s="3" t="s">
        <v>85</v>
      </c>
      <c r="X202" s="3" t="s">
        <v>86</v>
      </c>
      <c r="Y202" s="3" t="s">
        <v>83</v>
      </c>
      <c r="Z202" s="4" t="str">
        <f>IF(Tabela1[[#This Row],[R.A.E]]="SIM",VLOOKUP(Tabela1[[#This Row],[CLASSIFICAÇÃO]],Lista_Susp_!PRAZO,2,0)+Tabela1[[#This Row],[DATA]],"")</f>
        <v/>
      </c>
      <c r="AA202" s="13" t="b">
        <f ca="1">IF(Tabela1[[#This Row],[R.A.E]]="SIM",IF(AC202="ok","CONCLUÍDO",IF(Tabela1[[#This Row],[PRAZO ABERTURA R.A.E]]&lt;TODAY(),"ATRASADO","NO PRAZO")))</f>
        <v>0</v>
      </c>
      <c r="AB202" s="13" t="str">
        <f ca="1">IF(Tabela1[[#This Row],[PRAZO ABERTURA R.A.E]]&gt;=TODAY(),"",IF(Tabela1[[#This Row],[STATUS]]="ATRASADO",TODAY()-Tabela1[[#This Row],[PRAZO ABERTURA R.A.E]],""))</f>
        <v/>
      </c>
      <c r="AE202" s="3"/>
    </row>
    <row r="203" spans="1:32" ht="75" x14ac:dyDescent="0.25">
      <c r="A203" s="6">
        <v>202</v>
      </c>
      <c r="B203" s="2" t="s">
        <v>25</v>
      </c>
      <c r="C203" s="85">
        <v>45345</v>
      </c>
      <c r="D203" s="87" t="s">
        <v>142</v>
      </c>
      <c r="E203" s="9">
        <v>0.40625</v>
      </c>
      <c r="F203" s="80" t="s">
        <v>1455</v>
      </c>
      <c r="G203" s="2" t="s">
        <v>36</v>
      </c>
      <c r="H203" s="131"/>
      <c r="I203" s="131"/>
      <c r="J203" s="3"/>
      <c r="K203" s="5" t="s">
        <v>1519</v>
      </c>
      <c r="L203" s="3" t="s">
        <v>161</v>
      </c>
      <c r="M203" s="3" t="s">
        <v>274</v>
      </c>
      <c r="N203" s="2" t="s">
        <v>1456</v>
      </c>
      <c r="O203" s="2" t="s">
        <v>1457</v>
      </c>
      <c r="P203" s="3" t="s">
        <v>539</v>
      </c>
      <c r="Q203" s="70"/>
      <c r="R203" s="70"/>
      <c r="S203" s="70"/>
      <c r="T203" s="7" t="s">
        <v>1458</v>
      </c>
      <c r="U203" s="3" t="s">
        <v>1459</v>
      </c>
      <c r="V203" s="3" t="s">
        <v>90</v>
      </c>
      <c r="W203" s="3" t="s">
        <v>85</v>
      </c>
      <c r="X203" s="3" t="s">
        <v>86</v>
      </c>
      <c r="Y203" s="3" t="s">
        <v>83</v>
      </c>
      <c r="Z203" s="4" t="str">
        <f>IF(Tabela1[[#This Row],[R.A.E]]="SIM",VLOOKUP(Tabela1[[#This Row],[CLASSIFICAÇÃO]],Lista_Susp_!PRAZO,2,0)+Tabela1[[#This Row],[DATA]],"")</f>
        <v/>
      </c>
      <c r="AA203" s="13" t="b">
        <f ca="1">IF(Tabela1[[#This Row],[R.A.E]]="SIM",IF(AC203="ok","CONCLUÍDO",IF(Tabela1[[#This Row],[PRAZO ABERTURA R.A.E]]&lt;TODAY(),"ATRASADO","NO PRAZO")))</f>
        <v>0</v>
      </c>
      <c r="AB203" s="13" t="str">
        <f ca="1">IF(Tabela1[[#This Row],[PRAZO ABERTURA R.A.E]]&gt;=TODAY(),"",IF(Tabela1[[#This Row],[STATUS]]="ATRASADO",TODAY()-Tabela1[[#This Row],[PRAZO ABERTURA R.A.E]],""))</f>
        <v/>
      </c>
      <c r="AE203" s="3"/>
    </row>
    <row r="204" spans="1:32" ht="30" x14ac:dyDescent="0.25">
      <c r="A204" s="6">
        <v>203</v>
      </c>
      <c r="B204" s="2" t="s">
        <v>25</v>
      </c>
      <c r="C204" s="85">
        <v>45345</v>
      </c>
      <c r="D204" s="87" t="s">
        <v>142</v>
      </c>
      <c r="E204" s="9">
        <v>0.55555555555555558</v>
      </c>
      <c r="F204" s="80" t="s">
        <v>1028</v>
      </c>
      <c r="G204" s="2" t="s">
        <v>28</v>
      </c>
      <c r="H204" s="131" t="s">
        <v>2399</v>
      </c>
      <c r="I204" s="131"/>
      <c r="J204" s="3"/>
      <c r="K204" s="5" t="s">
        <v>1520</v>
      </c>
      <c r="L204" s="3" t="s">
        <v>150</v>
      </c>
      <c r="M204" s="3" t="s">
        <v>144</v>
      </c>
      <c r="N204" s="2" t="s">
        <v>1460</v>
      </c>
      <c r="O204" s="134" t="s">
        <v>1461</v>
      </c>
      <c r="P204" s="3" t="s">
        <v>966</v>
      </c>
      <c r="Q204" s="70"/>
      <c r="R204" s="70"/>
      <c r="S204" s="70"/>
      <c r="T204" t="s">
        <v>1462</v>
      </c>
      <c r="U204" s="3" t="s">
        <v>1463</v>
      </c>
      <c r="V204" s="3" t="s">
        <v>98</v>
      </c>
      <c r="W204" s="3" t="s">
        <v>85</v>
      </c>
      <c r="X204" s="3" t="s">
        <v>86</v>
      </c>
      <c r="Y204" s="3" t="s">
        <v>83</v>
      </c>
      <c r="Z204" s="4" t="str">
        <f>IF(Tabela1[[#This Row],[R.A.E]]="SIM",VLOOKUP(Tabela1[[#This Row],[CLASSIFICAÇÃO]],Lista_Susp_!PRAZO,2,0)+Tabela1[[#This Row],[DATA]],"")</f>
        <v/>
      </c>
      <c r="AA204" s="13" t="b">
        <f ca="1">IF(Tabela1[[#This Row],[R.A.E]]="SIM",IF(AC204="ok","CONCLUÍDO",IF(Tabela1[[#This Row],[PRAZO ABERTURA R.A.E]]&lt;TODAY(),"ATRASADO","NO PRAZO")))</f>
        <v>0</v>
      </c>
      <c r="AB204" s="13" t="str">
        <f ca="1">IF(Tabela1[[#This Row],[PRAZO ABERTURA R.A.E]]&gt;=TODAY(),"",IF(Tabela1[[#This Row],[STATUS]]="ATRASADO",TODAY()-Tabela1[[#This Row],[PRAZO ABERTURA R.A.E]],""))</f>
        <v/>
      </c>
      <c r="AE204" s="3"/>
    </row>
    <row r="205" spans="1:32" ht="60" x14ac:dyDescent="0.25">
      <c r="A205" s="106">
        <v>204</v>
      </c>
      <c r="B205" s="2" t="s">
        <v>25</v>
      </c>
      <c r="C205" s="85">
        <v>45345</v>
      </c>
      <c r="D205" s="87" t="s">
        <v>142</v>
      </c>
      <c r="E205" s="9">
        <v>0.55208333333333337</v>
      </c>
      <c r="F205" s="80" t="s">
        <v>1464</v>
      </c>
      <c r="G205" s="2" t="s">
        <v>39</v>
      </c>
      <c r="H205" s="131"/>
      <c r="I205" s="131"/>
      <c r="J205" s="3"/>
      <c r="K205" s="5" t="s">
        <v>1521</v>
      </c>
      <c r="L205" s="3" t="s">
        <v>152</v>
      </c>
      <c r="M205" s="3" t="s">
        <v>145</v>
      </c>
      <c r="N205" s="2" t="s">
        <v>1245</v>
      </c>
      <c r="O205" s="2" t="s">
        <v>1465</v>
      </c>
      <c r="P205" s="3" t="s">
        <v>978</v>
      </c>
      <c r="Q205" s="70"/>
      <c r="R205" s="70"/>
      <c r="S205" s="70"/>
      <c r="T205" s="7" t="s">
        <v>1466</v>
      </c>
      <c r="U205" s="3" t="s">
        <v>1467</v>
      </c>
      <c r="V205" s="3" t="s">
        <v>276</v>
      </c>
      <c r="W205" s="3" t="s">
        <v>85</v>
      </c>
      <c r="X205" s="3" t="s">
        <v>86</v>
      </c>
      <c r="Y205" s="3" t="s">
        <v>83</v>
      </c>
      <c r="Z205" s="4" t="str">
        <f>IF(Tabela1[[#This Row],[R.A.E]]="SIM",VLOOKUP(Tabela1[[#This Row],[CLASSIFICAÇÃO]],Lista_Susp_!PRAZO,2,0)+Tabela1[[#This Row],[DATA]],"")</f>
        <v/>
      </c>
      <c r="AA205" s="13" t="b">
        <f ca="1">IF(Tabela1[[#This Row],[R.A.E]]="SIM",IF(AC205="ok","CONCLUÍDO",IF(Tabela1[[#This Row],[PRAZO ABERTURA R.A.E]]&lt;TODAY(),"ATRASADO","NO PRAZO")))</f>
        <v>0</v>
      </c>
      <c r="AB205" s="13" t="str">
        <f ca="1">IF(Tabela1[[#This Row],[PRAZO ABERTURA R.A.E]]&gt;=TODAY(),"",IF(Tabela1[[#This Row],[STATUS]]="ATRASADO",TODAY()-Tabela1[[#This Row],[PRAZO ABERTURA R.A.E]],""))</f>
        <v/>
      </c>
      <c r="AE205" s="3"/>
    </row>
    <row r="206" spans="1:32" ht="30" x14ac:dyDescent="0.25">
      <c r="A206" s="6">
        <v>205</v>
      </c>
      <c r="B206" s="2" t="s">
        <v>25</v>
      </c>
      <c r="C206" s="85">
        <v>45344</v>
      </c>
      <c r="D206" s="87" t="s">
        <v>142</v>
      </c>
      <c r="E206" s="9">
        <v>0.9375</v>
      </c>
      <c r="F206" s="80" t="s">
        <v>1471</v>
      </c>
      <c r="G206" s="2" t="s">
        <v>28</v>
      </c>
      <c r="H206" s="131" t="s">
        <v>2401</v>
      </c>
      <c r="I206" s="131"/>
      <c r="J206" s="3"/>
      <c r="K206" s="5" t="s">
        <v>1522</v>
      </c>
      <c r="L206" s="3" t="s">
        <v>150</v>
      </c>
      <c r="M206" s="3" t="s">
        <v>146</v>
      </c>
      <c r="N206" s="2"/>
      <c r="O206" s="134" t="s">
        <v>1470</v>
      </c>
      <c r="P206" s="3" t="s">
        <v>1296</v>
      </c>
      <c r="Q206" s="70"/>
      <c r="R206" s="70"/>
      <c r="S206" s="70"/>
      <c r="T206" s="7" t="s">
        <v>1469</v>
      </c>
      <c r="U206" s="1" t="s">
        <v>1468</v>
      </c>
      <c r="V206" s="3" t="s">
        <v>122</v>
      </c>
      <c r="W206" s="3" t="s">
        <v>85</v>
      </c>
      <c r="X206" s="3" t="s">
        <v>86</v>
      </c>
      <c r="Y206" s="3" t="s">
        <v>83</v>
      </c>
      <c r="Z206" s="4" t="str">
        <f>IF(Tabela1[[#This Row],[R.A.E]]="SIM",VLOOKUP(Tabela1[[#This Row],[CLASSIFICAÇÃO]],Lista_Susp_!PRAZO,2,0)+Tabela1[[#This Row],[DATA]],"")</f>
        <v/>
      </c>
      <c r="AA206" s="13" t="b">
        <f ca="1">IF(Tabela1[[#This Row],[R.A.E]]="SIM",IF(AC206="ok","CONCLUÍDO",IF(Tabela1[[#This Row],[PRAZO ABERTURA R.A.E]]&lt;TODAY(),"ATRASADO","NO PRAZO")))</f>
        <v>0</v>
      </c>
      <c r="AB206" s="13" t="str">
        <f ca="1">IF(Tabela1[[#This Row],[PRAZO ABERTURA R.A.E]]&gt;=TODAY(),"",IF(Tabela1[[#This Row],[STATUS]]="ATRASADO",TODAY()-Tabela1[[#This Row],[PRAZO ABERTURA R.A.E]],""))</f>
        <v/>
      </c>
      <c r="AE206" s="3"/>
    </row>
    <row r="207" spans="1:32" ht="90" x14ac:dyDescent="0.25">
      <c r="A207" s="6">
        <v>206</v>
      </c>
      <c r="B207" s="2" t="s">
        <v>25</v>
      </c>
      <c r="C207" s="85">
        <v>45346</v>
      </c>
      <c r="D207" s="87" t="s">
        <v>142</v>
      </c>
      <c r="E207" s="9">
        <v>0.33333333333333331</v>
      </c>
      <c r="F207" s="80" t="s">
        <v>1472</v>
      </c>
      <c r="G207" s="2" t="s">
        <v>39</v>
      </c>
      <c r="H207" s="131"/>
      <c r="I207" s="131"/>
      <c r="J207" s="3"/>
      <c r="K207" s="5" t="s">
        <v>1473</v>
      </c>
      <c r="L207" s="3" t="s">
        <v>150</v>
      </c>
      <c r="M207" s="3" t="s">
        <v>274</v>
      </c>
      <c r="N207" s="2" t="s">
        <v>1474</v>
      </c>
      <c r="O207" s="134" t="s">
        <v>2852</v>
      </c>
      <c r="P207" s="1" t="s">
        <v>1475</v>
      </c>
      <c r="Q207" s="70"/>
      <c r="R207" s="70"/>
      <c r="S207" s="70"/>
      <c r="T207" s="7" t="s">
        <v>1476</v>
      </c>
      <c r="U207" s="3" t="s">
        <v>1477</v>
      </c>
      <c r="V207" s="3" t="s">
        <v>90</v>
      </c>
      <c r="W207" s="3" t="s">
        <v>85</v>
      </c>
      <c r="X207" s="3" t="s">
        <v>86</v>
      </c>
      <c r="Y207" s="3" t="s">
        <v>83</v>
      </c>
      <c r="Z207" s="4" t="str">
        <f>IF(Tabela1[[#This Row],[R.A.E]]="SIM",VLOOKUP(Tabela1[[#This Row],[CLASSIFICAÇÃO]],Lista_Susp_!PRAZO,2,0)+Tabela1[[#This Row],[DATA]],"")</f>
        <v/>
      </c>
      <c r="AA207" s="13" t="b">
        <f ca="1">IF(Tabela1[[#This Row],[R.A.E]]="SIM",IF(AC207="ok","CONCLUÍDO",IF(Tabela1[[#This Row],[PRAZO ABERTURA R.A.E]]&lt;TODAY(),"ATRASADO","NO PRAZO")))</f>
        <v>0</v>
      </c>
      <c r="AB207" s="13" t="str">
        <f ca="1">IF(Tabela1[[#This Row],[PRAZO ABERTURA R.A.E]]&gt;=TODAY(),"",IF(Tabela1[[#This Row],[STATUS]]="ATRASADO",TODAY()-Tabela1[[#This Row],[PRAZO ABERTURA R.A.E]],""))</f>
        <v/>
      </c>
      <c r="AE207" s="3"/>
    </row>
    <row r="208" spans="1:32" ht="45" x14ac:dyDescent="0.25">
      <c r="A208" s="6">
        <v>207</v>
      </c>
      <c r="B208" s="2" t="s">
        <v>30</v>
      </c>
      <c r="C208" s="107" t="s">
        <v>1478</v>
      </c>
      <c r="D208" s="87" t="s">
        <v>142</v>
      </c>
      <c r="E208" s="9">
        <v>0.40972222222222227</v>
      </c>
      <c r="F208" s="80" t="s">
        <v>1479</v>
      </c>
      <c r="G208" s="2" t="s">
        <v>28</v>
      </c>
      <c r="H208" s="131" t="s">
        <v>2400</v>
      </c>
      <c r="I208" s="131"/>
      <c r="J208" s="3"/>
      <c r="K208" s="5" t="s">
        <v>1523</v>
      </c>
      <c r="L208" s="3" t="s">
        <v>224</v>
      </c>
      <c r="M208" s="3" t="s">
        <v>145</v>
      </c>
      <c r="N208" s="2" t="s">
        <v>1480</v>
      </c>
      <c r="O208" s="2" t="s">
        <v>1481</v>
      </c>
      <c r="P208" s="3" t="s">
        <v>533</v>
      </c>
      <c r="Q208" s="70"/>
      <c r="R208" s="70"/>
      <c r="S208" s="70"/>
      <c r="T208" s="88" t="s">
        <v>1482</v>
      </c>
      <c r="U208" s="3" t="s">
        <v>1483</v>
      </c>
      <c r="V208" s="3" t="s">
        <v>99</v>
      </c>
      <c r="W208" s="3" t="s">
        <v>85</v>
      </c>
      <c r="X208" s="3" t="s">
        <v>86</v>
      </c>
      <c r="Y208" s="3" t="s">
        <v>83</v>
      </c>
      <c r="Z208" s="4" t="str">
        <f>IF(Tabela1[[#This Row],[R.A.E]]="SIM",VLOOKUP(Tabela1[[#This Row],[CLASSIFICAÇÃO]],Lista_Susp_!PRAZO,2,0)+Tabela1[[#This Row],[DATA]],"")</f>
        <v/>
      </c>
      <c r="AA208" s="13" t="b">
        <f ca="1">IF(Tabela1[[#This Row],[R.A.E]]="SIM",IF(AC208="ok","CONCLUÍDO",IF(Tabela1[[#This Row],[PRAZO ABERTURA R.A.E]]&lt;TODAY(),"ATRASADO","NO PRAZO")))</f>
        <v>0</v>
      </c>
      <c r="AB208" s="13" t="str">
        <f ca="1">IF(Tabela1[[#This Row],[PRAZO ABERTURA R.A.E]]&gt;=TODAY(),"",IF(Tabela1[[#This Row],[STATUS]]="ATRASADO",TODAY()-Tabela1[[#This Row],[PRAZO ABERTURA R.A.E]],""))</f>
        <v/>
      </c>
      <c r="AE208" s="3"/>
      <c r="AF208" t="s">
        <v>89</v>
      </c>
    </row>
    <row r="209" spans="1:32" ht="60" x14ac:dyDescent="0.25">
      <c r="A209" s="6">
        <v>208</v>
      </c>
      <c r="B209" s="2" t="s">
        <v>30</v>
      </c>
      <c r="C209" s="85">
        <v>45345</v>
      </c>
      <c r="D209" s="87" t="s">
        <v>142</v>
      </c>
      <c r="E209" s="9">
        <v>0.5</v>
      </c>
      <c r="F209" s="80" t="s">
        <v>1489</v>
      </c>
      <c r="G209" s="2" t="s">
        <v>32</v>
      </c>
      <c r="H209" s="131"/>
      <c r="I209" s="131"/>
      <c r="J209" s="3"/>
      <c r="K209" s="5" t="s">
        <v>1488</v>
      </c>
      <c r="L209" s="3" t="s">
        <v>220</v>
      </c>
      <c r="M209" s="3" t="s">
        <v>145</v>
      </c>
      <c r="N209" s="2" t="s">
        <v>1487</v>
      </c>
      <c r="O209" s="2" t="s">
        <v>1486</v>
      </c>
      <c r="P209" s="3" t="s">
        <v>430</v>
      </c>
      <c r="Q209" s="70"/>
      <c r="R209" s="70"/>
      <c r="S209" s="70"/>
      <c r="T209" s="7" t="s">
        <v>1484</v>
      </c>
      <c r="U209" s="3" t="s">
        <v>1485</v>
      </c>
      <c r="V209" s="3" t="s">
        <v>258</v>
      </c>
      <c r="W209" s="3" t="s">
        <v>85</v>
      </c>
      <c r="X209" s="3" t="s">
        <v>86</v>
      </c>
      <c r="Y209" s="3" t="s">
        <v>83</v>
      </c>
      <c r="Z209" s="4" t="str">
        <f>IF(Tabela1[[#This Row],[R.A.E]]="SIM",VLOOKUP(Tabela1[[#This Row],[CLASSIFICAÇÃO]],Lista_Susp_!PRAZO,2,0)+Tabela1[[#This Row],[DATA]],"")</f>
        <v/>
      </c>
      <c r="AA209" s="13" t="b">
        <f ca="1">IF(Tabela1[[#This Row],[R.A.E]]="SIM",IF(AC209="ok","CONCLUÍDO",IF(Tabela1[[#This Row],[PRAZO ABERTURA R.A.E]]&lt;TODAY(),"ATRASADO","NO PRAZO")))</f>
        <v>0</v>
      </c>
      <c r="AB209" s="13" t="str">
        <f ca="1">IF(Tabela1[[#This Row],[PRAZO ABERTURA R.A.E]]&gt;=TODAY(),"",IF(Tabela1[[#This Row],[STATUS]]="ATRASADO",TODAY()-Tabela1[[#This Row],[PRAZO ABERTURA R.A.E]],""))</f>
        <v/>
      </c>
      <c r="AE209" s="3"/>
      <c r="AF209" t="s">
        <v>89</v>
      </c>
    </row>
    <row r="210" spans="1:32" ht="120" x14ac:dyDescent="0.25">
      <c r="A210" s="6">
        <v>209</v>
      </c>
      <c r="B210" s="2" t="s">
        <v>30</v>
      </c>
      <c r="C210" s="85">
        <v>45347</v>
      </c>
      <c r="D210" s="87" t="s">
        <v>142</v>
      </c>
      <c r="E210" s="9">
        <v>0.3125</v>
      </c>
      <c r="F210" s="80" t="s">
        <v>1490</v>
      </c>
      <c r="G210" s="2" t="s">
        <v>28</v>
      </c>
      <c r="H210" s="131" t="s">
        <v>2399</v>
      </c>
      <c r="I210" s="131"/>
      <c r="J210" s="3"/>
      <c r="K210" s="5" t="s">
        <v>1524</v>
      </c>
      <c r="L210" s="3" t="s">
        <v>153</v>
      </c>
      <c r="M210" s="3" t="s">
        <v>145</v>
      </c>
      <c r="N210" s="2"/>
      <c r="O210" s="134" t="s">
        <v>1491</v>
      </c>
      <c r="P210" s="3" t="s">
        <v>1492</v>
      </c>
      <c r="Q210" s="70"/>
      <c r="R210" s="70"/>
      <c r="S210" s="70"/>
      <c r="T210" s="7" t="s">
        <v>1493</v>
      </c>
      <c r="U210" s="3" t="s">
        <v>1494</v>
      </c>
      <c r="V210" s="3" t="s">
        <v>94</v>
      </c>
      <c r="W210" s="3" t="s">
        <v>85</v>
      </c>
      <c r="X210" s="3" t="s">
        <v>86</v>
      </c>
      <c r="Y210" s="3" t="s">
        <v>83</v>
      </c>
      <c r="Z210" s="4" t="str">
        <f>IF(Tabela1[[#This Row],[R.A.E]]="SIM",VLOOKUP(Tabela1[[#This Row],[CLASSIFICAÇÃO]],Lista_Susp_!PRAZO,2,0)+Tabela1[[#This Row],[DATA]],"")</f>
        <v/>
      </c>
      <c r="AA210" s="13" t="b">
        <f ca="1">IF(Tabela1[[#This Row],[R.A.E]]="SIM",IF(AC210="ok","CONCLUÍDO",IF(Tabela1[[#This Row],[PRAZO ABERTURA R.A.E]]&lt;TODAY(),"ATRASADO","NO PRAZO")))</f>
        <v>0</v>
      </c>
      <c r="AB210" s="13" t="str">
        <f ca="1">IF(Tabela1[[#This Row],[PRAZO ABERTURA R.A.E]]&gt;=TODAY(),"",IF(Tabela1[[#This Row],[STATUS]]="ATRASADO",TODAY()-Tabela1[[#This Row],[PRAZO ABERTURA R.A.E]],""))</f>
        <v/>
      </c>
      <c r="AE210" s="3"/>
      <c r="AF210" t="s">
        <v>89</v>
      </c>
    </row>
    <row r="211" spans="1:32" ht="45" x14ac:dyDescent="0.25">
      <c r="A211" s="6">
        <v>210</v>
      </c>
      <c r="B211" s="2" t="s">
        <v>30</v>
      </c>
      <c r="C211" s="85">
        <v>45345</v>
      </c>
      <c r="D211" s="87" t="s">
        <v>142</v>
      </c>
      <c r="E211" s="9">
        <v>0.4375</v>
      </c>
      <c r="F211" s="80" t="s">
        <v>1479</v>
      </c>
      <c r="G211" s="2" t="s">
        <v>28</v>
      </c>
      <c r="H211" s="131" t="s">
        <v>2400</v>
      </c>
      <c r="I211" s="131"/>
      <c r="J211" s="3"/>
      <c r="K211" s="5" t="s">
        <v>1495</v>
      </c>
      <c r="L211" s="3" t="s">
        <v>153</v>
      </c>
      <c r="M211" s="3" t="s">
        <v>145</v>
      </c>
      <c r="N211" s="2" t="s">
        <v>1496</v>
      </c>
      <c r="O211" s="134" t="s">
        <v>2890</v>
      </c>
      <c r="P211" s="3" t="s">
        <v>533</v>
      </c>
      <c r="Q211" s="70"/>
      <c r="R211" s="70"/>
      <c r="S211" s="70"/>
      <c r="T211" s="7" t="s">
        <v>833</v>
      </c>
      <c r="U211" s="3" t="s">
        <v>1497</v>
      </c>
      <c r="V211" s="3" t="s">
        <v>94</v>
      </c>
      <c r="W211" s="3" t="s">
        <v>85</v>
      </c>
      <c r="X211" s="3" t="s">
        <v>86</v>
      </c>
      <c r="Y211" s="3" t="s">
        <v>83</v>
      </c>
      <c r="Z211" s="4" t="str">
        <f>IF(Tabela1[[#This Row],[R.A.E]]="SIM",VLOOKUP(Tabela1[[#This Row],[CLASSIFICAÇÃO]],Lista_Susp_!PRAZO,2,0)+Tabela1[[#This Row],[DATA]],"")</f>
        <v/>
      </c>
      <c r="AA211" s="13" t="b">
        <f ca="1">IF(Tabela1[[#This Row],[R.A.E]]="SIM",IF(AC211="ok","CONCLUÍDO",IF(Tabela1[[#This Row],[PRAZO ABERTURA R.A.E]]&lt;TODAY(),"ATRASADO","NO PRAZO")))</f>
        <v>0</v>
      </c>
      <c r="AB211" s="13" t="str">
        <f ca="1">IF(Tabela1[[#This Row],[PRAZO ABERTURA R.A.E]]&gt;=TODAY(),"",IF(Tabela1[[#This Row],[STATUS]]="ATRASADO",TODAY()-Tabela1[[#This Row],[PRAZO ABERTURA R.A.E]],""))</f>
        <v/>
      </c>
      <c r="AE211" s="3"/>
      <c r="AF211" t="s">
        <v>89</v>
      </c>
    </row>
    <row r="212" spans="1:32" ht="135" x14ac:dyDescent="0.25">
      <c r="A212" s="6">
        <v>211</v>
      </c>
      <c r="B212" s="2" t="s">
        <v>30</v>
      </c>
      <c r="C212" s="84">
        <v>45348</v>
      </c>
      <c r="D212" s="87" t="s">
        <v>142</v>
      </c>
      <c r="E212" s="9">
        <v>0.4201388888888889</v>
      </c>
      <c r="F212" s="80" t="s">
        <v>1498</v>
      </c>
      <c r="G212" s="2" t="s">
        <v>32</v>
      </c>
      <c r="H212" s="131"/>
      <c r="I212" s="131"/>
      <c r="J212" s="3"/>
      <c r="K212" s="5" t="s">
        <v>1525</v>
      </c>
      <c r="L212" s="3" t="s">
        <v>221</v>
      </c>
      <c r="M212" s="3" t="s">
        <v>145</v>
      </c>
      <c r="N212" s="2" t="s">
        <v>1362</v>
      </c>
      <c r="O212" s="2" t="s">
        <v>1499</v>
      </c>
      <c r="P212" s="3" t="s">
        <v>1500</v>
      </c>
      <c r="Q212" s="70"/>
      <c r="R212" s="70"/>
      <c r="S212" s="70"/>
      <c r="T212" s="7" t="s">
        <v>1501</v>
      </c>
      <c r="U212" s="3" t="s">
        <v>1502</v>
      </c>
      <c r="V212" s="3" t="s">
        <v>99</v>
      </c>
      <c r="W212" s="3" t="s">
        <v>85</v>
      </c>
      <c r="X212" s="3" t="s">
        <v>86</v>
      </c>
      <c r="Y212" s="3" t="s">
        <v>83</v>
      </c>
      <c r="Z212" s="4" t="str">
        <f>IF(Tabela1[[#This Row],[R.A.E]]="SIM",VLOOKUP(Tabela1[[#This Row],[CLASSIFICAÇÃO]],Lista_Susp_!PRAZO,2,0)+Tabela1[[#This Row],[DATA]],"")</f>
        <v/>
      </c>
      <c r="AA212" s="13" t="b">
        <f ca="1">IF(Tabela1[[#This Row],[R.A.E]]="SIM",IF(AC212="ok","CONCLUÍDO",IF(Tabela1[[#This Row],[PRAZO ABERTURA R.A.E]]&lt;TODAY(),"ATRASADO","NO PRAZO")))</f>
        <v>0</v>
      </c>
      <c r="AB212" s="13" t="str">
        <f ca="1">IF(Tabela1[[#This Row],[PRAZO ABERTURA R.A.E]]&gt;=TODAY(),"",IF(Tabela1[[#This Row],[STATUS]]="ATRASADO",TODAY()-Tabela1[[#This Row],[PRAZO ABERTURA R.A.E]],""))</f>
        <v/>
      </c>
      <c r="AE212" s="3"/>
      <c r="AF212" t="s">
        <v>89</v>
      </c>
    </row>
    <row r="213" spans="1:32" ht="90" x14ac:dyDescent="0.25">
      <c r="A213" s="6">
        <v>212</v>
      </c>
      <c r="B213" s="2" t="s">
        <v>30</v>
      </c>
      <c r="C213" s="84">
        <v>45348</v>
      </c>
      <c r="D213" s="87" t="s">
        <v>142</v>
      </c>
      <c r="E213" s="9">
        <v>0.37152777777777773</v>
      </c>
      <c r="F213" s="80" t="s">
        <v>1503</v>
      </c>
      <c r="G213" s="2" t="s">
        <v>36</v>
      </c>
      <c r="H213" s="131"/>
      <c r="I213" s="131"/>
      <c r="J213" s="3"/>
      <c r="K213" s="77" t="s">
        <v>1526</v>
      </c>
      <c r="L213" s="3" t="s">
        <v>153</v>
      </c>
      <c r="M213" s="3" t="s">
        <v>51</v>
      </c>
      <c r="N213" s="2" t="s">
        <v>1050</v>
      </c>
      <c r="O213" s="2" t="s">
        <v>1504</v>
      </c>
      <c r="P213" s="3" t="s">
        <v>1505</v>
      </c>
      <c r="Q213" s="70"/>
      <c r="R213" s="70"/>
      <c r="S213" s="70"/>
      <c r="T213" s="7" t="s">
        <v>1506</v>
      </c>
      <c r="U213" s="3" t="s">
        <v>842</v>
      </c>
      <c r="V213" s="3" t="s">
        <v>604</v>
      </c>
      <c r="W213" s="3" t="s">
        <v>85</v>
      </c>
      <c r="X213" s="3" t="s">
        <v>95</v>
      </c>
      <c r="Y213" s="3" t="s">
        <v>89</v>
      </c>
      <c r="Z213" s="4" t="e">
        <f>IF(Tabela1[[#This Row],[R.A.E]]="SIM",VLOOKUP(Tabela1[[#This Row],[CLASSIFICAÇÃO]],Lista_Susp_!PRAZO,2,0)+Tabela1[[#This Row],[DATA]],"")</f>
        <v>#N/A</v>
      </c>
      <c r="AA213" s="13" t="e">
        <f ca="1">IF(Tabela1[[#This Row],[R.A.E]]="SIM",IF(AC197="ok","CONCLUÍDO",IF(Tabela1[[#This Row],[PRAZO ABERTURA R.A.E]]&lt;TODAY(),"ATRASADO","NO PRAZO")))</f>
        <v>#N/A</v>
      </c>
      <c r="AB213" s="13"/>
      <c r="AE213" s="3"/>
      <c r="AF213" t="s">
        <v>89</v>
      </c>
    </row>
    <row r="214" spans="1:32" ht="30" x14ac:dyDescent="0.25">
      <c r="A214" s="6">
        <v>213</v>
      </c>
      <c r="B214" s="2" t="s">
        <v>25</v>
      </c>
      <c r="C214" s="84">
        <v>45348</v>
      </c>
      <c r="D214" s="87" t="s">
        <v>142</v>
      </c>
      <c r="E214" s="9">
        <v>0.29166666666666669</v>
      </c>
      <c r="F214" s="80" t="s">
        <v>1527</v>
      </c>
      <c r="G214" s="2" t="s">
        <v>36</v>
      </c>
      <c r="H214" s="131"/>
      <c r="I214" s="131"/>
      <c r="J214" s="3"/>
      <c r="K214" s="5" t="s">
        <v>1576</v>
      </c>
      <c r="L214" s="3" t="s">
        <v>150</v>
      </c>
      <c r="M214" s="3" t="s">
        <v>147</v>
      </c>
      <c r="N214" s="2" t="s">
        <v>1507</v>
      </c>
      <c r="O214" s="134" t="s">
        <v>1508</v>
      </c>
      <c r="P214" s="3" t="s">
        <v>1509</v>
      </c>
      <c r="Q214" s="70"/>
      <c r="R214" s="70"/>
      <c r="S214" s="70"/>
      <c r="T214" s="7" t="s">
        <v>1510</v>
      </c>
      <c r="U214" s="3" t="s">
        <v>1211</v>
      </c>
      <c r="V214" s="3" t="s">
        <v>105</v>
      </c>
      <c r="W214" s="3" t="s">
        <v>85</v>
      </c>
      <c r="X214" s="3" t="s">
        <v>86</v>
      </c>
      <c r="Y214" s="3" t="s">
        <v>83</v>
      </c>
      <c r="Z214" s="4" t="str">
        <f>IF(Tabela1[[#This Row],[R.A.E]]="SIM",VLOOKUP(Tabela1[[#This Row],[CLASSIFICAÇÃO]],Lista_Susp_!PRAZO,2,0)+Tabela1[[#This Row],[DATA]],"")</f>
        <v/>
      </c>
      <c r="AA214" s="13" t="b">
        <f ca="1">IF(Tabela1[[#This Row],[R.A.E]]="SIM",IF(AC214="ok","CONCLUÍDO",IF(Tabela1[[#This Row],[PRAZO ABERTURA R.A.E]]&lt;TODAY(),"ATRASADO","NO PRAZO")))</f>
        <v>0</v>
      </c>
      <c r="AB214" s="13" t="str">
        <f ca="1">IF(Tabela1[[#This Row],[PRAZO ABERTURA R.A.E]]&gt;=TODAY(),"",IF(Tabela1[[#This Row],[STATUS]]="ATRASADO",TODAY()-Tabela1[[#This Row],[PRAZO ABERTURA R.A.E]],""))</f>
        <v/>
      </c>
      <c r="AE214" s="3"/>
    </row>
    <row r="215" spans="1:32" ht="60" x14ac:dyDescent="0.25">
      <c r="A215" s="6">
        <v>214</v>
      </c>
      <c r="B215" s="2" t="s">
        <v>25</v>
      </c>
      <c r="C215" s="85">
        <v>45348</v>
      </c>
      <c r="D215" s="87" t="s">
        <v>142</v>
      </c>
      <c r="E215" s="9">
        <v>0.4375</v>
      </c>
      <c r="F215" s="80" t="s">
        <v>1511</v>
      </c>
      <c r="G215" s="2" t="s">
        <v>32</v>
      </c>
      <c r="H215" s="131"/>
      <c r="I215" s="131"/>
      <c r="J215" s="3"/>
      <c r="K215" s="5" t="s">
        <v>1512</v>
      </c>
      <c r="L215" s="3" t="s">
        <v>45</v>
      </c>
      <c r="M215" s="3" t="s">
        <v>145</v>
      </c>
      <c r="N215" s="2" t="s">
        <v>1513</v>
      </c>
      <c r="O215" s="2" t="s">
        <v>1514</v>
      </c>
      <c r="P215" s="3" t="s">
        <v>887</v>
      </c>
      <c r="Q215" s="70"/>
      <c r="R215" s="70"/>
      <c r="S215" s="70"/>
      <c r="T215" s="7" t="s">
        <v>1515</v>
      </c>
      <c r="U215" s="3" t="s">
        <v>1516</v>
      </c>
      <c r="V215" s="3" t="s">
        <v>105</v>
      </c>
      <c r="W215" s="3" t="s">
        <v>85</v>
      </c>
      <c r="X215" s="3" t="s">
        <v>86</v>
      </c>
      <c r="Y215" s="3" t="s">
        <v>83</v>
      </c>
      <c r="Z215" s="4" t="str">
        <f>IF(Tabela1[[#This Row],[R.A.E]]="SIM",VLOOKUP(Tabela1[[#This Row],[CLASSIFICAÇÃO]],Lista_Susp_!PRAZO,2,0)+Tabela1[[#This Row],[DATA]],"")</f>
        <v/>
      </c>
      <c r="AA215" s="13" t="b">
        <f ca="1">IF(Tabela1[[#This Row],[R.A.E]]="SIM",IF(AC215="ok","CONCLUÍDO",IF(Tabela1[[#This Row],[PRAZO ABERTURA R.A.E]]&lt;TODAY(),"ATRASADO","NO PRAZO")))</f>
        <v>0</v>
      </c>
      <c r="AB215" s="13" t="str">
        <f ca="1">IF(Tabela1[[#This Row],[PRAZO ABERTURA R.A.E]]&gt;=TODAY(),"",IF(Tabela1[[#This Row],[STATUS]]="ATRASADO",TODAY()-Tabela1[[#This Row],[PRAZO ABERTURA R.A.E]],""))</f>
        <v/>
      </c>
      <c r="AE215" s="3"/>
    </row>
    <row r="216" spans="1:32" ht="30" x14ac:dyDescent="0.25">
      <c r="A216" s="6">
        <v>215</v>
      </c>
      <c r="B216" s="2" t="s">
        <v>25</v>
      </c>
      <c r="C216" s="85">
        <v>45349</v>
      </c>
      <c r="D216" s="87" t="s">
        <v>142</v>
      </c>
      <c r="E216" s="9">
        <v>0.50694444444444442</v>
      </c>
      <c r="F216" s="80" t="s">
        <v>1530</v>
      </c>
      <c r="G216" s="2" t="s">
        <v>28</v>
      </c>
      <c r="H216" s="131" t="s">
        <v>2399</v>
      </c>
      <c r="I216" s="131"/>
      <c r="J216" s="3"/>
      <c r="K216" s="5" t="s">
        <v>1531</v>
      </c>
      <c r="L216" s="3" t="s">
        <v>150</v>
      </c>
      <c r="M216" s="3" t="s">
        <v>144</v>
      </c>
      <c r="N216" s="2" t="s">
        <v>1532</v>
      </c>
      <c r="O216" s="134" t="s">
        <v>1533</v>
      </c>
      <c r="P216" s="3" t="s">
        <v>572</v>
      </c>
      <c r="Q216" s="70"/>
      <c r="R216" s="70"/>
      <c r="S216" s="70"/>
      <c r="T216" s="7" t="s">
        <v>1144</v>
      </c>
      <c r="U216" s="3" t="s">
        <v>1534</v>
      </c>
      <c r="V216" s="3" t="s">
        <v>98</v>
      </c>
      <c r="W216" s="3" t="s">
        <v>85</v>
      </c>
      <c r="X216" s="3" t="s">
        <v>86</v>
      </c>
      <c r="Y216" s="3" t="s">
        <v>83</v>
      </c>
      <c r="Z216" s="4" t="str">
        <f>IF(Tabela1[[#This Row],[R.A.E]]="SIM",VLOOKUP(Tabela1[[#This Row],[CLASSIFICAÇÃO]],Lista_Susp_!PRAZO,2,0)+Tabela1[[#This Row],[DATA]],"")</f>
        <v/>
      </c>
      <c r="AA216" s="13" t="b">
        <f ca="1">IF(Tabela1[[#This Row],[R.A.E]]="SIM",IF(AC216="ok","CONCLUÍDO",IF(Tabela1[[#This Row],[PRAZO ABERTURA R.A.E]]&lt;TODAY(),"ATRASADO","NO PRAZO")))</f>
        <v>0</v>
      </c>
      <c r="AB216" s="13" t="str">
        <f ca="1">IF(Tabela1[[#This Row],[PRAZO ABERTURA R.A.E]]&gt;=TODAY(),"",IF(Tabela1[[#This Row],[STATUS]]="ATRASADO",TODAY()-Tabela1[[#This Row],[PRAZO ABERTURA R.A.E]],""))</f>
        <v/>
      </c>
      <c r="AE216" s="3"/>
    </row>
    <row r="217" spans="1:32" ht="75" x14ac:dyDescent="0.25">
      <c r="A217" s="6">
        <v>216</v>
      </c>
      <c r="B217" s="2" t="s">
        <v>30</v>
      </c>
      <c r="C217" s="85">
        <v>45349</v>
      </c>
      <c r="D217" s="87" t="s">
        <v>142</v>
      </c>
      <c r="E217" s="9">
        <v>0.41666666666666669</v>
      </c>
      <c r="F217" s="80" t="s">
        <v>1535</v>
      </c>
      <c r="G217" s="2" t="s">
        <v>36</v>
      </c>
      <c r="H217" s="131"/>
      <c r="I217" s="131"/>
      <c r="J217" s="3"/>
      <c r="K217" s="5" t="s">
        <v>1577</v>
      </c>
      <c r="L217" s="3" t="s">
        <v>153</v>
      </c>
      <c r="M217" s="3" t="s">
        <v>145</v>
      </c>
      <c r="N217" s="2" t="s">
        <v>1496</v>
      </c>
      <c r="O217" s="134" t="s">
        <v>1536</v>
      </c>
      <c r="P217" s="3" t="s">
        <v>1537</v>
      </c>
      <c r="Q217" s="70"/>
      <c r="R217" s="70"/>
      <c r="S217" s="70"/>
      <c r="T217" s="7" t="s">
        <v>1538</v>
      </c>
      <c r="U217" s="3" t="s">
        <v>1539</v>
      </c>
      <c r="V217" s="3" t="s">
        <v>103</v>
      </c>
      <c r="W217" s="3" t="s">
        <v>85</v>
      </c>
      <c r="X217" s="3" t="s">
        <v>86</v>
      </c>
      <c r="Y217" s="3" t="s">
        <v>83</v>
      </c>
      <c r="Z217" s="4" t="str">
        <f>IF(Tabela1[[#This Row],[R.A.E]]="SIM",VLOOKUP(Tabela1[[#This Row],[CLASSIFICAÇÃO]],Lista_Susp_!PRAZO,2,0)+Tabela1[[#This Row],[DATA]],"")</f>
        <v/>
      </c>
      <c r="AA217" s="13" t="b">
        <f ca="1">IF(Tabela1[[#This Row],[R.A.E]]="SIM",IF(AC217="ok","CONCLUÍDO",IF(Tabela1[[#This Row],[PRAZO ABERTURA R.A.E]]&lt;TODAY(),"ATRASADO","NO PRAZO")))</f>
        <v>0</v>
      </c>
      <c r="AB217" s="13" t="str">
        <f ca="1">IF(Tabela1[[#This Row],[PRAZO ABERTURA R.A.E]]&gt;=TODAY(),"",IF(Tabela1[[#This Row],[STATUS]]="ATRASADO",TODAY()-Tabela1[[#This Row],[PRAZO ABERTURA R.A.E]],""))</f>
        <v/>
      </c>
      <c r="AE217" s="3"/>
      <c r="AF217" t="s">
        <v>89</v>
      </c>
    </row>
    <row r="218" spans="1:32" ht="90" x14ac:dyDescent="0.25">
      <c r="A218" s="6">
        <v>217</v>
      </c>
      <c r="B218" s="2" t="s">
        <v>30</v>
      </c>
      <c r="C218" s="85">
        <v>45349</v>
      </c>
      <c r="D218" s="87" t="s">
        <v>142</v>
      </c>
      <c r="E218" s="9">
        <v>0.45833333333333331</v>
      </c>
      <c r="F218" s="80" t="s">
        <v>1540</v>
      </c>
      <c r="G218" s="2" t="s">
        <v>36</v>
      </c>
      <c r="H218" s="131"/>
      <c r="I218" s="131"/>
      <c r="J218" s="3"/>
      <c r="K218" s="5" t="s">
        <v>1541</v>
      </c>
      <c r="L218" s="3" t="s">
        <v>153</v>
      </c>
      <c r="M218" s="3" t="s">
        <v>145</v>
      </c>
      <c r="N218" s="2" t="s">
        <v>1542</v>
      </c>
      <c r="O218" s="2" t="s">
        <v>1543</v>
      </c>
      <c r="P218" s="3" t="s">
        <v>1544</v>
      </c>
      <c r="Q218" s="70"/>
      <c r="R218" s="70"/>
      <c r="S218" s="70"/>
      <c r="T218" s="7" t="s">
        <v>1545</v>
      </c>
      <c r="U218" s="3" t="s">
        <v>1546</v>
      </c>
      <c r="V218" s="3" t="s">
        <v>1310</v>
      </c>
      <c r="W218" s="3" t="s">
        <v>85</v>
      </c>
      <c r="X218" s="3" t="s">
        <v>86</v>
      </c>
      <c r="Y218" s="3" t="s">
        <v>83</v>
      </c>
      <c r="Z218" s="4" t="str">
        <f>IF(Tabela1[[#This Row],[R.A.E]]="SIM",VLOOKUP(Tabela1[[#This Row],[CLASSIFICAÇÃO]],Lista_Susp_!PRAZO,2,0)+Tabela1[[#This Row],[DATA]],"")</f>
        <v/>
      </c>
      <c r="AA218" s="13" t="b">
        <f ca="1">IF(Tabela1[[#This Row],[R.A.E]]="SIM",IF(AC218="ok","CONCLUÍDO",IF(Tabela1[[#This Row],[PRAZO ABERTURA R.A.E]]&lt;TODAY(),"ATRASADO","NO PRAZO")))</f>
        <v>0</v>
      </c>
      <c r="AB218" s="13" t="str">
        <f ca="1">IF(Tabela1[[#This Row],[PRAZO ABERTURA R.A.E]]&gt;=TODAY(),"",IF(Tabela1[[#This Row],[STATUS]]="ATRASADO",TODAY()-Tabela1[[#This Row],[PRAZO ABERTURA R.A.E]],""))</f>
        <v/>
      </c>
      <c r="AE218" s="3"/>
      <c r="AF218" t="s">
        <v>89</v>
      </c>
    </row>
    <row r="219" spans="1:32" ht="195" x14ac:dyDescent="0.25">
      <c r="A219" s="6">
        <v>218</v>
      </c>
      <c r="B219" s="2" t="s">
        <v>25</v>
      </c>
      <c r="C219" s="85">
        <v>45348</v>
      </c>
      <c r="D219" s="87" t="s">
        <v>142</v>
      </c>
      <c r="E219" s="9">
        <v>0.85416666666666663</v>
      </c>
      <c r="F219" s="80" t="s">
        <v>1548</v>
      </c>
      <c r="G219" s="2" t="s">
        <v>32</v>
      </c>
      <c r="H219" s="131"/>
      <c r="I219" s="131"/>
      <c r="J219" s="3"/>
      <c r="K219" s="5" t="s">
        <v>1547</v>
      </c>
      <c r="L219" s="3" t="s">
        <v>150</v>
      </c>
      <c r="M219" s="3" t="s">
        <v>147</v>
      </c>
      <c r="N219" s="2" t="s">
        <v>1549</v>
      </c>
      <c r="O219" s="134" t="s">
        <v>1550</v>
      </c>
      <c r="P219" s="3" t="s">
        <v>1551</v>
      </c>
      <c r="Q219" s="70"/>
      <c r="R219" s="70"/>
      <c r="S219" s="70"/>
      <c r="T219" s="7" t="s">
        <v>1552</v>
      </c>
      <c r="U219" s="3" t="s">
        <v>1553</v>
      </c>
      <c r="V219" s="3" t="s">
        <v>93</v>
      </c>
      <c r="W219" s="3" t="s">
        <v>85</v>
      </c>
      <c r="X219" s="3" t="s">
        <v>86</v>
      </c>
      <c r="Y219" s="3" t="s">
        <v>83</v>
      </c>
      <c r="Z219" s="4" t="str">
        <f>IF(Tabela1[[#This Row],[R.A.E]]="SIM",VLOOKUP(Tabela1[[#This Row],[CLASSIFICAÇÃO]],Lista_Susp_!PRAZO,2,0)+Tabela1[[#This Row],[DATA]],"")</f>
        <v/>
      </c>
      <c r="AA219" s="13" t="b">
        <f ca="1">IF(Tabela1[[#This Row],[R.A.E]]="SIM",IF(AC219="ok","CONCLUÍDO",IF(Tabela1[[#This Row],[PRAZO ABERTURA R.A.E]]&lt;TODAY(),"ATRASADO","NO PRAZO")))</f>
        <v>0</v>
      </c>
      <c r="AB219" s="13" t="str">
        <f ca="1">IF(Tabela1[[#This Row],[PRAZO ABERTURA R.A.E]]&gt;=TODAY(),"",IF(Tabela1[[#This Row],[STATUS]]="ATRASADO",TODAY()-Tabela1[[#This Row],[PRAZO ABERTURA R.A.E]],""))</f>
        <v/>
      </c>
      <c r="AE219" s="3"/>
    </row>
    <row r="220" spans="1:32" ht="30" x14ac:dyDescent="0.25">
      <c r="A220" s="6">
        <v>219</v>
      </c>
      <c r="B220" s="2" t="s">
        <v>25</v>
      </c>
      <c r="C220" s="85">
        <v>45349</v>
      </c>
      <c r="D220" s="87" t="s">
        <v>142</v>
      </c>
      <c r="E220" s="9">
        <v>0.375</v>
      </c>
      <c r="F220" s="80" t="s">
        <v>1554</v>
      </c>
      <c r="G220" s="2" t="s">
        <v>39</v>
      </c>
      <c r="H220" s="131"/>
      <c r="I220" s="131"/>
      <c r="J220" s="3"/>
      <c r="K220" s="5" t="s">
        <v>1578</v>
      </c>
      <c r="L220" s="3" t="s">
        <v>45</v>
      </c>
      <c r="M220" s="3" t="s">
        <v>145</v>
      </c>
      <c r="N220" s="2" t="s">
        <v>941</v>
      </c>
      <c r="O220" s="2" t="s">
        <v>1555</v>
      </c>
      <c r="P220" s="3" t="s">
        <v>459</v>
      </c>
      <c r="Q220" s="70"/>
      <c r="R220" s="70"/>
      <c r="S220" s="70"/>
      <c r="T220" s="7" t="s">
        <v>1556</v>
      </c>
      <c r="U220" s="3" t="s">
        <v>944</v>
      </c>
      <c r="V220" s="3" t="s">
        <v>276</v>
      </c>
      <c r="W220" s="3" t="s">
        <v>85</v>
      </c>
      <c r="X220" s="3" t="s">
        <v>86</v>
      </c>
      <c r="Y220" s="3" t="s">
        <v>83</v>
      </c>
      <c r="Z220" s="4" t="str">
        <f>IF(Tabela1[[#This Row],[R.A.E]]="SIM",VLOOKUP(Tabela1[[#This Row],[CLASSIFICAÇÃO]],Lista_Susp_!PRAZO,2,0)+Tabela1[[#This Row],[DATA]],"")</f>
        <v/>
      </c>
      <c r="AA220" s="13" t="b">
        <f ca="1">IF(Tabela1[[#This Row],[R.A.E]]="SIM",IF(AC220="ok","CONCLUÍDO",IF(Tabela1[[#This Row],[PRAZO ABERTURA R.A.E]]&lt;TODAY(),"ATRASADO","NO PRAZO")))</f>
        <v>0</v>
      </c>
      <c r="AB220" s="13" t="str">
        <f ca="1">IF(Tabela1[[#This Row],[PRAZO ABERTURA R.A.E]]&gt;=TODAY(),"",IF(Tabela1[[#This Row],[STATUS]]="ATRASADO",TODAY()-Tabela1[[#This Row],[PRAZO ABERTURA R.A.E]],""))</f>
        <v/>
      </c>
      <c r="AE220" s="3"/>
    </row>
    <row r="221" spans="1:32" ht="45" x14ac:dyDescent="0.25">
      <c r="A221" s="6">
        <v>220</v>
      </c>
      <c r="B221" s="2" t="s">
        <v>25</v>
      </c>
      <c r="C221" s="85">
        <v>45348</v>
      </c>
      <c r="D221" s="87" t="s">
        <v>142</v>
      </c>
      <c r="E221" s="9">
        <v>0.58333333333333337</v>
      </c>
      <c r="F221" s="80" t="s">
        <v>1557</v>
      </c>
      <c r="G221" s="2" t="s">
        <v>36</v>
      </c>
      <c r="H221" s="131"/>
      <c r="I221" s="131"/>
      <c r="J221" s="3"/>
      <c r="K221" s="41" t="s">
        <v>1558</v>
      </c>
      <c r="L221" s="3" t="s">
        <v>150</v>
      </c>
      <c r="M221" s="3" t="s">
        <v>233</v>
      </c>
      <c r="N221" s="2" t="s">
        <v>1559</v>
      </c>
      <c r="O221" s="134" t="s">
        <v>2853</v>
      </c>
      <c r="P221" s="68" t="s">
        <v>1560</v>
      </c>
      <c r="Q221" s="70"/>
      <c r="R221" s="70"/>
      <c r="S221" s="70"/>
      <c r="T221" s="7" t="s">
        <v>1561</v>
      </c>
      <c r="U221" s="3" t="s">
        <v>1562</v>
      </c>
      <c r="V221" s="3" t="s">
        <v>97</v>
      </c>
      <c r="W221" s="3" t="s">
        <v>85</v>
      </c>
      <c r="X221" s="3" t="s">
        <v>86</v>
      </c>
      <c r="Y221" s="3" t="s">
        <v>83</v>
      </c>
      <c r="Z221" s="4" t="str">
        <f>IF(Tabela1[[#This Row],[R.A.E]]="SIM",VLOOKUP(Tabela1[[#This Row],[CLASSIFICAÇÃO]],Lista_Susp_!PRAZO,2,0)+Tabela1[[#This Row],[DATA]],"")</f>
        <v/>
      </c>
      <c r="AA221" s="13" t="b">
        <f ca="1">IF(Tabela1[[#This Row],[R.A.E]]="SIM",IF(AC221="ok","CONCLUÍDO",IF(Tabela1[[#This Row],[PRAZO ABERTURA R.A.E]]&lt;TODAY(),"ATRASADO","NO PRAZO")))</f>
        <v>0</v>
      </c>
      <c r="AB221" s="13" t="str">
        <f ca="1">IF(Tabela1[[#This Row],[PRAZO ABERTURA R.A.E]]&gt;=TODAY(),"",IF(Tabela1[[#This Row],[STATUS]]="ATRASADO",TODAY()-Tabela1[[#This Row],[PRAZO ABERTURA R.A.E]],""))</f>
        <v/>
      </c>
      <c r="AE221" s="3"/>
    </row>
    <row r="222" spans="1:32" ht="30" x14ac:dyDescent="0.25">
      <c r="A222" s="6">
        <v>221</v>
      </c>
      <c r="B222" s="2" t="s">
        <v>25</v>
      </c>
      <c r="C222" s="85">
        <v>45348</v>
      </c>
      <c r="D222" s="87" t="s">
        <v>142</v>
      </c>
      <c r="E222" s="9">
        <v>0.56944444444444442</v>
      </c>
      <c r="F222" s="80" t="s">
        <v>776</v>
      </c>
      <c r="G222" s="2" t="s">
        <v>28</v>
      </c>
      <c r="H222" s="131" t="s">
        <v>2400</v>
      </c>
      <c r="I222" s="131"/>
      <c r="J222" s="3"/>
      <c r="K222" s="5" t="s">
        <v>1579</v>
      </c>
      <c r="L222" s="3" t="s">
        <v>45</v>
      </c>
      <c r="M222" s="3" t="s">
        <v>145</v>
      </c>
      <c r="N222" s="2" t="s">
        <v>145</v>
      </c>
      <c r="O222" s="2" t="s">
        <v>1563</v>
      </c>
      <c r="P222" s="3" t="s">
        <v>459</v>
      </c>
      <c r="Q222" s="70"/>
      <c r="R222" s="70"/>
      <c r="S222" s="70"/>
      <c r="T222" s="108" t="s">
        <v>1564</v>
      </c>
      <c r="U222" s="26" t="s">
        <v>892</v>
      </c>
      <c r="V222" s="3" t="s">
        <v>91</v>
      </c>
      <c r="W222" s="3" t="s">
        <v>85</v>
      </c>
      <c r="X222" s="3" t="s">
        <v>86</v>
      </c>
      <c r="Y222" s="3" t="s">
        <v>83</v>
      </c>
      <c r="Z222" s="4" t="str">
        <f>IF(Tabela1[[#This Row],[R.A.E]]="SIM",VLOOKUP(Tabela1[[#This Row],[CLASSIFICAÇÃO]],Lista_Susp_!PRAZO,2,0)+Tabela1[[#This Row],[DATA]],"")</f>
        <v/>
      </c>
      <c r="AA222" s="13" t="b">
        <f ca="1">IF(Tabela1[[#This Row],[R.A.E]]="SIM",IF(AC222="ok","CONCLUÍDO",IF(Tabela1[[#This Row],[PRAZO ABERTURA R.A.E]]&lt;TODAY(),"ATRASADO","NO PRAZO")))</f>
        <v>0</v>
      </c>
      <c r="AB222" s="13" t="str">
        <f ca="1">IF(Tabela1[[#This Row],[PRAZO ABERTURA R.A.E]]&gt;=TODAY(),"",IF(Tabela1[[#This Row],[STATUS]]="ATRASADO",TODAY()-Tabela1[[#This Row],[PRAZO ABERTURA R.A.E]],""))</f>
        <v/>
      </c>
      <c r="AE222" s="3"/>
    </row>
    <row r="223" spans="1:32" ht="45" x14ac:dyDescent="0.25">
      <c r="A223" s="6">
        <v>222</v>
      </c>
      <c r="B223" s="2" t="s">
        <v>25</v>
      </c>
      <c r="C223" s="85">
        <v>45350</v>
      </c>
      <c r="D223" s="87" t="s">
        <v>142</v>
      </c>
      <c r="E223" s="9">
        <v>0.375</v>
      </c>
      <c r="F223" s="80" t="s">
        <v>1565</v>
      </c>
      <c r="G223" s="2" t="s">
        <v>36</v>
      </c>
      <c r="H223" s="131"/>
      <c r="I223" s="131"/>
      <c r="J223" s="3"/>
      <c r="K223" s="5" t="s">
        <v>1580</v>
      </c>
      <c r="L223" s="3" t="s">
        <v>33</v>
      </c>
      <c r="M223" s="3" t="s">
        <v>145</v>
      </c>
      <c r="N223" s="2" t="s">
        <v>1245</v>
      </c>
      <c r="O223" s="2" t="s">
        <v>1566</v>
      </c>
      <c r="P223" s="3" t="s">
        <v>1075</v>
      </c>
      <c r="Q223" s="70"/>
      <c r="R223" s="70"/>
      <c r="S223" s="70"/>
      <c r="T223" s="7" t="s">
        <v>1584</v>
      </c>
      <c r="U223" s="3" t="s">
        <v>1567</v>
      </c>
      <c r="V223" s="3" t="s">
        <v>276</v>
      </c>
      <c r="W223" s="3" t="s">
        <v>85</v>
      </c>
      <c r="X223" s="3" t="s">
        <v>86</v>
      </c>
      <c r="Y223" s="3" t="s">
        <v>83</v>
      </c>
      <c r="Z223" s="4" t="str">
        <f>IF(Tabela1[[#This Row],[R.A.E]]="SIM",VLOOKUP(Tabela1[[#This Row],[CLASSIFICAÇÃO]],Lista_Susp_!PRAZO,2,0)+Tabela1[[#This Row],[DATA]],"")</f>
        <v/>
      </c>
      <c r="AA223" s="13" t="b">
        <f ca="1">IF(Tabela1[[#This Row],[R.A.E]]="SIM",IF(AC223="ok","CONCLUÍDO",IF(Tabela1[[#This Row],[PRAZO ABERTURA R.A.E]]&lt;TODAY(),"ATRASADO","NO PRAZO")))</f>
        <v>0</v>
      </c>
      <c r="AB223" s="13" t="str">
        <f ca="1">IF(Tabela1[[#This Row],[PRAZO ABERTURA R.A.E]]&gt;=TODAY(),"",IF(Tabela1[[#This Row],[STATUS]]="ATRASADO",TODAY()-Tabela1[[#This Row],[PRAZO ABERTURA R.A.E]],""))</f>
        <v/>
      </c>
      <c r="AE223" s="3"/>
    </row>
    <row r="224" spans="1:32" ht="30" x14ac:dyDescent="0.25">
      <c r="A224" s="6">
        <v>223</v>
      </c>
      <c r="B224" s="2" t="s">
        <v>25</v>
      </c>
      <c r="C224" s="85">
        <v>45350</v>
      </c>
      <c r="D224" s="87" t="s">
        <v>142</v>
      </c>
      <c r="E224" s="9">
        <v>0.28472222222222221</v>
      </c>
      <c r="F224" s="80" t="s">
        <v>1568</v>
      </c>
      <c r="G224" s="2" t="s">
        <v>28</v>
      </c>
      <c r="H224" s="131" t="s">
        <v>2532</v>
      </c>
      <c r="I224" s="131"/>
      <c r="J224" s="3"/>
      <c r="K224" s="5" t="s">
        <v>1581</v>
      </c>
      <c r="L224" s="3" t="s">
        <v>901</v>
      </c>
      <c r="M224" s="3" t="s">
        <v>147</v>
      </c>
      <c r="N224" s="2" t="s">
        <v>1569</v>
      </c>
      <c r="O224" s="2" t="s">
        <v>1570</v>
      </c>
      <c r="P224" s="3" t="s">
        <v>533</v>
      </c>
      <c r="Q224" s="70"/>
      <c r="R224" s="70"/>
      <c r="S224" s="70"/>
      <c r="T224" s="68" t="s">
        <v>1571</v>
      </c>
      <c r="U224" s="3" t="s">
        <v>1572</v>
      </c>
      <c r="V224" s="3" t="s">
        <v>1361</v>
      </c>
      <c r="W224" s="3" t="s">
        <v>85</v>
      </c>
      <c r="X224" s="3" t="s">
        <v>86</v>
      </c>
      <c r="Y224" s="3" t="s">
        <v>83</v>
      </c>
      <c r="Z224" s="4" t="str">
        <f>IF(Tabela1[[#This Row],[R.A.E]]="SIM",VLOOKUP(Tabela1[[#This Row],[CLASSIFICAÇÃO]],Lista_Susp_!PRAZO,2,0)+Tabela1[[#This Row],[DATA]],"")</f>
        <v/>
      </c>
      <c r="AA224" s="13" t="b">
        <f ca="1">IF(Tabela1[[#This Row],[R.A.E]]="SIM",IF(AC224="ok","CONCLUÍDO",IF(Tabela1[[#This Row],[PRAZO ABERTURA R.A.E]]&lt;TODAY(),"ATRASADO","NO PRAZO")))</f>
        <v>0</v>
      </c>
      <c r="AB224" s="13" t="str">
        <f ca="1">IF(Tabela1[[#This Row],[PRAZO ABERTURA R.A.E]]&gt;=TODAY(),"",IF(Tabela1[[#This Row],[STATUS]]="ATRASADO",TODAY()-Tabela1[[#This Row],[PRAZO ABERTURA R.A.E]],""))</f>
        <v/>
      </c>
      <c r="AE224" s="3"/>
    </row>
    <row r="225" spans="1:32" ht="30" x14ac:dyDescent="0.25">
      <c r="A225" s="6">
        <v>224</v>
      </c>
      <c r="B225" s="2" t="s">
        <v>25</v>
      </c>
      <c r="C225" s="85">
        <v>45348</v>
      </c>
      <c r="D225" s="87" t="s">
        <v>142</v>
      </c>
      <c r="E225" s="9">
        <v>1.3888888888888888E-2</v>
      </c>
      <c r="F225" s="80" t="s">
        <v>1573</v>
      </c>
      <c r="G225" s="2" t="s">
        <v>28</v>
      </c>
      <c r="H225" s="131" t="s">
        <v>2401</v>
      </c>
      <c r="I225" s="131"/>
      <c r="J225" s="3"/>
      <c r="K225" s="5" t="s">
        <v>1582</v>
      </c>
      <c r="L225" s="3" t="s">
        <v>179</v>
      </c>
      <c r="M225" s="3" t="s">
        <v>146</v>
      </c>
      <c r="N225" s="2" t="s">
        <v>1574</v>
      </c>
      <c r="O225" s="2" t="s">
        <v>1575</v>
      </c>
      <c r="P225" s="3" t="s">
        <v>533</v>
      </c>
      <c r="Q225" s="70"/>
      <c r="R225" s="70"/>
      <c r="S225" s="70"/>
      <c r="T225" t="s">
        <v>1571</v>
      </c>
      <c r="U225" s="3" t="s">
        <v>1361</v>
      </c>
      <c r="V225" s="3" t="s">
        <v>1361</v>
      </c>
      <c r="W225" s="3" t="s">
        <v>85</v>
      </c>
      <c r="X225" s="3" t="s">
        <v>86</v>
      </c>
      <c r="Y225" s="3" t="s">
        <v>83</v>
      </c>
      <c r="Z225" s="4" t="str">
        <f>IF(Tabela1[[#This Row],[R.A.E]]="SIM",VLOOKUP(Tabela1[[#This Row],[CLASSIFICAÇÃO]],Lista_Susp_!PRAZO,2,0)+Tabela1[[#This Row],[DATA]],"")</f>
        <v/>
      </c>
      <c r="AA225" s="13" t="b">
        <f ca="1">IF(Tabela1[[#This Row],[R.A.E]]="SIM",IF(AC225="ok","CONCLUÍDO",IF(Tabela1[[#This Row],[PRAZO ABERTURA R.A.E]]&lt;TODAY(),"ATRASADO","NO PRAZO")))</f>
        <v>0</v>
      </c>
      <c r="AB225" s="13" t="str">
        <f ca="1">IF(Tabela1[[#This Row],[PRAZO ABERTURA R.A.E]]&gt;=TODAY(),"",IF(Tabela1[[#This Row],[STATUS]]="ATRASADO",TODAY()-Tabela1[[#This Row],[PRAZO ABERTURA R.A.E]],""))</f>
        <v/>
      </c>
      <c r="AE225" s="3"/>
    </row>
    <row r="226" spans="1:32" ht="90" x14ac:dyDescent="0.25">
      <c r="A226" s="6">
        <v>225</v>
      </c>
      <c r="B226" s="2" t="s">
        <v>30</v>
      </c>
      <c r="C226" s="85">
        <v>45349</v>
      </c>
      <c r="D226" s="87" t="s">
        <v>142</v>
      </c>
      <c r="E226" s="9">
        <v>0.41666666666666669</v>
      </c>
      <c r="F226" s="80" t="s">
        <v>1583</v>
      </c>
      <c r="G226" s="2" t="s">
        <v>36</v>
      </c>
      <c r="H226" s="131"/>
      <c r="I226" s="131"/>
      <c r="J226" s="3"/>
      <c r="K226" s="5" t="s">
        <v>1589</v>
      </c>
      <c r="L226" s="3" t="s">
        <v>153</v>
      </c>
      <c r="M226" s="3" t="s">
        <v>145</v>
      </c>
      <c r="N226" s="2" t="s">
        <v>1585</v>
      </c>
      <c r="O226" s="134" t="s">
        <v>1586</v>
      </c>
      <c r="P226" s="1" t="s">
        <v>1587</v>
      </c>
      <c r="Q226" s="70"/>
      <c r="R226" s="70"/>
      <c r="S226" s="70"/>
      <c r="T226" s="7" t="s">
        <v>1588</v>
      </c>
      <c r="U226" s="3" t="s">
        <v>1590</v>
      </c>
      <c r="V226" s="3" t="s">
        <v>258</v>
      </c>
      <c r="W226" s="3" t="s">
        <v>85</v>
      </c>
      <c r="X226" s="3" t="s">
        <v>86</v>
      </c>
      <c r="Y226" s="3" t="s">
        <v>83</v>
      </c>
      <c r="Z226" s="4" t="str">
        <f>IF(Tabela1[[#This Row],[R.A.E]]="SIM",VLOOKUP(Tabela1[[#This Row],[CLASSIFICAÇÃO]],Lista_Susp_!PRAZO,2,0)+Tabela1[[#This Row],[DATA]],"")</f>
        <v/>
      </c>
      <c r="AA226" s="13" t="b">
        <f ca="1">IF(Tabela1[[#This Row],[R.A.E]]="SIM",IF(AC226="ok","CONCLUÍDO",IF(Tabela1[[#This Row],[PRAZO ABERTURA R.A.E]]&lt;TODAY(),"ATRASADO","NO PRAZO")))</f>
        <v>0</v>
      </c>
      <c r="AB226" s="13" t="str">
        <f ca="1">IF(Tabela1[[#This Row],[PRAZO ABERTURA R.A.E]]&gt;=TODAY(),"",IF(Tabela1[[#This Row],[STATUS]]="ATRASADO",TODAY()-Tabela1[[#This Row],[PRAZO ABERTURA R.A.E]],""))</f>
        <v/>
      </c>
      <c r="AE226" s="3"/>
      <c r="AF226" t="s">
        <v>89</v>
      </c>
    </row>
    <row r="227" spans="1:32" ht="30" x14ac:dyDescent="0.25">
      <c r="A227" s="6">
        <v>226</v>
      </c>
      <c r="B227" s="2" t="s">
        <v>30</v>
      </c>
      <c r="C227" s="85">
        <v>45349</v>
      </c>
      <c r="D227" s="87" t="s">
        <v>142</v>
      </c>
      <c r="E227" s="9">
        <v>0.5</v>
      </c>
      <c r="F227" s="80" t="s">
        <v>1608</v>
      </c>
      <c r="G227" s="2" t="s">
        <v>39</v>
      </c>
      <c r="H227" s="131"/>
      <c r="I227" s="131"/>
      <c r="J227" s="3"/>
      <c r="K227" s="5" t="s">
        <v>1591</v>
      </c>
      <c r="L227" s="3" t="s">
        <v>1364</v>
      </c>
      <c r="M227" s="3" t="s">
        <v>145</v>
      </c>
      <c r="N227" s="2" t="s">
        <v>1496</v>
      </c>
      <c r="O227" s="134" t="s">
        <v>1592</v>
      </c>
      <c r="P227" s="1" t="s">
        <v>1428</v>
      </c>
      <c r="Q227" s="70"/>
      <c r="R227" s="70"/>
      <c r="S227" s="70"/>
      <c r="T227" s="7" t="s">
        <v>448</v>
      </c>
      <c r="U227" s="3" t="s">
        <v>1593</v>
      </c>
      <c r="V227" s="3" t="s">
        <v>99</v>
      </c>
      <c r="W227" s="3" t="s">
        <v>85</v>
      </c>
      <c r="X227" s="3" t="s">
        <v>86</v>
      </c>
      <c r="Y227" s="3" t="s">
        <v>83</v>
      </c>
      <c r="Z227" s="4" t="str">
        <f>IF(Tabela1[[#This Row],[R.A.E]]="SIM",VLOOKUP(Tabela1[[#This Row],[CLASSIFICAÇÃO]],Lista_Susp_!PRAZO,2,0)+Tabela1[[#This Row],[DATA]],"")</f>
        <v/>
      </c>
      <c r="AA227" s="13" t="b">
        <f ca="1">IF(Tabela1[[#This Row],[R.A.E]]="SIM",IF(AC227="ok","CONCLUÍDO",IF(Tabela1[[#This Row],[PRAZO ABERTURA R.A.E]]&lt;TODAY(),"ATRASADO","NO PRAZO")))</f>
        <v>0</v>
      </c>
      <c r="AB227" s="13" t="str">
        <f ca="1">IF(Tabela1[[#This Row],[PRAZO ABERTURA R.A.E]]&gt;=TODAY(),"",IF(Tabela1[[#This Row],[STATUS]]="ATRASADO",TODAY()-Tabela1[[#This Row],[PRAZO ABERTURA R.A.E]],""))</f>
        <v/>
      </c>
      <c r="AE227" s="3"/>
      <c r="AF227" t="s">
        <v>89</v>
      </c>
    </row>
    <row r="228" spans="1:32" ht="120" x14ac:dyDescent="0.25">
      <c r="A228" s="6">
        <v>227</v>
      </c>
      <c r="B228" s="2" t="s">
        <v>25</v>
      </c>
      <c r="C228" s="85">
        <v>45350</v>
      </c>
      <c r="D228" s="87" t="s">
        <v>142</v>
      </c>
      <c r="E228" s="9">
        <v>0.45833333333333331</v>
      </c>
      <c r="F228" s="80" t="s">
        <v>1594</v>
      </c>
      <c r="G228" s="3" t="s">
        <v>32</v>
      </c>
      <c r="H228" s="131"/>
      <c r="I228" s="131"/>
      <c r="J228" s="3" t="s">
        <v>89</v>
      </c>
      <c r="K228" s="5" t="s">
        <v>1761</v>
      </c>
      <c r="L228" s="3" t="s">
        <v>184</v>
      </c>
      <c r="M228" s="3" t="s">
        <v>146</v>
      </c>
      <c r="N228" s="82"/>
      <c r="O228" s="2" t="s">
        <v>1595</v>
      </c>
      <c r="P228" s="3" t="s">
        <v>423</v>
      </c>
      <c r="Q228" s="70"/>
      <c r="R228" s="70"/>
      <c r="S228" s="70"/>
      <c r="T228" s="7" t="s">
        <v>1596</v>
      </c>
      <c r="U228" s="3" t="s">
        <v>1597</v>
      </c>
      <c r="V228" s="3" t="s">
        <v>103</v>
      </c>
      <c r="W228" s="3" t="s">
        <v>88</v>
      </c>
      <c r="X228" s="3" t="s">
        <v>102</v>
      </c>
      <c r="Y228" s="3" t="s">
        <v>89</v>
      </c>
      <c r="Z228" s="4">
        <f>IF(Tabela1[[#This Row],[R.A.E]]="SIM",VLOOKUP(Tabela1[[#This Row],[CLASSIFICAÇÃO]],Lista_Susp_!PRAZO,2,0)+Tabela1[[#This Row],[DATA]],"")</f>
        <v>45357</v>
      </c>
      <c r="AA228" s="13" t="str">
        <f ca="1">IF(Tabela1[[#This Row],[R.A.E]]="SIM",IF(AC228="ok","CONCLUÍDO",IF(Tabela1[[#This Row],[PRAZO ABERTURA R.A.E]]&lt;TODAY(),"ATRASADO","NO PRAZO")))</f>
        <v>ATRASADO</v>
      </c>
      <c r="AB228" s="13">
        <f ca="1">IF(Tabela1[[#This Row],[PRAZO ABERTURA R.A.E]]&gt;=TODAY(),"",IF(Tabela1[[#This Row],[STATUS]]="ATRASADO",TODAY()-Tabela1[[#This Row],[PRAZO ABERTURA R.A.E]],""))</f>
        <v>191</v>
      </c>
      <c r="AE228" s="3"/>
    </row>
    <row r="229" spans="1:32" ht="90" x14ac:dyDescent="0.25">
      <c r="A229" s="6">
        <v>228</v>
      </c>
      <c r="B229" s="2" t="s">
        <v>25</v>
      </c>
      <c r="C229" s="85">
        <v>45350</v>
      </c>
      <c r="D229" s="87" t="s">
        <v>142</v>
      </c>
      <c r="E229" s="9">
        <v>0.73611111111111116</v>
      </c>
      <c r="F229" s="80" t="s">
        <v>1599</v>
      </c>
      <c r="G229" s="2" t="s">
        <v>28</v>
      </c>
      <c r="H229" s="131" t="s">
        <v>2401</v>
      </c>
      <c r="I229" s="131"/>
      <c r="J229" s="3"/>
      <c r="K229" s="5" t="s">
        <v>1609</v>
      </c>
      <c r="L229" s="3" t="s">
        <v>179</v>
      </c>
      <c r="M229" s="3" t="s">
        <v>144</v>
      </c>
      <c r="N229" s="2" t="s">
        <v>1091</v>
      </c>
      <c r="O229" s="2" t="s">
        <v>1600</v>
      </c>
      <c r="P229" s="3" t="s">
        <v>1601</v>
      </c>
      <c r="Q229" s="70"/>
      <c r="R229" s="70"/>
      <c r="S229" s="70"/>
      <c r="T229" s="7" t="s">
        <v>1602</v>
      </c>
      <c r="U229" s="3" t="s">
        <v>1603</v>
      </c>
      <c r="V229" s="3" t="s">
        <v>100</v>
      </c>
      <c r="W229" s="3" t="s">
        <v>85</v>
      </c>
      <c r="X229" s="3" t="s">
        <v>86</v>
      </c>
      <c r="Y229" s="3" t="s">
        <v>83</v>
      </c>
      <c r="Z229" s="4" t="str">
        <f>IF(Tabela1[[#This Row],[R.A.E]]="SIM",VLOOKUP(Tabela1[[#This Row],[CLASSIFICAÇÃO]],Lista_Susp_!PRAZO,2,0)+Tabela1[[#This Row],[DATA]],"")</f>
        <v/>
      </c>
      <c r="AA229" s="13" t="b">
        <f ca="1">IF(Tabela1[[#This Row],[R.A.E]]="SIM",IF(AC229="ok","CONCLUÍDO",IF(Tabela1[[#This Row],[PRAZO ABERTURA R.A.E]]&lt;TODAY(),"ATRASADO","NO PRAZO")))</f>
        <v>0</v>
      </c>
      <c r="AB229" s="13" t="str">
        <f ca="1">IF(Tabela1[[#This Row],[PRAZO ABERTURA R.A.E]]&gt;=TODAY(),"",IF(Tabela1[[#This Row],[STATUS]]="ATRASADO",TODAY()-Tabela1[[#This Row],[PRAZO ABERTURA R.A.E]],""))</f>
        <v/>
      </c>
      <c r="AE229" s="3"/>
    </row>
    <row r="230" spans="1:32" ht="75" x14ac:dyDescent="0.25">
      <c r="A230" s="6">
        <v>229</v>
      </c>
      <c r="B230" s="2" t="s">
        <v>30</v>
      </c>
      <c r="C230" s="85">
        <v>45350</v>
      </c>
      <c r="D230" s="87" t="s">
        <v>142</v>
      </c>
      <c r="E230" s="9">
        <v>0.61111111111111105</v>
      </c>
      <c r="F230" s="80" t="s">
        <v>1050</v>
      </c>
      <c r="G230" s="2" t="s">
        <v>32</v>
      </c>
      <c r="H230" s="131"/>
      <c r="I230" s="131"/>
      <c r="J230" s="3"/>
      <c r="K230" s="5" t="s">
        <v>1604</v>
      </c>
      <c r="L230" s="3" t="s">
        <v>1364</v>
      </c>
      <c r="M230" s="3" t="s">
        <v>51</v>
      </c>
      <c r="N230" s="2" t="s">
        <v>1402</v>
      </c>
      <c r="O230" s="134" t="s">
        <v>1605</v>
      </c>
      <c r="P230" s="3" t="s">
        <v>526</v>
      </c>
      <c r="Q230" s="70"/>
      <c r="R230" s="70"/>
      <c r="S230" s="70"/>
      <c r="T230" s="7" t="s">
        <v>1606</v>
      </c>
      <c r="U230" s="3" t="s">
        <v>842</v>
      </c>
      <c r="V230" s="3" t="s">
        <v>604</v>
      </c>
      <c r="W230" s="3" t="s">
        <v>85</v>
      </c>
      <c r="X230" s="3" t="s">
        <v>86</v>
      </c>
      <c r="Y230" s="3" t="s">
        <v>83</v>
      </c>
      <c r="Z230" s="4" t="str">
        <f>IF(Tabela1[[#This Row],[R.A.E]]="SIM",VLOOKUP(Tabela1[[#This Row],[CLASSIFICAÇÃO]],Lista_Susp_!PRAZO,2,0)+Tabela1[[#This Row],[DATA]],"")</f>
        <v/>
      </c>
      <c r="AA230" s="13" t="b">
        <f ca="1">IF(Tabela1[[#This Row],[R.A.E]]="SIM",IF(AC230="ok","CONCLUÍDO",IF(Tabela1[[#This Row],[PRAZO ABERTURA R.A.E]]&lt;TODAY(),"ATRASADO","NO PRAZO")))</f>
        <v>0</v>
      </c>
      <c r="AB230" s="13" t="str">
        <f ca="1">IF(Tabela1[[#This Row],[PRAZO ABERTURA R.A.E]]&gt;=TODAY(),"",IF(Tabela1[[#This Row],[STATUS]]="ATRASADO",TODAY()-Tabela1[[#This Row],[PRAZO ABERTURA R.A.E]],""))</f>
        <v/>
      </c>
      <c r="AE230" s="3"/>
      <c r="AF230" t="s">
        <v>89</v>
      </c>
    </row>
    <row r="231" spans="1:32" ht="60" x14ac:dyDescent="0.25">
      <c r="A231" s="6">
        <v>230</v>
      </c>
      <c r="B231" s="2" t="s">
        <v>25</v>
      </c>
      <c r="C231" s="85">
        <v>45350</v>
      </c>
      <c r="D231" s="87" t="s">
        <v>142</v>
      </c>
      <c r="E231" s="9">
        <v>0.625</v>
      </c>
      <c r="F231" s="80" t="s">
        <v>524</v>
      </c>
      <c r="G231" s="2" t="s">
        <v>32</v>
      </c>
      <c r="H231" s="131"/>
      <c r="I231" s="131"/>
      <c r="J231" s="3"/>
      <c r="K231" s="5" t="s">
        <v>1598</v>
      </c>
      <c r="L231" s="3" t="s">
        <v>150</v>
      </c>
      <c r="M231" s="3" t="s">
        <v>51</v>
      </c>
      <c r="N231" s="2" t="s">
        <v>983</v>
      </c>
      <c r="O231" s="134" t="s">
        <v>2854</v>
      </c>
      <c r="P231" s="3" t="s">
        <v>526</v>
      </c>
      <c r="Q231" s="70"/>
      <c r="R231" s="70"/>
      <c r="S231" s="70"/>
      <c r="T231" s="7" t="s">
        <v>1607</v>
      </c>
      <c r="U231" s="3" t="s">
        <v>1193</v>
      </c>
      <c r="V231" s="3" t="s">
        <v>97</v>
      </c>
      <c r="W231" s="3" t="s">
        <v>85</v>
      </c>
      <c r="X231" s="3" t="s">
        <v>86</v>
      </c>
      <c r="Y231" s="3" t="s">
        <v>83</v>
      </c>
      <c r="Z231" s="4" t="str">
        <f>IF(Tabela1[[#This Row],[R.A.E]]="SIM",VLOOKUP(Tabela1[[#This Row],[CLASSIFICAÇÃO]],Lista_Susp_!PRAZO,2,0)+Tabela1[[#This Row],[DATA]],"")</f>
        <v/>
      </c>
      <c r="AA231" s="13" t="b">
        <f ca="1">IF(Tabela1[[#This Row],[R.A.E]]="SIM",IF(AC231="ok","CONCLUÍDO",IF(Tabela1[[#This Row],[PRAZO ABERTURA R.A.E]]&lt;TODAY(),"ATRASADO","NO PRAZO")))</f>
        <v>0</v>
      </c>
      <c r="AB231" s="13" t="str">
        <f ca="1">IF(Tabela1[[#This Row],[PRAZO ABERTURA R.A.E]]&gt;=TODAY(),"",IF(Tabela1[[#This Row],[STATUS]]="ATRASADO",TODAY()-Tabela1[[#This Row],[PRAZO ABERTURA R.A.E]],""))</f>
        <v/>
      </c>
      <c r="AE231" s="3"/>
    </row>
    <row r="232" spans="1:32" ht="195" x14ac:dyDescent="0.25">
      <c r="A232" s="6">
        <v>231</v>
      </c>
      <c r="B232" s="2" t="s">
        <v>25</v>
      </c>
      <c r="C232" s="85">
        <v>45350</v>
      </c>
      <c r="D232" s="87" t="s">
        <v>142</v>
      </c>
      <c r="E232" s="9">
        <v>0.66666666666666663</v>
      </c>
      <c r="F232" s="80" t="s">
        <v>1610</v>
      </c>
      <c r="G232" s="2" t="s">
        <v>32</v>
      </c>
      <c r="H232" s="131"/>
      <c r="I232" s="131"/>
      <c r="J232" s="3"/>
      <c r="K232" s="5" t="s">
        <v>1658</v>
      </c>
      <c r="L232" s="3" t="s">
        <v>150</v>
      </c>
      <c r="M232" s="3" t="s">
        <v>257</v>
      </c>
      <c r="N232" s="2" t="s">
        <v>1615</v>
      </c>
      <c r="O232" s="134" t="s">
        <v>1611</v>
      </c>
      <c r="P232" s="3" t="s">
        <v>1612</v>
      </c>
      <c r="Q232" s="70"/>
      <c r="R232" s="70"/>
      <c r="S232" s="70"/>
      <c r="T232" s="7" t="s">
        <v>1613</v>
      </c>
      <c r="U232" s="3" t="s">
        <v>1614</v>
      </c>
      <c r="V232" s="3" t="s">
        <v>1328</v>
      </c>
      <c r="W232" s="3" t="s">
        <v>85</v>
      </c>
      <c r="X232" s="3" t="s">
        <v>82</v>
      </c>
      <c r="Y232" s="3" t="s">
        <v>83</v>
      </c>
      <c r="Z232" s="4" t="str">
        <f>IF(Tabela1[[#This Row],[R.A.E]]="SIM",VLOOKUP(Tabela1[[#This Row],[CLASSIFICAÇÃO]],Lista_Susp_!PRAZO,2,0)+Tabela1[[#This Row],[DATA]],"")</f>
        <v/>
      </c>
      <c r="AA232" s="13" t="b">
        <f ca="1">IF(Tabela1[[#This Row],[R.A.E]]="SIM",IF(AC232="ok","CONCLUÍDO",IF(Tabela1[[#This Row],[PRAZO ABERTURA R.A.E]]&lt;TODAY(),"ATRASADO","NO PRAZO")))</f>
        <v>0</v>
      </c>
      <c r="AB232" s="13" t="str">
        <f ca="1">IF(Tabela1[[#This Row],[PRAZO ABERTURA R.A.E]]&gt;=TODAY(),"",IF(Tabela1[[#This Row],[STATUS]]="ATRASADO",TODAY()-Tabela1[[#This Row],[PRAZO ABERTURA R.A.E]],""))</f>
        <v/>
      </c>
      <c r="AE232" s="3"/>
    </row>
    <row r="233" spans="1:32" ht="45" x14ac:dyDescent="0.25">
      <c r="A233" s="6">
        <v>232</v>
      </c>
      <c r="B233" s="2" t="s">
        <v>30</v>
      </c>
      <c r="C233" s="85">
        <v>45351</v>
      </c>
      <c r="D233" s="87" t="s">
        <v>142</v>
      </c>
      <c r="E233" s="9">
        <v>0.42708333333333331</v>
      </c>
      <c r="F233" s="80" t="s">
        <v>1498</v>
      </c>
      <c r="G233" s="2" t="s">
        <v>32</v>
      </c>
      <c r="H233" s="131"/>
      <c r="I233" s="131"/>
      <c r="J233" s="3"/>
      <c r="K233" s="5" t="s">
        <v>1616</v>
      </c>
      <c r="L233" s="3" t="s">
        <v>221</v>
      </c>
      <c r="M233" s="3" t="s">
        <v>145</v>
      </c>
      <c r="N233" s="2" t="s">
        <v>1617</v>
      </c>
      <c r="O233" s="2" t="s">
        <v>1618</v>
      </c>
      <c r="P233" s="3" t="s">
        <v>1500</v>
      </c>
      <c r="Q233" s="70"/>
      <c r="R233" s="70"/>
      <c r="S233" s="70"/>
      <c r="T233" s="7" t="s">
        <v>1619</v>
      </c>
      <c r="U233" s="3" t="s">
        <v>1502</v>
      </c>
      <c r="V233" s="3" t="s">
        <v>99</v>
      </c>
      <c r="W233" s="3" t="s">
        <v>85</v>
      </c>
      <c r="X233" s="3" t="s">
        <v>86</v>
      </c>
      <c r="Y233" s="3" t="s">
        <v>83</v>
      </c>
      <c r="Z233" s="4" t="str">
        <f>IF(Tabela1[[#This Row],[R.A.E]]="SIM",VLOOKUP(Tabela1[[#This Row],[CLASSIFICAÇÃO]],Lista_Susp_!PRAZO,2,0)+Tabela1[[#This Row],[DATA]],"")</f>
        <v/>
      </c>
      <c r="AA233" s="13" t="b">
        <f ca="1">IF(Tabela1[[#This Row],[R.A.E]]="SIM",IF(AC233="ok","CONCLUÍDO",IF(Tabela1[[#This Row],[PRAZO ABERTURA R.A.E]]&lt;TODAY(),"ATRASADO","NO PRAZO")))</f>
        <v>0</v>
      </c>
      <c r="AB233" s="13" t="str">
        <f ca="1">IF(Tabela1[[#This Row],[PRAZO ABERTURA R.A.E]]&gt;=TODAY(),"",IF(Tabela1[[#This Row],[STATUS]]="ATRASADO",TODAY()-Tabela1[[#This Row],[PRAZO ABERTURA R.A.E]],""))</f>
        <v/>
      </c>
      <c r="AE233" s="3"/>
      <c r="AF233" t="s">
        <v>89</v>
      </c>
    </row>
    <row r="234" spans="1:32" ht="30" x14ac:dyDescent="0.25">
      <c r="A234" s="6">
        <v>233</v>
      </c>
      <c r="B234" s="2" t="s">
        <v>30</v>
      </c>
      <c r="C234" s="85">
        <v>45350</v>
      </c>
      <c r="D234" s="87" t="s">
        <v>142</v>
      </c>
      <c r="E234" s="9">
        <v>0.58333333333333337</v>
      </c>
      <c r="F234" s="80" t="s">
        <v>1620</v>
      </c>
      <c r="G234" s="2" t="s">
        <v>28</v>
      </c>
      <c r="H234" s="131" t="s">
        <v>2532</v>
      </c>
      <c r="I234" s="131"/>
      <c r="J234" s="3"/>
      <c r="K234" s="5" t="s">
        <v>1621</v>
      </c>
      <c r="L234" s="3" t="s">
        <v>220</v>
      </c>
      <c r="M234" s="3" t="s">
        <v>145</v>
      </c>
      <c r="N234" s="2" t="s">
        <v>1087</v>
      </c>
      <c r="O234" s="2" t="s">
        <v>1622</v>
      </c>
      <c r="P234" s="3" t="s">
        <v>533</v>
      </c>
      <c r="Q234" s="70"/>
      <c r="R234" s="70"/>
      <c r="S234" s="70"/>
      <c r="T234" s="7" t="s">
        <v>833</v>
      </c>
      <c r="U234" s="3" t="s">
        <v>1623</v>
      </c>
      <c r="V234" s="3" t="s">
        <v>94</v>
      </c>
      <c r="W234" s="3" t="s">
        <v>85</v>
      </c>
      <c r="X234" s="3" t="s">
        <v>86</v>
      </c>
      <c r="Y234" s="3" t="s">
        <v>83</v>
      </c>
      <c r="Z234" s="4" t="str">
        <f>IF(Tabela1[[#This Row],[R.A.E]]="SIM",VLOOKUP(Tabela1[[#This Row],[CLASSIFICAÇÃO]],Lista_Susp_!PRAZO,2,0)+Tabela1[[#This Row],[DATA]],"")</f>
        <v/>
      </c>
      <c r="AA234" s="13" t="b">
        <f ca="1">IF(Tabela1[[#This Row],[R.A.E]]="SIM",IF(AC234="ok","CONCLUÍDO",IF(Tabela1[[#This Row],[PRAZO ABERTURA R.A.E]]&lt;TODAY(),"ATRASADO","NO PRAZO")))</f>
        <v>0</v>
      </c>
      <c r="AB234" s="13" t="str">
        <f ca="1">IF(Tabela1[[#This Row],[PRAZO ABERTURA R.A.E]]&gt;=TODAY(),"",IF(Tabela1[[#This Row],[STATUS]]="ATRASADO",TODAY()-Tabela1[[#This Row],[PRAZO ABERTURA R.A.E]],""))</f>
        <v/>
      </c>
      <c r="AE234" s="3"/>
      <c r="AF234" t="s">
        <v>89</v>
      </c>
    </row>
    <row r="235" spans="1:32" ht="30" x14ac:dyDescent="0.25">
      <c r="A235" s="6">
        <v>234</v>
      </c>
      <c r="B235" s="2" t="s">
        <v>25</v>
      </c>
      <c r="C235" s="85">
        <v>45351</v>
      </c>
      <c r="D235" s="87" t="s">
        <v>142</v>
      </c>
      <c r="E235" s="9">
        <v>0.4375</v>
      </c>
      <c r="F235" s="80" t="s">
        <v>1624</v>
      </c>
      <c r="G235" s="2" t="s">
        <v>28</v>
      </c>
      <c r="H235" s="131" t="s">
        <v>2401</v>
      </c>
      <c r="I235" s="131"/>
      <c r="J235" s="3"/>
      <c r="K235" s="5" t="s">
        <v>1659</v>
      </c>
      <c r="L235" s="6" t="s">
        <v>150</v>
      </c>
      <c r="M235" s="3" t="s">
        <v>146</v>
      </c>
      <c r="N235" s="82"/>
      <c r="O235" s="134" t="s">
        <v>1626</v>
      </c>
      <c r="P235" s="3" t="s">
        <v>1627</v>
      </c>
      <c r="Q235" s="70"/>
      <c r="R235" s="70"/>
      <c r="S235" s="70"/>
      <c r="T235" t="s">
        <v>1628</v>
      </c>
      <c r="U235" s="3" t="s">
        <v>1629</v>
      </c>
      <c r="V235" s="3" t="s">
        <v>122</v>
      </c>
      <c r="W235" s="3" t="s">
        <v>85</v>
      </c>
      <c r="X235" s="3" t="s">
        <v>86</v>
      </c>
      <c r="Y235" s="3" t="s">
        <v>83</v>
      </c>
      <c r="Z235" s="4" t="str">
        <f>IF(Tabela1[[#This Row],[R.A.E]]="SIM",VLOOKUP(Tabela1[[#This Row],[CLASSIFICAÇÃO]],Lista_Susp_!PRAZO,2,0)+Tabela1[[#This Row],[DATA]],"")</f>
        <v/>
      </c>
      <c r="AA235" s="13" t="b">
        <f ca="1">IF(Tabela1[[#This Row],[R.A.E]]="SIM",IF(AC235="ok","CONCLUÍDO",IF(Tabela1[[#This Row],[PRAZO ABERTURA R.A.E]]&lt;TODAY(),"ATRASADO","NO PRAZO")))</f>
        <v>0</v>
      </c>
      <c r="AB235" s="13" t="str">
        <f ca="1">IF(Tabela1[[#This Row],[PRAZO ABERTURA R.A.E]]&gt;=TODAY(),"",IF(Tabela1[[#This Row],[STATUS]]="ATRASADO",TODAY()-Tabela1[[#This Row],[PRAZO ABERTURA R.A.E]],""))</f>
        <v/>
      </c>
      <c r="AE235" s="3"/>
    </row>
    <row r="236" spans="1:32" ht="30" x14ac:dyDescent="0.25">
      <c r="A236" s="6">
        <v>235</v>
      </c>
      <c r="B236" s="2" t="s">
        <v>30</v>
      </c>
      <c r="C236" s="85">
        <v>45351</v>
      </c>
      <c r="D236" s="87" t="s">
        <v>142</v>
      </c>
      <c r="E236" s="9">
        <v>0.64583333333333337</v>
      </c>
      <c r="F236" s="80" t="s">
        <v>1630</v>
      </c>
      <c r="G236" s="2" t="s">
        <v>39</v>
      </c>
      <c r="H236" s="131"/>
      <c r="I236" s="131"/>
      <c r="J236" s="3"/>
      <c r="K236" s="5" t="s">
        <v>1660</v>
      </c>
      <c r="L236" s="3" t="s">
        <v>1364</v>
      </c>
      <c r="M236" s="3" t="s">
        <v>145</v>
      </c>
      <c r="N236" s="2" t="s">
        <v>830</v>
      </c>
      <c r="O236" s="134" t="s">
        <v>1631</v>
      </c>
      <c r="P236" s="1" t="s">
        <v>1428</v>
      </c>
      <c r="Q236" s="70"/>
      <c r="R236" s="70"/>
      <c r="S236" s="70"/>
      <c r="T236" s="7" t="s">
        <v>1632</v>
      </c>
      <c r="U236" s="3" t="s">
        <v>1424</v>
      </c>
      <c r="V236" s="3" t="s">
        <v>94</v>
      </c>
      <c r="W236" s="3" t="s">
        <v>85</v>
      </c>
      <c r="X236" s="3" t="s">
        <v>86</v>
      </c>
      <c r="Y236" s="3" t="s">
        <v>83</v>
      </c>
      <c r="Z236" s="4" t="str">
        <f>IF(Tabela1[[#This Row],[R.A.E]]="SIM",VLOOKUP(Tabela1[[#This Row],[CLASSIFICAÇÃO]],Lista_Susp_!PRAZO,2,0)+Tabela1[[#This Row],[DATA]],"")</f>
        <v/>
      </c>
      <c r="AA236" s="13" t="b">
        <f ca="1">IF(Tabela1[[#This Row],[R.A.E]]="SIM",IF(AC236="ok","CONCLUÍDO",IF(Tabela1[[#This Row],[PRAZO ABERTURA R.A.E]]&lt;TODAY(),"ATRASADO","NO PRAZO")))</f>
        <v>0</v>
      </c>
      <c r="AB236" s="13" t="str">
        <f ca="1">IF(Tabela1[[#This Row],[PRAZO ABERTURA R.A.E]]&gt;=TODAY(),"",IF(Tabela1[[#This Row],[STATUS]]="ATRASADO",TODAY()-Tabela1[[#This Row],[PRAZO ABERTURA R.A.E]],""))</f>
        <v/>
      </c>
      <c r="AE236" s="3"/>
      <c r="AF236" t="s">
        <v>89</v>
      </c>
    </row>
    <row r="237" spans="1:32" ht="45" x14ac:dyDescent="0.25">
      <c r="A237" s="6">
        <v>236</v>
      </c>
      <c r="B237" s="2" t="s">
        <v>25</v>
      </c>
      <c r="C237" s="85">
        <v>45352</v>
      </c>
      <c r="D237" s="87" t="s">
        <v>142</v>
      </c>
      <c r="E237" s="9">
        <v>0.2986111111111111</v>
      </c>
      <c r="F237" s="80" t="s">
        <v>1633</v>
      </c>
      <c r="G237" s="2" t="s">
        <v>39</v>
      </c>
      <c r="H237" s="131"/>
      <c r="I237" s="131"/>
      <c r="J237" s="3"/>
      <c r="K237" s="5" t="s">
        <v>1634</v>
      </c>
      <c r="L237" s="3" t="s">
        <v>185</v>
      </c>
      <c r="M237" s="3" t="s">
        <v>145</v>
      </c>
      <c r="N237" s="2" t="s">
        <v>145</v>
      </c>
      <c r="O237" s="2" t="s">
        <v>1635</v>
      </c>
      <c r="P237" s="3" t="s">
        <v>459</v>
      </c>
      <c r="Q237" s="70"/>
      <c r="R237" s="70"/>
      <c r="S237" s="70"/>
      <c r="T237" s="7" t="s">
        <v>1636</v>
      </c>
      <c r="U237" s="3" t="s">
        <v>1637</v>
      </c>
      <c r="V237" s="3" t="s">
        <v>276</v>
      </c>
      <c r="W237" s="3" t="s">
        <v>85</v>
      </c>
      <c r="X237" s="3" t="s">
        <v>86</v>
      </c>
      <c r="Y237" s="3" t="s">
        <v>83</v>
      </c>
      <c r="Z237" s="4" t="str">
        <f>IF(Tabela1[[#This Row],[R.A.E]]="SIM",VLOOKUP(Tabela1[[#This Row],[CLASSIFICAÇÃO]],Lista_Susp_!PRAZO,2,0)+Tabela1[[#This Row],[DATA]],"")</f>
        <v/>
      </c>
      <c r="AA237" s="13" t="b">
        <f ca="1">IF(Tabela1[[#This Row],[R.A.E]]="SIM",IF(AC237="ok","CONCLUÍDO",IF(Tabela1[[#This Row],[PRAZO ABERTURA R.A.E]]&lt;TODAY(),"ATRASADO","NO PRAZO")))</f>
        <v>0</v>
      </c>
      <c r="AB237" s="13" t="str">
        <f ca="1">IF(Tabela1[[#This Row],[PRAZO ABERTURA R.A.E]]&gt;=TODAY(),"",IF(Tabela1[[#This Row],[STATUS]]="ATRASADO",TODAY()-Tabela1[[#This Row],[PRAZO ABERTURA R.A.E]],""))</f>
        <v/>
      </c>
      <c r="AE237" s="3"/>
    </row>
    <row r="238" spans="1:32" ht="30" x14ac:dyDescent="0.25">
      <c r="A238" s="6">
        <v>237</v>
      </c>
      <c r="B238" s="2" t="s">
        <v>25</v>
      </c>
      <c r="C238" s="85">
        <v>45348</v>
      </c>
      <c r="D238" s="87" t="s">
        <v>142</v>
      </c>
      <c r="E238" s="9">
        <v>0.25</v>
      </c>
      <c r="F238" s="80" t="s">
        <v>1638</v>
      </c>
      <c r="G238" s="2" t="s">
        <v>246</v>
      </c>
      <c r="H238" s="131"/>
      <c r="I238" s="131"/>
      <c r="J238" s="3"/>
      <c r="K238" s="5" t="s">
        <v>1639</v>
      </c>
      <c r="L238" s="3" t="s">
        <v>150</v>
      </c>
      <c r="M238" s="3" t="s">
        <v>147</v>
      </c>
      <c r="N238" s="2" t="s">
        <v>1640</v>
      </c>
      <c r="O238" s="134" t="s">
        <v>1641</v>
      </c>
      <c r="P238" s="3" t="s">
        <v>1332</v>
      </c>
      <c r="Q238" s="70"/>
      <c r="R238" s="70"/>
      <c r="S238" s="70"/>
      <c r="T238" s="7" t="s">
        <v>1642</v>
      </c>
      <c r="U238" s="3" t="s">
        <v>1643</v>
      </c>
      <c r="V238" s="3" t="s">
        <v>93</v>
      </c>
      <c r="W238" s="3" t="s">
        <v>81</v>
      </c>
      <c r="X238" s="3" t="s">
        <v>82</v>
      </c>
      <c r="Y238" s="3" t="s">
        <v>83</v>
      </c>
      <c r="Z238" s="4" t="str">
        <f>IF(Tabela1[[#This Row],[R.A.E]]="SIM",VLOOKUP(Tabela1[[#This Row],[CLASSIFICAÇÃO]],Lista_Susp_!PRAZO,2,0)+Tabela1[[#This Row],[DATA]],"")</f>
        <v/>
      </c>
      <c r="AA238" s="13" t="b">
        <f ca="1">IF(Tabela1[[#This Row],[R.A.E]]="SIM",IF(AC238="ok","CONCLUÍDO",IF(Tabela1[[#This Row],[PRAZO ABERTURA R.A.E]]&lt;TODAY(),"ATRASADO","NO PRAZO")))</f>
        <v>0</v>
      </c>
      <c r="AB238" s="13" t="str">
        <f ca="1">IF(Tabela1[[#This Row],[PRAZO ABERTURA R.A.E]]&gt;=TODAY(),"",IF(Tabela1[[#This Row],[STATUS]]="ATRASADO",TODAY()-Tabela1[[#This Row],[PRAZO ABERTURA R.A.E]],""))</f>
        <v/>
      </c>
      <c r="AE238" s="3"/>
    </row>
    <row r="239" spans="1:32" ht="90" x14ac:dyDescent="0.25">
      <c r="A239" s="6">
        <v>238</v>
      </c>
      <c r="B239" s="2" t="s">
        <v>30</v>
      </c>
      <c r="C239" s="85">
        <v>45351</v>
      </c>
      <c r="D239" s="87" t="s">
        <v>142</v>
      </c>
      <c r="E239" s="9">
        <v>0.61111111111111105</v>
      </c>
      <c r="F239" s="80" t="s">
        <v>1644</v>
      </c>
      <c r="G239" s="2" t="s">
        <v>32</v>
      </c>
      <c r="H239" s="131"/>
      <c r="I239" s="131"/>
      <c r="J239" s="3"/>
      <c r="K239" s="5" t="s">
        <v>1645</v>
      </c>
      <c r="L239" s="3" t="s">
        <v>1364</v>
      </c>
      <c r="M239" s="3" t="s">
        <v>51</v>
      </c>
      <c r="N239" s="2" t="s">
        <v>1402</v>
      </c>
      <c r="O239" s="2" t="s">
        <v>1646</v>
      </c>
      <c r="P239" s="3" t="s">
        <v>526</v>
      </c>
      <c r="Q239" s="70"/>
      <c r="R239" s="70"/>
      <c r="S239" s="70"/>
      <c r="T239" s="7" t="s">
        <v>1647</v>
      </c>
      <c r="U239" s="3" t="s">
        <v>1648</v>
      </c>
      <c r="V239" s="3" t="s">
        <v>1049</v>
      </c>
      <c r="W239" s="3" t="s">
        <v>85</v>
      </c>
      <c r="X239" s="3" t="s">
        <v>86</v>
      </c>
      <c r="Y239" s="3" t="s">
        <v>83</v>
      </c>
      <c r="Z239" s="4" t="str">
        <f>IF(Tabela1[[#This Row],[R.A.E]]="SIM",VLOOKUP(Tabela1[[#This Row],[CLASSIFICAÇÃO]],Lista_Susp_!PRAZO,2,0)+Tabela1[[#This Row],[DATA]],"")</f>
        <v/>
      </c>
      <c r="AA239" s="13" t="b">
        <f ca="1">IF(Tabela1[[#This Row],[R.A.E]]="SIM",IF(AC239="ok","CONCLUÍDO",IF(Tabela1[[#This Row],[PRAZO ABERTURA R.A.E]]&lt;TODAY(),"ATRASADO","NO PRAZO")))</f>
        <v>0</v>
      </c>
      <c r="AB239" s="13" t="str">
        <f ca="1">IF(Tabela1[[#This Row],[PRAZO ABERTURA R.A.E]]&gt;=TODAY(),"",IF(Tabela1[[#This Row],[STATUS]]="ATRASADO",TODAY()-Tabela1[[#This Row],[PRAZO ABERTURA R.A.E]],""))</f>
        <v/>
      </c>
      <c r="AE239" s="3"/>
      <c r="AF239" t="s">
        <v>89</v>
      </c>
    </row>
    <row r="240" spans="1:32" ht="45" x14ac:dyDescent="0.25">
      <c r="A240" s="6">
        <v>239</v>
      </c>
      <c r="B240" s="2" t="s">
        <v>30</v>
      </c>
      <c r="C240" s="85">
        <v>45351</v>
      </c>
      <c r="D240" s="87" t="s">
        <v>142</v>
      </c>
      <c r="E240" s="9">
        <v>0.29166666666666669</v>
      </c>
      <c r="F240" s="80" t="s">
        <v>1649</v>
      </c>
      <c r="G240" s="2" t="s">
        <v>28</v>
      </c>
      <c r="H240" s="131" t="s">
        <v>2399</v>
      </c>
      <c r="I240" s="131"/>
      <c r="J240" s="3"/>
      <c r="K240" s="5" t="s">
        <v>1650</v>
      </c>
      <c r="L240" s="3" t="s">
        <v>1364</v>
      </c>
      <c r="M240" s="3" t="s">
        <v>46</v>
      </c>
      <c r="N240" s="2" t="s">
        <v>1651</v>
      </c>
      <c r="O240" s="134" t="s">
        <v>2891</v>
      </c>
      <c r="P240" s="3" t="s">
        <v>1652</v>
      </c>
      <c r="Q240" s="70"/>
      <c r="R240" s="70"/>
      <c r="S240" s="70"/>
      <c r="T240" s="7" t="s">
        <v>1653</v>
      </c>
      <c r="U240" s="3" t="s">
        <v>1654</v>
      </c>
      <c r="V240" s="3" t="s">
        <v>99</v>
      </c>
      <c r="W240" s="3" t="s">
        <v>85</v>
      </c>
      <c r="X240" s="3" t="s">
        <v>86</v>
      </c>
      <c r="Y240" s="3" t="s">
        <v>83</v>
      </c>
      <c r="Z240" s="4" t="str">
        <f>IF(Tabela1[[#This Row],[R.A.E]]="SIM",VLOOKUP(Tabela1[[#This Row],[CLASSIFICAÇÃO]],Lista_Susp_!PRAZO,2,0)+Tabela1[[#This Row],[DATA]],"")</f>
        <v/>
      </c>
      <c r="AA240" s="13" t="b">
        <f ca="1">IF(Tabela1[[#This Row],[R.A.E]]="SIM",IF(AC240="ok","CONCLUÍDO",IF(Tabela1[[#This Row],[PRAZO ABERTURA R.A.E]]&lt;TODAY(),"ATRASADO","NO PRAZO")))</f>
        <v>0</v>
      </c>
      <c r="AB240" s="13" t="str">
        <f ca="1">IF(Tabela1[[#This Row],[PRAZO ABERTURA R.A.E]]&gt;=TODAY(),"",IF(Tabela1[[#This Row],[STATUS]]="ATRASADO",TODAY()-Tabela1[[#This Row],[PRAZO ABERTURA R.A.E]],""))</f>
        <v/>
      </c>
      <c r="AE240" s="3"/>
      <c r="AF240" t="s">
        <v>89</v>
      </c>
    </row>
    <row r="241" spans="1:32" ht="70.5" customHeight="1" x14ac:dyDescent="0.25">
      <c r="A241" s="6">
        <v>240</v>
      </c>
      <c r="B241" s="2" t="s">
        <v>30</v>
      </c>
      <c r="C241" s="85">
        <v>45352</v>
      </c>
      <c r="D241" s="87" t="s">
        <v>142</v>
      </c>
      <c r="E241" s="9">
        <v>0.39583333333333331</v>
      </c>
      <c r="F241" s="80" t="s">
        <v>1655</v>
      </c>
      <c r="G241" s="2" t="s">
        <v>32</v>
      </c>
      <c r="H241" s="131"/>
      <c r="I241" s="131"/>
      <c r="J241" s="3"/>
      <c r="K241" s="5" t="s">
        <v>1678</v>
      </c>
      <c r="L241" s="3" t="s">
        <v>176</v>
      </c>
      <c r="M241" s="3" t="s">
        <v>145</v>
      </c>
      <c r="N241" s="2" t="s">
        <v>145</v>
      </c>
      <c r="O241" s="2" t="s">
        <v>1656</v>
      </c>
      <c r="P241" s="3" t="s">
        <v>372</v>
      </c>
      <c r="Q241" s="70"/>
      <c r="R241" s="70"/>
      <c r="S241" s="70"/>
      <c r="T241" s="7" t="s">
        <v>1657</v>
      </c>
      <c r="U241" s="3" t="s">
        <v>1226</v>
      </c>
      <c r="V241" s="3" t="s">
        <v>103</v>
      </c>
      <c r="W241" s="3" t="s">
        <v>85</v>
      </c>
      <c r="X241" s="3" t="s">
        <v>86</v>
      </c>
      <c r="Y241" s="3" t="s">
        <v>83</v>
      </c>
      <c r="Z241" s="4" t="str">
        <f>IF(Tabela1[[#This Row],[R.A.E]]="SIM",VLOOKUP(Tabela1[[#This Row],[CLASSIFICAÇÃO]],Lista_Susp_!PRAZO,2,0)+Tabela1[[#This Row],[DATA]],"")</f>
        <v/>
      </c>
      <c r="AA241" s="13" t="b">
        <f ca="1">IF(Tabela1[[#This Row],[R.A.E]]="SIM",IF(AC241="ok","CONCLUÍDO",IF(Tabela1[[#This Row],[PRAZO ABERTURA R.A.E]]&lt;TODAY(),"ATRASADO","NO PRAZO")))</f>
        <v>0</v>
      </c>
      <c r="AB241" s="13" t="str">
        <f ca="1">IF(Tabela1[[#This Row],[PRAZO ABERTURA R.A.E]]&gt;=TODAY(),"",IF(Tabela1[[#This Row],[STATUS]]="ATRASADO",TODAY()-Tabela1[[#This Row],[PRAZO ABERTURA R.A.E]],""))</f>
        <v/>
      </c>
      <c r="AE241" s="3"/>
      <c r="AF241" t="s">
        <v>89</v>
      </c>
    </row>
    <row r="242" spans="1:32" ht="30" x14ac:dyDescent="0.25">
      <c r="A242" s="6">
        <v>254</v>
      </c>
      <c r="B242" s="2" t="s">
        <v>25</v>
      </c>
      <c r="C242" s="85">
        <v>45357</v>
      </c>
      <c r="D242" s="87" t="s">
        <v>138</v>
      </c>
      <c r="E242" s="9">
        <v>3.472222222222222E-3</v>
      </c>
      <c r="F242" s="80" t="s">
        <v>1732</v>
      </c>
      <c r="G242" s="2" t="s">
        <v>28</v>
      </c>
      <c r="H242" s="131" t="s">
        <v>2401</v>
      </c>
      <c r="I242" s="131"/>
      <c r="J242" s="3"/>
      <c r="K242" s="5" t="s">
        <v>1741</v>
      </c>
      <c r="L242" s="3" t="s">
        <v>205</v>
      </c>
      <c r="M242" s="3" t="s">
        <v>146</v>
      </c>
      <c r="N242" s="2" t="s">
        <v>1733</v>
      </c>
      <c r="O242" s="2" t="s">
        <v>1734</v>
      </c>
      <c r="P242" s="3" t="s">
        <v>1735</v>
      </c>
      <c r="Q242" s="70" t="s">
        <v>511</v>
      </c>
      <c r="R242" s="70" t="s">
        <v>2056</v>
      </c>
      <c r="S242" s="70" t="s">
        <v>2057</v>
      </c>
      <c r="T242" s="41" t="s">
        <v>1736</v>
      </c>
      <c r="U242" s="3" t="s">
        <v>1737</v>
      </c>
      <c r="V242" s="3" t="s">
        <v>80</v>
      </c>
      <c r="W242" s="3" t="s">
        <v>92</v>
      </c>
      <c r="X242" s="3" t="s">
        <v>86</v>
      </c>
      <c r="Y242" s="3" t="s">
        <v>89</v>
      </c>
      <c r="Z242" s="4">
        <f>IF(Tabela1[[#This Row],[R.A.E]]="SIM",VLOOKUP(Tabela1[[#This Row],[CLASSIFICAÇÃO]],Lista_Susp_!PRAZO,2,0)+Tabela1[[#This Row],[DATA]],"")</f>
        <v>45364</v>
      </c>
      <c r="AA242" s="13" t="str">
        <f ca="1">IF(Tabela1[[#This Row],[R.A.E]]="SIM",IF(AC242="ok","CONCLUÍDO",IF(Tabela1[[#This Row],[PRAZO ABERTURA R.A.E]]&lt;TODAY(),"ATRASADO","NO PRAZO")))</f>
        <v>CONCLUÍDO</v>
      </c>
      <c r="AB242" s="13" t="str">
        <f ca="1">IF(Tabela1[[#This Row],[PRAZO ABERTURA R.A.E]]&gt;=TODAY(),"",IF(Tabela1[[#This Row],[STATUS]]="ATRASADO",TODAY()-Tabela1[[#This Row],[PRAZO ABERTURA R.A.E]],""))</f>
        <v/>
      </c>
      <c r="AC242" s="3" t="s">
        <v>958</v>
      </c>
      <c r="AD242" s="4">
        <v>45362</v>
      </c>
      <c r="AE242" s="3" t="s">
        <v>89</v>
      </c>
      <c r="AF242" t="s">
        <v>89</v>
      </c>
    </row>
    <row r="243" spans="1:32" ht="42.75" customHeight="1" x14ac:dyDescent="0.25">
      <c r="A243" s="6">
        <v>297</v>
      </c>
      <c r="B243" s="2" t="s">
        <v>25</v>
      </c>
      <c r="C243" s="85">
        <v>45366</v>
      </c>
      <c r="D243" s="87" t="s">
        <v>138</v>
      </c>
      <c r="E243" s="9">
        <v>0.5625</v>
      </c>
      <c r="F243" s="80" t="s">
        <v>1975</v>
      </c>
      <c r="G243" s="2" t="s">
        <v>28</v>
      </c>
      <c r="H243" s="131" t="s">
        <v>2400</v>
      </c>
      <c r="I243" s="131"/>
      <c r="J243" s="3" t="s">
        <v>89</v>
      </c>
      <c r="K243" s="5" t="s">
        <v>1976</v>
      </c>
      <c r="L243" s="3" t="s">
        <v>161</v>
      </c>
      <c r="M243" s="3" t="s">
        <v>274</v>
      </c>
      <c r="N243" s="2" t="s">
        <v>1977</v>
      </c>
      <c r="O243" s="2" t="s">
        <v>1978</v>
      </c>
      <c r="P243" s="3" t="s">
        <v>1979</v>
      </c>
      <c r="Q243" s="70"/>
      <c r="R243" s="70"/>
      <c r="S243" s="70"/>
      <c r="T243" s="7" t="s">
        <v>1980</v>
      </c>
      <c r="U243" s="3" t="s">
        <v>1981</v>
      </c>
      <c r="V243" s="3" t="s">
        <v>90</v>
      </c>
      <c r="W243" s="3" t="s">
        <v>88</v>
      </c>
      <c r="X243" s="3" t="s">
        <v>102</v>
      </c>
      <c r="Y243" s="3" t="s">
        <v>89</v>
      </c>
      <c r="Z243" s="4">
        <f>IF(Tabela1[[#This Row],[R.A.E]]="SIM",VLOOKUP(Tabela1[[#This Row],[CLASSIFICAÇÃO]],Lista_Susp_!PRAZO,2,0)+Tabela1[[#This Row],[DATA]],"")</f>
        <v>45373</v>
      </c>
      <c r="AA243" s="13" t="str">
        <f ca="1">IF(Tabela1[[#This Row],[R.A.E]]="SIM",IF(AC243="ok","CONCLUÍDO",IF(Tabela1[[#This Row],[PRAZO ABERTURA R.A.E]]&lt;TODAY(),"ATRASADO","NO PRAZO")))</f>
        <v>CONCLUÍDO</v>
      </c>
      <c r="AB243" s="13" t="str">
        <f ca="1">IF(Tabela1[[#This Row],[PRAZO ABERTURA R.A.E]]&gt;=TODAY(),"",IF(Tabela1[[#This Row],[STATUS]]="ATRASADO",TODAY()-Tabela1[[#This Row],[PRAZO ABERTURA R.A.E]],""))</f>
        <v/>
      </c>
      <c r="AC243" s="3" t="s">
        <v>958</v>
      </c>
      <c r="AE243" s="3" t="s">
        <v>89</v>
      </c>
    </row>
    <row r="244" spans="1:32" ht="60" x14ac:dyDescent="0.25">
      <c r="A244" s="6">
        <v>310</v>
      </c>
      <c r="B244" s="2" t="s">
        <v>25</v>
      </c>
      <c r="C244" s="85">
        <v>45368</v>
      </c>
      <c r="D244" s="87" t="s">
        <v>138</v>
      </c>
      <c r="E244" s="9">
        <v>0.85486111111111107</v>
      </c>
      <c r="F244" s="80" t="s">
        <v>2024</v>
      </c>
      <c r="G244" s="2" t="s">
        <v>28</v>
      </c>
      <c r="H244" s="131" t="s">
        <v>2401</v>
      </c>
      <c r="I244" s="131"/>
      <c r="J244" s="3"/>
      <c r="K244" s="5" t="s">
        <v>2053</v>
      </c>
      <c r="L244" s="3" t="s">
        <v>179</v>
      </c>
      <c r="M244" s="3" t="s">
        <v>146</v>
      </c>
      <c r="N244" s="2" t="s">
        <v>2025</v>
      </c>
      <c r="O244" s="2" t="s">
        <v>2026</v>
      </c>
      <c r="P244" s="3" t="s">
        <v>533</v>
      </c>
      <c r="Q244" s="70"/>
      <c r="R244" s="70"/>
      <c r="S244" s="70"/>
      <c r="T244" s="7" t="s">
        <v>2027</v>
      </c>
      <c r="U244" s="3" t="s">
        <v>1666</v>
      </c>
      <c r="V244" s="3" t="s">
        <v>1361</v>
      </c>
      <c r="W244" s="3" t="s">
        <v>88</v>
      </c>
      <c r="X244" s="3" t="s">
        <v>102</v>
      </c>
      <c r="Y244" s="3" t="s">
        <v>89</v>
      </c>
      <c r="Z244" s="4">
        <f>IF(Tabela1[[#This Row],[R.A.E]]="SIM",VLOOKUP(Tabela1[[#This Row],[CLASSIFICAÇÃO]],Lista_Susp_!PRAZO,2,0)+Tabela1[[#This Row],[DATA]],"")</f>
        <v>45375</v>
      </c>
      <c r="AA244" s="13" t="str">
        <f ca="1">IF(Tabela1[[#This Row],[R.A.E]]="SIM",IF(AC244="ok","CONCLUÍDO",IF(Tabela1[[#This Row],[PRAZO ABERTURA R.A.E]]&lt;TODAY(),"ATRASADO","NO PRAZO")))</f>
        <v>CONCLUÍDO</v>
      </c>
      <c r="AB244" s="13" t="str">
        <f ca="1">IF(Tabela1[[#This Row],[PRAZO ABERTURA R.A.E]]&gt;=TODAY(),"",IF(Tabela1[[#This Row],[STATUS]]="ATRASADO",TODAY()-Tabela1[[#This Row],[PRAZO ABERTURA R.A.E]],""))</f>
        <v/>
      </c>
      <c r="AC244" s="3" t="s">
        <v>248</v>
      </c>
      <c r="AE244" s="3" t="s">
        <v>89</v>
      </c>
      <c r="AF244" t="s">
        <v>89</v>
      </c>
    </row>
    <row r="245" spans="1:32" ht="60" x14ac:dyDescent="0.25">
      <c r="A245" s="6">
        <v>241</v>
      </c>
      <c r="B245" s="2" t="s">
        <v>25</v>
      </c>
      <c r="C245" s="85">
        <v>45352</v>
      </c>
      <c r="D245" s="18" t="s">
        <v>138</v>
      </c>
      <c r="E245" s="9">
        <v>0.4861111111111111</v>
      </c>
      <c r="F245" s="80" t="s">
        <v>1661</v>
      </c>
      <c r="G245" s="2" t="s">
        <v>28</v>
      </c>
      <c r="H245" s="131" t="s">
        <v>2399</v>
      </c>
      <c r="I245" s="131"/>
      <c r="J245" s="3"/>
      <c r="K245" s="5" t="s">
        <v>1679</v>
      </c>
      <c r="L245" s="3" t="s">
        <v>179</v>
      </c>
      <c r="M245" s="3" t="s">
        <v>146</v>
      </c>
      <c r="N245" s="2" t="s">
        <v>1662</v>
      </c>
      <c r="O245" s="80" t="s">
        <v>1663</v>
      </c>
      <c r="P245" s="3" t="s">
        <v>1664</v>
      </c>
      <c r="Q245" s="70"/>
      <c r="R245" s="70"/>
      <c r="S245" s="70"/>
      <c r="T245" s="7" t="s">
        <v>1665</v>
      </c>
      <c r="U245" s="3" t="s">
        <v>1666</v>
      </c>
      <c r="V245" s="68" t="s">
        <v>94</v>
      </c>
      <c r="W245" s="3" t="s">
        <v>85</v>
      </c>
      <c r="X245" s="3" t="s">
        <v>86</v>
      </c>
      <c r="Y245" s="3" t="s">
        <v>83</v>
      </c>
      <c r="Z245" s="4" t="str">
        <f>IF(Tabela1[[#This Row],[R.A.E]]="SIM",VLOOKUP(Tabela1[[#This Row],[CLASSIFICAÇÃO]],Lista_Susp_!PRAZO,2,0)+Tabela1[[#This Row],[DATA]],"")</f>
        <v/>
      </c>
      <c r="AA245" s="13" t="b">
        <f ca="1">IF(Tabela1[[#This Row],[R.A.E]]="SIM",IF(AC245="ok","CONCLUÍDO",IF(Tabela1[[#This Row],[PRAZO ABERTURA R.A.E]]&lt;TODAY(),"ATRASADO","NO PRAZO")))</f>
        <v>0</v>
      </c>
      <c r="AB245" s="13" t="str">
        <f ca="1">IF(Tabela1[[#This Row],[PRAZO ABERTURA R.A.E]]&gt;=TODAY(),"",IF(Tabela1[[#This Row],[STATUS]]="ATRASADO",TODAY()-Tabela1[[#This Row],[PRAZO ABERTURA R.A.E]],""))</f>
        <v/>
      </c>
      <c r="AE245" s="3"/>
    </row>
    <row r="246" spans="1:32" ht="90" x14ac:dyDescent="0.25">
      <c r="A246" s="6">
        <v>245</v>
      </c>
      <c r="B246" s="2" t="s">
        <v>30</v>
      </c>
      <c r="C246" s="85">
        <v>45354</v>
      </c>
      <c r="D246" s="87" t="s">
        <v>138</v>
      </c>
      <c r="E246" s="9">
        <v>0.47916666666666669</v>
      </c>
      <c r="F246" s="19" t="s">
        <v>1687</v>
      </c>
      <c r="G246" s="2" t="s">
        <v>32</v>
      </c>
      <c r="H246" s="131"/>
      <c r="I246" s="131"/>
      <c r="J246" s="3"/>
      <c r="K246" s="5" t="s">
        <v>1688</v>
      </c>
      <c r="L246" s="3" t="s">
        <v>176</v>
      </c>
      <c r="M246" s="3" t="s">
        <v>145</v>
      </c>
      <c r="N246" s="2" t="s">
        <v>1617</v>
      </c>
      <c r="O246" s="2" t="s">
        <v>1689</v>
      </c>
      <c r="P246" s="3" t="s">
        <v>372</v>
      </c>
      <c r="Q246" s="70"/>
      <c r="R246" s="70"/>
      <c r="S246" s="70"/>
      <c r="T246" s="7" t="s">
        <v>1690</v>
      </c>
      <c r="U246" s="3" t="s">
        <v>1691</v>
      </c>
      <c r="V246" s="3" t="s">
        <v>103</v>
      </c>
      <c r="W246" s="3" t="s">
        <v>85</v>
      </c>
      <c r="X246" s="3" t="s">
        <v>86</v>
      </c>
      <c r="Y246" s="3" t="s">
        <v>83</v>
      </c>
      <c r="Z246" s="4" t="str">
        <f>IF(Tabela1[[#This Row],[R.A.E]]="SIM",VLOOKUP(Tabela1[[#This Row],[CLASSIFICAÇÃO]],Lista_Susp_!PRAZO,2,0)+Tabela1[[#This Row],[DATA]],"")</f>
        <v/>
      </c>
      <c r="AA246" s="13" t="b">
        <f ca="1">IF(Tabela1[[#This Row],[R.A.E]]="SIM",IF(AC246="ok","CONCLUÍDO",IF(Tabela1[[#This Row],[PRAZO ABERTURA R.A.E]]&lt;TODAY(),"ATRASADO","NO PRAZO")))</f>
        <v>0</v>
      </c>
      <c r="AB246" s="13" t="str">
        <f ca="1">IF(Tabela1[[#This Row],[PRAZO ABERTURA R.A.E]]&gt;=TODAY(),"",IF(Tabela1[[#This Row],[STATUS]]="ATRASADO",TODAY()-Tabela1[[#This Row],[PRAZO ABERTURA R.A.E]],""))</f>
        <v/>
      </c>
      <c r="AE246" s="3"/>
      <c r="AF246" t="s">
        <v>89</v>
      </c>
    </row>
    <row r="247" spans="1:32" ht="75" x14ac:dyDescent="0.25">
      <c r="A247" s="6">
        <v>246</v>
      </c>
      <c r="B247" s="2" t="s">
        <v>30</v>
      </c>
      <c r="C247" s="85">
        <v>45352</v>
      </c>
      <c r="D247" s="87" t="s">
        <v>138</v>
      </c>
      <c r="E247" s="9">
        <v>0.39583333333333331</v>
      </c>
      <c r="F247" s="80" t="s">
        <v>1692</v>
      </c>
      <c r="G247" s="2" t="s">
        <v>34</v>
      </c>
      <c r="H247" s="131"/>
      <c r="I247" s="131" t="s">
        <v>5261</v>
      </c>
      <c r="J247" s="3" t="s">
        <v>89</v>
      </c>
      <c r="K247" s="5" t="s">
        <v>1693</v>
      </c>
      <c r="L247" s="3" t="s">
        <v>176</v>
      </c>
      <c r="M247" s="3" t="s">
        <v>145</v>
      </c>
      <c r="N247" s="2" t="s">
        <v>1694</v>
      </c>
      <c r="O247" s="2" t="s">
        <v>1695</v>
      </c>
      <c r="P247" s="3" t="s">
        <v>1696</v>
      </c>
      <c r="Q247" s="70"/>
      <c r="R247" s="70"/>
      <c r="S247" s="70"/>
      <c r="T247" s="7" t="s">
        <v>1697</v>
      </c>
      <c r="U247" s="3" t="s">
        <v>1698</v>
      </c>
      <c r="V247" s="3" t="s">
        <v>258</v>
      </c>
      <c r="W247" s="3" t="s">
        <v>92</v>
      </c>
      <c r="X247" s="3" t="s">
        <v>95</v>
      </c>
      <c r="Y247" s="3" t="s">
        <v>89</v>
      </c>
      <c r="Z247" s="4">
        <f>IF(Tabela1[[#This Row],[R.A.E]]="SIM",VLOOKUP(Tabela1[[#This Row],[CLASSIFICAÇÃO]],Lista_Susp_!PRAZO,2,0)+Tabela1[[#This Row],[DATA]],"")</f>
        <v>45359</v>
      </c>
      <c r="AA247" s="13" t="str">
        <f ca="1">IF(Tabela1[[#This Row],[R.A.E]]="SIM",IF(AC247="ok","CONCLUÍDO",IF(Tabela1[[#This Row],[PRAZO ABERTURA R.A.E]]&lt;TODAY(),"ATRASADO","NO PRAZO")))</f>
        <v>ATRASADO</v>
      </c>
      <c r="AB247" s="13">
        <f ca="1">IF(Tabela1[[#This Row],[PRAZO ABERTURA R.A.E]]&gt;=TODAY(),"",IF(Tabela1[[#This Row],[STATUS]]="ATRASADO",TODAY()-Tabela1[[#This Row],[PRAZO ABERTURA R.A.E]],""))</f>
        <v>189</v>
      </c>
      <c r="AE247" s="3"/>
      <c r="AF247" t="s">
        <v>89</v>
      </c>
    </row>
    <row r="248" spans="1:32" ht="45" x14ac:dyDescent="0.25">
      <c r="A248" s="6">
        <v>247</v>
      </c>
      <c r="B248" s="2" t="s">
        <v>30</v>
      </c>
      <c r="C248" s="85">
        <v>45355</v>
      </c>
      <c r="D248" s="87" t="s">
        <v>138</v>
      </c>
      <c r="E248" s="9">
        <v>0.73611111111111116</v>
      </c>
      <c r="F248" s="80" t="s">
        <v>492</v>
      </c>
      <c r="G248" s="2" t="s">
        <v>32</v>
      </c>
      <c r="H248" s="131"/>
      <c r="I248" s="131"/>
      <c r="J248" s="3"/>
      <c r="K248" s="5" t="s">
        <v>1699</v>
      </c>
      <c r="L248" s="3" t="s">
        <v>153</v>
      </c>
      <c r="M248" s="3" t="s">
        <v>51</v>
      </c>
      <c r="N248" s="2" t="s">
        <v>1402</v>
      </c>
      <c r="O248" s="134" t="s">
        <v>1700</v>
      </c>
      <c r="P248" s="3" t="s">
        <v>1701</v>
      </c>
      <c r="Q248" s="70"/>
      <c r="R248" s="70"/>
      <c r="S248" s="70"/>
      <c r="T248" s="7" t="s">
        <v>473</v>
      </c>
      <c r="U248" s="3" t="s">
        <v>1702</v>
      </c>
      <c r="V248" s="3" t="s">
        <v>604</v>
      </c>
      <c r="W248" s="3" t="s">
        <v>85</v>
      </c>
      <c r="X248" s="3" t="s">
        <v>86</v>
      </c>
      <c r="Y248" s="3" t="s">
        <v>83</v>
      </c>
      <c r="Z248" s="4" t="str">
        <f>IF(Tabela1[[#This Row],[R.A.E]]="SIM",VLOOKUP(Tabela1[[#This Row],[CLASSIFICAÇÃO]],Lista_Susp_!PRAZO,2,0)+Tabela1[[#This Row],[DATA]],"")</f>
        <v/>
      </c>
      <c r="AA248" s="13" t="b">
        <f ca="1">IF(Tabela1[[#This Row],[R.A.E]]="SIM",IF(AC248="ok","CONCLUÍDO",IF(Tabela1[[#This Row],[PRAZO ABERTURA R.A.E]]&lt;TODAY(),"ATRASADO","NO PRAZO")))</f>
        <v>0</v>
      </c>
      <c r="AB248" s="13" t="str">
        <f ca="1">IF(Tabela1[[#This Row],[PRAZO ABERTURA R.A.E]]&gt;=TODAY(),"",IF(Tabela1[[#This Row],[STATUS]]="ATRASADO",TODAY()-Tabela1[[#This Row],[PRAZO ABERTURA R.A.E]],""))</f>
        <v/>
      </c>
      <c r="AE248" s="3"/>
      <c r="AF248" t="s">
        <v>89</v>
      </c>
    </row>
    <row r="249" spans="1:32" ht="60" x14ac:dyDescent="0.25">
      <c r="A249" s="6">
        <v>248</v>
      </c>
      <c r="B249" s="2" t="s">
        <v>30</v>
      </c>
      <c r="C249" s="85">
        <v>45355</v>
      </c>
      <c r="D249" s="87" t="s">
        <v>138</v>
      </c>
      <c r="E249" s="9">
        <v>0.43055555555555558</v>
      </c>
      <c r="F249" s="80" t="s">
        <v>1703</v>
      </c>
      <c r="G249" s="2" t="s">
        <v>32</v>
      </c>
      <c r="H249" s="131"/>
      <c r="I249" s="131"/>
      <c r="J249" s="3"/>
      <c r="K249" s="5" t="s">
        <v>1704</v>
      </c>
      <c r="L249" s="3" t="s">
        <v>152</v>
      </c>
      <c r="M249" s="3" t="s">
        <v>145</v>
      </c>
      <c r="N249" s="2" t="s">
        <v>1705</v>
      </c>
      <c r="O249" s="2" t="s">
        <v>1706</v>
      </c>
      <c r="P249" s="3" t="s">
        <v>372</v>
      </c>
      <c r="Q249" s="70"/>
      <c r="R249" s="70"/>
      <c r="S249" s="70"/>
      <c r="T249" s="7" t="s">
        <v>1707</v>
      </c>
      <c r="U249" s="3" t="s">
        <v>1708</v>
      </c>
      <c r="V249" s="3" t="s">
        <v>103</v>
      </c>
      <c r="W249" s="3" t="s">
        <v>85</v>
      </c>
      <c r="X249" s="3" t="s">
        <v>86</v>
      </c>
      <c r="Y249" s="3" t="s">
        <v>83</v>
      </c>
      <c r="Z249" s="4" t="str">
        <f>IF(Tabela1[[#This Row],[R.A.E]]="SIM",VLOOKUP(Tabela1[[#This Row],[CLASSIFICAÇÃO]],Lista_Susp_!PRAZO,2,0)+Tabela1[[#This Row],[DATA]],"")</f>
        <v/>
      </c>
      <c r="AA249" s="13" t="b">
        <f ca="1">IF(Tabela1[[#This Row],[R.A.E]]="SIM",IF(AC249="ok","CONCLUÍDO",IF(Tabela1[[#This Row],[PRAZO ABERTURA R.A.E]]&lt;TODAY(),"ATRASADO","NO PRAZO")))</f>
        <v>0</v>
      </c>
      <c r="AB249" s="13" t="str">
        <f ca="1">IF(Tabela1[[#This Row],[PRAZO ABERTURA R.A.E]]&gt;=TODAY(),"",IF(Tabela1[[#This Row],[STATUS]]="ATRASADO",TODAY()-Tabela1[[#This Row],[PRAZO ABERTURA R.A.E]],""))</f>
        <v/>
      </c>
      <c r="AE249" s="3"/>
      <c r="AF249" t="s">
        <v>89</v>
      </c>
    </row>
    <row r="250" spans="1:32" ht="60" x14ac:dyDescent="0.25">
      <c r="A250" s="6">
        <v>249</v>
      </c>
      <c r="B250" s="2" t="s">
        <v>30</v>
      </c>
      <c r="C250" s="85">
        <v>45355</v>
      </c>
      <c r="D250" s="87" t="s">
        <v>138</v>
      </c>
      <c r="E250" s="9">
        <v>0.66666666666666663</v>
      </c>
      <c r="F250" s="80" t="s">
        <v>1742</v>
      </c>
      <c r="G250" s="2" t="s">
        <v>39</v>
      </c>
      <c r="H250" s="131"/>
      <c r="I250" s="131"/>
      <c r="J250" s="3" t="s">
        <v>89</v>
      </c>
      <c r="K250" s="5" t="s">
        <v>1709</v>
      </c>
      <c r="L250" s="3" t="s">
        <v>187</v>
      </c>
      <c r="M250" s="3" t="s">
        <v>145</v>
      </c>
      <c r="N250" s="2" t="s">
        <v>1710</v>
      </c>
      <c r="O250" s="2" t="s">
        <v>1711</v>
      </c>
      <c r="P250" s="3" t="s">
        <v>1712</v>
      </c>
      <c r="Q250" s="70"/>
      <c r="R250" s="70"/>
      <c r="S250" s="70"/>
      <c r="T250" s="7" t="s">
        <v>1713</v>
      </c>
      <c r="U250" s="3" t="s">
        <v>1714</v>
      </c>
      <c r="V250" s="3" t="s">
        <v>258</v>
      </c>
      <c r="W250" s="3" t="s">
        <v>92</v>
      </c>
      <c r="X250" s="3" t="s">
        <v>95</v>
      </c>
      <c r="Y250" s="3" t="s">
        <v>89</v>
      </c>
      <c r="Z250" s="4">
        <f>IF(Tabela1[[#This Row],[R.A.E]]="SIM",VLOOKUP(Tabela1[[#This Row],[CLASSIFICAÇÃO]],Lista_Susp_!PRAZO,2,0)+Tabela1[[#This Row],[DATA]],"")</f>
        <v>45362</v>
      </c>
      <c r="AA250" s="13" t="str">
        <f ca="1">IF(Tabela1[[#This Row],[R.A.E]]="SIM",IF(AC250="ok","CONCLUÍDO",IF(Tabela1[[#This Row],[PRAZO ABERTURA R.A.E]]&lt;TODAY(),"ATRASADO","NO PRAZO")))</f>
        <v>ATRASADO</v>
      </c>
      <c r="AB250" s="13">
        <f ca="1">IF(Tabela1[[#This Row],[PRAZO ABERTURA R.A.E]]&gt;=TODAY(),"",IF(Tabela1[[#This Row],[STATUS]]="ATRASADO",TODAY()-Tabela1[[#This Row],[PRAZO ABERTURA R.A.E]],""))</f>
        <v>186</v>
      </c>
      <c r="AE250" s="3"/>
      <c r="AF250" t="s">
        <v>89</v>
      </c>
    </row>
    <row r="251" spans="1:32" ht="90" x14ac:dyDescent="0.25">
      <c r="A251" s="6">
        <v>250</v>
      </c>
      <c r="B251" s="2" t="s">
        <v>30</v>
      </c>
      <c r="C251" s="85">
        <v>45355</v>
      </c>
      <c r="D251" s="87" t="s">
        <v>138</v>
      </c>
      <c r="E251" s="9">
        <v>0.43055555555555558</v>
      </c>
      <c r="F251" s="80" t="s">
        <v>1715</v>
      </c>
      <c r="G251" s="2" t="s">
        <v>32</v>
      </c>
      <c r="H251" s="131"/>
      <c r="I251" s="131"/>
      <c r="J251" s="3" t="s">
        <v>89</v>
      </c>
      <c r="K251" s="5" t="s">
        <v>1716</v>
      </c>
      <c r="L251" s="3" t="s">
        <v>153</v>
      </c>
      <c r="M251" s="3" t="s">
        <v>145</v>
      </c>
      <c r="N251" s="2" t="s">
        <v>1717</v>
      </c>
      <c r="O251" s="134" t="s">
        <v>1718</v>
      </c>
      <c r="P251" s="3" t="s">
        <v>533</v>
      </c>
      <c r="Q251" s="70"/>
      <c r="R251" s="70"/>
      <c r="S251" s="70"/>
      <c r="T251" s="7" t="s">
        <v>1719</v>
      </c>
      <c r="U251" s="3" t="s">
        <v>1720</v>
      </c>
      <c r="V251" s="3" t="s">
        <v>258</v>
      </c>
      <c r="W251" s="3" t="s">
        <v>85</v>
      </c>
      <c r="X251" s="3" t="s">
        <v>95</v>
      </c>
      <c r="Y251" s="3" t="s">
        <v>89</v>
      </c>
      <c r="Z251" s="4">
        <f>IF(Tabela1[[#This Row],[R.A.E]]="SIM",VLOOKUP(Tabela1[[#This Row],[CLASSIFICAÇÃO]],Lista_Susp_!PRAZO,2,0)+Tabela1[[#This Row],[DATA]],"")</f>
        <v>45362</v>
      </c>
      <c r="AA251" s="13" t="str">
        <f ca="1">IF(Tabela1[[#This Row],[R.A.E]]="SIM",IF(AC251="ok","CONCLUÍDO",IF(Tabela1[[#This Row],[PRAZO ABERTURA R.A.E]]&lt;TODAY(),"ATRASADO","NO PRAZO")))</f>
        <v>ATRASADO</v>
      </c>
      <c r="AB251" s="13">
        <f ca="1">IF(Tabela1[[#This Row],[PRAZO ABERTURA R.A.E]]&gt;=TODAY(),"",IF(Tabela1[[#This Row],[STATUS]]="ATRASADO",TODAY()-Tabela1[[#This Row],[PRAZO ABERTURA R.A.E]],""))</f>
        <v>186</v>
      </c>
      <c r="AE251" s="3"/>
      <c r="AF251" t="s">
        <v>89</v>
      </c>
    </row>
    <row r="252" spans="1:32" ht="30" x14ac:dyDescent="0.25">
      <c r="A252" s="6">
        <v>251</v>
      </c>
      <c r="B252" s="2" t="s">
        <v>25</v>
      </c>
      <c r="C252" s="85">
        <v>45355</v>
      </c>
      <c r="D252" s="87" t="s">
        <v>138</v>
      </c>
      <c r="E252" s="9">
        <v>0.91666666666666663</v>
      </c>
      <c r="F252" s="80" t="s">
        <v>1740</v>
      </c>
      <c r="G252" s="2" t="s">
        <v>36</v>
      </c>
      <c r="H252" s="131"/>
      <c r="I252" s="131"/>
      <c r="J252" s="3"/>
      <c r="K252" s="5" t="s">
        <v>1721</v>
      </c>
      <c r="L252" s="6" t="s">
        <v>150</v>
      </c>
      <c r="M252" s="3" t="s">
        <v>147</v>
      </c>
      <c r="N252" s="2" t="s">
        <v>1722</v>
      </c>
      <c r="O252" s="2" t="s">
        <v>1723</v>
      </c>
      <c r="P252" s="3" t="s">
        <v>1724</v>
      </c>
      <c r="Q252" s="70"/>
      <c r="R252" s="70"/>
      <c r="S252" s="70"/>
      <c r="T252" s="7" t="s">
        <v>473</v>
      </c>
      <c r="U252" s="3" t="s">
        <v>1725</v>
      </c>
      <c r="V252" s="3" t="s">
        <v>99</v>
      </c>
      <c r="W252" s="3" t="s">
        <v>85</v>
      </c>
      <c r="X252" s="3" t="s">
        <v>86</v>
      </c>
      <c r="Y252" s="3" t="s">
        <v>83</v>
      </c>
      <c r="Z252" s="4" t="str">
        <f>IF(Tabela1[[#This Row],[R.A.E]]="SIM",VLOOKUP(Tabela1[[#This Row],[CLASSIFICAÇÃO]],Lista_Susp_!PRAZO,2,0)+Tabela1[[#This Row],[DATA]],"")</f>
        <v/>
      </c>
      <c r="AA252" s="13" t="b">
        <f ca="1">IF(Tabela1[[#This Row],[R.A.E]]="SIM",IF(AC252="ok","CONCLUÍDO",IF(Tabela1[[#This Row],[PRAZO ABERTURA R.A.E]]&lt;TODAY(),"ATRASADO","NO PRAZO")))</f>
        <v>0</v>
      </c>
      <c r="AB252" s="13" t="str">
        <f ca="1">IF(Tabela1[[#This Row],[PRAZO ABERTURA R.A.E]]&gt;=TODAY(),"",IF(Tabela1[[#This Row],[STATUS]]="ATRASADO",TODAY()-Tabela1[[#This Row],[PRAZO ABERTURA R.A.E]],""))</f>
        <v/>
      </c>
      <c r="AE252" s="3"/>
    </row>
    <row r="253" spans="1:32" ht="30" x14ac:dyDescent="0.25">
      <c r="A253" s="6">
        <v>242</v>
      </c>
      <c r="B253" s="2" t="s">
        <v>25</v>
      </c>
      <c r="C253" s="85">
        <v>45352</v>
      </c>
      <c r="D253" s="87" t="s">
        <v>138</v>
      </c>
      <c r="E253" s="9">
        <v>0.70833333333333337</v>
      </c>
      <c r="F253" s="80" t="s">
        <v>1667</v>
      </c>
      <c r="G253" s="2" t="s">
        <v>28</v>
      </c>
      <c r="H253" s="131" t="s">
        <v>2400</v>
      </c>
      <c r="I253" s="131"/>
      <c r="J253" s="3"/>
      <c r="K253" s="5" t="s">
        <v>1680</v>
      </c>
      <c r="L253" s="3" t="s">
        <v>150</v>
      </c>
      <c r="M253" s="3" t="s">
        <v>257</v>
      </c>
      <c r="N253" s="2" t="s">
        <v>1668</v>
      </c>
      <c r="O253" s="82" t="s">
        <v>1676</v>
      </c>
      <c r="P253" s="2" t="s">
        <v>1676</v>
      </c>
      <c r="Q253" s="70"/>
      <c r="R253" s="70"/>
      <c r="S253" s="70"/>
      <c r="T253" s="7" t="s">
        <v>1669</v>
      </c>
      <c r="U253" s="3" t="s">
        <v>1670</v>
      </c>
      <c r="V253" s="3" t="s">
        <v>1328</v>
      </c>
      <c r="W253" s="3" t="s">
        <v>85</v>
      </c>
      <c r="X253" s="3" t="s">
        <v>82</v>
      </c>
      <c r="Y253" s="3" t="s">
        <v>83</v>
      </c>
      <c r="Z253" s="4" t="str">
        <f>IF(Tabela1[[#This Row],[R.A.E]]="SIM",VLOOKUP(Tabela1[[#This Row],[CLASSIFICAÇÃO]],Lista_Susp_!PRAZO,2,0)+Tabela1[[#This Row],[DATA]],"")</f>
        <v/>
      </c>
      <c r="AA253" s="13" t="b">
        <f ca="1">IF(Tabela1[[#This Row],[R.A.E]]="SIM",IF(AC253="ok","CONCLUÍDO",IF(Tabela1[[#This Row],[PRAZO ABERTURA R.A.E]]&lt;TODAY(),"ATRASADO","NO PRAZO")))</f>
        <v>0</v>
      </c>
      <c r="AB253" s="13" t="str">
        <f ca="1">IF(Tabela1[[#This Row],[PRAZO ABERTURA R.A.E]]&gt;=TODAY(),"",IF(Tabela1[[#This Row],[STATUS]]="ATRASADO",TODAY()-Tabela1[[#This Row],[PRAZO ABERTURA R.A.E]],""))</f>
        <v/>
      </c>
      <c r="AE253" s="3"/>
    </row>
    <row r="254" spans="1:32" ht="214.5" x14ac:dyDescent="0.25">
      <c r="A254" s="6">
        <v>253</v>
      </c>
      <c r="B254" s="2" t="s">
        <v>25</v>
      </c>
      <c r="C254" s="85">
        <v>45356</v>
      </c>
      <c r="D254" s="87" t="s">
        <v>138</v>
      </c>
      <c r="E254" s="9">
        <v>0.70277777777777783</v>
      </c>
      <c r="F254" s="80" t="s">
        <v>1738</v>
      </c>
      <c r="G254" s="2" t="s">
        <v>58</v>
      </c>
      <c r="H254" s="131"/>
      <c r="I254" s="131"/>
      <c r="J254" s="3"/>
      <c r="K254" s="5" t="s">
        <v>1739</v>
      </c>
      <c r="L254" s="3" t="s">
        <v>150</v>
      </c>
      <c r="M254" s="3" t="s">
        <v>51</v>
      </c>
      <c r="N254" s="2" t="s">
        <v>1729</v>
      </c>
      <c r="O254" s="134" t="s">
        <v>1730</v>
      </c>
      <c r="P254" s="3" t="s">
        <v>526</v>
      </c>
      <c r="Q254" s="70"/>
      <c r="R254" s="70"/>
      <c r="S254" s="70"/>
      <c r="T254" s="41" t="s">
        <v>1731</v>
      </c>
      <c r="U254" s="3" t="s">
        <v>709</v>
      </c>
      <c r="V254" s="3" t="s">
        <v>97</v>
      </c>
      <c r="W254" s="3" t="s">
        <v>85</v>
      </c>
      <c r="X254" s="3" t="s">
        <v>86</v>
      </c>
      <c r="Y254" s="3" t="s">
        <v>83</v>
      </c>
      <c r="Z254" s="4" t="str">
        <f>IF(Tabela1[[#This Row],[R.A.E]]="SIM",VLOOKUP(Tabela1[[#This Row],[CLASSIFICAÇÃO]],Lista_Susp_!PRAZO,2,0)+Tabela1[[#This Row],[DATA]],"")</f>
        <v/>
      </c>
      <c r="AA254" s="13" t="b">
        <f ca="1">IF(Tabela1[[#This Row],[R.A.E]]="SIM",IF(AC254="ok","CONCLUÍDO",IF(Tabela1[[#This Row],[PRAZO ABERTURA R.A.E]]&lt;TODAY(),"ATRASADO","NO PRAZO")))</f>
        <v>0</v>
      </c>
      <c r="AB254" s="13" t="str">
        <f ca="1">IF(Tabela1[[#This Row],[PRAZO ABERTURA R.A.E]]&gt;=TODAY(),"",IF(Tabela1[[#This Row],[STATUS]]="ATRASADO",TODAY()-Tabela1[[#This Row],[PRAZO ABERTURA R.A.E]],""))</f>
        <v/>
      </c>
      <c r="AE254" s="3"/>
    </row>
    <row r="255" spans="1:32" ht="60" x14ac:dyDescent="0.25">
      <c r="A255" s="6">
        <v>243</v>
      </c>
      <c r="B255" s="2" t="s">
        <v>25</v>
      </c>
      <c r="C255" s="85">
        <v>45353</v>
      </c>
      <c r="D255" s="87" t="s">
        <v>138</v>
      </c>
      <c r="E255" s="9">
        <v>0.82638888888888884</v>
      </c>
      <c r="F255" s="80" t="s">
        <v>1671</v>
      </c>
      <c r="G255" s="2" t="s">
        <v>28</v>
      </c>
      <c r="H255" s="131" t="s">
        <v>2400</v>
      </c>
      <c r="I255" s="131"/>
      <c r="J255" s="3"/>
      <c r="K255" s="5" t="s">
        <v>1681</v>
      </c>
      <c r="L255" s="3" t="s">
        <v>149</v>
      </c>
      <c r="M255" s="3" t="s">
        <v>146</v>
      </c>
      <c r="N255" s="2" t="s">
        <v>1677</v>
      </c>
      <c r="O255" s="2" t="s">
        <v>1672</v>
      </c>
      <c r="P255" s="3" t="s">
        <v>1673</v>
      </c>
      <c r="Q255" s="70"/>
      <c r="R255" s="70"/>
      <c r="S255" s="70"/>
      <c r="T255" s="7" t="s">
        <v>1674</v>
      </c>
      <c r="U255" s="3" t="s">
        <v>1675</v>
      </c>
      <c r="V255" s="3" t="s">
        <v>80</v>
      </c>
      <c r="W255" s="3" t="s">
        <v>85</v>
      </c>
      <c r="X255" s="3" t="s">
        <v>82</v>
      </c>
      <c r="Y255" s="3" t="s">
        <v>83</v>
      </c>
      <c r="Z255" s="4" t="str">
        <f>IF(Tabela1[[#This Row],[R.A.E]]="SIM",VLOOKUP(Tabela1[[#This Row],[CLASSIFICAÇÃO]],Lista_Susp_!PRAZO,2,0)+Tabela1[[#This Row],[DATA]],"")</f>
        <v/>
      </c>
      <c r="AA255" s="13" t="b">
        <f ca="1">IF(Tabela1[[#This Row],[R.A.E]]="SIM",IF(AC255="ok","CONCLUÍDO",IF(Tabela1[[#This Row],[PRAZO ABERTURA R.A.E]]&lt;TODAY(),"ATRASADO","NO PRAZO")))</f>
        <v>0</v>
      </c>
      <c r="AB255" s="13" t="str">
        <f ca="1">IF(Tabela1[[#This Row],[PRAZO ABERTURA R.A.E]]&gt;=TODAY(),"",IF(Tabela1[[#This Row],[STATUS]]="ATRASADO",TODAY()-Tabela1[[#This Row],[PRAZO ABERTURA R.A.E]],""))</f>
        <v/>
      </c>
      <c r="AE255" s="3"/>
      <c r="AF255" t="s">
        <v>89</v>
      </c>
    </row>
    <row r="256" spans="1:32" ht="57.75" x14ac:dyDescent="0.25">
      <c r="A256" s="6">
        <v>255</v>
      </c>
      <c r="B256" s="2" t="s">
        <v>25</v>
      </c>
      <c r="C256" s="85">
        <v>45355</v>
      </c>
      <c r="D256" s="87" t="s">
        <v>138</v>
      </c>
      <c r="E256" s="9">
        <v>0.60416666666666663</v>
      </c>
      <c r="F256" s="80" t="s">
        <v>1743</v>
      </c>
      <c r="G256" s="2" t="s">
        <v>39</v>
      </c>
      <c r="H256" s="131"/>
      <c r="I256" s="131"/>
      <c r="J256" s="3"/>
      <c r="K256" s="5" t="s">
        <v>1757</v>
      </c>
      <c r="L256" s="3" t="s">
        <v>150</v>
      </c>
      <c r="M256" s="3" t="s">
        <v>145</v>
      </c>
      <c r="N256" s="2" t="s">
        <v>1744</v>
      </c>
      <c r="O256" s="2" t="s">
        <v>1745</v>
      </c>
      <c r="P256" s="3" t="s">
        <v>1746</v>
      </c>
      <c r="Q256" s="70"/>
      <c r="R256" s="70"/>
      <c r="S256" s="70"/>
      <c r="T256" s="41" t="s">
        <v>1747</v>
      </c>
      <c r="U256" s="3" t="s">
        <v>1748</v>
      </c>
      <c r="V256" s="3" t="s">
        <v>91</v>
      </c>
      <c r="W256" s="3" t="s">
        <v>85</v>
      </c>
      <c r="X256" s="3" t="s">
        <v>86</v>
      </c>
      <c r="Y256" s="3" t="s">
        <v>83</v>
      </c>
      <c r="Z256" s="4" t="str">
        <f>IF(Tabela1[[#This Row],[R.A.E]]="SIM",VLOOKUP(Tabela1[[#This Row],[CLASSIFICAÇÃO]],Lista_Susp_!PRAZO,2,0)+Tabela1[[#This Row],[DATA]],"")</f>
        <v/>
      </c>
      <c r="AA256" s="13" t="b">
        <f ca="1">IF(Tabela1[[#This Row],[R.A.E]]="SIM",IF(AC256="ok","CONCLUÍDO",IF(Tabela1[[#This Row],[PRAZO ABERTURA R.A.E]]&lt;TODAY(),"ATRASADO","NO PRAZO")))</f>
        <v>0</v>
      </c>
      <c r="AB256" s="13" t="str">
        <f ca="1">IF(Tabela1[[#This Row],[PRAZO ABERTURA R.A.E]]&gt;=TODAY(),"",IF(Tabela1[[#This Row],[STATUS]]="ATRASADO",TODAY()-Tabela1[[#This Row],[PRAZO ABERTURA R.A.E]],""))</f>
        <v/>
      </c>
      <c r="AE256" s="3"/>
    </row>
    <row r="257" spans="1:32" ht="30" x14ac:dyDescent="0.25">
      <c r="A257" s="6">
        <v>244</v>
      </c>
      <c r="B257" s="2" t="s">
        <v>25</v>
      </c>
      <c r="C257" s="85">
        <v>45355</v>
      </c>
      <c r="D257" s="93" t="str">
        <f>TEXT(C257,"MMMM")</f>
        <v>março</v>
      </c>
      <c r="E257" s="9">
        <v>9.5833333333333326E-2</v>
      </c>
      <c r="F257" s="80" t="s">
        <v>1683</v>
      </c>
      <c r="G257" s="2" t="s">
        <v>28</v>
      </c>
      <c r="H257" s="131" t="s">
        <v>2400</v>
      </c>
      <c r="I257" s="131"/>
      <c r="J257" s="3"/>
      <c r="K257" s="5" t="s">
        <v>1682</v>
      </c>
      <c r="L257" s="3" t="s">
        <v>149</v>
      </c>
      <c r="M257" s="3" t="s">
        <v>146</v>
      </c>
      <c r="N257" s="2"/>
      <c r="O257" s="2" t="s">
        <v>1684</v>
      </c>
      <c r="P257" s="3" t="s">
        <v>533</v>
      </c>
      <c r="Q257" s="70"/>
      <c r="R257" s="70"/>
      <c r="S257" s="70"/>
      <c r="T257" s="7" t="s">
        <v>1685</v>
      </c>
      <c r="U257" s="3" t="s">
        <v>1686</v>
      </c>
      <c r="V257" s="3" t="s">
        <v>80</v>
      </c>
      <c r="W257" s="3" t="s">
        <v>85</v>
      </c>
      <c r="X257" s="3" t="s">
        <v>86</v>
      </c>
      <c r="Y257" s="3" t="s">
        <v>83</v>
      </c>
      <c r="Z257" s="4" t="str">
        <f>IF(Tabela1[[#This Row],[R.A.E]]="SIM",VLOOKUP(Tabela1[[#This Row],[CLASSIFICAÇÃO]],Lista_Susp_!PRAZO,2,0)+Tabela1[[#This Row],[DATA]],"")</f>
        <v/>
      </c>
      <c r="AA257" s="13" t="b">
        <f ca="1">IF(Tabela1[[#This Row],[R.A.E]]="SIM",IF(AC257="ok","CONCLUÍDO",IF(Tabela1[[#This Row],[PRAZO ABERTURA R.A.E]]&lt;TODAY(),"ATRASADO","NO PRAZO")))</f>
        <v>0</v>
      </c>
      <c r="AB257" s="13" t="str">
        <f ca="1">IF(Tabela1[[#This Row],[PRAZO ABERTURA R.A.E]]&gt;=TODAY(),"",IF(Tabela1[[#This Row],[STATUS]]="ATRASADO",TODAY()-Tabela1[[#This Row],[PRAZO ABERTURA R.A.E]],""))</f>
        <v/>
      </c>
      <c r="AE257" s="3"/>
      <c r="AF257" t="s">
        <v>89</v>
      </c>
    </row>
    <row r="258" spans="1:32" ht="75" x14ac:dyDescent="0.25">
      <c r="A258" s="6">
        <v>252</v>
      </c>
      <c r="B258" s="2" t="s">
        <v>25</v>
      </c>
      <c r="C258" s="85">
        <v>45356</v>
      </c>
      <c r="D258" s="87" t="s">
        <v>138</v>
      </c>
      <c r="E258" s="9">
        <v>0.43402777777777773</v>
      </c>
      <c r="F258" s="80" t="s">
        <v>1740</v>
      </c>
      <c r="G258" s="2" t="s">
        <v>28</v>
      </c>
      <c r="H258" s="131" t="s">
        <v>2399</v>
      </c>
      <c r="I258" s="131"/>
      <c r="J258" s="3"/>
      <c r="K258" s="5" t="s">
        <v>1726</v>
      </c>
      <c r="L258" s="6" t="s">
        <v>150</v>
      </c>
      <c r="M258" s="3" t="s">
        <v>147</v>
      </c>
      <c r="N258" s="2" t="s">
        <v>1722</v>
      </c>
      <c r="O258" s="137" t="s">
        <v>2855</v>
      </c>
      <c r="P258" s="3" t="s">
        <v>1724</v>
      </c>
      <c r="Q258" s="70"/>
      <c r="R258" s="70"/>
      <c r="S258" s="70"/>
      <c r="T258" s="7" t="s">
        <v>1727</v>
      </c>
      <c r="U258" s="3" t="s">
        <v>1728</v>
      </c>
      <c r="V258" s="3" t="s">
        <v>99</v>
      </c>
      <c r="W258" s="3" t="s">
        <v>85</v>
      </c>
      <c r="X258" s="3" t="s">
        <v>86</v>
      </c>
      <c r="Y258" s="3" t="s">
        <v>83</v>
      </c>
      <c r="Z258" s="4" t="str">
        <f>IF(Tabela1[[#This Row],[R.A.E]]="SIM",VLOOKUP(Tabela1[[#This Row],[CLASSIFICAÇÃO]],Lista_Susp_!PRAZO,2,0)+Tabela1[[#This Row],[DATA]],"")</f>
        <v/>
      </c>
      <c r="AA258" s="13" t="b">
        <f ca="1">IF(Tabela1[[#This Row],[R.A.E]]="SIM",IF(AC258="ok","CONCLUÍDO",IF(Tabela1[[#This Row],[PRAZO ABERTURA R.A.E]]&lt;TODAY(),"ATRASADO","NO PRAZO")))</f>
        <v>0</v>
      </c>
      <c r="AB258" s="13" t="str">
        <f ca="1">IF(Tabela1[[#This Row],[PRAZO ABERTURA R.A.E]]&gt;=TODAY(),"",IF(Tabela1[[#This Row],[STATUS]]="ATRASADO",TODAY()-Tabela1[[#This Row],[PRAZO ABERTURA R.A.E]],""))</f>
        <v/>
      </c>
      <c r="AE258" s="3"/>
    </row>
    <row r="259" spans="1:32" ht="45" x14ac:dyDescent="0.25">
      <c r="A259" s="6">
        <v>256</v>
      </c>
      <c r="B259" s="2" t="s">
        <v>25</v>
      </c>
      <c r="C259" s="85">
        <v>45357</v>
      </c>
      <c r="D259" s="87" t="s">
        <v>138</v>
      </c>
      <c r="E259" s="9">
        <v>0.78819444444444453</v>
      </c>
      <c r="F259" s="80" t="s">
        <v>1749</v>
      </c>
      <c r="G259" s="2" t="s">
        <v>28</v>
      </c>
      <c r="H259" s="131" t="s">
        <v>2532</v>
      </c>
      <c r="I259" s="131"/>
      <c r="J259" s="3"/>
      <c r="K259" s="5" t="s">
        <v>1758</v>
      </c>
      <c r="L259" s="3" t="s">
        <v>901</v>
      </c>
      <c r="M259" s="3" t="s">
        <v>147</v>
      </c>
      <c r="N259" s="2" t="s">
        <v>908</v>
      </c>
      <c r="O259" s="2" t="s">
        <v>1750</v>
      </c>
      <c r="P259" s="3" t="s">
        <v>533</v>
      </c>
      <c r="Q259" s="70"/>
      <c r="R259" s="70"/>
      <c r="S259" s="70"/>
      <c r="T259" s="68" t="s">
        <v>1756</v>
      </c>
      <c r="U259" s="3" t="s">
        <v>1572</v>
      </c>
      <c r="V259" s="3" t="s">
        <v>1361</v>
      </c>
      <c r="W259" s="3" t="s">
        <v>85</v>
      </c>
      <c r="X259" s="3" t="s">
        <v>86</v>
      </c>
      <c r="Y259" s="3" t="s">
        <v>83</v>
      </c>
      <c r="Z259" s="4" t="str">
        <f>IF(Tabela1[[#This Row],[R.A.E]]="SIM",VLOOKUP(Tabela1[[#This Row],[CLASSIFICAÇÃO]],Lista_Susp_!PRAZO,2,0)+Tabela1[[#This Row],[DATA]],"")</f>
        <v/>
      </c>
      <c r="AA259" s="13" t="b">
        <f ca="1">IF(Tabela1[[#This Row],[R.A.E]]="SIM",IF(AC259="ok","CONCLUÍDO",IF(Tabela1[[#This Row],[PRAZO ABERTURA R.A.E]]&lt;TODAY(),"ATRASADO","NO PRAZO")))</f>
        <v>0</v>
      </c>
      <c r="AB259" s="13" t="str">
        <f ca="1">IF(Tabela1[[#This Row],[PRAZO ABERTURA R.A.E]]&gt;=TODAY(),"",IF(Tabela1[[#This Row],[STATUS]]="ATRASADO",TODAY()-Tabela1[[#This Row],[PRAZO ABERTURA R.A.E]],""))</f>
        <v/>
      </c>
      <c r="AE259" s="3"/>
    </row>
    <row r="260" spans="1:32" ht="45" x14ac:dyDescent="0.25">
      <c r="A260" s="6">
        <v>259</v>
      </c>
      <c r="B260" s="2" t="s">
        <v>30</v>
      </c>
      <c r="C260" s="85">
        <v>45355</v>
      </c>
      <c r="D260" s="87" t="s">
        <v>138</v>
      </c>
      <c r="E260" s="9">
        <v>0.2638888888888889</v>
      </c>
      <c r="F260" s="80" t="s">
        <v>1771</v>
      </c>
      <c r="G260" s="2" t="s">
        <v>32</v>
      </c>
      <c r="H260" s="131"/>
      <c r="I260" s="131"/>
      <c r="J260" s="3"/>
      <c r="K260" s="5" t="s">
        <v>1772</v>
      </c>
      <c r="L260" s="3" t="s">
        <v>153</v>
      </c>
      <c r="M260" s="3" t="s">
        <v>257</v>
      </c>
      <c r="N260" s="2" t="s">
        <v>1773</v>
      </c>
      <c r="O260" s="134" t="s">
        <v>1774</v>
      </c>
      <c r="P260" s="3" t="s">
        <v>399</v>
      </c>
      <c r="Q260" s="70"/>
      <c r="R260" s="70"/>
      <c r="S260" s="70"/>
      <c r="T260" s="7" t="s">
        <v>1775</v>
      </c>
      <c r="U260" s="3" t="s">
        <v>1083</v>
      </c>
      <c r="V260" s="3" t="s">
        <v>103</v>
      </c>
      <c r="W260" s="3" t="s">
        <v>85</v>
      </c>
      <c r="X260" s="3" t="s">
        <v>86</v>
      </c>
      <c r="Y260" s="3" t="s">
        <v>83</v>
      </c>
      <c r="Z260" s="4" t="str">
        <f>IF(Tabela1[[#This Row],[R.A.E]]="SIM",VLOOKUP(Tabela1[[#This Row],[CLASSIFICAÇÃO]],Lista_Susp_!PRAZO,2,0)+Tabela1[[#This Row],[DATA]],"")</f>
        <v/>
      </c>
      <c r="AA260" s="13" t="b">
        <f ca="1">IF(Tabela1[[#This Row],[R.A.E]]="SIM",IF(AC260="ok","CONCLUÍDO",IF(Tabela1[[#This Row],[PRAZO ABERTURA R.A.E]]&lt;TODAY(),"ATRASADO","NO PRAZO")))</f>
        <v>0</v>
      </c>
      <c r="AB260" s="13" t="str">
        <f ca="1">IF(Tabela1[[#This Row],[PRAZO ABERTURA R.A.E]]&gt;=TODAY(),"",IF(Tabela1[[#This Row],[STATUS]]="ATRASADO",TODAY()-Tabela1[[#This Row],[PRAZO ABERTURA R.A.E]],""))</f>
        <v/>
      </c>
      <c r="AE260" s="3"/>
      <c r="AF260" t="s">
        <v>89</v>
      </c>
    </row>
    <row r="261" spans="1:32" ht="30" x14ac:dyDescent="0.25">
      <c r="A261" s="6">
        <v>260</v>
      </c>
      <c r="B261" s="2" t="s">
        <v>30</v>
      </c>
      <c r="C261" s="85">
        <v>45358</v>
      </c>
      <c r="D261" s="87" t="s">
        <v>138</v>
      </c>
      <c r="E261" s="9">
        <v>0.375</v>
      </c>
      <c r="F261" s="80" t="s">
        <v>1050</v>
      </c>
      <c r="G261" s="2" t="s">
        <v>32</v>
      </c>
      <c r="H261" s="131"/>
      <c r="I261" s="131"/>
      <c r="J261" s="3"/>
      <c r="K261" s="5" t="s">
        <v>1776</v>
      </c>
      <c r="L261" s="3" t="s">
        <v>153</v>
      </c>
      <c r="M261" s="3" t="s">
        <v>51</v>
      </c>
      <c r="N261" s="2" t="s">
        <v>1402</v>
      </c>
      <c r="O261" s="134" t="s">
        <v>1777</v>
      </c>
      <c r="P261" s="3" t="s">
        <v>526</v>
      </c>
      <c r="Q261" s="70"/>
      <c r="R261" s="70"/>
      <c r="S261" s="70"/>
      <c r="T261" s="7" t="s">
        <v>1778</v>
      </c>
      <c r="U261" s="19" t="s">
        <v>842</v>
      </c>
      <c r="V261" s="3" t="s">
        <v>604</v>
      </c>
      <c r="W261" s="3" t="s">
        <v>85</v>
      </c>
      <c r="X261" s="3" t="s">
        <v>86</v>
      </c>
      <c r="Y261" s="3" t="s">
        <v>83</v>
      </c>
      <c r="Z261" s="4" t="str">
        <f>IF(Tabela1[[#This Row],[R.A.E]]="SIM",VLOOKUP(Tabela1[[#This Row],[CLASSIFICAÇÃO]],Lista_Susp_!PRAZO,2,0)+Tabela1[[#This Row],[DATA]],"")</f>
        <v/>
      </c>
      <c r="AA261" s="13" t="b">
        <f ca="1">IF(Tabela1[[#This Row],[R.A.E]]="SIM",IF(AC261="ok","CONCLUÍDO",IF(Tabela1[[#This Row],[PRAZO ABERTURA R.A.E]]&lt;TODAY(),"ATRASADO","NO PRAZO")))</f>
        <v>0</v>
      </c>
      <c r="AB261" s="13" t="str">
        <f ca="1">IF(Tabela1[[#This Row],[PRAZO ABERTURA R.A.E]]&gt;=TODAY(),"",IF(Tabela1[[#This Row],[STATUS]]="ATRASADO",TODAY()-Tabela1[[#This Row],[PRAZO ABERTURA R.A.E]],""))</f>
        <v/>
      </c>
      <c r="AE261" s="3"/>
      <c r="AF261" t="s">
        <v>89</v>
      </c>
    </row>
    <row r="262" spans="1:32" ht="75" x14ac:dyDescent="0.25">
      <c r="A262" s="6">
        <v>257</v>
      </c>
      <c r="B262" s="2" t="s">
        <v>25</v>
      </c>
      <c r="C262" s="85">
        <v>45357</v>
      </c>
      <c r="D262" s="87" t="s">
        <v>138</v>
      </c>
      <c r="E262" s="9">
        <v>0.74652777777777779</v>
      </c>
      <c r="F262" s="80" t="s">
        <v>1751</v>
      </c>
      <c r="G262" s="2" t="s">
        <v>28</v>
      </c>
      <c r="H262" s="131" t="s">
        <v>2399</v>
      </c>
      <c r="I262" s="131"/>
      <c r="J262" s="3"/>
      <c r="K262" s="5" t="s">
        <v>1759</v>
      </c>
      <c r="L262" s="3" t="s">
        <v>150</v>
      </c>
      <c r="M262" s="3" t="s">
        <v>144</v>
      </c>
      <c r="N262" s="2" t="s">
        <v>1206</v>
      </c>
      <c r="O262" s="134" t="s">
        <v>1752</v>
      </c>
      <c r="P262" s="3" t="s">
        <v>1753</v>
      </c>
      <c r="Q262" s="70"/>
      <c r="R262" s="70"/>
      <c r="S262" s="70"/>
      <c r="T262" s="7" t="s">
        <v>1754</v>
      </c>
      <c r="U262" s="1" t="s">
        <v>1755</v>
      </c>
      <c r="V262" s="3" t="s">
        <v>98</v>
      </c>
      <c r="W262" s="3" t="s">
        <v>85</v>
      </c>
      <c r="X262" s="3" t="s">
        <v>86</v>
      </c>
      <c r="Y262" s="3" t="s">
        <v>83</v>
      </c>
      <c r="Z262" s="4" t="str">
        <f>IF(Tabela1[[#This Row],[R.A.E]]="SIM",VLOOKUP(Tabela1[[#This Row],[CLASSIFICAÇÃO]],Lista_Susp_!PRAZO,2,0)+Tabela1[[#This Row],[DATA]],"")</f>
        <v/>
      </c>
      <c r="AA262" s="13" t="b">
        <f ca="1">IF(Tabela1[[#This Row],[R.A.E]]="SIM",IF(AC262="ok","CONCLUÍDO",IF(Tabela1[[#This Row],[PRAZO ABERTURA R.A.E]]&lt;TODAY(),"ATRASADO","NO PRAZO")))</f>
        <v>0</v>
      </c>
      <c r="AB262" s="13" t="str">
        <f ca="1">IF(Tabela1[[#This Row],[PRAZO ABERTURA R.A.E]]&gt;=TODAY(),"",IF(Tabela1[[#This Row],[STATUS]]="ATRASADO",TODAY()-Tabela1[[#This Row],[PRAZO ABERTURA R.A.E]],""))</f>
        <v/>
      </c>
      <c r="AE262" s="3"/>
    </row>
    <row r="263" spans="1:32" ht="60" x14ac:dyDescent="0.25">
      <c r="A263" s="6">
        <v>262</v>
      </c>
      <c r="B263" s="2" t="s">
        <v>25</v>
      </c>
      <c r="C263" s="85">
        <v>45358</v>
      </c>
      <c r="D263" s="87" t="s">
        <v>138</v>
      </c>
      <c r="E263" s="9">
        <v>0.60416666666666663</v>
      </c>
      <c r="F263" s="80" t="s">
        <v>1782</v>
      </c>
      <c r="G263" s="2" t="s">
        <v>39</v>
      </c>
      <c r="H263" s="131"/>
      <c r="I263" s="131"/>
      <c r="J263" s="3"/>
      <c r="K263" s="5" t="s">
        <v>1833</v>
      </c>
      <c r="L263" s="3" t="s">
        <v>150</v>
      </c>
      <c r="M263" s="3" t="s">
        <v>145</v>
      </c>
      <c r="N263" s="2" t="s">
        <v>1783</v>
      </c>
      <c r="O263" s="2" t="s">
        <v>1784</v>
      </c>
      <c r="P263" s="3" t="s">
        <v>1785</v>
      </c>
      <c r="Q263" s="70"/>
      <c r="R263" s="70"/>
      <c r="S263" s="70"/>
      <c r="T263" s="7" t="s">
        <v>1786</v>
      </c>
      <c r="U263" s="3" t="s">
        <v>1748</v>
      </c>
      <c r="V263" s="3" t="s">
        <v>91</v>
      </c>
      <c r="W263" s="3" t="s">
        <v>85</v>
      </c>
      <c r="X263" s="3" t="s">
        <v>86</v>
      </c>
      <c r="Y263" s="3" t="s">
        <v>83</v>
      </c>
      <c r="Z263" s="4" t="str">
        <f>IF(Tabela1[[#This Row],[R.A.E]]="SIM",VLOOKUP(Tabela1[[#This Row],[CLASSIFICAÇÃO]],Lista_Susp_!PRAZO,2,0)+Tabela1[[#This Row],[DATA]],"")</f>
        <v/>
      </c>
      <c r="AA263" s="13" t="b">
        <f ca="1">IF(Tabela1[[#This Row],[R.A.E]]="SIM",IF(AC263="ok","CONCLUÍDO",IF(Tabela1[[#This Row],[PRAZO ABERTURA R.A.E]]&lt;TODAY(),"ATRASADO","NO PRAZO")))</f>
        <v>0</v>
      </c>
      <c r="AB263" s="13" t="str">
        <f ca="1">IF(Tabela1[[#This Row],[PRAZO ABERTURA R.A.E]]&gt;=TODAY(),"",IF(Tabela1[[#This Row],[STATUS]]="ATRASADO",TODAY()-Tabela1[[#This Row],[PRAZO ABERTURA R.A.E]],""))</f>
        <v/>
      </c>
      <c r="AE263" s="3"/>
    </row>
    <row r="264" spans="1:32" ht="97.5" customHeight="1" x14ac:dyDescent="0.25">
      <c r="A264" s="6">
        <v>263</v>
      </c>
      <c r="B264" s="2" t="s">
        <v>25</v>
      </c>
      <c r="C264" s="85">
        <v>45358</v>
      </c>
      <c r="D264" s="87" t="s">
        <v>138</v>
      </c>
      <c r="E264" s="9">
        <v>5.5555555555555552E-2</v>
      </c>
      <c r="F264" s="80" t="s">
        <v>1835</v>
      </c>
      <c r="G264" s="2" t="s">
        <v>39</v>
      </c>
      <c r="H264" s="131"/>
      <c r="I264" s="131"/>
      <c r="J264" s="3"/>
      <c r="K264" s="5" t="s">
        <v>1834</v>
      </c>
      <c r="L264" s="3" t="s">
        <v>190</v>
      </c>
      <c r="M264" s="3" t="s">
        <v>147</v>
      </c>
      <c r="N264" s="2" t="s">
        <v>1767</v>
      </c>
      <c r="O264" s="2" t="s">
        <v>1396</v>
      </c>
      <c r="P264" s="3" t="s">
        <v>1787</v>
      </c>
      <c r="Q264" s="70"/>
      <c r="R264" s="70"/>
      <c r="S264" s="70"/>
      <c r="T264" t="s">
        <v>1788</v>
      </c>
      <c r="U264" s="3" t="s">
        <v>1399</v>
      </c>
      <c r="V264" s="3" t="s">
        <v>93</v>
      </c>
      <c r="W264" s="3" t="s">
        <v>85</v>
      </c>
      <c r="X264" s="3" t="s">
        <v>86</v>
      </c>
      <c r="Y264" s="3" t="s">
        <v>83</v>
      </c>
      <c r="Z264" s="4" t="str">
        <f>IF(Tabela1[[#This Row],[R.A.E]]="SIM",VLOOKUP(Tabela1[[#This Row],[CLASSIFICAÇÃO]],Lista_Susp_!PRAZO,2,0)+Tabela1[[#This Row],[DATA]],"")</f>
        <v/>
      </c>
      <c r="AA264" s="13" t="b">
        <f ca="1">IF(Tabela1[[#This Row],[R.A.E]]="SIM",IF(AC264="ok","CONCLUÍDO",IF(Tabela1[[#This Row],[PRAZO ABERTURA R.A.E]]&lt;TODAY(),"ATRASADO","NO PRAZO")))</f>
        <v>0</v>
      </c>
      <c r="AB264" s="13" t="str">
        <f ca="1">IF(Tabela1[[#This Row],[PRAZO ABERTURA R.A.E]]&gt;=TODAY(),"",IF(Tabela1[[#This Row],[STATUS]]="ATRASADO",TODAY()-Tabela1[[#This Row],[PRAZO ABERTURA R.A.E]],""))</f>
        <v/>
      </c>
      <c r="AE264" s="3"/>
    </row>
    <row r="265" spans="1:32" ht="90" x14ac:dyDescent="0.25">
      <c r="A265" s="6">
        <v>264</v>
      </c>
      <c r="B265" s="2" t="s">
        <v>30</v>
      </c>
      <c r="C265" s="85">
        <v>45359</v>
      </c>
      <c r="D265" s="87" t="s">
        <v>138</v>
      </c>
      <c r="E265" s="9">
        <v>0.3125</v>
      </c>
      <c r="F265" s="80" t="s">
        <v>1789</v>
      </c>
      <c r="G265" s="2" t="s">
        <v>32</v>
      </c>
      <c r="H265" s="131"/>
      <c r="I265" s="131"/>
      <c r="J265" s="3"/>
      <c r="K265" s="5" t="s">
        <v>1836</v>
      </c>
      <c r="L265" s="3" t="s">
        <v>153</v>
      </c>
      <c r="M265" s="3" t="s">
        <v>145</v>
      </c>
      <c r="N265" s="2" t="s">
        <v>1790</v>
      </c>
      <c r="O265" s="134" t="s">
        <v>2892</v>
      </c>
      <c r="P265" s="3" t="s">
        <v>1265</v>
      </c>
      <c r="Q265" s="70"/>
      <c r="R265" s="70"/>
      <c r="S265" s="70"/>
      <c r="T265" s="7" t="s">
        <v>1791</v>
      </c>
      <c r="U265" s="3" t="s">
        <v>1106</v>
      </c>
      <c r="V265" s="3" t="s">
        <v>604</v>
      </c>
      <c r="W265" s="3" t="s">
        <v>85</v>
      </c>
      <c r="X265" s="3" t="s">
        <v>86</v>
      </c>
      <c r="Y265" s="3" t="s">
        <v>83</v>
      </c>
      <c r="Z265" s="4" t="str">
        <f>IF(Tabela1[[#This Row],[R.A.E]]="SIM",VLOOKUP(Tabela1[[#This Row],[CLASSIFICAÇÃO]],Lista_Susp_!PRAZO,2,0)+Tabela1[[#This Row],[DATA]],"")</f>
        <v/>
      </c>
      <c r="AA265" s="13" t="b">
        <f ca="1">IF(Tabela1[[#This Row],[R.A.E]]="SIM",IF(AC265="ok","CONCLUÍDO",IF(Tabela1[[#This Row],[PRAZO ABERTURA R.A.E]]&lt;TODAY(),"ATRASADO","NO PRAZO")))</f>
        <v>0</v>
      </c>
      <c r="AB265" s="13" t="str">
        <f ca="1">IF(Tabela1[[#This Row],[PRAZO ABERTURA R.A.E]]&gt;=TODAY(),"",IF(Tabela1[[#This Row],[STATUS]]="ATRASADO",TODAY()-Tabela1[[#This Row],[PRAZO ABERTURA R.A.E]],""))</f>
        <v/>
      </c>
      <c r="AE265" s="3"/>
      <c r="AF265" t="s">
        <v>89</v>
      </c>
    </row>
    <row r="266" spans="1:32" ht="45" x14ac:dyDescent="0.25">
      <c r="A266" s="6">
        <v>258</v>
      </c>
      <c r="B266" s="2" t="s">
        <v>25</v>
      </c>
      <c r="C266" s="85">
        <v>45357</v>
      </c>
      <c r="D266" s="87" t="s">
        <v>138</v>
      </c>
      <c r="E266" s="9">
        <v>0.64583333333333337</v>
      </c>
      <c r="F266" s="80" t="s">
        <v>1765</v>
      </c>
      <c r="G266" s="2" t="s">
        <v>28</v>
      </c>
      <c r="H266" s="131" t="s">
        <v>2532</v>
      </c>
      <c r="I266" s="131"/>
      <c r="J266" s="3"/>
      <c r="K266" s="5" t="s">
        <v>1766</v>
      </c>
      <c r="L266" s="3" t="s">
        <v>216</v>
      </c>
      <c r="M266" s="3" t="s">
        <v>147</v>
      </c>
      <c r="N266" s="2" t="s">
        <v>1767</v>
      </c>
      <c r="O266" s="2" t="s">
        <v>1768</v>
      </c>
      <c r="P266" s="3" t="s">
        <v>342</v>
      </c>
      <c r="Q266" s="70"/>
      <c r="R266" s="70"/>
      <c r="S266" s="70"/>
      <c r="T266" t="s">
        <v>1769</v>
      </c>
      <c r="U266" s="3" t="s">
        <v>1770</v>
      </c>
      <c r="V266" s="3" t="s">
        <v>93</v>
      </c>
      <c r="W266" s="3" t="s">
        <v>85</v>
      </c>
      <c r="X266" s="3" t="s">
        <v>86</v>
      </c>
      <c r="Y266" s="3" t="s">
        <v>83</v>
      </c>
      <c r="Z266" s="4" t="str">
        <f>IF(Tabela1[[#This Row],[R.A.E]]="SIM",VLOOKUP(Tabela1[[#This Row],[CLASSIFICAÇÃO]],Lista_Susp_!PRAZO,2,0)+Tabela1[[#This Row],[DATA]],"")</f>
        <v/>
      </c>
      <c r="AA266" s="13" t="b">
        <f ca="1">IF(Tabela1[[#This Row],[R.A.E]]="SIM",IF(AC266="ok","CONCLUÍDO",IF(Tabela1[[#This Row],[PRAZO ABERTURA R.A.E]]&lt;TODAY(),"ATRASADO","NO PRAZO")))</f>
        <v>0</v>
      </c>
      <c r="AB266" s="13" t="str">
        <f ca="1">IF(Tabela1[[#This Row],[PRAZO ABERTURA R.A.E]]&gt;=TODAY(),"",IF(Tabela1[[#This Row],[STATUS]]="ATRASADO",TODAY()-Tabela1[[#This Row],[PRAZO ABERTURA R.A.E]],""))</f>
        <v/>
      </c>
      <c r="AE266" s="3"/>
    </row>
    <row r="267" spans="1:32" ht="60" x14ac:dyDescent="0.25">
      <c r="A267" s="6">
        <v>261</v>
      </c>
      <c r="B267" s="2" t="s">
        <v>30</v>
      </c>
      <c r="C267" s="85">
        <v>45358</v>
      </c>
      <c r="D267" s="87" t="s">
        <v>138</v>
      </c>
      <c r="E267" s="9">
        <v>0.61111111111111105</v>
      </c>
      <c r="F267" s="80" t="s">
        <v>1779</v>
      </c>
      <c r="G267" s="2" t="s">
        <v>28</v>
      </c>
      <c r="H267" s="131" t="s">
        <v>2399</v>
      </c>
      <c r="I267" s="131"/>
      <c r="J267" s="3"/>
      <c r="K267" s="5" t="s">
        <v>1780</v>
      </c>
      <c r="L267" s="3" t="s">
        <v>153</v>
      </c>
      <c r="M267" s="3" t="s">
        <v>145</v>
      </c>
      <c r="N267" s="2" t="s">
        <v>830</v>
      </c>
      <c r="O267" s="137" t="s">
        <v>2893</v>
      </c>
      <c r="P267" s="1" t="s">
        <v>1781</v>
      </c>
      <c r="Q267" s="70"/>
      <c r="R267" s="70"/>
      <c r="S267" s="70"/>
      <c r="T267" s="7" t="s">
        <v>833</v>
      </c>
      <c r="U267" s="3" t="s">
        <v>1102</v>
      </c>
      <c r="V267" s="3" t="s">
        <v>99</v>
      </c>
      <c r="W267" s="3" t="s">
        <v>85</v>
      </c>
      <c r="X267" s="3" t="s">
        <v>86</v>
      </c>
      <c r="Y267" s="3" t="s">
        <v>83</v>
      </c>
      <c r="Z267" s="4" t="str">
        <f>IF(Tabela1[[#This Row],[R.A.E]]="SIM",VLOOKUP(Tabela1[[#This Row],[CLASSIFICAÇÃO]],Lista_Susp_!PRAZO,2,0)+Tabela1[[#This Row],[DATA]],"")</f>
        <v/>
      </c>
      <c r="AA267" s="13" t="b">
        <f ca="1">IF(Tabela1[[#This Row],[R.A.E]]="SIM",IF(AC267="ok","CONCLUÍDO",IF(Tabela1[[#This Row],[PRAZO ABERTURA R.A.E]]&lt;TODAY(),"ATRASADO","NO PRAZO")))</f>
        <v>0</v>
      </c>
      <c r="AB267" s="13" t="str">
        <f ca="1">IF(Tabela1[[#This Row],[PRAZO ABERTURA R.A.E]]&gt;=TODAY(),"",IF(Tabela1[[#This Row],[STATUS]]="ATRASADO",TODAY()-Tabela1[[#This Row],[PRAZO ABERTURA R.A.E]],""))</f>
        <v/>
      </c>
      <c r="AE267" s="3"/>
      <c r="AF267" t="s">
        <v>89</v>
      </c>
    </row>
    <row r="268" spans="1:32" ht="60" x14ac:dyDescent="0.25">
      <c r="A268" s="6">
        <v>265</v>
      </c>
      <c r="B268" s="2" t="s">
        <v>25</v>
      </c>
      <c r="C268" s="85">
        <v>45358</v>
      </c>
      <c r="D268" s="87" t="s">
        <v>138</v>
      </c>
      <c r="E268" s="9">
        <v>0.61111111111111105</v>
      </c>
      <c r="F268" s="80" t="s">
        <v>1838</v>
      </c>
      <c r="G268" s="2" t="s">
        <v>28</v>
      </c>
      <c r="H268" s="131" t="s">
        <v>2401</v>
      </c>
      <c r="I268" s="131"/>
      <c r="J268" s="3"/>
      <c r="K268" s="5" t="s">
        <v>1837</v>
      </c>
      <c r="L268" s="3" t="s">
        <v>55</v>
      </c>
      <c r="M268" s="3" t="s">
        <v>146</v>
      </c>
      <c r="N268" s="2" t="s">
        <v>1733</v>
      </c>
      <c r="O268" s="2" t="s">
        <v>1792</v>
      </c>
      <c r="P268" s="3" t="s">
        <v>1158</v>
      </c>
      <c r="Q268" s="70"/>
      <c r="R268" s="70"/>
      <c r="S268" s="70"/>
      <c r="T268" s="7" t="s">
        <v>1793</v>
      </c>
      <c r="U268" s="3" t="s">
        <v>1794</v>
      </c>
      <c r="V268" s="3" t="s">
        <v>103</v>
      </c>
      <c r="W268" s="3" t="s">
        <v>85</v>
      </c>
      <c r="X268" s="3" t="s">
        <v>86</v>
      </c>
      <c r="Y268" s="3" t="s">
        <v>83</v>
      </c>
      <c r="Z268" s="4" t="str">
        <f>IF(Tabela1[[#This Row],[R.A.E]]="SIM",VLOOKUP(Tabela1[[#This Row],[CLASSIFICAÇÃO]],Lista_Susp_!PRAZO,2,0)+Tabela1[[#This Row],[DATA]],"")</f>
        <v/>
      </c>
      <c r="AA268" s="13" t="b">
        <f ca="1">IF(Tabela1[[#This Row],[R.A.E]]="SIM",IF(AC268="ok","CONCLUÍDO",IF(Tabela1[[#This Row],[PRAZO ABERTURA R.A.E]]&lt;TODAY(),"ATRASADO","NO PRAZO")))</f>
        <v>0</v>
      </c>
      <c r="AB268" s="13" t="str">
        <f ca="1">IF(Tabela1[[#This Row],[PRAZO ABERTURA R.A.E]]&gt;=TODAY(),"",IF(Tabela1[[#This Row],[STATUS]]="ATRASADO",TODAY()-Tabela1[[#This Row],[PRAZO ABERTURA R.A.E]],""))</f>
        <v/>
      </c>
      <c r="AE268" s="3"/>
    </row>
    <row r="269" spans="1:32" ht="60" x14ac:dyDescent="0.25">
      <c r="A269" s="6">
        <v>268</v>
      </c>
      <c r="B269" s="2" t="s">
        <v>25</v>
      </c>
      <c r="C269" s="85">
        <v>45359</v>
      </c>
      <c r="D269" s="87" t="s">
        <v>138</v>
      </c>
      <c r="E269" s="9">
        <v>0.33333333333333331</v>
      </c>
      <c r="F269" s="80" t="s">
        <v>1805</v>
      </c>
      <c r="G269" s="2" t="s">
        <v>36</v>
      </c>
      <c r="H269" s="131"/>
      <c r="I269" s="131"/>
      <c r="J269" s="3"/>
      <c r="K269" s="5" t="s">
        <v>1806</v>
      </c>
      <c r="L269" s="3" t="s">
        <v>150</v>
      </c>
      <c r="M269" s="3" t="s">
        <v>147</v>
      </c>
      <c r="N269" s="2" t="s">
        <v>1574</v>
      </c>
      <c r="O269" s="134" t="s">
        <v>2856</v>
      </c>
      <c r="P269" s="3" t="s">
        <v>1807</v>
      </c>
      <c r="Q269" s="70"/>
      <c r="R269" s="70"/>
      <c r="S269" s="70"/>
      <c r="T269" s="7" t="s">
        <v>1808</v>
      </c>
      <c r="U269" s="3" t="s">
        <v>1809</v>
      </c>
      <c r="V269" s="3" t="s">
        <v>99</v>
      </c>
      <c r="W269" s="3" t="s">
        <v>85</v>
      </c>
      <c r="X269" s="3" t="s">
        <v>86</v>
      </c>
      <c r="Y269" s="3" t="s">
        <v>83</v>
      </c>
      <c r="Z269" s="4" t="str">
        <f>IF(Tabela1[[#This Row],[R.A.E]]="SIM",VLOOKUP(Tabela1[[#This Row],[CLASSIFICAÇÃO]],Lista_Susp_!PRAZO,2,0)+Tabela1[[#This Row],[DATA]],"")</f>
        <v/>
      </c>
      <c r="AA269" s="13" t="b">
        <f ca="1">IF(Tabela1[[#This Row],[R.A.E]]="SIM",IF(AC269="ok","CONCLUÍDO",IF(Tabela1[[#This Row],[PRAZO ABERTURA R.A.E]]&lt;TODAY(),"ATRASADO","NO PRAZO")))</f>
        <v>0</v>
      </c>
      <c r="AB269" s="13" t="str">
        <f ca="1">IF(Tabela1[[#This Row],[PRAZO ABERTURA R.A.E]]&gt;=TODAY(),"",IF(Tabela1[[#This Row],[STATUS]]="ATRASADO",TODAY()-Tabela1[[#This Row],[PRAZO ABERTURA R.A.E]],""))</f>
        <v/>
      </c>
      <c r="AE269" s="3"/>
    </row>
    <row r="270" spans="1:32" ht="90" x14ac:dyDescent="0.25">
      <c r="A270" s="6">
        <v>266</v>
      </c>
      <c r="B270" s="2" t="s">
        <v>25</v>
      </c>
      <c r="C270" s="85">
        <v>45361</v>
      </c>
      <c r="D270" s="87" t="s">
        <v>138</v>
      </c>
      <c r="E270" s="9">
        <v>0.15208333333333332</v>
      </c>
      <c r="F270" s="80" t="s">
        <v>1795</v>
      </c>
      <c r="G270" s="2" t="s">
        <v>28</v>
      </c>
      <c r="H270" s="131" t="s">
        <v>2532</v>
      </c>
      <c r="I270" s="131"/>
      <c r="J270" s="3"/>
      <c r="K270" s="76" t="s">
        <v>1839</v>
      </c>
      <c r="L270" s="3" t="s">
        <v>216</v>
      </c>
      <c r="M270" s="3" t="s">
        <v>147</v>
      </c>
      <c r="N270" s="2" t="s">
        <v>1796</v>
      </c>
      <c r="O270" s="2" t="s">
        <v>1797</v>
      </c>
      <c r="P270" s="3" t="s">
        <v>533</v>
      </c>
      <c r="Q270" s="70"/>
      <c r="R270" s="70"/>
      <c r="S270" s="70"/>
      <c r="T270" s="7" t="s">
        <v>1798</v>
      </c>
      <c r="U270" s="3" t="s">
        <v>1799</v>
      </c>
      <c r="V270" s="3" t="s">
        <v>93</v>
      </c>
      <c r="W270" s="70"/>
      <c r="X270" s="70"/>
      <c r="Y270" s="70"/>
      <c r="Z270" s="4" t="str">
        <f>IF(Tabela1[[#This Row],[R.A.E]]="SIM",VLOOKUP(Tabela1[[#This Row],[CLASSIFICAÇÃO]],Lista_Susp_!PRAZO,2,0)+Tabela1[[#This Row],[DATA]],"")</f>
        <v/>
      </c>
      <c r="AA270" s="13" t="b">
        <f ca="1">IF(Tabela1[[#This Row],[R.A.E]]="SIM",IF(AC270="ok","CONCLUÍDO",IF(Tabela1[[#This Row],[PRAZO ABERTURA R.A.E]]&lt;TODAY(),"ATRASADO","NO PRAZO")))</f>
        <v>0</v>
      </c>
      <c r="AB270" s="13" t="str">
        <f ca="1">IF(Tabela1[[#This Row],[PRAZO ABERTURA R.A.E]]&gt;=TODAY(),"",IF(Tabela1[[#This Row],[STATUS]]="ATRASADO",TODAY()-Tabela1[[#This Row],[PRAZO ABERTURA R.A.E]],""))</f>
        <v/>
      </c>
      <c r="AE270" s="3"/>
    </row>
    <row r="271" spans="1:32" ht="75" x14ac:dyDescent="0.25">
      <c r="A271" s="6">
        <v>270</v>
      </c>
      <c r="B271" s="2" t="s">
        <v>30</v>
      </c>
      <c r="C271" s="85">
        <v>45359</v>
      </c>
      <c r="D271" s="87" t="s">
        <v>138</v>
      </c>
      <c r="E271" s="9">
        <v>0.43055555555555558</v>
      </c>
      <c r="F271" s="80" t="s">
        <v>1815</v>
      </c>
      <c r="G271" s="2" t="s">
        <v>36</v>
      </c>
      <c r="H271" s="131"/>
      <c r="I271" s="131"/>
      <c r="J271" s="3"/>
      <c r="K271" s="5" t="s">
        <v>1816</v>
      </c>
      <c r="L271" s="3" t="s">
        <v>187</v>
      </c>
      <c r="M271" s="3" t="s">
        <v>145</v>
      </c>
      <c r="N271" s="2" t="s">
        <v>1087</v>
      </c>
      <c r="O271" s="2" t="s">
        <v>1817</v>
      </c>
      <c r="P271" s="3" t="s">
        <v>430</v>
      </c>
      <c r="Q271" s="70"/>
      <c r="R271" s="70"/>
      <c r="S271" s="70"/>
      <c r="T271" s="7" t="s">
        <v>1818</v>
      </c>
      <c r="U271" s="3" t="s">
        <v>1819</v>
      </c>
      <c r="V271" s="3" t="s">
        <v>258</v>
      </c>
      <c r="W271" s="3" t="s">
        <v>85</v>
      </c>
      <c r="X271" s="3" t="s">
        <v>86</v>
      </c>
      <c r="Y271" s="3" t="s">
        <v>83</v>
      </c>
      <c r="Z271" s="4" t="str">
        <f>IF(Tabela1[[#This Row],[R.A.E]]="SIM",VLOOKUP(Tabela1[[#This Row],[CLASSIFICAÇÃO]],Lista_Susp_!PRAZO,2,0)+Tabela1[[#This Row],[DATA]],"")</f>
        <v/>
      </c>
      <c r="AA271" s="13"/>
      <c r="AB271" s="13"/>
      <c r="AE271" s="3"/>
      <c r="AF271" t="s">
        <v>89</v>
      </c>
    </row>
    <row r="272" spans="1:32" ht="60" x14ac:dyDescent="0.25">
      <c r="A272" s="6">
        <v>267</v>
      </c>
      <c r="B272" s="2" t="s">
        <v>25</v>
      </c>
      <c r="C272" s="85">
        <v>45359</v>
      </c>
      <c r="D272" s="87" t="s">
        <v>138</v>
      </c>
      <c r="E272" s="9">
        <v>0.20833333333333334</v>
      </c>
      <c r="F272" s="80" t="s">
        <v>1800</v>
      </c>
      <c r="G272" s="2" t="s">
        <v>28</v>
      </c>
      <c r="H272" s="131" t="s">
        <v>2401</v>
      </c>
      <c r="I272" s="131"/>
      <c r="J272" s="3"/>
      <c r="K272" s="5" t="s">
        <v>1840</v>
      </c>
      <c r="L272" s="3" t="s">
        <v>68</v>
      </c>
      <c r="M272" s="3" t="s">
        <v>146</v>
      </c>
      <c r="N272" s="82" t="s">
        <v>146</v>
      </c>
      <c r="O272" s="2" t="s">
        <v>1801</v>
      </c>
      <c r="P272" s="3" t="s">
        <v>1802</v>
      </c>
      <c r="Q272" s="70" t="s">
        <v>511</v>
      </c>
      <c r="R272" s="70" t="s">
        <v>2056</v>
      </c>
      <c r="S272" s="70" t="s">
        <v>2058</v>
      </c>
      <c r="T272" s="7" t="s">
        <v>1803</v>
      </c>
      <c r="U272" s="3" t="s">
        <v>1804</v>
      </c>
      <c r="V272" s="3" t="s">
        <v>80</v>
      </c>
      <c r="W272" s="3" t="s">
        <v>88</v>
      </c>
      <c r="X272" s="3" t="s">
        <v>86</v>
      </c>
      <c r="Y272" s="3" t="s">
        <v>89</v>
      </c>
      <c r="Z272" s="4">
        <f>IF(Tabela1[[#This Row],[R.A.E]]="SIM",VLOOKUP(Tabela1[[#This Row],[CLASSIFICAÇÃO]],Lista_Susp_!PRAZO,2,0)+Tabela1[[#This Row],[DATA]],"")</f>
        <v>45366</v>
      </c>
      <c r="AA272" s="13" t="str">
        <f ca="1">IF(Tabela1[[#This Row],[R.A.E]]="SIM",IF(AC272="ok","CONCLUÍDO",IF(Tabela1[[#This Row],[PRAZO ABERTURA R.A.E]]&lt;TODAY(),"ATRASADO","NO PRAZO")))</f>
        <v>CONCLUÍDO</v>
      </c>
      <c r="AB272" s="13" t="str">
        <f ca="1">IF(Tabela1[[#This Row],[PRAZO ABERTURA R.A.E]]&gt;=TODAY(),"",IF(Tabela1[[#This Row],[STATUS]]="ATRASADO",TODAY()-Tabela1[[#This Row],[PRAZO ABERTURA R.A.E]],""))</f>
        <v/>
      </c>
      <c r="AC272" s="3" t="s">
        <v>958</v>
      </c>
      <c r="AD272" s="4">
        <v>45364</v>
      </c>
      <c r="AE272" s="3" t="s">
        <v>89</v>
      </c>
      <c r="AF272" t="s">
        <v>89</v>
      </c>
    </row>
    <row r="273" spans="1:32" ht="30" x14ac:dyDescent="0.25">
      <c r="A273" s="6">
        <v>269</v>
      </c>
      <c r="B273" s="2" t="s">
        <v>25</v>
      </c>
      <c r="C273" s="85">
        <v>45360</v>
      </c>
      <c r="D273" s="87" t="s">
        <v>138</v>
      </c>
      <c r="E273" s="9">
        <v>0.19444444444444445</v>
      </c>
      <c r="F273" s="80" t="s">
        <v>1841</v>
      </c>
      <c r="G273" s="2" t="s">
        <v>28</v>
      </c>
      <c r="H273" s="131" t="s">
        <v>2532</v>
      </c>
      <c r="I273" s="131"/>
      <c r="J273" s="3"/>
      <c r="K273" s="5" t="s">
        <v>1810</v>
      </c>
      <c r="L273" s="3" t="s">
        <v>216</v>
      </c>
      <c r="M273" s="3" t="s">
        <v>147</v>
      </c>
      <c r="N273" s="2" t="s">
        <v>1811</v>
      </c>
      <c r="O273" s="2" t="s">
        <v>1812</v>
      </c>
      <c r="P273" s="3" t="s">
        <v>533</v>
      </c>
      <c r="Q273" s="70"/>
      <c r="R273" s="70"/>
      <c r="S273" s="70"/>
      <c r="T273" s="7" t="s">
        <v>1813</v>
      </c>
      <c r="U273" s="3" t="s">
        <v>1814</v>
      </c>
      <c r="V273" s="3" t="s">
        <v>99</v>
      </c>
      <c r="W273" s="3" t="s">
        <v>85</v>
      </c>
      <c r="X273" s="3" t="s">
        <v>86</v>
      </c>
      <c r="Y273" s="3" t="s">
        <v>83</v>
      </c>
      <c r="Z273" s="4" t="str">
        <f>IF(Tabela1[[#This Row],[R.A.E]]="SIM",VLOOKUP(Tabela1[[#This Row],[CLASSIFICAÇÃO]],Lista_Susp_!PRAZO,2,0)+Tabela1[[#This Row],[DATA]],"")</f>
        <v/>
      </c>
      <c r="AA273" s="13" t="b">
        <f ca="1">IF(Tabela1[[#This Row],[R.A.E]]="SIM",IF(AC273="ok","CONCLUÍDO",IF(Tabela1[[#This Row],[PRAZO ABERTURA R.A.E]]&lt;TODAY(),"ATRASADO","NO PRAZO")))</f>
        <v>0</v>
      </c>
      <c r="AB273" s="13" t="str">
        <f ca="1">IF(Tabela1[[#This Row],[PRAZO ABERTURA R.A.E]]&gt;=TODAY(),"",IF(Tabela1[[#This Row],[STATUS]]="ATRASADO",TODAY()-Tabela1[[#This Row],[PRAZO ABERTURA R.A.E]],""))</f>
        <v/>
      </c>
      <c r="AE273" s="3"/>
    </row>
    <row r="274" spans="1:32" ht="30" x14ac:dyDescent="0.25">
      <c r="A274" s="6">
        <v>273</v>
      </c>
      <c r="B274" s="2" t="s">
        <v>25</v>
      </c>
      <c r="C274" s="85">
        <v>45362</v>
      </c>
      <c r="D274" s="87" t="s">
        <v>138</v>
      </c>
      <c r="E274" s="9">
        <v>0.20555555555555557</v>
      </c>
      <c r="F274" s="80" t="s">
        <v>1829</v>
      </c>
      <c r="G274" s="2" t="s">
        <v>32</v>
      </c>
      <c r="H274" s="131"/>
      <c r="I274" s="131"/>
      <c r="J274" s="3"/>
      <c r="K274" s="5" t="s">
        <v>1844</v>
      </c>
      <c r="L274" s="3" t="s">
        <v>150</v>
      </c>
      <c r="M274" s="3" t="s">
        <v>146</v>
      </c>
      <c r="N274" s="2" t="s">
        <v>146</v>
      </c>
      <c r="O274" s="134" t="s">
        <v>1830</v>
      </c>
      <c r="P274" s="3" t="s">
        <v>533</v>
      </c>
      <c r="Q274" s="70"/>
      <c r="R274" s="70"/>
      <c r="S274" s="70"/>
      <c r="T274" t="s">
        <v>1831</v>
      </c>
      <c r="U274" s="3" t="s">
        <v>1832</v>
      </c>
      <c r="V274" s="3" t="s">
        <v>122</v>
      </c>
      <c r="W274" s="3" t="s">
        <v>85</v>
      </c>
      <c r="X274" s="3" t="s">
        <v>86</v>
      </c>
      <c r="Y274" s="3" t="s">
        <v>83</v>
      </c>
      <c r="Z274" s="4" t="str">
        <f>IF(Tabela1[[#This Row],[R.A.E]]="SIM",VLOOKUP(Tabela1[[#This Row],[CLASSIFICAÇÃO]],Lista_Susp_!PRAZO,2,0)+Tabela1[[#This Row],[DATA]],"")</f>
        <v/>
      </c>
      <c r="AA274" s="13" t="b">
        <f ca="1">IF(Tabela1[[#This Row],[R.A.E]]="SIM",IF(AC274="ok","CONCLUÍDO",IF(Tabela1[[#This Row],[PRAZO ABERTURA R.A.E]]&lt;TODAY(),"ATRASADO","NO PRAZO")))</f>
        <v>0</v>
      </c>
      <c r="AB274" s="13" t="str">
        <f ca="1">IF(Tabela1[[#This Row],[PRAZO ABERTURA R.A.E]]&gt;=TODAY(),"",IF(Tabela1[[#This Row],[STATUS]]="ATRASADO",TODAY()-Tabela1[[#This Row],[PRAZO ABERTURA R.A.E]],""))</f>
        <v/>
      </c>
      <c r="AE274" s="3"/>
    </row>
    <row r="275" spans="1:32" ht="90" x14ac:dyDescent="0.25">
      <c r="A275" s="6">
        <v>274</v>
      </c>
      <c r="B275" s="2" t="s">
        <v>30</v>
      </c>
      <c r="C275" s="85">
        <v>45362</v>
      </c>
      <c r="D275" s="87" t="s">
        <v>138</v>
      </c>
      <c r="E275" s="9">
        <v>0.3298611111111111</v>
      </c>
      <c r="F275" s="80" t="s">
        <v>1845</v>
      </c>
      <c r="G275" s="2" t="s">
        <v>32</v>
      </c>
      <c r="H275" s="131"/>
      <c r="I275" s="131"/>
      <c r="J275" s="3"/>
      <c r="K275" s="5" t="s">
        <v>1846</v>
      </c>
      <c r="L275" s="3" t="s">
        <v>152</v>
      </c>
      <c r="M275" s="3" t="s">
        <v>145</v>
      </c>
      <c r="N275" s="2" t="s">
        <v>1617</v>
      </c>
      <c r="O275" s="2" t="s">
        <v>1706</v>
      </c>
      <c r="P275" s="3" t="s">
        <v>372</v>
      </c>
      <c r="Q275" s="70"/>
      <c r="R275" s="70"/>
      <c r="S275" s="70"/>
      <c r="T275" s="7" t="s">
        <v>1847</v>
      </c>
      <c r="U275" s="19" t="s">
        <v>1848</v>
      </c>
      <c r="V275" s="3" t="s">
        <v>103</v>
      </c>
      <c r="W275" s="3" t="s">
        <v>85</v>
      </c>
      <c r="X275" s="3" t="s">
        <v>86</v>
      </c>
      <c r="Y275" s="3" t="s">
        <v>83</v>
      </c>
      <c r="Z275" s="4" t="str">
        <f>IF(Tabela1[[#This Row],[R.A.E]]="SIM",VLOOKUP(Tabela1[[#This Row],[CLASSIFICAÇÃO]],Lista_Susp_!PRAZO,2,0)+Tabela1[[#This Row],[DATA]],"")</f>
        <v/>
      </c>
      <c r="AA275" s="13" t="b">
        <f ca="1">IF(Tabela1[[#This Row],[R.A.E]]="SIM",IF(AC275="ok","CONCLUÍDO",IF(Tabela1[[#This Row],[PRAZO ABERTURA R.A.E]]&lt;TODAY(),"ATRASADO","NO PRAZO")))</f>
        <v>0</v>
      </c>
      <c r="AB275" s="13" t="str">
        <f ca="1">IF(Tabela1[[#This Row],[PRAZO ABERTURA R.A.E]]&gt;=TODAY(),"",IF(Tabela1[[#This Row],[STATUS]]="ATRASADO",TODAY()-Tabela1[[#This Row],[PRAZO ABERTURA R.A.E]],""))</f>
        <v/>
      </c>
      <c r="AE275" s="3"/>
      <c r="AF275" t="s">
        <v>89</v>
      </c>
    </row>
    <row r="276" spans="1:32" ht="75" x14ac:dyDescent="0.25">
      <c r="A276" s="6">
        <v>275</v>
      </c>
      <c r="B276" s="2" t="s">
        <v>25</v>
      </c>
      <c r="C276" s="85">
        <v>45361</v>
      </c>
      <c r="D276" s="87" t="s">
        <v>138</v>
      </c>
      <c r="E276" s="9">
        <v>0.15208333333333332</v>
      </c>
      <c r="F276" s="80" t="s">
        <v>1850</v>
      </c>
      <c r="G276" s="2" t="s">
        <v>39</v>
      </c>
      <c r="H276" s="131"/>
      <c r="I276" s="131"/>
      <c r="J276" s="3"/>
      <c r="K276" s="5" t="s">
        <v>1849</v>
      </c>
      <c r="L276" s="3" t="s">
        <v>150</v>
      </c>
      <c r="M276" s="3" t="s">
        <v>147</v>
      </c>
      <c r="N276" s="2" t="s">
        <v>1851</v>
      </c>
      <c r="O276" s="134" t="s">
        <v>2857</v>
      </c>
      <c r="P276" s="3" t="s">
        <v>894</v>
      </c>
      <c r="Q276" s="70"/>
      <c r="R276" s="70"/>
      <c r="S276" s="70"/>
      <c r="T276" s="7" t="s">
        <v>1852</v>
      </c>
      <c r="U276" s="3" t="s">
        <v>1237</v>
      </c>
      <c r="V276" s="3" t="s">
        <v>93</v>
      </c>
      <c r="W276" s="3" t="s">
        <v>85</v>
      </c>
      <c r="X276" s="3" t="s">
        <v>86</v>
      </c>
      <c r="Y276" s="3" t="s">
        <v>83</v>
      </c>
      <c r="Z276" s="4" t="str">
        <f>IF(Tabela1[[#This Row],[R.A.E]]="SIM",VLOOKUP(Tabela1[[#This Row],[CLASSIFICAÇÃO]],Lista_Susp_!PRAZO,2,0)+Tabela1[[#This Row],[DATA]],"")</f>
        <v/>
      </c>
      <c r="AA276" s="13" t="b">
        <f ca="1">IF(Tabela1[[#This Row],[R.A.E]]="SIM",IF(AC276="ok","CONCLUÍDO",IF(Tabela1[[#This Row],[PRAZO ABERTURA R.A.E]]&lt;TODAY(),"ATRASADO","NO PRAZO")))</f>
        <v>0</v>
      </c>
      <c r="AB276" s="13" t="str">
        <f ca="1">IF(Tabela1[[#This Row],[PRAZO ABERTURA R.A.E]]&gt;=TODAY(),"",IF(Tabela1[[#This Row],[STATUS]]="ATRASADO",TODAY()-Tabela1[[#This Row],[PRAZO ABERTURA R.A.E]],""))</f>
        <v/>
      </c>
      <c r="AE276" s="3"/>
    </row>
    <row r="277" spans="1:32" ht="90" x14ac:dyDescent="0.25">
      <c r="A277" s="6">
        <v>276</v>
      </c>
      <c r="B277" s="2" t="s">
        <v>25</v>
      </c>
      <c r="C277" s="85">
        <v>45363</v>
      </c>
      <c r="D277" s="87" t="s">
        <v>138</v>
      </c>
      <c r="E277" s="9">
        <v>0.30208333333333331</v>
      </c>
      <c r="F277" s="80" t="s">
        <v>1853</v>
      </c>
      <c r="G277" s="2" t="s">
        <v>36</v>
      </c>
      <c r="H277" s="131"/>
      <c r="I277" s="131"/>
      <c r="J277" s="3"/>
      <c r="K277" s="5" t="s">
        <v>1884</v>
      </c>
      <c r="L277" s="3" t="s">
        <v>150</v>
      </c>
      <c r="M277" s="3" t="s">
        <v>275</v>
      </c>
      <c r="N277" s="2" t="s">
        <v>1854</v>
      </c>
      <c r="O277" s="134" t="s">
        <v>1855</v>
      </c>
      <c r="P277" s="3" t="s">
        <v>1856</v>
      </c>
      <c r="Q277" s="70"/>
      <c r="R277" s="70"/>
      <c r="S277" s="70"/>
      <c r="T277" s="7" t="s">
        <v>1857</v>
      </c>
      <c r="U277" s="3" t="s">
        <v>1858</v>
      </c>
      <c r="V277" s="3" t="s">
        <v>90</v>
      </c>
      <c r="W277" s="3" t="s">
        <v>85</v>
      </c>
      <c r="X277" s="3" t="s">
        <v>86</v>
      </c>
      <c r="Y277" s="3" t="s">
        <v>83</v>
      </c>
      <c r="Z277" s="4" t="str">
        <f>IF(Tabela1[[#This Row],[R.A.E]]="SIM",VLOOKUP(Tabela1[[#This Row],[CLASSIFICAÇÃO]],Lista_Susp_!PRAZO,2,0)+Tabela1[[#This Row],[DATA]],"")</f>
        <v/>
      </c>
      <c r="AA277" s="13" t="b">
        <f ca="1">IF(Tabela1[[#This Row],[R.A.E]]="SIM",IF(AC277="ok","CONCLUÍDO",IF(Tabela1[[#This Row],[PRAZO ABERTURA R.A.E]]&lt;TODAY(),"ATRASADO","NO PRAZO")))</f>
        <v>0</v>
      </c>
      <c r="AB277" s="13" t="str">
        <f ca="1">IF(Tabela1[[#This Row],[PRAZO ABERTURA R.A.E]]&gt;=TODAY(),"",IF(Tabela1[[#This Row],[STATUS]]="ATRASADO",TODAY()-Tabela1[[#This Row],[PRAZO ABERTURA R.A.E]],""))</f>
        <v/>
      </c>
      <c r="AE277" s="3"/>
    </row>
    <row r="278" spans="1:32" ht="60" x14ac:dyDescent="0.25">
      <c r="A278" s="6">
        <v>271</v>
      </c>
      <c r="B278" s="2" t="s">
        <v>30</v>
      </c>
      <c r="C278" s="85">
        <v>45359</v>
      </c>
      <c r="D278" s="87" t="s">
        <v>138</v>
      </c>
      <c r="E278" s="9">
        <v>0.77083333333333337</v>
      </c>
      <c r="F278" s="80" t="s">
        <v>1820</v>
      </c>
      <c r="G278" s="2" t="s">
        <v>28</v>
      </c>
      <c r="H278" s="131" t="s">
        <v>2399</v>
      </c>
      <c r="I278" s="131"/>
      <c r="J278" s="3"/>
      <c r="K278" s="5" t="s">
        <v>1842</v>
      </c>
      <c r="L278" s="3" t="s">
        <v>153</v>
      </c>
      <c r="M278" s="3" t="s">
        <v>257</v>
      </c>
      <c r="N278" s="2" t="s">
        <v>1821</v>
      </c>
      <c r="O278" s="134" t="s">
        <v>1822</v>
      </c>
      <c r="P278" s="1" t="s">
        <v>1823</v>
      </c>
      <c r="Q278" s="70"/>
      <c r="R278" s="70"/>
      <c r="S278" s="70"/>
      <c r="T278" s="7" t="s">
        <v>1824</v>
      </c>
      <c r="U278" s="3" t="s">
        <v>1822</v>
      </c>
      <c r="V278" s="3" t="s">
        <v>103</v>
      </c>
      <c r="W278" s="3" t="s">
        <v>85</v>
      </c>
      <c r="X278" s="3" t="s">
        <v>86</v>
      </c>
      <c r="Y278" s="3" t="s">
        <v>83</v>
      </c>
      <c r="Z278" s="4" t="str">
        <f>IF(Tabela1[[#This Row],[R.A.E]]="SIM",VLOOKUP(Tabela1[[#This Row],[CLASSIFICAÇÃO]],Lista_Susp_!PRAZO,2,0)+Tabela1[[#This Row],[DATA]],"")</f>
        <v/>
      </c>
      <c r="AA278" s="13" t="b">
        <f ca="1">IF(Tabela1[[#This Row],[R.A.E]]="SIM",IF(AC278="ok","CONCLUÍDO",IF(Tabela1[[#This Row],[PRAZO ABERTURA R.A.E]]&lt;TODAY(),"ATRASADO","NO PRAZO")))</f>
        <v>0</v>
      </c>
      <c r="AB278" s="13" t="str">
        <f ca="1">IF(Tabela1[[#This Row],[PRAZO ABERTURA R.A.E]]&gt;=TODAY(),"",IF(Tabela1[[#This Row],[STATUS]]="ATRASADO",TODAY()-Tabela1[[#This Row],[PRAZO ABERTURA R.A.E]],""))</f>
        <v/>
      </c>
      <c r="AE278" s="3"/>
      <c r="AF278" t="s">
        <v>89</v>
      </c>
    </row>
    <row r="279" spans="1:32" ht="45" x14ac:dyDescent="0.25">
      <c r="A279" s="6">
        <v>278</v>
      </c>
      <c r="B279" s="2" t="s">
        <v>30</v>
      </c>
      <c r="C279" s="85">
        <v>45363</v>
      </c>
      <c r="D279" s="87" t="s">
        <v>138</v>
      </c>
      <c r="E279" s="9">
        <v>0.375</v>
      </c>
      <c r="F279" s="80" t="s">
        <v>1302</v>
      </c>
      <c r="G279" s="2" t="s">
        <v>32</v>
      </c>
      <c r="H279" s="131"/>
      <c r="I279" s="131"/>
      <c r="J279" s="3"/>
      <c r="K279" s="5" t="s">
        <v>1865</v>
      </c>
      <c r="L279" s="3" t="s">
        <v>153</v>
      </c>
      <c r="M279" s="3" t="s">
        <v>51</v>
      </c>
      <c r="N279" s="2"/>
      <c r="O279" s="2" t="s">
        <v>1864</v>
      </c>
      <c r="P279" s="3" t="s">
        <v>526</v>
      </c>
      <c r="Q279" s="70"/>
      <c r="R279" s="70"/>
      <c r="S279" s="70"/>
      <c r="T279" s="7" t="s">
        <v>473</v>
      </c>
      <c r="U279" s="3" t="s">
        <v>455</v>
      </c>
      <c r="V279" s="3" t="s">
        <v>604</v>
      </c>
      <c r="W279" s="3" t="s">
        <v>85</v>
      </c>
      <c r="X279" s="3" t="s">
        <v>86</v>
      </c>
      <c r="Y279" s="3" t="s">
        <v>83</v>
      </c>
      <c r="Z279" s="4" t="str">
        <f>IF(Tabela1[[#This Row],[R.A.E]]="SIM",VLOOKUP(Tabela1[[#This Row],[CLASSIFICAÇÃO]],Lista_Susp_!PRAZO,2,0)+Tabela1[[#This Row],[DATA]],"")</f>
        <v/>
      </c>
      <c r="AA279" s="13" t="b">
        <f ca="1">IF(Tabela1[[#This Row],[R.A.E]]="SIM",IF(AC279="ok","CONCLUÍDO",IF(Tabela1[[#This Row],[PRAZO ABERTURA R.A.E]]&lt;TODAY(),"ATRASADO","NO PRAZO")))</f>
        <v>0</v>
      </c>
      <c r="AB279" s="13" t="str">
        <f ca="1">IF(Tabela1[[#This Row],[PRAZO ABERTURA R.A.E]]&gt;=TODAY(),"",IF(Tabela1[[#This Row],[STATUS]]="ATRASADO",TODAY()-Tabela1[[#This Row],[PRAZO ABERTURA R.A.E]],""))</f>
        <v/>
      </c>
      <c r="AE279" s="3"/>
      <c r="AF279" t="s">
        <v>89</v>
      </c>
    </row>
    <row r="280" spans="1:32" ht="45" x14ac:dyDescent="0.25">
      <c r="A280" s="6">
        <v>279</v>
      </c>
      <c r="B280" s="2" t="s">
        <v>25</v>
      </c>
      <c r="C280" s="85">
        <v>45363</v>
      </c>
      <c r="D280" s="87" t="s">
        <v>138</v>
      </c>
      <c r="E280" s="9">
        <v>0.50694444444444442</v>
      </c>
      <c r="F280" s="80" t="s">
        <v>1866</v>
      </c>
      <c r="G280" s="2" t="s">
        <v>246</v>
      </c>
      <c r="H280" s="131"/>
      <c r="I280" s="131"/>
      <c r="J280" s="3"/>
      <c r="K280" s="5" t="s">
        <v>1886</v>
      </c>
      <c r="L280" s="3" t="s">
        <v>155</v>
      </c>
      <c r="M280" s="3" t="s">
        <v>235</v>
      </c>
      <c r="N280" s="2" t="s">
        <v>1874</v>
      </c>
      <c r="O280" s="2" t="s">
        <v>1867</v>
      </c>
      <c r="P280" s="3" t="s">
        <v>399</v>
      </c>
      <c r="Q280" s="70"/>
      <c r="R280" s="70"/>
      <c r="S280" s="70"/>
      <c r="T280" s="7" t="s">
        <v>1868</v>
      </c>
      <c r="U280" s="3" t="s">
        <v>1869</v>
      </c>
      <c r="V280" s="3" t="s">
        <v>405</v>
      </c>
      <c r="W280" s="3" t="s">
        <v>85</v>
      </c>
      <c r="X280" s="3" t="s">
        <v>86</v>
      </c>
      <c r="Y280" s="3" t="s">
        <v>83</v>
      </c>
      <c r="Z280" s="4" t="str">
        <f>IF(Tabela1[[#This Row],[R.A.E]]="SIM",VLOOKUP(Tabela1[[#This Row],[CLASSIFICAÇÃO]],Lista_Susp_!PRAZO,2,0)+Tabela1[[#This Row],[DATA]],"")</f>
        <v/>
      </c>
      <c r="AA280" s="13" t="b">
        <f ca="1">IF(Tabela1[[#This Row],[R.A.E]]="SIM",IF(AC280="ok","CONCLUÍDO",IF(Tabela1[[#This Row],[PRAZO ABERTURA R.A.E]]&lt;TODAY(),"ATRASADO","NO PRAZO")))</f>
        <v>0</v>
      </c>
      <c r="AB280" s="13" t="str">
        <f ca="1">IF(Tabela1[[#This Row],[PRAZO ABERTURA R.A.E]]&gt;=TODAY(),"",IF(Tabela1[[#This Row],[STATUS]]="ATRASADO",TODAY()-Tabela1[[#This Row],[PRAZO ABERTURA R.A.E]],""))</f>
        <v/>
      </c>
      <c r="AE280" s="3"/>
    </row>
    <row r="281" spans="1:32" ht="30" x14ac:dyDescent="0.25">
      <c r="A281" s="6">
        <v>280</v>
      </c>
      <c r="B281" s="2" t="s">
        <v>25</v>
      </c>
      <c r="C281" s="85">
        <v>45362</v>
      </c>
      <c r="D281" s="87" t="s">
        <v>138</v>
      </c>
      <c r="E281" s="9">
        <v>0.67152777777777783</v>
      </c>
      <c r="F281" s="80" t="s">
        <v>1870</v>
      </c>
      <c r="G281" s="2" t="s">
        <v>39</v>
      </c>
      <c r="H281" s="131"/>
      <c r="I281" s="131"/>
      <c r="J281" s="3"/>
      <c r="K281" s="5" t="s">
        <v>1887</v>
      </c>
      <c r="L281" s="3" t="s">
        <v>45</v>
      </c>
      <c r="M281" s="3" t="s">
        <v>145</v>
      </c>
      <c r="N281" s="2" t="s">
        <v>941</v>
      </c>
      <c r="O281" s="2" t="s">
        <v>1871</v>
      </c>
      <c r="P281" s="3" t="s">
        <v>459</v>
      </c>
      <c r="Q281" s="70"/>
      <c r="R281" s="70"/>
      <c r="S281" s="70"/>
      <c r="T281" s="7" t="s">
        <v>1872</v>
      </c>
      <c r="U281" s="3" t="s">
        <v>944</v>
      </c>
      <c r="V281" s="3" t="s">
        <v>276</v>
      </c>
      <c r="W281" s="3" t="s">
        <v>85</v>
      </c>
      <c r="X281" s="3" t="s">
        <v>86</v>
      </c>
      <c r="Y281" s="3" t="s">
        <v>83</v>
      </c>
      <c r="Z281" s="4" t="str">
        <f>IF(Tabela1[[#This Row],[R.A.E]]="SIM",VLOOKUP(Tabela1[[#This Row],[CLASSIFICAÇÃO]],Lista_Susp_!PRAZO,2,0)+Tabela1[[#This Row],[DATA]],"")</f>
        <v/>
      </c>
      <c r="AA281" s="13" t="b">
        <f ca="1">IF(Tabela1[[#This Row],[R.A.E]]="SIM",IF(AC281="ok","CONCLUÍDO",IF(Tabela1[[#This Row],[PRAZO ABERTURA R.A.E]]&lt;TODAY(),"ATRASADO","NO PRAZO")))</f>
        <v>0</v>
      </c>
      <c r="AB281" s="13" t="str">
        <f ca="1">IF(Tabela1[[#This Row],[PRAZO ABERTURA R.A.E]]&gt;=TODAY(),"",IF(Tabela1[[#This Row],[STATUS]]="ATRASADO",TODAY()-Tabela1[[#This Row],[PRAZO ABERTURA R.A.E]],""))</f>
        <v/>
      </c>
      <c r="AE281" s="3"/>
    </row>
    <row r="282" spans="1:32" ht="45" x14ac:dyDescent="0.25">
      <c r="A282" s="6">
        <v>272</v>
      </c>
      <c r="B282" s="2" t="s">
        <v>25</v>
      </c>
      <c r="C282" s="85">
        <v>45362</v>
      </c>
      <c r="D282" s="87" t="s">
        <v>138</v>
      </c>
      <c r="E282" s="9">
        <v>6.458333333333334E-2</v>
      </c>
      <c r="F282" s="80" t="s">
        <v>1028</v>
      </c>
      <c r="G282" s="2" t="s">
        <v>28</v>
      </c>
      <c r="H282" s="131" t="s">
        <v>2401</v>
      </c>
      <c r="I282" s="131"/>
      <c r="J282" s="3"/>
      <c r="K282" s="5" t="s">
        <v>1843</v>
      </c>
      <c r="L282" s="3" t="s">
        <v>205</v>
      </c>
      <c r="M282" s="3" t="s">
        <v>146</v>
      </c>
      <c r="N282" s="2" t="s">
        <v>1825</v>
      </c>
      <c r="O282" s="2" t="s">
        <v>1826</v>
      </c>
      <c r="P282" s="3" t="s">
        <v>1735</v>
      </c>
      <c r="Q282" s="70" t="s">
        <v>511</v>
      </c>
      <c r="R282" s="70" t="s">
        <v>2056</v>
      </c>
      <c r="S282" s="70" t="s">
        <v>2057</v>
      </c>
      <c r="T282" s="7" t="s">
        <v>1827</v>
      </c>
      <c r="U282" s="3" t="s">
        <v>1828</v>
      </c>
      <c r="V282" s="3" t="s">
        <v>80</v>
      </c>
      <c r="W282" s="3" t="s">
        <v>88</v>
      </c>
      <c r="X282" s="3" t="s">
        <v>86</v>
      </c>
      <c r="Y282" s="3" t="s">
        <v>89</v>
      </c>
      <c r="Z282" s="4">
        <f>IF(Tabela1[[#This Row],[R.A.E]]="SIM",VLOOKUP(Tabela1[[#This Row],[CLASSIFICAÇÃO]],Lista_Susp_!PRAZO,2,0)+Tabela1[[#This Row],[DATA]],"")</f>
        <v>45369</v>
      </c>
      <c r="AA282" s="13" t="str">
        <f ca="1">IF(Tabela1[[#This Row],[R.A.E]]="SIM",IF(AC282="ok","CONCLUÍDO",IF(Tabela1[[#This Row],[PRAZO ABERTURA R.A.E]]&lt;TODAY(),"ATRASADO","NO PRAZO")))</f>
        <v>CONCLUÍDO</v>
      </c>
      <c r="AB282" s="13" t="str">
        <f ca="1">IF(Tabela1[[#This Row],[PRAZO ABERTURA R.A.E]]&gt;=TODAY(),"",IF(Tabela1[[#This Row],[STATUS]]="ATRASADO",TODAY()-Tabela1[[#This Row],[PRAZO ABERTURA R.A.E]],""))</f>
        <v/>
      </c>
      <c r="AC282" s="3" t="s">
        <v>248</v>
      </c>
      <c r="AD282" s="4">
        <v>45364</v>
      </c>
      <c r="AE282" s="3" t="s">
        <v>89</v>
      </c>
      <c r="AF282" t="s">
        <v>89</v>
      </c>
    </row>
    <row r="283" spans="1:32" ht="45" x14ac:dyDescent="0.25">
      <c r="A283" s="6">
        <v>282</v>
      </c>
      <c r="B283" s="2" t="s">
        <v>30</v>
      </c>
      <c r="C283" s="85">
        <v>45363</v>
      </c>
      <c r="D283" s="87" t="s">
        <v>138</v>
      </c>
      <c r="E283" s="9">
        <v>0.375</v>
      </c>
      <c r="F283" s="80" t="s">
        <v>1050</v>
      </c>
      <c r="G283" s="2" t="s">
        <v>32</v>
      </c>
      <c r="H283" s="131"/>
      <c r="I283" s="131"/>
      <c r="J283" s="3"/>
      <c r="K283" s="5" t="s">
        <v>1889</v>
      </c>
      <c r="L283" s="3" t="s">
        <v>153</v>
      </c>
      <c r="M283" s="3" t="s">
        <v>51</v>
      </c>
      <c r="N283" s="2" t="s">
        <v>1362</v>
      </c>
      <c r="O283" s="134" t="s">
        <v>2894</v>
      </c>
      <c r="P283" s="3" t="s">
        <v>526</v>
      </c>
      <c r="Q283" s="70"/>
      <c r="R283" s="70"/>
      <c r="S283" s="70"/>
      <c r="T283" s="7" t="s">
        <v>1879</v>
      </c>
      <c r="U283" s="3" t="s">
        <v>1648</v>
      </c>
      <c r="V283" s="3" t="s">
        <v>604</v>
      </c>
      <c r="W283" s="3" t="s">
        <v>85</v>
      </c>
      <c r="X283" s="3" t="s">
        <v>86</v>
      </c>
      <c r="Y283" s="3" t="s">
        <v>83</v>
      </c>
      <c r="Z283" s="4" t="str">
        <f>IF(Tabela1[[#This Row],[R.A.E]]="SIM",VLOOKUP(Tabela1[[#This Row],[CLASSIFICAÇÃO]],Lista_Susp_!PRAZO,2,0)+Tabela1[[#This Row],[DATA]],"")</f>
        <v/>
      </c>
      <c r="AA283" s="13" t="b">
        <f ca="1">IF(Tabela1[[#This Row],[R.A.E]]="SIM",IF(AC283="ok","CONCLUÍDO",IF(Tabela1[[#This Row],[PRAZO ABERTURA R.A.E]]&lt;TODAY(),"ATRASADO","NO PRAZO")))</f>
        <v>0</v>
      </c>
      <c r="AB283" s="13" t="str">
        <f ca="1">IF(Tabela1[[#This Row],[PRAZO ABERTURA R.A.E]]&gt;=TODAY(),"",IF(Tabela1[[#This Row],[STATUS]]="ATRASADO",TODAY()-Tabela1[[#This Row],[PRAZO ABERTURA R.A.E]],""))</f>
        <v/>
      </c>
      <c r="AE283" s="3"/>
      <c r="AF283" t="s">
        <v>89</v>
      </c>
    </row>
    <row r="284" spans="1:32" ht="30" x14ac:dyDescent="0.25">
      <c r="A284" s="6">
        <v>277</v>
      </c>
      <c r="B284" s="2" t="s">
        <v>30</v>
      </c>
      <c r="C284" s="85">
        <v>45362</v>
      </c>
      <c r="D284" s="87" t="s">
        <v>138</v>
      </c>
      <c r="E284" s="9">
        <v>0.55555555555555558</v>
      </c>
      <c r="F284" s="80" t="s">
        <v>1859</v>
      </c>
      <c r="G284" s="2" t="s">
        <v>28</v>
      </c>
      <c r="H284" s="131" t="s">
        <v>2399</v>
      </c>
      <c r="I284" s="131"/>
      <c r="J284" s="3"/>
      <c r="K284" s="5" t="s">
        <v>1885</v>
      </c>
      <c r="L284" s="3" t="s">
        <v>224</v>
      </c>
      <c r="M284" s="3" t="s">
        <v>145</v>
      </c>
      <c r="N284" s="2" t="s">
        <v>1860</v>
      </c>
      <c r="O284" s="2" t="s">
        <v>1861</v>
      </c>
      <c r="P284" s="3" t="s">
        <v>1862</v>
      </c>
      <c r="Q284" s="70"/>
      <c r="R284" s="70"/>
      <c r="S284" s="70"/>
      <c r="T284" s="7" t="s">
        <v>1482</v>
      </c>
      <c r="U284" s="3" t="s">
        <v>1863</v>
      </c>
      <c r="V284" s="3" t="s">
        <v>99</v>
      </c>
      <c r="W284" s="3" t="s">
        <v>85</v>
      </c>
      <c r="X284" s="3" t="s">
        <v>86</v>
      </c>
      <c r="Y284" s="3" t="s">
        <v>83</v>
      </c>
      <c r="Z284" s="4" t="str">
        <f>IF(Tabela1[[#This Row],[R.A.E]]="SIM",VLOOKUP(Tabela1[[#This Row],[CLASSIFICAÇÃO]],Lista_Susp_!PRAZO,2,0)+Tabela1[[#This Row],[DATA]],"")</f>
        <v/>
      </c>
      <c r="AA284" s="13" t="b">
        <f ca="1">IF(Tabela1[[#This Row],[R.A.E]]="SIM",IF(AC284="ok","CONCLUÍDO",IF(Tabela1[[#This Row],[PRAZO ABERTURA R.A.E]]&lt;TODAY(),"ATRASADO","NO PRAZO")))</f>
        <v>0</v>
      </c>
      <c r="AB284" s="13" t="str">
        <f ca="1">IF(Tabela1[[#This Row],[PRAZO ABERTURA R.A.E]]&gt;=TODAY(),"",IF(Tabela1[[#This Row],[STATUS]]="ATRASADO",TODAY()-Tabela1[[#This Row],[PRAZO ABERTURA R.A.E]],""))</f>
        <v/>
      </c>
      <c r="AE284" s="3"/>
      <c r="AF284" t="s">
        <v>89</v>
      </c>
    </row>
    <row r="285" spans="1:32" ht="58.5" customHeight="1" x14ac:dyDescent="0.25">
      <c r="A285" s="6">
        <v>284</v>
      </c>
      <c r="B285" s="2" t="s">
        <v>30</v>
      </c>
      <c r="C285" s="85">
        <v>45364</v>
      </c>
      <c r="D285" s="87" t="s">
        <v>138</v>
      </c>
      <c r="E285" s="9">
        <v>0.4375</v>
      </c>
      <c r="F285" s="80" t="s">
        <v>1687</v>
      </c>
      <c r="G285" s="2" t="s">
        <v>32</v>
      </c>
      <c r="H285" s="131"/>
      <c r="I285" s="131"/>
      <c r="J285" s="3"/>
      <c r="K285" s="5" t="s">
        <v>1891</v>
      </c>
      <c r="L285" s="3" t="s">
        <v>176</v>
      </c>
      <c r="M285" s="3" t="s">
        <v>145</v>
      </c>
      <c r="N285" s="2" t="s">
        <v>1617</v>
      </c>
      <c r="O285" s="2" t="s">
        <v>1892</v>
      </c>
      <c r="P285" s="3" t="s">
        <v>372</v>
      </c>
      <c r="Q285" s="70"/>
      <c r="R285" s="70"/>
      <c r="S285" s="70"/>
      <c r="T285" s="7" t="s">
        <v>1893</v>
      </c>
      <c r="U285" s="3" t="s">
        <v>1226</v>
      </c>
      <c r="V285" s="3" t="s">
        <v>103</v>
      </c>
      <c r="W285" s="3" t="s">
        <v>85</v>
      </c>
      <c r="X285" s="3" t="s">
        <v>86</v>
      </c>
      <c r="Y285" s="3" t="s">
        <v>83</v>
      </c>
      <c r="Z285" s="4" t="str">
        <f>IF(Tabela1[[#This Row],[R.A.E]]="SIM",VLOOKUP(Tabela1[[#This Row],[CLASSIFICAÇÃO]],Lista_Susp_!PRAZO,2,0)+Tabela1[[#This Row],[DATA]],"")</f>
        <v/>
      </c>
      <c r="AA285" s="13" t="b">
        <f ca="1">IF(Tabela1[[#This Row],[R.A.E]]="SIM",IF(AC285="ok","CONCLUÍDO",IF(Tabela1[[#This Row],[PRAZO ABERTURA R.A.E]]&lt;TODAY(),"ATRASADO","NO PRAZO")))</f>
        <v>0</v>
      </c>
      <c r="AB285" s="13" t="str">
        <f ca="1">IF(Tabela1[[#This Row],[PRAZO ABERTURA R.A.E]]&gt;=TODAY(),"",IF(Tabela1[[#This Row],[STATUS]]="ATRASADO",TODAY()-Tabela1[[#This Row],[PRAZO ABERTURA R.A.E]],""))</f>
        <v/>
      </c>
      <c r="AE285" s="3"/>
      <c r="AF285" t="s">
        <v>89</v>
      </c>
    </row>
    <row r="286" spans="1:32" ht="75" x14ac:dyDescent="0.25">
      <c r="A286" s="6">
        <v>285</v>
      </c>
      <c r="B286" s="2" t="s">
        <v>30</v>
      </c>
      <c r="C286" s="85">
        <v>45364</v>
      </c>
      <c r="D286" s="87" t="s">
        <v>138</v>
      </c>
      <c r="E286" s="9">
        <v>0.47916666666666669</v>
      </c>
      <c r="F286" s="80" t="s">
        <v>1894</v>
      </c>
      <c r="G286" s="2" t="s">
        <v>32</v>
      </c>
      <c r="H286" s="131"/>
      <c r="I286" s="131"/>
      <c r="J286" s="3"/>
      <c r="K286" s="5" t="s">
        <v>2034</v>
      </c>
      <c r="L286" s="3" t="s">
        <v>204</v>
      </c>
      <c r="M286" s="3" t="s">
        <v>145</v>
      </c>
      <c r="N286" s="2" t="s">
        <v>1317</v>
      </c>
      <c r="O286" s="2" t="s">
        <v>1895</v>
      </c>
      <c r="P286" s="3" t="s">
        <v>459</v>
      </c>
      <c r="Q286" s="70"/>
      <c r="R286" s="70"/>
      <c r="S286" s="70"/>
      <c r="T286" s="7" t="s">
        <v>1896</v>
      </c>
      <c r="U286" s="3" t="s">
        <v>463</v>
      </c>
      <c r="V286" s="3" t="s">
        <v>103</v>
      </c>
      <c r="W286" s="3" t="s">
        <v>85</v>
      </c>
      <c r="X286" s="3" t="s">
        <v>86</v>
      </c>
      <c r="Y286" s="3" t="s">
        <v>83</v>
      </c>
      <c r="Z286" s="4" t="str">
        <f>IF(Tabela1[[#This Row],[R.A.E]]="SIM",VLOOKUP(Tabela1[[#This Row],[CLASSIFICAÇÃO]],Lista_Susp_!PRAZO,2,0)+Tabela1[[#This Row],[DATA]],"")</f>
        <v/>
      </c>
      <c r="AA286" s="13" t="b">
        <f ca="1">IF(Tabela1[[#This Row],[R.A.E]]="SIM",IF(AC286="ok","CONCLUÍDO",IF(Tabela1[[#This Row],[PRAZO ABERTURA R.A.E]]&lt;TODAY(),"ATRASADO","NO PRAZO")))</f>
        <v>0</v>
      </c>
      <c r="AB286" s="13" t="str">
        <f ca="1">IF(Tabela1[[#This Row],[PRAZO ABERTURA R.A.E]]&gt;=TODAY(),"",IF(Tabela1[[#This Row],[STATUS]]="ATRASADO",TODAY()-Tabela1[[#This Row],[PRAZO ABERTURA R.A.E]],""))</f>
        <v/>
      </c>
      <c r="AE286" s="3"/>
      <c r="AF286" t="s">
        <v>89</v>
      </c>
    </row>
    <row r="287" spans="1:32" ht="60" x14ac:dyDescent="0.25">
      <c r="A287" s="6">
        <v>286</v>
      </c>
      <c r="B287" s="2" t="s">
        <v>30</v>
      </c>
      <c r="C287" s="85">
        <v>45364</v>
      </c>
      <c r="D287" s="87" t="s">
        <v>138</v>
      </c>
      <c r="E287" s="9">
        <v>0.53125</v>
      </c>
      <c r="F287" s="80" t="s">
        <v>1897</v>
      </c>
      <c r="G287" s="2" t="s">
        <v>36</v>
      </c>
      <c r="H287" s="131"/>
      <c r="I287" s="131"/>
      <c r="J287" s="3"/>
      <c r="K287" s="5" t="s">
        <v>1898</v>
      </c>
      <c r="L287" s="3" t="s">
        <v>153</v>
      </c>
      <c r="M287" s="3" t="s">
        <v>145</v>
      </c>
      <c r="N287" s="2" t="s">
        <v>145</v>
      </c>
      <c r="O287" s="134" t="s">
        <v>1899</v>
      </c>
      <c r="P287" s="1" t="s">
        <v>1900</v>
      </c>
      <c r="Q287" s="70"/>
      <c r="R287" s="70"/>
      <c r="S287" s="70"/>
      <c r="T287" s="7" t="s">
        <v>1901</v>
      </c>
      <c r="U287" s="3" t="s">
        <v>1102</v>
      </c>
      <c r="V287" s="3" t="s">
        <v>99</v>
      </c>
      <c r="W287" s="3" t="s">
        <v>85</v>
      </c>
      <c r="X287" s="3" t="s">
        <v>86</v>
      </c>
      <c r="Y287" s="3" t="s">
        <v>83</v>
      </c>
      <c r="Z287" s="4" t="str">
        <f>IF(Tabela1[[#This Row],[R.A.E]]="SIM",VLOOKUP(Tabela1[[#This Row],[CLASSIFICAÇÃO]],Lista_Susp_!PRAZO,2,0)+Tabela1[[#This Row],[DATA]],"")</f>
        <v/>
      </c>
      <c r="AA287" s="13" t="b">
        <f ca="1">IF(Tabela1[[#This Row],[R.A.E]]="SIM",IF(AC287="ok","CONCLUÍDO",IF(Tabela1[[#This Row],[PRAZO ABERTURA R.A.E]]&lt;TODAY(),"ATRASADO","NO PRAZO")))</f>
        <v>0</v>
      </c>
      <c r="AB287" s="13" t="str">
        <f ca="1">IF(Tabela1[[#This Row],[PRAZO ABERTURA R.A.E]]&gt;=TODAY(),"",IF(Tabela1[[#This Row],[STATUS]]="ATRASADO",TODAY()-Tabela1[[#This Row],[PRAZO ABERTURA R.A.E]],""))</f>
        <v/>
      </c>
      <c r="AE287" s="3"/>
      <c r="AF287" t="s">
        <v>89</v>
      </c>
    </row>
    <row r="288" spans="1:32" ht="60" x14ac:dyDescent="0.25">
      <c r="A288" s="6">
        <v>281</v>
      </c>
      <c r="B288" s="2" t="s">
        <v>30</v>
      </c>
      <c r="C288" s="85">
        <v>45359</v>
      </c>
      <c r="D288" s="87" t="s">
        <v>138</v>
      </c>
      <c r="E288" s="9">
        <v>0.73958333333333337</v>
      </c>
      <c r="F288" s="80" t="s">
        <v>1873</v>
      </c>
      <c r="G288" s="2" t="s">
        <v>28</v>
      </c>
      <c r="H288" s="131" t="s">
        <v>2399</v>
      </c>
      <c r="I288" s="131"/>
      <c r="J288" s="3"/>
      <c r="K288" s="5" t="s">
        <v>1888</v>
      </c>
      <c r="L288" s="3" t="s">
        <v>153</v>
      </c>
      <c r="M288" s="70" t="s">
        <v>145</v>
      </c>
      <c r="N288" s="2" t="s">
        <v>1875</v>
      </c>
      <c r="O288" s="2" t="s">
        <v>1876</v>
      </c>
      <c r="P288" s="26" t="s">
        <v>1877</v>
      </c>
      <c r="Q288" s="70"/>
      <c r="R288" s="70"/>
      <c r="S288" s="70"/>
      <c r="T288" s="7" t="s">
        <v>833</v>
      </c>
      <c r="U288" s="3" t="s">
        <v>1878</v>
      </c>
      <c r="V288" s="3" t="s">
        <v>103</v>
      </c>
      <c r="W288" s="3" t="s">
        <v>92</v>
      </c>
      <c r="X288" s="3" t="s">
        <v>95</v>
      </c>
      <c r="Y288" s="3" t="s">
        <v>89</v>
      </c>
      <c r="Z288" s="4">
        <f>IF(Tabela1[[#This Row],[R.A.E]]="SIM",VLOOKUP(Tabela1[[#This Row],[CLASSIFICAÇÃO]],Lista_Susp_!PRAZO,2,0)+Tabela1[[#This Row],[DATA]],"")</f>
        <v>45366</v>
      </c>
      <c r="AA288" s="13" t="str">
        <f ca="1">IF(Tabela1[[#This Row],[R.A.E]]="SIM",IF(AC288="ok","CONCLUÍDO",IF(Tabela1[[#This Row],[PRAZO ABERTURA R.A.E]]&lt;TODAY(),"ATRASADO","NO PRAZO")))</f>
        <v>ATRASADO</v>
      </c>
      <c r="AB288" s="13">
        <f ca="1">IF(Tabela1[[#This Row],[PRAZO ABERTURA R.A.E]]&gt;=TODAY(),"",IF(Tabela1[[#This Row],[STATUS]]="ATRASADO",TODAY()-Tabela1[[#This Row],[PRAZO ABERTURA R.A.E]],""))</f>
        <v>182</v>
      </c>
      <c r="AE288" s="3"/>
      <c r="AF288" t="s">
        <v>89</v>
      </c>
    </row>
    <row r="289" spans="1:32" ht="75" x14ac:dyDescent="0.25">
      <c r="A289" s="6">
        <v>288</v>
      </c>
      <c r="B289" s="2" t="s">
        <v>30</v>
      </c>
      <c r="C289" s="85">
        <v>45365</v>
      </c>
      <c r="D289" s="87" t="s">
        <v>138</v>
      </c>
      <c r="E289" s="9">
        <v>0.41666666666666669</v>
      </c>
      <c r="F289" s="80" t="s">
        <v>1914</v>
      </c>
      <c r="G289" s="2" t="s">
        <v>36</v>
      </c>
      <c r="H289" s="131"/>
      <c r="I289" s="131"/>
      <c r="J289" s="3"/>
      <c r="K289" s="5" t="s">
        <v>1915</v>
      </c>
      <c r="L289" s="3" t="s">
        <v>176</v>
      </c>
      <c r="M289" s="3" t="s">
        <v>145</v>
      </c>
      <c r="N289" s="2" t="s">
        <v>51</v>
      </c>
      <c r="O289" s="2" t="s">
        <v>1916</v>
      </c>
      <c r="P289" s="3" t="s">
        <v>430</v>
      </c>
      <c r="Q289" s="70"/>
      <c r="R289" s="70"/>
      <c r="S289" s="70"/>
      <c r="T289" s="7" t="s">
        <v>1917</v>
      </c>
      <c r="U289" s="3" t="s">
        <v>1918</v>
      </c>
      <c r="V289" s="3" t="s">
        <v>258</v>
      </c>
      <c r="W289" s="3" t="s">
        <v>85</v>
      </c>
      <c r="X289" s="3" t="s">
        <v>86</v>
      </c>
      <c r="Y289" s="3" t="s">
        <v>83</v>
      </c>
      <c r="Z289" s="4" t="str">
        <f>IF(Tabela1[[#This Row],[R.A.E]]="SIM",VLOOKUP(Tabela1[[#This Row],[CLASSIFICAÇÃO]],Lista_Susp_!PRAZO,2,0)+Tabela1[[#This Row],[DATA]],"")</f>
        <v/>
      </c>
      <c r="AA289" s="13" t="b">
        <f ca="1">IF(Tabela1[[#This Row],[R.A.E]]="SIM",IF(AC289="ok","CONCLUÍDO",IF(Tabela1[[#This Row],[PRAZO ABERTURA R.A.E]]&lt;TODAY(),"ATRASADO","NO PRAZO")))</f>
        <v>0</v>
      </c>
      <c r="AB289" s="13" t="str">
        <f ca="1">IF(Tabela1[[#This Row],[PRAZO ABERTURA R.A.E]]&gt;=TODAY(),"",IF(Tabela1[[#This Row],[STATUS]]="ATRASADO",TODAY()-Tabela1[[#This Row],[PRAZO ABERTURA R.A.E]],""))</f>
        <v/>
      </c>
      <c r="AE289" s="3"/>
      <c r="AF289" t="s">
        <v>89</v>
      </c>
    </row>
    <row r="290" spans="1:32" ht="75" x14ac:dyDescent="0.25">
      <c r="A290" s="6">
        <v>289</v>
      </c>
      <c r="B290" s="2" t="s">
        <v>30</v>
      </c>
      <c r="C290" s="85">
        <v>45365</v>
      </c>
      <c r="D290" s="87" t="s">
        <v>138</v>
      </c>
      <c r="E290" s="9">
        <v>0.47222222222222227</v>
      </c>
      <c r="F290" s="80" t="s">
        <v>594</v>
      </c>
      <c r="G290" s="2" t="s">
        <v>32</v>
      </c>
      <c r="H290" s="131"/>
      <c r="I290" s="131"/>
      <c r="J290" s="3"/>
      <c r="K290" s="5" t="s">
        <v>1919</v>
      </c>
      <c r="L290" s="3" t="s">
        <v>153</v>
      </c>
      <c r="M290" s="3" t="s">
        <v>51</v>
      </c>
      <c r="N290" s="2"/>
      <c r="O290" s="134" t="s">
        <v>1920</v>
      </c>
      <c r="P290" s="3" t="s">
        <v>526</v>
      </c>
      <c r="Q290" s="70"/>
      <c r="R290" s="70"/>
      <c r="S290" s="70"/>
      <c r="T290" s="7" t="s">
        <v>1921</v>
      </c>
      <c r="U290" s="3" t="s">
        <v>497</v>
      </c>
      <c r="V290" s="3" t="s">
        <v>604</v>
      </c>
      <c r="W290" s="3" t="s">
        <v>85</v>
      </c>
      <c r="X290" s="3" t="s">
        <v>86</v>
      </c>
      <c r="Y290" s="3" t="s">
        <v>83</v>
      </c>
      <c r="Z290" s="4" t="str">
        <f>IF(Tabela1[[#This Row],[R.A.E]]="SIM",VLOOKUP(Tabela1[[#This Row],[CLASSIFICAÇÃO]],Lista_Susp_!PRAZO,2,0)+Tabela1[[#This Row],[DATA]],"")</f>
        <v/>
      </c>
      <c r="AA290" s="13" t="b">
        <f ca="1">IF(Tabela1[[#This Row],[R.A.E]]="SIM",IF(AC290="ok","CONCLUÍDO",IF(Tabela1[[#This Row],[PRAZO ABERTURA R.A.E]]&lt;TODAY(),"ATRASADO","NO PRAZO")))</f>
        <v>0</v>
      </c>
      <c r="AB290" s="13" t="str">
        <f ca="1">IF(Tabela1[[#This Row],[PRAZO ABERTURA R.A.E]]&gt;=TODAY(),"",IF(Tabela1[[#This Row],[STATUS]]="ATRASADO",TODAY()-Tabela1[[#This Row],[PRAZO ABERTURA R.A.E]],""))</f>
        <v/>
      </c>
      <c r="AE290" s="3"/>
      <c r="AF290" t="s">
        <v>89</v>
      </c>
    </row>
    <row r="291" spans="1:32" ht="90" x14ac:dyDescent="0.25">
      <c r="A291" s="6">
        <v>290</v>
      </c>
      <c r="B291" s="2" t="s">
        <v>25</v>
      </c>
      <c r="C291" s="85">
        <v>45365</v>
      </c>
      <c r="D291" s="87" t="s">
        <v>138</v>
      </c>
      <c r="E291" s="9">
        <v>0.41666666666666669</v>
      </c>
      <c r="F291" s="80" t="s">
        <v>524</v>
      </c>
      <c r="G291" s="2" t="s">
        <v>36</v>
      </c>
      <c r="H291" s="131"/>
      <c r="I291" s="131"/>
      <c r="J291" s="3"/>
      <c r="K291" s="5" t="s">
        <v>1922</v>
      </c>
      <c r="L291" s="3" t="s">
        <v>150</v>
      </c>
      <c r="M291" s="3" t="s">
        <v>51</v>
      </c>
      <c r="N291" s="2" t="s">
        <v>1940</v>
      </c>
      <c r="O291" s="2" t="s">
        <v>1923</v>
      </c>
      <c r="P291" s="3" t="s">
        <v>526</v>
      </c>
      <c r="Q291" s="70"/>
      <c r="R291" s="70"/>
      <c r="S291" s="70"/>
      <c r="T291" s="7" t="s">
        <v>1924</v>
      </c>
      <c r="U291" s="3" t="s">
        <v>1193</v>
      </c>
      <c r="V291" s="3" t="s">
        <v>97</v>
      </c>
      <c r="W291" s="3" t="s">
        <v>85</v>
      </c>
      <c r="X291" s="3" t="s">
        <v>86</v>
      </c>
      <c r="Y291" s="3" t="s">
        <v>83</v>
      </c>
      <c r="Z291" s="4" t="str">
        <f>IF(Tabela1[[#This Row],[R.A.E]]="SIM",VLOOKUP(Tabela1[[#This Row],[CLASSIFICAÇÃO]],Lista_Susp_!PRAZO,2,0)+Tabela1[[#This Row],[DATA]],"")</f>
        <v/>
      </c>
      <c r="AA291" s="13" t="b">
        <f ca="1">IF(Tabela1[[#This Row],[R.A.E]]="SIM",IF(AC291="ok","CONCLUÍDO",IF(Tabela1[[#This Row],[PRAZO ABERTURA R.A.E]]&lt;TODAY(),"ATRASADO","NO PRAZO")))</f>
        <v>0</v>
      </c>
      <c r="AB291" s="13" t="str">
        <f ca="1">IF(Tabela1[[#This Row],[PRAZO ABERTURA R.A.E]]&gt;=TODAY(),"",IF(Tabela1[[#This Row],[STATUS]]="ATRASADO",TODAY()-Tabela1[[#This Row],[PRAZO ABERTURA R.A.E]],""))</f>
        <v/>
      </c>
      <c r="AE291" s="3"/>
    </row>
    <row r="292" spans="1:32" ht="90" x14ac:dyDescent="0.25">
      <c r="A292" s="6">
        <v>291</v>
      </c>
      <c r="B292" s="2" t="s">
        <v>25</v>
      </c>
      <c r="C292" s="85">
        <v>45365</v>
      </c>
      <c r="D292" s="87" t="s">
        <v>138</v>
      </c>
      <c r="E292" s="9">
        <v>0.57638888888888895</v>
      </c>
      <c r="F292" s="80" t="s">
        <v>524</v>
      </c>
      <c r="G292" s="2" t="s">
        <v>32</v>
      </c>
      <c r="H292" s="131"/>
      <c r="I292" s="131"/>
      <c r="J292" s="3"/>
      <c r="K292" s="5" t="s">
        <v>1925</v>
      </c>
      <c r="L292" s="3" t="s">
        <v>150</v>
      </c>
      <c r="M292" s="3" t="s">
        <v>51</v>
      </c>
      <c r="N292" s="2" t="s">
        <v>523</v>
      </c>
      <c r="O292" s="134" t="s">
        <v>2858</v>
      </c>
      <c r="P292" s="3" t="s">
        <v>526</v>
      </c>
      <c r="Q292" s="70"/>
      <c r="R292" s="70"/>
      <c r="S292" s="70"/>
      <c r="T292" s="7" t="s">
        <v>1926</v>
      </c>
      <c r="U292" s="3" t="s">
        <v>1927</v>
      </c>
      <c r="V292" s="3" t="s">
        <v>97</v>
      </c>
      <c r="W292" s="3" t="s">
        <v>85</v>
      </c>
      <c r="X292" s="3" t="s">
        <v>86</v>
      </c>
      <c r="Y292" s="3" t="s">
        <v>83</v>
      </c>
      <c r="Z292" s="4" t="str">
        <f>IF(Tabela1[[#This Row],[R.A.E]]="SIM",VLOOKUP(Tabela1[[#This Row],[CLASSIFICAÇÃO]],Lista_Susp_!PRAZO,2,0)+Tabela1[[#This Row],[DATA]],"")</f>
        <v/>
      </c>
      <c r="AA292" s="13" t="b">
        <f ca="1">IF(Tabela1[[#This Row],[R.A.E]]="SIM",IF(AC292="ok","CONCLUÍDO",IF(Tabela1[[#This Row],[PRAZO ABERTURA R.A.E]]&lt;TODAY(),"ATRASADO","NO PRAZO")))</f>
        <v>0</v>
      </c>
      <c r="AB292" s="13" t="str">
        <f ca="1">IF(Tabela1[[#This Row],[PRAZO ABERTURA R.A.E]]&gt;=TODAY(),"",IF(Tabela1[[#This Row],[STATUS]]="ATRASADO",TODAY()-Tabela1[[#This Row],[PRAZO ABERTURA R.A.E]],""))</f>
        <v/>
      </c>
      <c r="AE292" s="3"/>
    </row>
    <row r="293" spans="1:32" ht="60" x14ac:dyDescent="0.25">
      <c r="A293" s="6">
        <v>283</v>
      </c>
      <c r="B293" s="2" t="s">
        <v>25</v>
      </c>
      <c r="C293" s="85">
        <v>45364</v>
      </c>
      <c r="D293" s="87" t="s">
        <v>138</v>
      </c>
      <c r="E293" s="9">
        <v>0.34027777777777773</v>
      </c>
      <c r="F293" s="80" t="s">
        <v>1880</v>
      </c>
      <c r="G293" s="2" t="s">
        <v>28</v>
      </c>
      <c r="H293" s="131" t="s">
        <v>2401</v>
      </c>
      <c r="I293" s="131"/>
      <c r="J293" s="3"/>
      <c r="K293" s="5" t="s">
        <v>1890</v>
      </c>
      <c r="L293" s="3" t="s">
        <v>55</v>
      </c>
      <c r="M293" s="3" t="s">
        <v>146</v>
      </c>
      <c r="N293" s="2" t="s">
        <v>1733</v>
      </c>
      <c r="O293" s="2" t="s">
        <v>1881</v>
      </c>
      <c r="P293" s="3" t="s">
        <v>533</v>
      </c>
      <c r="Q293" s="70"/>
      <c r="R293" s="70"/>
      <c r="S293" s="70"/>
      <c r="T293" s="7" t="s">
        <v>1882</v>
      </c>
      <c r="U293" s="3" t="s">
        <v>1883</v>
      </c>
      <c r="V293" s="3" t="s">
        <v>80</v>
      </c>
      <c r="W293" s="3" t="s">
        <v>85</v>
      </c>
      <c r="X293" s="3" t="s">
        <v>86</v>
      </c>
      <c r="Y293" s="3" t="s">
        <v>83</v>
      </c>
      <c r="Z293" s="4" t="str">
        <f>IF(Tabela1[[#This Row],[R.A.E]]="SIM",VLOOKUP(Tabela1[[#This Row],[CLASSIFICAÇÃO]],Lista_Susp_!PRAZO,2,0)+Tabela1[[#This Row],[DATA]],"")</f>
        <v/>
      </c>
      <c r="AA293" s="13" t="b">
        <f ca="1">IF(Tabela1[[#This Row],[R.A.E]]="SIM",IF(AC293="ok","CONCLUÍDO",IF(Tabela1[[#This Row],[PRAZO ABERTURA R.A.E]]&lt;TODAY(),"ATRASADO","NO PRAZO")))</f>
        <v>0</v>
      </c>
      <c r="AB293" s="13" t="str">
        <f ca="1">IF(Tabela1[[#This Row],[PRAZO ABERTURA R.A.E]]&gt;=TODAY(),"",IF(Tabela1[[#This Row],[STATUS]]="ATRASADO",TODAY()-Tabela1[[#This Row],[PRAZO ABERTURA R.A.E]],""))</f>
        <v/>
      </c>
      <c r="AE293" s="3"/>
      <c r="AF293" t="s">
        <v>89</v>
      </c>
    </row>
    <row r="294" spans="1:32" ht="60" x14ac:dyDescent="0.25">
      <c r="A294" s="6">
        <v>287</v>
      </c>
      <c r="B294" s="2" t="s">
        <v>25</v>
      </c>
      <c r="C294" s="85">
        <v>45365</v>
      </c>
      <c r="D294" s="87" t="s">
        <v>138</v>
      </c>
      <c r="E294" s="9">
        <v>0.36805555555555558</v>
      </c>
      <c r="F294" s="80" t="s">
        <v>1909</v>
      </c>
      <c r="G294" s="2" t="s">
        <v>28</v>
      </c>
      <c r="H294" s="131" t="s">
        <v>2399</v>
      </c>
      <c r="I294" s="131"/>
      <c r="J294" s="3"/>
      <c r="K294" s="5" t="s">
        <v>2035</v>
      </c>
      <c r="L294" s="3" t="s">
        <v>150</v>
      </c>
      <c r="M294" s="3" t="s">
        <v>144</v>
      </c>
      <c r="N294" s="2" t="s">
        <v>1910</v>
      </c>
      <c r="O294" s="134" t="s">
        <v>1911</v>
      </c>
      <c r="P294" s="3" t="s">
        <v>572</v>
      </c>
      <c r="Q294" s="70"/>
      <c r="R294" s="70"/>
      <c r="S294" s="70"/>
      <c r="T294" s="7" t="s">
        <v>1912</v>
      </c>
      <c r="U294" s="3" t="s">
        <v>1913</v>
      </c>
      <c r="V294" s="3" t="s">
        <v>98</v>
      </c>
      <c r="W294" s="3" t="s">
        <v>85</v>
      </c>
      <c r="X294" s="3" t="s">
        <v>86</v>
      </c>
      <c r="Y294" s="3" t="s">
        <v>83</v>
      </c>
      <c r="Z294" s="4" t="str">
        <f>IF(Tabela1[[#This Row],[R.A.E]]="SIM",VLOOKUP(Tabela1[[#This Row],[CLASSIFICAÇÃO]],Lista_Susp_!PRAZO,2,0)+Tabela1[[#This Row],[DATA]],"")</f>
        <v/>
      </c>
      <c r="AA294" s="13" t="b">
        <f ca="1">IF(Tabela1[[#This Row],[R.A.E]]="SIM",IF(AC294="ok","CONCLUÍDO",IF(Tabela1[[#This Row],[PRAZO ABERTURA R.A.E]]&lt;TODAY(),"ATRASADO","NO PRAZO")))</f>
        <v>0</v>
      </c>
      <c r="AB294" s="13" t="str">
        <f ca="1">IF(Tabela1[[#This Row],[PRAZO ABERTURA R.A.E]]&gt;=TODAY(),"",IF(Tabela1[[#This Row],[STATUS]]="ATRASADO",TODAY()-Tabela1[[#This Row],[PRAZO ABERTURA R.A.E]],""))</f>
        <v/>
      </c>
      <c r="AE294" s="3"/>
    </row>
    <row r="295" spans="1:32" ht="45" x14ac:dyDescent="0.25">
      <c r="A295" s="6">
        <v>294</v>
      </c>
      <c r="B295" s="2" t="s">
        <v>25</v>
      </c>
      <c r="C295" s="85">
        <v>45365</v>
      </c>
      <c r="D295" s="87" t="s">
        <v>138</v>
      </c>
      <c r="E295" s="9">
        <v>0.44791666666666669</v>
      </c>
      <c r="F295" s="80" t="s">
        <v>1936</v>
      </c>
      <c r="G295" s="2" t="s">
        <v>36</v>
      </c>
      <c r="H295" s="131"/>
      <c r="I295" s="131"/>
      <c r="J295" s="3"/>
      <c r="K295" s="5" t="s">
        <v>2038</v>
      </c>
      <c r="L295" s="1" t="s">
        <v>197</v>
      </c>
      <c r="M295" s="3" t="s">
        <v>233</v>
      </c>
      <c r="N295" s="2" t="s">
        <v>1937</v>
      </c>
      <c r="O295" s="2" t="s">
        <v>1941</v>
      </c>
      <c r="P295" s="3" t="s">
        <v>1942</v>
      </c>
      <c r="Q295" s="70"/>
      <c r="R295" s="70"/>
      <c r="S295" s="70"/>
      <c r="T295" s="7" t="s">
        <v>1943</v>
      </c>
      <c r="U295" s="3" t="s">
        <v>1944</v>
      </c>
      <c r="V295" s="3" t="s">
        <v>97</v>
      </c>
      <c r="W295" s="3" t="s">
        <v>85</v>
      </c>
      <c r="X295" s="3" t="s">
        <v>86</v>
      </c>
      <c r="Y295" s="3" t="s">
        <v>83</v>
      </c>
      <c r="Z295" s="4" t="str">
        <f>IF(Tabela1[[#This Row],[R.A.E]]="SIM",VLOOKUP(Tabela1[[#This Row],[CLASSIFICAÇÃO]],Lista_Susp_!PRAZO,2,0)+Tabela1[[#This Row],[DATA]],"")</f>
        <v/>
      </c>
      <c r="AA295" s="13" t="b">
        <f ca="1">IF(Tabela1[[#This Row],[R.A.E]]="SIM",IF(AC295="ok","CONCLUÍDO",IF(Tabela1[[#This Row],[PRAZO ABERTURA R.A.E]]&lt;TODAY(),"ATRASADO","NO PRAZO")))</f>
        <v>0</v>
      </c>
      <c r="AB295" s="13" t="str">
        <f ca="1">IF(Tabela1[[#This Row],[PRAZO ABERTURA R.A.E]]&gt;=TODAY(),"",IF(Tabela1[[#This Row],[STATUS]]="ATRASADO",TODAY()-Tabela1[[#This Row],[PRAZO ABERTURA R.A.E]],""))</f>
        <v/>
      </c>
      <c r="AE295" s="3"/>
    </row>
    <row r="296" spans="1:32" ht="60" x14ac:dyDescent="0.25">
      <c r="A296" s="6">
        <v>295</v>
      </c>
      <c r="B296" s="2" t="s">
        <v>30</v>
      </c>
      <c r="C296" s="85">
        <v>45365</v>
      </c>
      <c r="D296" s="87" t="s">
        <v>138</v>
      </c>
      <c r="E296" s="9">
        <v>0.65277777777777779</v>
      </c>
      <c r="F296" s="80" t="s">
        <v>1479</v>
      </c>
      <c r="G296" s="2" t="s">
        <v>39</v>
      </c>
      <c r="H296" s="131"/>
      <c r="I296" s="131"/>
      <c r="J296" s="3"/>
      <c r="K296" s="5" t="s">
        <v>2039</v>
      </c>
      <c r="L296" s="3" t="s">
        <v>224</v>
      </c>
      <c r="M296" s="3" t="s">
        <v>145</v>
      </c>
      <c r="N296" s="2" t="s">
        <v>1945</v>
      </c>
      <c r="O296" s="2" t="s">
        <v>1946</v>
      </c>
      <c r="P296" s="3" t="s">
        <v>469</v>
      </c>
      <c r="Q296" s="70"/>
      <c r="R296" s="70"/>
      <c r="S296" s="70"/>
      <c r="T296" s="7" t="s">
        <v>1947</v>
      </c>
      <c r="U296" s="3" t="s">
        <v>1948</v>
      </c>
      <c r="V296" s="3" t="s">
        <v>99</v>
      </c>
      <c r="W296" s="3" t="s">
        <v>85</v>
      </c>
      <c r="X296" s="3" t="s">
        <v>86</v>
      </c>
      <c r="Y296" s="3" t="s">
        <v>83</v>
      </c>
      <c r="Z296" s="4" t="str">
        <f>IF(Tabela1[[#This Row],[R.A.E]]="SIM",VLOOKUP(Tabela1[[#This Row],[CLASSIFICAÇÃO]],Lista_Susp_!PRAZO,2,0)+Tabela1[[#This Row],[DATA]],"")</f>
        <v/>
      </c>
      <c r="AA296" s="13" t="b">
        <f ca="1">IF(Tabela1[[#This Row],[R.A.E]]="SIM",IF(AC296="ok","CONCLUÍDO",IF(Tabela1[[#This Row],[PRAZO ABERTURA R.A.E]]&lt;TODAY(),"ATRASADO","NO PRAZO")))</f>
        <v>0</v>
      </c>
      <c r="AB296" s="13" t="str">
        <f ca="1">IF(Tabela1[[#This Row],[PRAZO ABERTURA R.A.E]]&gt;=TODAY(),"",IF(Tabela1[[#This Row],[STATUS]]="ATRASADO",TODAY()-Tabela1[[#This Row],[PRAZO ABERTURA R.A.E]],""))</f>
        <v/>
      </c>
      <c r="AE296" s="3"/>
      <c r="AF296" t="s">
        <v>89</v>
      </c>
    </row>
    <row r="297" spans="1:32" ht="60" x14ac:dyDescent="0.25">
      <c r="A297" s="6">
        <v>296</v>
      </c>
      <c r="B297" s="2" t="s">
        <v>30</v>
      </c>
      <c r="C297" s="85">
        <v>45365</v>
      </c>
      <c r="D297" s="87" t="s">
        <v>138</v>
      </c>
      <c r="E297" s="9">
        <v>0.625</v>
      </c>
      <c r="F297" s="80" t="s">
        <v>1949</v>
      </c>
      <c r="G297" s="2" t="s">
        <v>32</v>
      </c>
      <c r="H297" s="131"/>
      <c r="I297" s="131"/>
      <c r="J297" s="3"/>
      <c r="K297" s="5" t="s">
        <v>2040</v>
      </c>
      <c r="L297" s="3" t="s">
        <v>153</v>
      </c>
      <c r="M297" s="3" t="s">
        <v>257</v>
      </c>
      <c r="N297" s="2" t="s">
        <v>1821</v>
      </c>
      <c r="O297" s="2" t="s">
        <v>1950</v>
      </c>
      <c r="P297" s="3" t="s">
        <v>1951</v>
      </c>
      <c r="Q297" s="70"/>
      <c r="R297" s="70"/>
      <c r="S297" s="70"/>
      <c r="T297" s="7" t="s">
        <v>1952</v>
      </c>
      <c r="U297" s="3" t="s">
        <v>1953</v>
      </c>
      <c r="V297" s="3" t="s">
        <v>103</v>
      </c>
      <c r="W297" s="3" t="s">
        <v>85</v>
      </c>
      <c r="X297" s="3" t="s">
        <v>86</v>
      </c>
      <c r="Y297" s="3" t="s">
        <v>83</v>
      </c>
      <c r="Z297" s="4" t="str">
        <f>IF(Tabela1[[#This Row],[R.A.E]]="SIM",VLOOKUP(Tabela1[[#This Row],[CLASSIFICAÇÃO]],Lista_Susp_!PRAZO,2,0)+Tabela1[[#This Row],[DATA]],"")</f>
        <v/>
      </c>
      <c r="AA297" s="13" t="b">
        <f ca="1">IF(Tabela1[[#This Row],[R.A.E]]="SIM",IF(AC297="ok","CONCLUÍDO",IF(Tabela1[[#This Row],[PRAZO ABERTURA R.A.E]]&lt;TODAY(),"ATRASADO","NO PRAZO")))</f>
        <v>0</v>
      </c>
      <c r="AB297" s="13" t="str">
        <f ca="1">IF(Tabela1[[#This Row],[PRAZO ABERTURA R.A.E]]&gt;=TODAY(),"",IF(Tabela1[[#This Row],[STATUS]]="ATRASADO",TODAY()-Tabela1[[#This Row],[PRAZO ABERTURA R.A.E]],""))</f>
        <v/>
      </c>
      <c r="AE297" s="3"/>
      <c r="AF297" t="s">
        <v>89</v>
      </c>
    </row>
    <row r="298" spans="1:32" ht="30" x14ac:dyDescent="0.25">
      <c r="A298" s="6">
        <v>292</v>
      </c>
      <c r="B298" s="2" t="s">
        <v>25</v>
      </c>
      <c r="C298" s="85">
        <v>45365</v>
      </c>
      <c r="D298" s="87" t="s">
        <v>138</v>
      </c>
      <c r="E298" s="9">
        <v>0.375</v>
      </c>
      <c r="F298" s="80" t="s">
        <v>1928</v>
      </c>
      <c r="G298" s="2" t="s">
        <v>28</v>
      </c>
      <c r="H298" s="131" t="s">
        <v>2399</v>
      </c>
      <c r="I298" s="131"/>
      <c r="J298" s="3"/>
      <c r="K298" s="5" t="s">
        <v>2036</v>
      </c>
      <c r="L298" s="3" t="s">
        <v>150</v>
      </c>
      <c r="M298" s="3" t="s">
        <v>145</v>
      </c>
      <c r="N298" s="2" t="s">
        <v>1939</v>
      </c>
      <c r="O298" s="2" t="s">
        <v>1929</v>
      </c>
      <c r="P298" s="3" t="s">
        <v>1746</v>
      </c>
      <c r="Q298" s="70"/>
      <c r="R298" s="70"/>
      <c r="S298" s="70"/>
      <c r="T298" t="s">
        <v>1930</v>
      </c>
      <c r="U298" s="3" t="s">
        <v>1931</v>
      </c>
      <c r="V298" s="3" t="s">
        <v>91</v>
      </c>
      <c r="W298" s="3" t="s">
        <v>85</v>
      </c>
      <c r="X298" s="3" t="s">
        <v>86</v>
      </c>
      <c r="Y298" s="3" t="s">
        <v>83</v>
      </c>
      <c r="Z298" s="4" t="str">
        <f>IF(Tabela1[[#This Row],[R.A.E]]="SIM",VLOOKUP(Tabela1[[#This Row],[CLASSIFICAÇÃO]],Lista_Susp_!PRAZO,2,0)+Tabela1[[#This Row],[DATA]],"")</f>
        <v/>
      </c>
      <c r="AA298" s="13" t="b">
        <f ca="1">IF(Tabela1[[#This Row],[R.A.E]]="SIM",IF(AC298="ok","CONCLUÍDO",IF(Tabela1[[#This Row],[PRAZO ABERTURA R.A.E]]&lt;TODAY(),"ATRASADO","NO PRAZO")))</f>
        <v>0</v>
      </c>
      <c r="AB298" s="13" t="str">
        <f ca="1">IF(Tabela1[[#This Row],[PRAZO ABERTURA R.A.E]]&gt;=TODAY(),"",IF(Tabela1[[#This Row],[STATUS]]="ATRASADO",TODAY()-Tabela1[[#This Row],[PRAZO ABERTURA R.A.E]],""))</f>
        <v/>
      </c>
      <c r="AE298" s="3"/>
    </row>
    <row r="299" spans="1:32" ht="60" x14ac:dyDescent="0.25">
      <c r="A299" s="6">
        <v>293</v>
      </c>
      <c r="B299" s="2" t="s">
        <v>25</v>
      </c>
      <c r="C299" s="85">
        <v>45365</v>
      </c>
      <c r="D299" s="87" t="s">
        <v>138</v>
      </c>
      <c r="E299" s="9">
        <v>0.56944444444444442</v>
      </c>
      <c r="F299" s="80" t="s">
        <v>1932</v>
      </c>
      <c r="G299" s="2" t="s">
        <v>28</v>
      </c>
      <c r="H299" s="131" t="s">
        <v>2400</v>
      </c>
      <c r="I299" s="131"/>
      <c r="J299" s="3"/>
      <c r="K299" s="5" t="s">
        <v>2037</v>
      </c>
      <c r="L299" s="3" t="s">
        <v>150</v>
      </c>
      <c r="M299" s="3" t="s">
        <v>145</v>
      </c>
      <c r="N299" s="2" t="s">
        <v>1938</v>
      </c>
      <c r="O299" s="134" t="s">
        <v>1933</v>
      </c>
      <c r="P299" s="3" t="s">
        <v>533</v>
      </c>
      <c r="Q299" s="70"/>
      <c r="R299" s="70"/>
      <c r="S299" s="70"/>
      <c r="T299" s="7" t="s">
        <v>1934</v>
      </c>
      <c r="U299" s="3" t="s">
        <v>1935</v>
      </c>
      <c r="V299" s="3" t="s">
        <v>84</v>
      </c>
      <c r="W299" s="3" t="s">
        <v>85</v>
      </c>
      <c r="X299" s="3" t="s">
        <v>86</v>
      </c>
      <c r="Y299" s="3" t="s">
        <v>83</v>
      </c>
      <c r="Z299" s="4" t="str">
        <f>IF(Tabela1[[#This Row],[R.A.E]]="SIM",VLOOKUP(Tabela1[[#This Row],[CLASSIFICAÇÃO]],Lista_Susp_!PRAZO,2,0)+Tabela1[[#This Row],[DATA]],"")</f>
        <v/>
      </c>
      <c r="AA299" s="13" t="b">
        <f ca="1">IF(Tabela1[[#This Row],[R.A.E]]="SIM",IF(AC299="ok","CONCLUÍDO",IF(Tabela1[[#This Row],[PRAZO ABERTURA R.A.E]]&lt;TODAY(),"ATRASADO","NO PRAZO")))</f>
        <v>0</v>
      </c>
      <c r="AB299" s="13" t="str">
        <f ca="1">IF(Tabela1[[#This Row],[PRAZO ABERTURA R.A.E]]&gt;=TODAY(),"",IF(Tabela1[[#This Row],[STATUS]]="ATRASADO",TODAY()-Tabela1[[#This Row],[PRAZO ABERTURA R.A.E]],""))</f>
        <v/>
      </c>
      <c r="AE299" s="3"/>
    </row>
    <row r="300" spans="1:32" ht="45" x14ac:dyDescent="0.25">
      <c r="A300" s="6">
        <v>298</v>
      </c>
      <c r="B300" s="2" t="s">
        <v>25</v>
      </c>
      <c r="C300" s="85">
        <v>45368</v>
      </c>
      <c r="D300" s="87" t="s">
        <v>138</v>
      </c>
      <c r="E300" s="9">
        <v>0.79861111111111116</v>
      </c>
      <c r="F300" s="80" t="s">
        <v>1982</v>
      </c>
      <c r="G300" s="2" t="s">
        <v>28</v>
      </c>
      <c r="H300" s="131" t="s">
        <v>2401</v>
      </c>
      <c r="I300" s="131"/>
      <c r="J300" s="3"/>
      <c r="K300" s="5" t="s">
        <v>2041</v>
      </c>
      <c r="L300" s="3" t="s">
        <v>205</v>
      </c>
      <c r="M300" s="3" t="s">
        <v>146</v>
      </c>
      <c r="N300" s="2" t="s">
        <v>1983</v>
      </c>
      <c r="O300" s="2" t="s">
        <v>1984</v>
      </c>
      <c r="P300" s="3" t="s">
        <v>1735</v>
      </c>
      <c r="Q300" s="70"/>
      <c r="R300" s="70"/>
      <c r="S300" s="70"/>
      <c r="T300" s="7" t="s">
        <v>1985</v>
      </c>
      <c r="U300" s="3" t="s">
        <v>1986</v>
      </c>
      <c r="V300" s="3" t="s">
        <v>80</v>
      </c>
      <c r="W300" s="3" t="s">
        <v>85</v>
      </c>
      <c r="X300" s="3" t="s">
        <v>86</v>
      </c>
      <c r="Y300" s="3" t="s">
        <v>83</v>
      </c>
      <c r="Z300" s="4" t="str">
        <f>IF(Tabela1[[#This Row],[R.A.E]]="SIM",VLOOKUP(Tabela1[[#This Row],[CLASSIFICAÇÃO]],Lista_Susp_!PRAZO,2,0)+Tabela1[[#This Row],[DATA]],"")</f>
        <v/>
      </c>
      <c r="AA300" s="13" t="b">
        <f ca="1">IF(Tabela1[[#This Row],[R.A.E]]="SIM",IF(AC300="ok","CONCLUÍDO",IF(Tabela1[[#This Row],[PRAZO ABERTURA R.A.E]]&lt;TODAY(),"ATRASADO","NO PRAZO")))</f>
        <v>0</v>
      </c>
      <c r="AB300" s="13" t="str">
        <f ca="1">IF(Tabela1[[#This Row],[PRAZO ABERTURA R.A.E]]&gt;=TODAY(),"",IF(Tabela1[[#This Row],[STATUS]]="ATRASADO",TODAY()-Tabela1[[#This Row],[PRAZO ABERTURA R.A.E]],""))</f>
        <v/>
      </c>
      <c r="AE300" s="3"/>
      <c r="AF300" t="s">
        <v>89</v>
      </c>
    </row>
    <row r="301" spans="1:32" ht="45" x14ac:dyDescent="0.25">
      <c r="A301" s="6">
        <v>299</v>
      </c>
      <c r="B301" s="2" t="s">
        <v>25</v>
      </c>
      <c r="C301" s="85">
        <v>45368</v>
      </c>
      <c r="D301" s="87" t="s">
        <v>138</v>
      </c>
      <c r="E301" s="9">
        <v>0.84375</v>
      </c>
      <c r="F301" s="80" t="s">
        <v>1987</v>
      </c>
      <c r="G301" s="2" t="s">
        <v>28</v>
      </c>
      <c r="H301" s="131" t="s">
        <v>2399</v>
      </c>
      <c r="I301" s="131"/>
      <c r="J301" s="3"/>
      <c r="K301" s="5" t="s">
        <v>2042</v>
      </c>
      <c r="L301" s="3" t="s">
        <v>150</v>
      </c>
      <c r="M301" s="3" t="s">
        <v>144</v>
      </c>
      <c r="N301" s="2" t="s">
        <v>1910</v>
      </c>
      <c r="O301" s="134" t="s">
        <v>1988</v>
      </c>
      <c r="P301" s="3" t="s">
        <v>1989</v>
      </c>
      <c r="Q301" s="70"/>
      <c r="R301" s="70"/>
      <c r="S301" s="70"/>
      <c r="T301" s="7" t="s">
        <v>1144</v>
      </c>
      <c r="U301" s="3" t="s">
        <v>1990</v>
      </c>
      <c r="V301" s="3" t="s">
        <v>98</v>
      </c>
      <c r="W301" s="3" t="s">
        <v>85</v>
      </c>
      <c r="X301" s="3" t="s">
        <v>86</v>
      </c>
      <c r="Y301" s="3" t="s">
        <v>83</v>
      </c>
      <c r="Z301" s="4" t="str">
        <f>IF(Tabela1[[#This Row],[R.A.E]]="SIM",VLOOKUP(Tabela1[[#This Row],[CLASSIFICAÇÃO]],Lista_Susp_!PRAZO,2,0)+Tabela1[[#This Row],[DATA]],"")</f>
        <v/>
      </c>
      <c r="AA301" s="13" t="b">
        <f ca="1">IF(Tabela1[[#This Row],[R.A.E]]="SIM",IF(AC301="ok","CONCLUÍDO",IF(Tabela1[[#This Row],[PRAZO ABERTURA R.A.E]]&lt;TODAY(),"ATRASADO","NO PRAZO")))</f>
        <v>0</v>
      </c>
      <c r="AB301" s="13" t="str">
        <f ca="1">IF(Tabela1[[#This Row],[PRAZO ABERTURA R.A.E]]&gt;=TODAY(),"",IF(Tabela1[[#This Row],[STATUS]]="ATRASADO",TODAY()-Tabela1[[#This Row],[PRAZO ABERTURA R.A.E]],""))</f>
        <v/>
      </c>
      <c r="AE301" s="3"/>
    </row>
    <row r="302" spans="1:32" ht="30" x14ac:dyDescent="0.25">
      <c r="A302" s="6">
        <v>300</v>
      </c>
      <c r="B302" s="2" t="s">
        <v>25</v>
      </c>
      <c r="C302" s="85">
        <v>45368</v>
      </c>
      <c r="D302" s="87" t="s">
        <v>138</v>
      </c>
      <c r="E302" s="9">
        <v>0.14583333333333334</v>
      </c>
      <c r="F302" s="80" t="s">
        <v>1991</v>
      </c>
      <c r="G302" s="2" t="s">
        <v>28</v>
      </c>
      <c r="H302" s="131" t="s">
        <v>2400</v>
      </c>
      <c r="I302" s="131"/>
      <c r="J302" s="3"/>
      <c r="K302" s="5" t="s">
        <v>2043</v>
      </c>
      <c r="L302" s="3" t="s">
        <v>190</v>
      </c>
      <c r="M302" s="3" t="s">
        <v>147</v>
      </c>
      <c r="N302" s="2" t="s">
        <v>1569</v>
      </c>
      <c r="O302" s="2" t="s">
        <v>1992</v>
      </c>
      <c r="P302" s="3" t="s">
        <v>533</v>
      </c>
      <c r="Q302" s="70"/>
      <c r="R302" s="70"/>
      <c r="S302" s="70"/>
      <c r="T302" t="s">
        <v>1571</v>
      </c>
      <c r="U302" s="3" t="s">
        <v>1993</v>
      </c>
      <c r="V302" s="3" t="s">
        <v>1361</v>
      </c>
      <c r="W302" s="3" t="s">
        <v>85</v>
      </c>
      <c r="X302" s="3" t="s">
        <v>86</v>
      </c>
      <c r="Y302" s="3" t="s">
        <v>83</v>
      </c>
      <c r="Z302" s="4" t="str">
        <f>IF(Tabela1[[#This Row],[R.A.E]]="SIM",VLOOKUP(Tabela1[[#This Row],[CLASSIFICAÇÃO]],Lista_Susp_!PRAZO,2,0)+Tabela1[[#This Row],[DATA]],"")</f>
        <v/>
      </c>
      <c r="AA302" s="13" t="b">
        <f ca="1">IF(Tabela1[[#This Row],[R.A.E]]="SIM",IF(AC302="ok","CONCLUÍDO",IF(Tabela1[[#This Row],[PRAZO ABERTURA R.A.E]]&lt;TODAY(),"ATRASADO","NO PRAZO")))</f>
        <v>0</v>
      </c>
      <c r="AB302" s="13" t="str">
        <f ca="1">IF(Tabela1[[#This Row],[PRAZO ABERTURA R.A.E]]&gt;=TODAY(),"",IF(Tabela1[[#This Row],[STATUS]]="ATRASADO",TODAY()-Tabela1[[#This Row],[PRAZO ABERTURA R.A.E]],""))</f>
        <v/>
      </c>
      <c r="AE302" s="3"/>
    </row>
    <row r="303" spans="1:32" ht="30" x14ac:dyDescent="0.25">
      <c r="A303" s="6">
        <v>301</v>
      </c>
      <c r="B303" s="2" t="s">
        <v>25</v>
      </c>
      <c r="C303" s="85">
        <v>45368</v>
      </c>
      <c r="D303" s="87" t="s">
        <v>138</v>
      </c>
      <c r="E303" s="9">
        <v>0.72916666666666663</v>
      </c>
      <c r="F303" s="80" t="s">
        <v>2044</v>
      </c>
      <c r="G303" s="2" t="s">
        <v>28</v>
      </c>
      <c r="H303" s="131" t="s">
        <v>2399</v>
      </c>
      <c r="I303" s="131"/>
      <c r="J303" s="3"/>
      <c r="K303" s="5" t="s">
        <v>2045</v>
      </c>
      <c r="L303" s="3" t="s">
        <v>150</v>
      </c>
      <c r="M303" s="3" t="s">
        <v>147</v>
      </c>
      <c r="N303" s="2" t="s">
        <v>1569</v>
      </c>
      <c r="O303" s="134" t="s">
        <v>2859</v>
      </c>
      <c r="P303" s="3" t="s">
        <v>1856</v>
      </c>
      <c r="Q303" s="70"/>
      <c r="R303" s="70"/>
      <c r="S303" s="70"/>
      <c r="T303" t="s">
        <v>1571</v>
      </c>
      <c r="U303" s="3" t="s">
        <v>1994</v>
      </c>
      <c r="V303" s="3" t="s">
        <v>1361</v>
      </c>
      <c r="W303" s="3" t="s">
        <v>85</v>
      </c>
      <c r="X303" s="3" t="s">
        <v>86</v>
      </c>
      <c r="Y303" s="3" t="s">
        <v>83</v>
      </c>
      <c r="Z303" s="4" t="str">
        <f>IF(Tabela1[[#This Row],[R.A.E]]="SIM",VLOOKUP(Tabela1[[#This Row],[CLASSIFICAÇÃO]],Lista_Susp_!PRAZO,2,0)+Tabela1[[#This Row],[DATA]],"")</f>
        <v/>
      </c>
      <c r="AA303" s="13" t="b">
        <f ca="1">IF(Tabela1[[#This Row],[R.A.E]]="SIM",IF(AC303="ok","CONCLUÍDO",IF(Tabela1[[#This Row],[PRAZO ABERTURA R.A.E]]&lt;TODAY(),"ATRASADO","NO PRAZO")))</f>
        <v>0</v>
      </c>
      <c r="AB303" s="13" t="str">
        <f ca="1">IF(Tabela1[[#This Row],[PRAZO ABERTURA R.A.E]]&gt;=TODAY(),"",IF(Tabela1[[#This Row],[STATUS]]="ATRASADO",TODAY()-Tabela1[[#This Row],[PRAZO ABERTURA R.A.E]],""))</f>
        <v/>
      </c>
      <c r="AE303" s="3"/>
    </row>
    <row r="304" spans="1:32" ht="30" x14ac:dyDescent="0.25">
      <c r="A304" s="6">
        <v>302</v>
      </c>
      <c r="B304" s="2" t="s">
        <v>25</v>
      </c>
      <c r="C304" s="85">
        <v>45366</v>
      </c>
      <c r="D304" s="87" t="s">
        <v>138</v>
      </c>
      <c r="E304" s="9">
        <v>0.90277777777777779</v>
      </c>
      <c r="F304" s="80" t="s">
        <v>2047</v>
      </c>
      <c r="G304" s="2" t="s">
        <v>28</v>
      </c>
      <c r="H304" s="131" t="s">
        <v>2401</v>
      </c>
      <c r="I304" s="131"/>
      <c r="J304" s="3"/>
      <c r="K304" s="5" t="s">
        <v>2046</v>
      </c>
      <c r="L304" s="3" t="s">
        <v>150</v>
      </c>
      <c r="M304" s="3" t="s">
        <v>146</v>
      </c>
      <c r="N304" s="82"/>
      <c r="O304" s="134" t="s">
        <v>1995</v>
      </c>
      <c r="P304" s="3" t="s">
        <v>1996</v>
      </c>
      <c r="Q304" s="70"/>
      <c r="R304" s="70"/>
      <c r="S304" s="70"/>
      <c r="T304" t="s">
        <v>1831</v>
      </c>
      <c r="U304" s="3" t="s">
        <v>1997</v>
      </c>
      <c r="V304" s="3" t="s">
        <v>122</v>
      </c>
      <c r="W304" s="3" t="s">
        <v>85</v>
      </c>
      <c r="X304" s="3" t="s">
        <v>86</v>
      </c>
      <c r="Y304" s="3" t="s">
        <v>83</v>
      </c>
      <c r="Z304" s="4" t="str">
        <f>IF(Tabela1[[#This Row],[R.A.E]]="SIM",VLOOKUP(Tabela1[[#This Row],[CLASSIFICAÇÃO]],Lista_Susp_!PRAZO,2,0)+Tabela1[[#This Row],[DATA]],"")</f>
        <v/>
      </c>
      <c r="AA304" s="13" t="b">
        <f ca="1">IF(Tabela1[[#This Row],[R.A.E]]="SIM",IF(AC304="ok","CONCLUÍDO",IF(Tabela1[[#This Row],[PRAZO ABERTURA R.A.E]]&lt;TODAY(),"ATRASADO","NO PRAZO")))</f>
        <v>0</v>
      </c>
      <c r="AB304" s="13" t="str">
        <f ca="1">IF(Tabela1[[#This Row],[PRAZO ABERTURA R.A.E]]&gt;=TODAY(),"",IF(Tabela1[[#This Row],[STATUS]]="ATRASADO",TODAY()-Tabela1[[#This Row],[PRAZO ABERTURA R.A.E]],""))</f>
        <v/>
      </c>
      <c r="AE304" s="3"/>
    </row>
    <row r="305" spans="1:32" ht="45" x14ac:dyDescent="0.25">
      <c r="A305" s="6">
        <v>304</v>
      </c>
      <c r="B305" s="2" t="s">
        <v>25</v>
      </c>
      <c r="C305" s="85">
        <v>45366</v>
      </c>
      <c r="D305" s="87" t="s">
        <v>138</v>
      </c>
      <c r="E305" s="9">
        <v>0.60416666666666663</v>
      </c>
      <c r="F305" s="80" t="s">
        <v>2002</v>
      </c>
      <c r="G305" s="2" t="s">
        <v>39</v>
      </c>
      <c r="H305" s="131"/>
      <c r="I305" s="131"/>
      <c r="J305" s="3"/>
      <c r="K305" s="5" t="s">
        <v>2003</v>
      </c>
      <c r="L305" s="3" t="s">
        <v>178</v>
      </c>
      <c r="M305" s="3" t="s">
        <v>234</v>
      </c>
      <c r="N305" s="2" t="s">
        <v>2004</v>
      </c>
      <c r="O305" s="80" t="s">
        <v>2005</v>
      </c>
      <c r="P305" s="3" t="s">
        <v>2006</v>
      </c>
      <c r="Q305" s="70"/>
      <c r="R305" s="70"/>
      <c r="S305" s="70"/>
      <c r="T305" s="7" t="s">
        <v>2007</v>
      </c>
      <c r="U305" s="3" t="s">
        <v>2008</v>
      </c>
      <c r="V305" s="3" t="s">
        <v>97</v>
      </c>
      <c r="W305" s="3" t="s">
        <v>92</v>
      </c>
      <c r="X305" s="3" t="s">
        <v>102</v>
      </c>
      <c r="Y305" s="3" t="s">
        <v>89</v>
      </c>
      <c r="Z305" s="4">
        <f>IF(Tabela1[[#This Row],[R.A.E]]="SIM",VLOOKUP(Tabela1[[#This Row],[CLASSIFICAÇÃO]],Lista_Susp_!PRAZO,2,0)+Tabela1[[#This Row],[DATA]],"")</f>
        <v>45373</v>
      </c>
      <c r="AA305" s="13" t="str">
        <f ca="1">IF(Tabela1[[#This Row],[R.A.E]]="SIM",IF(AC305="ok","CONCLUÍDO",IF(Tabela1[[#This Row],[PRAZO ABERTURA R.A.E]]&lt;TODAY(),"ATRASADO","NO PRAZO")))</f>
        <v>CONCLUÍDO</v>
      </c>
      <c r="AB305" s="13" t="str">
        <f ca="1">IF(Tabela1[[#This Row],[PRAZO ABERTURA R.A.E]]&gt;=TODAY(),"",IF(Tabela1[[#This Row],[STATUS]]="ATRASADO",TODAY()-Tabela1[[#This Row],[PRAZO ABERTURA R.A.E]],""))</f>
        <v/>
      </c>
      <c r="AC305" s="3" t="s">
        <v>248</v>
      </c>
      <c r="AE305" s="3" t="s">
        <v>89</v>
      </c>
    </row>
    <row r="306" spans="1:32" ht="45" x14ac:dyDescent="0.25">
      <c r="A306" s="6">
        <v>305</v>
      </c>
      <c r="B306" s="2" t="s">
        <v>25</v>
      </c>
      <c r="C306" s="85">
        <v>45366</v>
      </c>
      <c r="D306" s="87" t="s">
        <v>138</v>
      </c>
      <c r="E306" s="9">
        <v>0.40763888888888888</v>
      </c>
      <c r="F306" s="80" t="s">
        <v>524</v>
      </c>
      <c r="G306" s="2" t="s">
        <v>32</v>
      </c>
      <c r="H306" s="131"/>
      <c r="I306" s="131"/>
      <c r="J306" s="3"/>
      <c r="K306" s="5" t="s">
        <v>2009</v>
      </c>
      <c r="L306" s="3" t="s">
        <v>150</v>
      </c>
      <c r="M306" s="3" t="s">
        <v>51</v>
      </c>
      <c r="N306" s="2" t="s">
        <v>1414</v>
      </c>
      <c r="O306" s="134" t="s">
        <v>2010</v>
      </c>
      <c r="P306" s="3" t="s">
        <v>526</v>
      </c>
      <c r="Q306" s="70"/>
      <c r="R306" s="70"/>
      <c r="S306" s="70"/>
      <c r="T306" s="7" t="s">
        <v>2011</v>
      </c>
      <c r="U306" s="3" t="s">
        <v>1927</v>
      </c>
      <c r="V306" s="3" t="s">
        <v>97</v>
      </c>
      <c r="W306" s="3" t="s">
        <v>85</v>
      </c>
      <c r="X306" s="3" t="s">
        <v>95</v>
      </c>
      <c r="Y306" s="3" t="s">
        <v>89</v>
      </c>
      <c r="Z306" s="4">
        <f>IF(Tabela1[[#This Row],[R.A.E]]="SIM",VLOOKUP(Tabela1[[#This Row],[CLASSIFICAÇÃO]],Lista_Susp_!PRAZO,2,0)+Tabela1[[#This Row],[DATA]],"")</f>
        <v>45373</v>
      </c>
      <c r="AA306" s="13" t="str">
        <f ca="1">IF(Tabela1[[#This Row],[R.A.E]]="SIM",IF(AC306="ok","CONCLUÍDO",IF(Tabela1[[#This Row],[PRAZO ABERTURA R.A.E]]&lt;TODAY(),"ATRASADO","NO PRAZO")))</f>
        <v>CONCLUÍDO</v>
      </c>
      <c r="AB306" s="13" t="str">
        <f ca="1">IF(Tabela1[[#This Row],[PRAZO ABERTURA R.A.E]]&gt;=TODAY(),"",IF(Tabela1[[#This Row],[STATUS]]="ATRASADO",TODAY()-Tabela1[[#This Row],[PRAZO ABERTURA R.A.E]],""))</f>
        <v/>
      </c>
      <c r="AC306" s="3" t="s">
        <v>248</v>
      </c>
      <c r="AE306" s="3" t="s">
        <v>89</v>
      </c>
    </row>
    <row r="307" spans="1:32" ht="60" x14ac:dyDescent="0.25">
      <c r="A307" s="6">
        <v>306</v>
      </c>
      <c r="B307" s="2" t="s">
        <v>25</v>
      </c>
      <c r="C307" s="85">
        <v>45367</v>
      </c>
      <c r="D307" s="87" t="s">
        <v>138</v>
      </c>
      <c r="E307" s="9">
        <v>8.6805555555555566E-2</v>
      </c>
      <c r="F307" s="80" t="s">
        <v>2193</v>
      </c>
      <c r="G307" s="2" t="s">
        <v>39</v>
      </c>
      <c r="H307" s="131"/>
      <c r="I307" s="131"/>
      <c r="J307" s="3"/>
      <c r="K307" s="5" t="s">
        <v>2049</v>
      </c>
      <c r="L307" s="3" t="s">
        <v>150</v>
      </c>
      <c r="M307" s="3" t="s">
        <v>147</v>
      </c>
      <c r="N307" s="2" t="s">
        <v>1507</v>
      </c>
      <c r="O307" s="134" t="s">
        <v>2860</v>
      </c>
      <c r="P307" s="3" t="s">
        <v>2012</v>
      </c>
      <c r="Q307" s="70"/>
      <c r="R307" s="70"/>
      <c r="S307" s="70"/>
      <c r="T307" s="7" t="s">
        <v>2013</v>
      </c>
      <c r="U307" s="3" t="s">
        <v>2014</v>
      </c>
      <c r="V307" s="3" t="s">
        <v>105</v>
      </c>
      <c r="W307" s="3" t="s">
        <v>85</v>
      </c>
      <c r="X307" s="3" t="s">
        <v>86</v>
      </c>
      <c r="Y307" s="3" t="s">
        <v>83</v>
      </c>
      <c r="Z307" s="4" t="str">
        <f>IF(Tabela1[[#This Row],[R.A.E]]="SIM",VLOOKUP(Tabela1[[#This Row],[CLASSIFICAÇÃO]],Lista_Susp_!PRAZO,2,0)+Tabela1[[#This Row],[DATA]],"")</f>
        <v/>
      </c>
      <c r="AA307" s="13" t="b">
        <f ca="1">IF(Tabela1[[#This Row],[R.A.E]]="SIM",IF(AC307="ok","CONCLUÍDO",IF(Tabela1[[#This Row],[PRAZO ABERTURA R.A.E]]&lt;TODAY(),"ATRASADO","NO PRAZO")))</f>
        <v>0</v>
      </c>
      <c r="AB307" s="13" t="str">
        <f ca="1">IF(Tabela1[[#This Row],[PRAZO ABERTURA R.A.E]]&gt;=TODAY(),"",IF(Tabela1[[#This Row],[STATUS]]="ATRASADO",TODAY()-Tabela1[[#This Row],[PRAZO ABERTURA R.A.E]],""))</f>
        <v/>
      </c>
      <c r="AE307" s="3"/>
    </row>
    <row r="308" spans="1:32" x14ac:dyDescent="0.25">
      <c r="A308" s="6">
        <v>303</v>
      </c>
      <c r="B308" s="2" t="s">
        <v>25</v>
      </c>
      <c r="C308" s="85">
        <v>45363</v>
      </c>
      <c r="D308" s="87" t="s">
        <v>138</v>
      </c>
      <c r="E308" s="9">
        <v>0.5493055555555556</v>
      </c>
      <c r="F308" s="80" t="s">
        <v>1998</v>
      </c>
      <c r="G308" s="2" t="s">
        <v>28</v>
      </c>
      <c r="H308" s="131" t="s">
        <v>2399</v>
      </c>
      <c r="I308" s="131"/>
      <c r="J308" s="3"/>
      <c r="K308" s="5" t="s">
        <v>2048</v>
      </c>
      <c r="L308" s="3" t="s">
        <v>150</v>
      </c>
      <c r="M308" s="3" t="s">
        <v>240</v>
      </c>
      <c r="N308" s="2" t="s">
        <v>1937</v>
      </c>
      <c r="O308" s="134" t="s">
        <v>1999</v>
      </c>
      <c r="P308" s="3" t="s">
        <v>2000</v>
      </c>
      <c r="Q308" s="70"/>
      <c r="R308" s="70"/>
      <c r="S308" s="70"/>
      <c r="T308" t="s">
        <v>2001</v>
      </c>
      <c r="U308" s="3" t="s">
        <v>1999</v>
      </c>
      <c r="V308" s="3" t="s">
        <v>97</v>
      </c>
      <c r="W308" s="3" t="s">
        <v>85</v>
      </c>
      <c r="X308" s="3" t="s">
        <v>86</v>
      </c>
      <c r="Y308" s="3" t="s">
        <v>83</v>
      </c>
      <c r="Z308" s="4" t="str">
        <f>IF(Tabela1[[#This Row],[R.A.E]]="SIM",VLOOKUP(Tabela1[[#This Row],[CLASSIFICAÇÃO]],Lista_Susp_!PRAZO,2,0)+Tabela1[[#This Row],[DATA]],"")</f>
        <v/>
      </c>
      <c r="AA308" s="13" t="b">
        <f ca="1">IF(Tabela1[[#This Row],[R.A.E]]="SIM",IF(AC308="ok","CONCLUÍDO",IF(Tabela1[[#This Row],[PRAZO ABERTURA R.A.E]]&lt;TODAY(),"ATRASADO","NO PRAZO")))</f>
        <v>0</v>
      </c>
      <c r="AB308" s="13" t="str">
        <f ca="1">IF(Tabela1[[#This Row],[PRAZO ABERTURA R.A.E]]&gt;=TODAY(),"",IF(Tabela1[[#This Row],[STATUS]]="ATRASADO",TODAY()-Tabela1[[#This Row],[PRAZO ABERTURA R.A.E]],""))</f>
        <v/>
      </c>
      <c r="AE308" s="3"/>
    </row>
    <row r="309" spans="1:32" ht="90" x14ac:dyDescent="0.25">
      <c r="A309" s="6">
        <v>308</v>
      </c>
      <c r="B309" s="2" t="s">
        <v>30</v>
      </c>
      <c r="C309" s="85">
        <v>45366</v>
      </c>
      <c r="D309" s="87" t="s">
        <v>138</v>
      </c>
      <c r="E309" s="9">
        <v>0.41666666666666669</v>
      </c>
      <c r="F309" s="80" t="s">
        <v>1302</v>
      </c>
      <c r="G309" s="2" t="s">
        <v>32</v>
      </c>
      <c r="H309" s="131"/>
      <c r="I309" s="131"/>
      <c r="J309" s="3"/>
      <c r="K309" s="5" t="s">
        <v>2052</v>
      </c>
      <c r="L309" s="3" t="s">
        <v>153</v>
      </c>
      <c r="M309" s="3" t="s">
        <v>51</v>
      </c>
      <c r="N309" s="2" t="s">
        <v>51</v>
      </c>
      <c r="O309" s="134" t="s">
        <v>2018</v>
      </c>
      <c r="P309" s="3" t="s">
        <v>2019</v>
      </c>
      <c r="Q309" s="70"/>
      <c r="R309" s="70"/>
      <c r="S309" s="70"/>
      <c r="T309" s="7" t="s">
        <v>2020</v>
      </c>
      <c r="U309" s="3" t="s">
        <v>2021</v>
      </c>
      <c r="V309" s="3" t="s">
        <v>604</v>
      </c>
      <c r="W309" s="3" t="s">
        <v>85</v>
      </c>
      <c r="X309" s="3" t="s">
        <v>86</v>
      </c>
      <c r="Y309" s="3" t="s">
        <v>83</v>
      </c>
      <c r="Z309" s="4" t="str">
        <f>IF(Tabela1[[#This Row],[R.A.E]]="SIM",VLOOKUP(Tabela1[[#This Row],[CLASSIFICAÇÃO]],Lista_Susp_!PRAZO,2,0)+Tabela1[[#This Row],[DATA]],"")</f>
        <v/>
      </c>
      <c r="AA309" s="13" t="b">
        <f ca="1">IF(Tabela1[[#This Row],[R.A.E]]="SIM",IF(AC309="ok","CONCLUÍDO",IF(Tabela1[[#This Row],[PRAZO ABERTURA R.A.E]]&lt;TODAY(),"ATRASADO","NO PRAZO")))</f>
        <v>0</v>
      </c>
      <c r="AB309" s="13" t="str">
        <f ca="1">IF(Tabela1[[#This Row],[PRAZO ABERTURA R.A.E]]&gt;=TODAY(),"",IF(Tabela1[[#This Row],[STATUS]]="ATRASADO",TODAY()-Tabela1[[#This Row],[PRAZO ABERTURA R.A.E]],""))</f>
        <v/>
      </c>
      <c r="AE309" s="3"/>
      <c r="AF309" t="s">
        <v>89</v>
      </c>
    </row>
    <row r="310" spans="1:32" ht="75" x14ac:dyDescent="0.25">
      <c r="A310" s="6">
        <v>309</v>
      </c>
      <c r="B310" s="2" t="s">
        <v>30</v>
      </c>
      <c r="C310" s="85">
        <v>45367</v>
      </c>
      <c r="D310" s="87" t="s">
        <v>138</v>
      </c>
      <c r="E310" s="9">
        <v>0.70486111111111116</v>
      </c>
      <c r="F310" s="80" t="s">
        <v>1789</v>
      </c>
      <c r="G310" s="2" t="s">
        <v>32</v>
      </c>
      <c r="H310" s="131"/>
      <c r="I310" s="131"/>
      <c r="J310" s="3"/>
      <c r="K310" s="5" t="s">
        <v>2022</v>
      </c>
      <c r="L310" s="3" t="s">
        <v>153</v>
      </c>
      <c r="M310" s="3" t="s">
        <v>51</v>
      </c>
      <c r="N310" s="2" t="s">
        <v>51</v>
      </c>
      <c r="O310" s="134" t="s">
        <v>2895</v>
      </c>
      <c r="P310" s="3" t="s">
        <v>2019</v>
      </c>
      <c r="Q310" s="70"/>
      <c r="R310" s="70"/>
      <c r="S310" s="70"/>
      <c r="T310" s="7" t="s">
        <v>2023</v>
      </c>
      <c r="U310" s="3" t="s">
        <v>2021</v>
      </c>
      <c r="V310" s="3" t="s">
        <v>604</v>
      </c>
      <c r="W310" s="3" t="s">
        <v>85</v>
      </c>
      <c r="X310" s="3" t="s">
        <v>86</v>
      </c>
      <c r="Y310" s="3" t="s">
        <v>83</v>
      </c>
      <c r="Z310" s="4" t="str">
        <f>IF(Tabela1[[#This Row],[R.A.E]]="SIM",VLOOKUP(Tabela1[[#This Row],[CLASSIFICAÇÃO]],Lista_Susp_!PRAZO,2,0)+Tabela1[[#This Row],[DATA]],"")</f>
        <v/>
      </c>
      <c r="AA310" s="13" t="b">
        <f ca="1">IF(Tabela1[[#This Row],[R.A.E]]="SIM",IF(AC310="ok","CONCLUÍDO",IF(Tabela1[[#This Row],[PRAZO ABERTURA R.A.E]]&lt;TODAY(),"ATRASADO","NO PRAZO")))</f>
        <v>0</v>
      </c>
      <c r="AB310" s="13" t="str">
        <f ca="1">IF(Tabela1[[#This Row],[PRAZO ABERTURA R.A.E]]&gt;=TODAY(),"",IF(Tabela1[[#This Row],[STATUS]]="ATRASADO",TODAY()-Tabela1[[#This Row],[PRAZO ABERTURA R.A.E]],""))</f>
        <v/>
      </c>
      <c r="AE310" s="3"/>
      <c r="AF310" t="s">
        <v>89</v>
      </c>
    </row>
    <row r="311" spans="1:32" ht="75" x14ac:dyDescent="0.25">
      <c r="A311" s="6">
        <v>307</v>
      </c>
      <c r="B311" s="2" t="s">
        <v>25</v>
      </c>
      <c r="C311" s="85">
        <v>45368</v>
      </c>
      <c r="D311" s="87" t="s">
        <v>138</v>
      </c>
      <c r="E311" s="9">
        <v>0.75208333333333333</v>
      </c>
      <c r="F311" s="80" t="s">
        <v>2051</v>
      </c>
      <c r="G311" s="2" t="s">
        <v>28</v>
      </c>
      <c r="H311" s="131" t="s">
        <v>2399</v>
      </c>
      <c r="I311" s="131"/>
      <c r="J311" s="3"/>
      <c r="K311" s="5" t="s">
        <v>2050</v>
      </c>
      <c r="L311" s="3" t="s">
        <v>155</v>
      </c>
      <c r="M311" s="3" t="s">
        <v>147</v>
      </c>
      <c r="N311" s="2" t="s">
        <v>2015</v>
      </c>
      <c r="O311" s="2" t="s">
        <v>2016</v>
      </c>
      <c r="P311" s="3" t="s">
        <v>399</v>
      </c>
      <c r="Q311" s="70"/>
      <c r="R311" s="70"/>
      <c r="S311" s="70"/>
      <c r="T311" s="7" t="s">
        <v>2017</v>
      </c>
      <c r="U311" s="3" t="s">
        <v>404</v>
      </c>
      <c r="V311" s="3" t="s">
        <v>405</v>
      </c>
      <c r="W311" s="3" t="s">
        <v>85</v>
      </c>
      <c r="X311" s="3" t="s">
        <v>86</v>
      </c>
      <c r="Y311" s="3" t="s">
        <v>83</v>
      </c>
      <c r="Z311" s="4" t="str">
        <f>IF(Tabela1[[#This Row],[R.A.E]]="SIM",VLOOKUP(Tabela1[[#This Row],[CLASSIFICAÇÃO]],Lista_Susp_!PRAZO,2,0)+Tabela1[[#This Row],[DATA]],"")</f>
        <v/>
      </c>
      <c r="AA311" s="13" t="b">
        <f ca="1">IF(Tabela1[[#This Row],[R.A.E]]="SIM",IF(AC311="ok","CONCLUÍDO",IF(Tabela1[[#This Row],[PRAZO ABERTURA R.A.E]]&lt;TODAY(),"ATRASADO","NO PRAZO")))</f>
        <v>0</v>
      </c>
      <c r="AB311" s="13" t="str">
        <f ca="1">IF(Tabela1[[#This Row],[PRAZO ABERTURA R.A.E]]&gt;=TODAY(),"",IF(Tabela1[[#This Row],[STATUS]]="ATRASADO",TODAY()-Tabela1[[#This Row],[PRAZO ABERTURA R.A.E]],""))</f>
        <v/>
      </c>
      <c r="AE311" s="3"/>
    </row>
    <row r="312" spans="1:32" ht="75" x14ac:dyDescent="0.25">
      <c r="A312" s="6">
        <v>311</v>
      </c>
      <c r="B312" s="2" t="s">
        <v>25</v>
      </c>
      <c r="C312" s="85">
        <v>45369</v>
      </c>
      <c r="D312" s="87" t="s">
        <v>138</v>
      </c>
      <c r="E312" s="9">
        <v>0.375</v>
      </c>
      <c r="F312" s="80" t="s">
        <v>2054</v>
      </c>
      <c r="G312" s="2" t="s">
        <v>36</v>
      </c>
      <c r="H312" s="131"/>
      <c r="I312" s="131"/>
      <c r="J312" s="3"/>
      <c r="K312" s="5" t="s">
        <v>2028</v>
      </c>
      <c r="L312" s="3" t="s">
        <v>150</v>
      </c>
      <c r="M312" s="3" t="s">
        <v>147</v>
      </c>
      <c r="N312" s="2" t="s">
        <v>1569</v>
      </c>
      <c r="O312" s="134" t="s">
        <v>2029</v>
      </c>
      <c r="P312" s="3" t="s">
        <v>583</v>
      </c>
      <c r="Q312" s="70"/>
      <c r="R312" s="70"/>
      <c r="S312" s="70"/>
      <c r="T312" s="7" t="s">
        <v>2030</v>
      </c>
      <c r="U312" s="3" t="s">
        <v>1572</v>
      </c>
      <c r="V312" s="3" t="s">
        <v>1361</v>
      </c>
      <c r="W312" s="3" t="s">
        <v>85</v>
      </c>
      <c r="X312" s="3" t="s">
        <v>86</v>
      </c>
      <c r="Y312" s="3" t="s">
        <v>83</v>
      </c>
      <c r="Z312" s="4" t="str">
        <f>IF(Tabela1[[#This Row],[R.A.E]]="SIM",VLOOKUP(Tabela1[[#This Row],[CLASSIFICAÇÃO]],Lista_Susp_!PRAZO,2,0)+Tabela1[[#This Row],[DATA]],"")</f>
        <v/>
      </c>
      <c r="AA312" s="13" t="b">
        <f ca="1">IF(Tabela1[[#This Row],[R.A.E]]="SIM",IF(AC312="ok","CONCLUÍDO",IF(Tabela1[[#This Row],[PRAZO ABERTURA R.A.E]]&lt;TODAY(),"ATRASADO","NO PRAZO")))</f>
        <v>0</v>
      </c>
      <c r="AB312" s="13" t="str">
        <f ca="1">IF(Tabela1[[#This Row],[PRAZO ABERTURA R.A.E]]&gt;=TODAY(),"",IF(Tabela1[[#This Row],[STATUS]]="ATRASADO",TODAY()-Tabela1[[#This Row],[PRAZO ABERTURA R.A.E]],""))</f>
        <v/>
      </c>
      <c r="AE312" s="3"/>
    </row>
    <row r="313" spans="1:32" ht="90" x14ac:dyDescent="0.25">
      <c r="A313" s="6">
        <v>312</v>
      </c>
      <c r="B313" s="2" t="s">
        <v>25</v>
      </c>
      <c r="C313" s="85">
        <v>45369</v>
      </c>
      <c r="D313" s="87" t="s">
        <v>138</v>
      </c>
      <c r="E313" s="9">
        <v>0.54166666666666663</v>
      </c>
      <c r="F313" s="80" t="s">
        <v>284</v>
      </c>
      <c r="G313" s="2" t="s">
        <v>39</v>
      </c>
      <c r="H313" s="131"/>
      <c r="I313" s="131"/>
      <c r="J313" s="3"/>
      <c r="K313" s="5" t="s">
        <v>2055</v>
      </c>
      <c r="L313" s="3" t="s">
        <v>150</v>
      </c>
      <c r="M313" s="3" t="s">
        <v>284</v>
      </c>
      <c r="N313" s="2" t="s">
        <v>2031</v>
      </c>
      <c r="O313" s="134" t="s">
        <v>2032</v>
      </c>
      <c r="P313" s="3" t="s">
        <v>533</v>
      </c>
      <c r="Q313" s="70"/>
      <c r="R313" s="70"/>
      <c r="S313" s="70"/>
      <c r="T313" s="7" t="s">
        <v>2033</v>
      </c>
      <c r="U313" s="3" t="s">
        <v>811</v>
      </c>
      <c r="V313" s="3" t="s">
        <v>1342</v>
      </c>
      <c r="W313" s="3" t="s">
        <v>85</v>
      </c>
      <c r="X313" s="3" t="s">
        <v>86</v>
      </c>
      <c r="Y313" s="3" t="s">
        <v>83</v>
      </c>
      <c r="Z313" s="4" t="str">
        <f>IF(Tabela1[[#This Row],[R.A.E]]="SIM",VLOOKUP(Tabela1[[#This Row],[CLASSIFICAÇÃO]],Lista_Susp_!PRAZO,2,0)+Tabela1[[#This Row],[DATA]],"")</f>
        <v/>
      </c>
      <c r="AA313" s="13" t="b">
        <f ca="1">IF(Tabela1[[#This Row],[R.A.E]]="SIM",IF(AC313="ok","CONCLUÍDO",IF(Tabela1[[#This Row],[PRAZO ABERTURA R.A.E]]&lt;TODAY(),"ATRASADO","NO PRAZO")))</f>
        <v>0</v>
      </c>
      <c r="AB313" s="13" t="str">
        <f ca="1">IF(Tabela1[[#This Row],[PRAZO ABERTURA R.A.E]]&gt;=TODAY(),"",IF(Tabela1[[#This Row],[STATUS]]="ATRASADO",TODAY()-Tabela1[[#This Row],[PRAZO ABERTURA R.A.E]],""))</f>
        <v/>
      </c>
      <c r="AE313" s="3"/>
      <c r="AF313" t="s">
        <v>89</v>
      </c>
    </row>
    <row r="314" spans="1:32" ht="45" x14ac:dyDescent="0.25">
      <c r="A314" s="6">
        <v>313</v>
      </c>
      <c r="B314" s="2" t="s">
        <v>30</v>
      </c>
      <c r="C314" s="85">
        <v>45369</v>
      </c>
      <c r="D314" s="87" t="s">
        <v>138</v>
      </c>
      <c r="E314" s="9">
        <v>0.65277777777777779</v>
      </c>
      <c r="F314" s="80" t="s">
        <v>2059</v>
      </c>
      <c r="G314" s="2" t="s">
        <v>28</v>
      </c>
      <c r="H314" s="131" t="s">
        <v>2400</v>
      </c>
      <c r="I314" s="131"/>
      <c r="J314" s="3"/>
      <c r="K314" s="5" t="s">
        <v>2060</v>
      </c>
      <c r="L314" s="3" t="s">
        <v>153</v>
      </c>
      <c r="M314" s="3" t="s">
        <v>145</v>
      </c>
      <c r="N314" s="2" t="s">
        <v>2061</v>
      </c>
      <c r="O314" s="134" t="s">
        <v>2062</v>
      </c>
      <c r="P314" s="3" t="s">
        <v>533</v>
      </c>
      <c r="Q314" s="70"/>
      <c r="R314" s="70"/>
      <c r="S314" s="70"/>
      <c r="T314" s="7" t="s">
        <v>448</v>
      </c>
      <c r="U314" s="3" t="s">
        <v>2063</v>
      </c>
      <c r="V314" s="3" t="s">
        <v>94</v>
      </c>
      <c r="W314" s="3" t="s">
        <v>85</v>
      </c>
      <c r="X314" s="3" t="s">
        <v>86</v>
      </c>
      <c r="Y314" s="3" t="s">
        <v>83</v>
      </c>
      <c r="Z314" s="4" t="str">
        <f>IF(Tabela1[[#This Row],[R.A.E]]="SIM",VLOOKUP(Tabela1[[#This Row],[CLASSIFICAÇÃO]],Lista_Susp_!PRAZO,2,0)+Tabela1[[#This Row],[DATA]],"")</f>
        <v/>
      </c>
      <c r="AA314" s="13" t="b">
        <f ca="1">IF(Tabela1[[#This Row],[R.A.E]]="SIM",IF(AC314="ok","CONCLUÍDO",IF(Tabela1[[#This Row],[PRAZO ABERTURA R.A.E]]&lt;TODAY(),"ATRASADO","NO PRAZO")))</f>
        <v>0</v>
      </c>
      <c r="AB314" s="13" t="str">
        <f ca="1">IF(Tabela1[[#This Row],[PRAZO ABERTURA R.A.E]]&gt;=TODAY(),"",IF(Tabela1[[#This Row],[STATUS]]="ATRASADO",TODAY()-Tabela1[[#This Row],[PRAZO ABERTURA R.A.E]],""))</f>
        <v/>
      </c>
      <c r="AE314" s="3"/>
      <c r="AF314" t="s">
        <v>89</v>
      </c>
    </row>
    <row r="315" spans="1:32" ht="30" x14ac:dyDescent="0.25">
      <c r="A315" s="6">
        <v>314</v>
      </c>
      <c r="B315" s="2" t="s">
        <v>30</v>
      </c>
      <c r="C315" s="85">
        <v>45369</v>
      </c>
      <c r="D315" s="87" t="s">
        <v>138</v>
      </c>
      <c r="E315" s="9">
        <v>0.44791666666666669</v>
      </c>
      <c r="F315" s="80" t="s">
        <v>2064</v>
      </c>
      <c r="G315" s="2" t="s">
        <v>39</v>
      </c>
      <c r="H315" s="131"/>
      <c r="I315" s="131"/>
      <c r="J315" s="3"/>
      <c r="K315" s="5" t="s">
        <v>2065</v>
      </c>
      <c r="L315" s="3" t="s">
        <v>153</v>
      </c>
      <c r="M315" s="3" t="s">
        <v>145</v>
      </c>
      <c r="N315" s="2" t="s">
        <v>2066</v>
      </c>
      <c r="O315" s="134" t="s">
        <v>2896</v>
      </c>
      <c r="P315" s="3" t="s">
        <v>2067</v>
      </c>
      <c r="Q315" s="70"/>
      <c r="R315" s="70"/>
      <c r="S315" s="70"/>
      <c r="T315" s="7" t="s">
        <v>448</v>
      </c>
      <c r="U315" s="3" t="s">
        <v>2068</v>
      </c>
      <c r="V315" s="3" t="s">
        <v>99</v>
      </c>
      <c r="W315" s="3" t="s">
        <v>85</v>
      </c>
      <c r="X315" s="3" t="s">
        <v>86</v>
      </c>
      <c r="Y315" s="3" t="s">
        <v>83</v>
      </c>
      <c r="Z315" s="4" t="str">
        <f>IF(Tabela1[[#This Row],[R.A.E]]="SIM",VLOOKUP(Tabela1[[#This Row],[CLASSIFICAÇÃO]],Lista_Susp_!PRAZO,2,0)+Tabela1[[#This Row],[DATA]],"")</f>
        <v/>
      </c>
      <c r="AA315" s="13" t="b">
        <f ca="1">IF(Tabela1[[#This Row],[R.A.E]]="SIM",IF(AC315="ok","CONCLUÍDO",IF(Tabela1[[#This Row],[PRAZO ABERTURA R.A.E]]&lt;TODAY(),"ATRASADO","NO PRAZO")))</f>
        <v>0</v>
      </c>
      <c r="AB315" s="13" t="str">
        <f ca="1">IF(Tabela1[[#This Row],[PRAZO ABERTURA R.A.E]]&gt;=TODAY(),"",IF(Tabela1[[#This Row],[STATUS]]="ATRASADO",TODAY()-Tabela1[[#This Row],[PRAZO ABERTURA R.A.E]],""))</f>
        <v/>
      </c>
      <c r="AE315" s="3"/>
      <c r="AF315" t="s">
        <v>89</v>
      </c>
    </row>
    <row r="316" spans="1:32" ht="75" x14ac:dyDescent="0.25">
      <c r="A316" s="6">
        <v>315</v>
      </c>
      <c r="B316" s="2" t="s">
        <v>30</v>
      </c>
      <c r="C316" s="85">
        <v>45369</v>
      </c>
      <c r="D316" s="87" t="s">
        <v>138</v>
      </c>
      <c r="E316" s="9">
        <v>0.59027777777777779</v>
      </c>
      <c r="F316" s="80" t="s">
        <v>2069</v>
      </c>
      <c r="G316" s="2" t="s">
        <v>26</v>
      </c>
      <c r="H316" s="131"/>
      <c r="I316" s="131"/>
      <c r="J316" s="3"/>
      <c r="K316" s="5" t="s">
        <v>2070</v>
      </c>
      <c r="L316" s="3" t="s">
        <v>176</v>
      </c>
      <c r="M316" s="3" t="s">
        <v>145</v>
      </c>
      <c r="N316" s="2" t="s">
        <v>2071</v>
      </c>
      <c r="O316" s="2" t="s">
        <v>2072</v>
      </c>
      <c r="P316" s="3" t="s">
        <v>430</v>
      </c>
      <c r="Q316" s="70"/>
      <c r="R316" s="70"/>
      <c r="S316" s="70"/>
      <c r="T316" s="7" t="s">
        <v>2073</v>
      </c>
      <c r="U316" s="3" t="s">
        <v>2074</v>
      </c>
      <c r="V316" s="3" t="s">
        <v>258</v>
      </c>
      <c r="W316" s="3" t="s">
        <v>92</v>
      </c>
      <c r="X316" s="3" t="s">
        <v>95</v>
      </c>
      <c r="Y316" s="3" t="s">
        <v>89</v>
      </c>
      <c r="Z316" s="4">
        <f>IF(Tabela1[[#This Row],[R.A.E]]="SIM",VLOOKUP(Tabela1[[#This Row],[CLASSIFICAÇÃO]],Lista_Susp_!PRAZO,2,0)+Tabela1[[#This Row],[DATA]],"")</f>
        <v>45376</v>
      </c>
      <c r="AA316" s="13" t="str">
        <f ca="1">IF(Tabela1[[#This Row],[R.A.E]]="SIM",IF(AC316="ok","CONCLUÍDO",IF(Tabela1[[#This Row],[PRAZO ABERTURA R.A.E]]&lt;TODAY(),"ATRASADO","NO PRAZO")))</f>
        <v>ATRASADO</v>
      </c>
      <c r="AB316" s="13">
        <f ca="1">IF(Tabela1[[#This Row],[PRAZO ABERTURA R.A.E]]&gt;=TODAY(),"",IF(Tabela1[[#This Row],[STATUS]]="ATRASADO",TODAY()-Tabela1[[#This Row],[PRAZO ABERTURA R.A.E]],""))</f>
        <v>172</v>
      </c>
      <c r="AE316" s="3"/>
      <c r="AF316" t="s">
        <v>89</v>
      </c>
    </row>
    <row r="317" spans="1:32" ht="45" x14ac:dyDescent="0.25">
      <c r="A317" s="6">
        <v>316</v>
      </c>
      <c r="B317" s="2" t="s">
        <v>25</v>
      </c>
      <c r="C317" s="85">
        <v>45369</v>
      </c>
      <c r="D317" s="87" t="s">
        <v>138</v>
      </c>
      <c r="E317" s="9">
        <v>0.61458333333333337</v>
      </c>
      <c r="F317" s="80" t="s">
        <v>2075</v>
      </c>
      <c r="G317" s="2" t="s">
        <v>39</v>
      </c>
      <c r="H317" s="131"/>
      <c r="I317" s="131"/>
      <c r="J317" s="3"/>
      <c r="K317" s="5" t="s">
        <v>2099</v>
      </c>
      <c r="L317" s="3" t="s">
        <v>209</v>
      </c>
      <c r="M317" s="3" t="s">
        <v>145</v>
      </c>
      <c r="N317" s="2" t="s">
        <v>2076</v>
      </c>
      <c r="O317" s="2" t="s">
        <v>2077</v>
      </c>
      <c r="P317" s="3" t="s">
        <v>1746</v>
      </c>
      <c r="Q317" s="70"/>
      <c r="R317" s="70"/>
      <c r="S317" s="70"/>
      <c r="T317" s="7" t="s">
        <v>2078</v>
      </c>
      <c r="U317" s="3" t="s">
        <v>2079</v>
      </c>
      <c r="V317" s="3" t="s">
        <v>91</v>
      </c>
      <c r="W317" s="3" t="s">
        <v>85</v>
      </c>
      <c r="X317" s="3" t="s">
        <v>86</v>
      </c>
      <c r="Y317" s="3" t="s">
        <v>83</v>
      </c>
      <c r="Z317" s="4" t="str">
        <f>IF(Tabela1[[#This Row],[R.A.E]]="SIM",VLOOKUP(Tabela1[[#This Row],[CLASSIFICAÇÃO]],Lista_Susp_!PRAZO,2,0)+Tabela1[[#This Row],[DATA]],"")</f>
        <v/>
      </c>
      <c r="AA317" s="13" t="b">
        <f ca="1">IF(Tabela1[[#This Row],[R.A.E]]="SIM",IF(AC317="ok","CONCLUÍDO",IF(Tabela1[[#This Row],[PRAZO ABERTURA R.A.E]]&lt;TODAY(),"ATRASADO","NO PRAZO")))</f>
        <v>0</v>
      </c>
      <c r="AB317" s="13" t="str">
        <f ca="1">IF(Tabela1[[#This Row],[PRAZO ABERTURA R.A.E]]&gt;=TODAY(),"",IF(Tabela1[[#This Row],[STATUS]]="ATRASADO",TODAY()-Tabela1[[#This Row],[PRAZO ABERTURA R.A.E]],""))</f>
        <v/>
      </c>
      <c r="AE317" s="3"/>
    </row>
    <row r="318" spans="1:32" ht="105" x14ac:dyDescent="0.25">
      <c r="A318" s="6">
        <v>317</v>
      </c>
      <c r="B318" s="2" t="s">
        <v>25</v>
      </c>
      <c r="C318" s="85">
        <v>45369</v>
      </c>
      <c r="D318" s="87" t="s">
        <v>138</v>
      </c>
      <c r="E318" s="9">
        <v>0.375</v>
      </c>
      <c r="F318" s="80" t="s">
        <v>2080</v>
      </c>
      <c r="G318" s="2" t="s">
        <v>28</v>
      </c>
      <c r="H318" s="131" t="s">
        <v>2400</v>
      </c>
      <c r="I318" s="131"/>
      <c r="J318" s="3"/>
      <c r="K318" s="5" t="s">
        <v>2100</v>
      </c>
      <c r="L318" s="3" t="s">
        <v>150</v>
      </c>
      <c r="M318" s="3" t="s">
        <v>145</v>
      </c>
      <c r="N318" s="2" t="s">
        <v>2081</v>
      </c>
      <c r="O318" s="134" t="s">
        <v>2861</v>
      </c>
      <c r="P318" s="3" t="s">
        <v>533</v>
      </c>
      <c r="Q318" s="70"/>
      <c r="R318" s="70"/>
      <c r="S318" s="70"/>
      <c r="T318" s="7" t="s">
        <v>2082</v>
      </c>
      <c r="U318" s="3" t="s">
        <v>1935</v>
      </c>
      <c r="V318" s="3" t="s">
        <v>84</v>
      </c>
      <c r="W318" s="3" t="s">
        <v>85</v>
      </c>
      <c r="X318" s="3" t="s">
        <v>86</v>
      </c>
      <c r="Y318" s="3" t="s">
        <v>83</v>
      </c>
      <c r="Z318" s="4" t="str">
        <f>IF(Tabela1[[#This Row],[R.A.E]]="SIM",VLOOKUP(Tabela1[[#This Row],[CLASSIFICAÇÃO]],Lista_Susp_!PRAZO,2,0)+Tabela1[[#This Row],[DATA]],"")</f>
        <v/>
      </c>
      <c r="AA318" s="13" t="b">
        <f ca="1">IF(Tabela1[[#This Row],[R.A.E]]="SIM",IF(AC318="ok","CONCLUÍDO",IF(Tabela1[[#This Row],[PRAZO ABERTURA R.A.E]]&lt;TODAY(),"ATRASADO","NO PRAZO")))</f>
        <v>0</v>
      </c>
      <c r="AB318" s="13" t="str">
        <f ca="1">IF(Tabela1[[#This Row],[PRAZO ABERTURA R.A.E]]&gt;=TODAY(),"",IF(Tabela1[[#This Row],[STATUS]]="ATRASADO",TODAY()-Tabela1[[#This Row],[PRAZO ABERTURA R.A.E]],""))</f>
        <v/>
      </c>
      <c r="AE318" s="3"/>
    </row>
    <row r="319" spans="1:32" ht="60" x14ac:dyDescent="0.25">
      <c r="A319" s="6">
        <v>318</v>
      </c>
      <c r="B319" s="2" t="s">
        <v>25</v>
      </c>
      <c r="C319" s="85">
        <v>45370</v>
      </c>
      <c r="D319" s="87" t="s">
        <v>138</v>
      </c>
      <c r="E319" s="9">
        <v>0.66666666666666663</v>
      </c>
      <c r="F319" s="80" t="s">
        <v>2083</v>
      </c>
      <c r="G319" s="2" t="s">
        <v>39</v>
      </c>
      <c r="H319" s="131"/>
      <c r="I319" s="131"/>
      <c r="J319" s="3"/>
      <c r="K319" s="5" t="s">
        <v>2101</v>
      </c>
      <c r="L319" s="3" t="s">
        <v>152</v>
      </c>
      <c r="M319" s="3" t="s">
        <v>145</v>
      </c>
      <c r="N319" s="2" t="s">
        <v>2084</v>
      </c>
      <c r="O319" s="2" t="s">
        <v>2085</v>
      </c>
      <c r="P319" s="3" t="s">
        <v>978</v>
      </c>
      <c r="Q319" s="70"/>
      <c r="R319" s="70"/>
      <c r="S319" s="70"/>
      <c r="T319" s="7" t="s">
        <v>2086</v>
      </c>
      <c r="U319" s="3" t="s">
        <v>2087</v>
      </c>
      <c r="V319" s="3" t="s">
        <v>276</v>
      </c>
      <c r="W319" s="3" t="s">
        <v>85</v>
      </c>
      <c r="X319" s="3" t="s">
        <v>86</v>
      </c>
      <c r="Y319" s="3" t="s">
        <v>83</v>
      </c>
      <c r="Z319" s="4" t="str">
        <f>IF(Tabela1[[#This Row],[R.A.E]]="SIM",VLOOKUP(Tabela1[[#This Row],[CLASSIFICAÇÃO]],Lista_Susp_!PRAZO,2,0)+Tabela1[[#This Row],[DATA]],"")</f>
        <v/>
      </c>
      <c r="AA319" s="13" t="b">
        <f ca="1">IF(Tabela1[[#This Row],[R.A.E]]="SIM",IF(AC319="ok","CONCLUÍDO",IF(Tabela1[[#This Row],[PRAZO ABERTURA R.A.E]]&lt;TODAY(),"ATRASADO","NO PRAZO")))</f>
        <v>0</v>
      </c>
      <c r="AB319" s="13" t="str">
        <f ca="1">IF(Tabela1[[#This Row],[PRAZO ABERTURA R.A.E]]&gt;=TODAY(),"",IF(Tabela1[[#This Row],[STATUS]]="ATRASADO",TODAY()-Tabela1[[#This Row],[PRAZO ABERTURA R.A.E]],""))</f>
        <v/>
      </c>
      <c r="AE319" s="3"/>
    </row>
    <row r="320" spans="1:32" ht="45" x14ac:dyDescent="0.25">
      <c r="A320" s="6">
        <v>319</v>
      </c>
      <c r="B320" s="2" t="s">
        <v>25</v>
      </c>
      <c r="C320" s="85">
        <v>45370</v>
      </c>
      <c r="D320" s="87" t="s">
        <v>138</v>
      </c>
      <c r="E320" s="9">
        <v>0.3888888888888889</v>
      </c>
      <c r="F320" s="80" t="s">
        <v>1928</v>
      </c>
      <c r="G320" s="2" t="s">
        <v>39</v>
      </c>
      <c r="H320" s="131"/>
      <c r="I320" s="131"/>
      <c r="J320" s="3"/>
      <c r="K320" s="5" t="s">
        <v>2102</v>
      </c>
      <c r="L320" s="3" t="s">
        <v>209</v>
      </c>
      <c r="M320" s="3" t="s">
        <v>145</v>
      </c>
      <c r="N320" s="2" t="s">
        <v>2088</v>
      </c>
      <c r="O320" s="2" t="s">
        <v>2089</v>
      </c>
      <c r="P320" s="3" t="s">
        <v>1746</v>
      </c>
      <c r="Q320" s="70"/>
      <c r="R320" s="70"/>
      <c r="S320" s="70"/>
      <c r="T320" s="7" t="s">
        <v>2078</v>
      </c>
      <c r="U320" s="3" t="s">
        <v>2090</v>
      </c>
      <c r="V320" s="3" t="s">
        <v>91</v>
      </c>
      <c r="W320" s="3" t="s">
        <v>85</v>
      </c>
      <c r="X320" s="3" t="s">
        <v>86</v>
      </c>
      <c r="Y320" s="3" t="s">
        <v>83</v>
      </c>
      <c r="Z320" s="4" t="str">
        <f>IF(Tabela1[[#This Row],[R.A.E]]="SIM",VLOOKUP(Tabela1[[#This Row],[CLASSIFICAÇÃO]],Lista_Susp_!PRAZO,2,0)+Tabela1[[#This Row],[DATA]],"")</f>
        <v/>
      </c>
      <c r="AA320" s="13" t="b">
        <f ca="1">IF(Tabela1[[#This Row],[R.A.E]]="SIM",IF(AC320="ok","CONCLUÍDO",IF(Tabela1[[#This Row],[PRAZO ABERTURA R.A.E]]&lt;TODAY(),"ATRASADO","NO PRAZO")))</f>
        <v>0</v>
      </c>
      <c r="AB320" s="13" t="str">
        <f ca="1">IF(Tabela1[[#This Row],[PRAZO ABERTURA R.A.E]]&gt;=TODAY(),"",IF(Tabela1[[#This Row],[STATUS]]="ATRASADO",TODAY()-Tabela1[[#This Row],[PRAZO ABERTURA R.A.E]],""))</f>
        <v/>
      </c>
      <c r="AE320" s="3"/>
    </row>
    <row r="321" spans="1:32" ht="45" x14ac:dyDescent="0.25">
      <c r="A321" s="6">
        <v>320</v>
      </c>
      <c r="B321" s="2" t="s">
        <v>25</v>
      </c>
      <c r="C321" s="85">
        <v>45370</v>
      </c>
      <c r="D321" s="87" t="s">
        <v>138</v>
      </c>
      <c r="E321" s="9">
        <v>0.63194444444444442</v>
      </c>
      <c r="F321" s="80" t="s">
        <v>2091</v>
      </c>
      <c r="G321" s="2" t="s">
        <v>39</v>
      </c>
      <c r="H321" s="131"/>
      <c r="I321" s="131"/>
      <c r="J321" s="3"/>
      <c r="K321" s="5" t="s">
        <v>2092</v>
      </c>
      <c r="L321" s="3" t="s">
        <v>209</v>
      </c>
      <c r="M321" s="3" t="s">
        <v>145</v>
      </c>
      <c r="N321" s="2" t="s">
        <v>2093</v>
      </c>
      <c r="O321" s="2" t="s">
        <v>2094</v>
      </c>
      <c r="P321" s="3" t="s">
        <v>1746</v>
      </c>
      <c r="Q321" s="70"/>
      <c r="R321" s="70"/>
      <c r="S321" s="70"/>
      <c r="T321" s="7" t="s">
        <v>2078</v>
      </c>
      <c r="U321" s="3" t="s">
        <v>2095</v>
      </c>
      <c r="V321" s="3" t="s">
        <v>91</v>
      </c>
      <c r="W321" s="3" t="s">
        <v>85</v>
      </c>
      <c r="X321" s="3" t="s">
        <v>86</v>
      </c>
      <c r="Y321" s="3" t="s">
        <v>83</v>
      </c>
      <c r="Z321" s="4" t="str">
        <f>IF(Tabela1[[#This Row],[R.A.E]]="SIM",VLOOKUP(Tabela1[[#This Row],[CLASSIFICAÇÃO]],Lista_Susp_!PRAZO,2,0)+Tabela1[[#This Row],[DATA]],"")</f>
        <v/>
      </c>
      <c r="AA321" s="13" t="b">
        <f ca="1">IF(Tabela1[[#This Row],[R.A.E]]="SIM",IF(AC321="ok","CONCLUÍDO",IF(Tabela1[[#This Row],[PRAZO ABERTURA R.A.E]]&lt;TODAY(),"ATRASADO","NO PRAZO")))</f>
        <v>0</v>
      </c>
      <c r="AB321" s="13" t="str">
        <f ca="1">IF(Tabela1[[#This Row],[PRAZO ABERTURA R.A.E]]&gt;=TODAY(),"",IF(Tabela1[[#This Row],[STATUS]]="ATRASADO",TODAY()-Tabela1[[#This Row],[PRAZO ABERTURA R.A.E]],""))</f>
        <v/>
      </c>
      <c r="AE321" s="3"/>
    </row>
    <row r="322" spans="1:32" ht="90" x14ac:dyDescent="0.25">
      <c r="A322" s="6">
        <v>321</v>
      </c>
      <c r="B322" s="2" t="s">
        <v>30</v>
      </c>
      <c r="C322" s="85">
        <v>45370</v>
      </c>
      <c r="D322" s="87" t="s">
        <v>138</v>
      </c>
      <c r="E322" s="9">
        <v>0.3888888888888889</v>
      </c>
      <c r="F322" s="80" t="s">
        <v>2096</v>
      </c>
      <c r="G322" s="2" t="s">
        <v>32</v>
      </c>
      <c r="H322" s="131"/>
      <c r="I322" s="131"/>
      <c r="J322" s="3"/>
      <c r="K322" s="5" t="s">
        <v>2103</v>
      </c>
      <c r="L322" s="3" t="s">
        <v>176</v>
      </c>
      <c r="M322" s="3" t="s">
        <v>145</v>
      </c>
      <c r="N322" s="2" t="s">
        <v>1617</v>
      </c>
      <c r="O322" s="2" t="s">
        <v>2097</v>
      </c>
      <c r="P322" s="3" t="s">
        <v>372</v>
      </c>
      <c r="Q322" s="70"/>
      <c r="R322" s="70"/>
      <c r="S322" s="70"/>
      <c r="T322" s="7" t="s">
        <v>2098</v>
      </c>
      <c r="U322" s="3" t="s">
        <v>1691</v>
      </c>
      <c r="V322" s="3" t="s">
        <v>103</v>
      </c>
      <c r="W322" s="3" t="s">
        <v>85</v>
      </c>
      <c r="X322" s="3" t="s">
        <v>86</v>
      </c>
      <c r="Y322" s="3" t="s">
        <v>83</v>
      </c>
      <c r="Z322" s="4" t="str">
        <f>IF(Tabela1[[#This Row],[R.A.E]]="SIM",VLOOKUP(Tabela1[[#This Row],[CLASSIFICAÇÃO]],Lista_Susp_!PRAZO,2,0)+Tabela1[[#This Row],[DATA]],"")</f>
        <v/>
      </c>
      <c r="AA322" s="13" t="b">
        <f ca="1">IF(Tabela1[[#This Row],[R.A.E]]="SIM",IF(AC322="ok","CONCLUÍDO",IF(Tabela1[[#This Row],[PRAZO ABERTURA R.A.E]]&lt;TODAY(),"ATRASADO","NO PRAZO")))</f>
        <v>0</v>
      </c>
      <c r="AB322" s="13" t="str">
        <f ca="1">IF(Tabela1[[#This Row],[PRAZO ABERTURA R.A.E]]&gt;=TODAY(),"",IF(Tabela1[[#This Row],[STATUS]]="ATRASADO",TODAY()-Tabela1[[#This Row],[PRAZO ABERTURA R.A.E]],""))</f>
        <v/>
      </c>
      <c r="AE322" s="3"/>
      <c r="AF322" t="s">
        <v>89</v>
      </c>
    </row>
    <row r="323" spans="1:32" ht="45" x14ac:dyDescent="0.25">
      <c r="A323" s="6">
        <v>322</v>
      </c>
      <c r="B323" s="2" t="s">
        <v>25</v>
      </c>
      <c r="C323" s="85">
        <v>45371</v>
      </c>
      <c r="D323" s="87" t="s">
        <v>138</v>
      </c>
      <c r="E323" s="9">
        <v>0.97916666666666663</v>
      </c>
      <c r="F323" s="80" t="s">
        <v>2104</v>
      </c>
      <c r="G323" s="2" t="s">
        <v>28</v>
      </c>
      <c r="H323" s="131" t="s">
        <v>2532</v>
      </c>
      <c r="I323" s="131"/>
      <c r="J323" s="3"/>
      <c r="K323" s="5" t="s">
        <v>2131</v>
      </c>
      <c r="L323" s="3" t="s">
        <v>150</v>
      </c>
      <c r="M323" s="3" t="s">
        <v>275</v>
      </c>
      <c r="N323" s="2" t="s">
        <v>2105</v>
      </c>
      <c r="O323" s="134" t="s">
        <v>2106</v>
      </c>
      <c r="P323" s="3" t="s">
        <v>2107</v>
      </c>
      <c r="Q323" s="70"/>
      <c r="R323" s="70"/>
      <c r="S323" s="70"/>
      <c r="T323" s="7" t="s">
        <v>2108</v>
      </c>
      <c r="U323" s="3" t="s">
        <v>1858</v>
      </c>
      <c r="V323" s="3" t="s">
        <v>90</v>
      </c>
      <c r="W323" s="3" t="s">
        <v>85</v>
      </c>
      <c r="X323" s="3" t="s">
        <v>86</v>
      </c>
      <c r="Y323" s="3" t="s">
        <v>83</v>
      </c>
      <c r="Z323" s="4" t="str">
        <f>IF(Tabela1[[#This Row],[R.A.E]]="SIM",VLOOKUP(Tabela1[[#This Row],[CLASSIFICAÇÃO]],Lista_Susp_!PRAZO,2,0)+Tabela1[[#This Row],[DATA]],"")</f>
        <v/>
      </c>
      <c r="AA323" s="13" t="b">
        <f ca="1">IF(Tabela1[[#This Row],[R.A.E]]="SIM",IF(AC323="ok","CONCLUÍDO",IF(Tabela1[[#This Row],[PRAZO ABERTURA R.A.E]]&lt;TODAY(),"ATRASADO","NO PRAZO")))</f>
        <v>0</v>
      </c>
      <c r="AB323" s="13" t="str">
        <f ca="1">IF(Tabela1[[#This Row],[PRAZO ABERTURA R.A.E]]&gt;=TODAY(),"",IF(Tabela1[[#This Row],[STATUS]]="ATRASADO",TODAY()-Tabela1[[#This Row],[PRAZO ABERTURA R.A.E]],""))</f>
        <v/>
      </c>
      <c r="AE323" s="3"/>
    </row>
    <row r="324" spans="1:32" ht="30" x14ac:dyDescent="0.25">
      <c r="A324" s="6">
        <v>323</v>
      </c>
      <c r="B324" s="2" t="s">
        <v>30</v>
      </c>
      <c r="C324" s="85">
        <v>45370</v>
      </c>
      <c r="D324" s="87" t="s">
        <v>138</v>
      </c>
      <c r="E324" s="9">
        <v>0.44305555555555554</v>
      </c>
      <c r="F324" s="80" t="s">
        <v>2109</v>
      </c>
      <c r="G324" s="2" t="s">
        <v>39</v>
      </c>
      <c r="H324" s="131"/>
      <c r="I324" s="131"/>
      <c r="J324" s="3"/>
      <c r="K324" s="5" t="s">
        <v>2132</v>
      </c>
      <c r="L324" s="3" t="s">
        <v>176</v>
      </c>
      <c r="M324" s="3" t="s">
        <v>145</v>
      </c>
      <c r="N324" s="2" t="s">
        <v>1087</v>
      </c>
      <c r="O324" s="2" t="s">
        <v>2110</v>
      </c>
      <c r="P324" s="3" t="s">
        <v>533</v>
      </c>
      <c r="Q324" s="70"/>
      <c r="R324" s="70"/>
      <c r="S324" s="70"/>
      <c r="T324" s="7" t="s">
        <v>2111</v>
      </c>
      <c r="U324" s="3" t="s">
        <v>2112</v>
      </c>
      <c r="V324" s="3" t="s">
        <v>94</v>
      </c>
      <c r="W324" s="3" t="s">
        <v>85</v>
      </c>
      <c r="X324" s="3" t="s">
        <v>86</v>
      </c>
      <c r="Y324" s="3" t="s">
        <v>83</v>
      </c>
      <c r="Z324" s="4" t="str">
        <f>IF(Tabela1[[#This Row],[R.A.E]]="SIM",VLOOKUP(Tabela1[[#This Row],[CLASSIFICAÇÃO]],Lista_Susp_!PRAZO,2,0)+Tabela1[[#This Row],[DATA]],"")</f>
        <v/>
      </c>
      <c r="AA324" s="13" t="b">
        <f ca="1">IF(Tabela1[[#This Row],[R.A.E]]="SIM",IF(AC324="ok","CONCLUÍDO",IF(Tabela1[[#This Row],[PRAZO ABERTURA R.A.E]]&lt;TODAY(),"ATRASADO","NO PRAZO")))</f>
        <v>0</v>
      </c>
      <c r="AB324" s="13" t="str">
        <f ca="1">IF(Tabela1[[#This Row],[PRAZO ABERTURA R.A.E]]&gt;=TODAY(),"",IF(Tabela1[[#This Row],[STATUS]]="ATRASADO",TODAY()-Tabela1[[#This Row],[PRAZO ABERTURA R.A.E]],""))</f>
        <v/>
      </c>
      <c r="AE324" s="3"/>
      <c r="AF324" t="s">
        <v>89</v>
      </c>
    </row>
    <row r="325" spans="1:32" ht="45" x14ac:dyDescent="0.25">
      <c r="A325" s="6">
        <v>324</v>
      </c>
      <c r="B325" s="2" t="s">
        <v>30</v>
      </c>
      <c r="C325" s="85">
        <v>45370</v>
      </c>
      <c r="D325" s="87" t="s">
        <v>138</v>
      </c>
      <c r="E325" s="9">
        <v>0.44444444444444442</v>
      </c>
      <c r="F325" s="80" t="s">
        <v>2113</v>
      </c>
      <c r="G325" s="2" t="s">
        <v>28</v>
      </c>
      <c r="H325" s="131" t="s">
        <v>2400</v>
      </c>
      <c r="I325" s="131"/>
      <c r="J325" s="3"/>
      <c r="K325" s="5" t="s">
        <v>2114</v>
      </c>
      <c r="L325" s="3" t="s">
        <v>153</v>
      </c>
      <c r="M325" s="3" t="s">
        <v>145</v>
      </c>
      <c r="N325" s="2" t="s">
        <v>830</v>
      </c>
      <c r="O325" s="134" t="s">
        <v>2897</v>
      </c>
      <c r="P325" s="3" t="s">
        <v>2115</v>
      </c>
      <c r="Q325" s="70"/>
      <c r="R325" s="70"/>
      <c r="S325" s="70"/>
      <c r="T325" s="7" t="s">
        <v>2116</v>
      </c>
      <c r="U325" s="3" t="s">
        <v>547</v>
      </c>
      <c r="V325" s="3" t="s">
        <v>258</v>
      </c>
      <c r="W325" s="3" t="s">
        <v>85</v>
      </c>
      <c r="X325" s="3" t="s">
        <v>86</v>
      </c>
      <c r="Y325" s="3" t="s">
        <v>83</v>
      </c>
      <c r="Z325" s="4" t="str">
        <f>IF(Tabela1[[#This Row],[R.A.E]]="SIM",VLOOKUP(Tabela1[[#This Row],[CLASSIFICAÇÃO]],Lista_Susp_!PRAZO,2,0)+Tabela1[[#This Row],[DATA]],"")</f>
        <v/>
      </c>
      <c r="AA325" s="13" t="b">
        <f ca="1">IF(Tabela1[[#This Row],[R.A.E]]="SIM",IF(AC325="ok","CONCLUÍDO",IF(Tabela1[[#This Row],[PRAZO ABERTURA R.A.E]]&lt;TODAY(),"ATRASADO","NO PRAZO")))</f>
        <v>0</v>
      </c>
      <c r="AB325" s="13" t="str">
        <f ca="1">IF(Tabela1[[#This Row],[PRAZO ABERTURA R.A.E]]&gt;=TODAY(),"",IF(Tabela1[[#This Row],[STATUS]]="ATRASADO",TODAY()-Tabela1[[#This Row],[PRAZO ABERTURA R.A.E]],""))</f>
        <v/>
      </c>
      <c r="AE325" s="3"/>
      <c r="AF325" t="s">
        <v>89</v>
      </c>
    </row>
    <row r="326" spans="1:32" ht="30" x14ac:dyDescent="0.25">
      <c r="A326" s="6">
        <v>325</v>
      </c>
      <c r="B326" s="2" t="s">
        <v>30</v>
      </c>
      <c r="C326" s="85">
        <v>45370</v>
      </c>
      <c r="D326" s="87" t="s">
        <v>138</v>
      </c>
      <c r="E326" s="9">
        <v>0.80555555555555547</v>
      </c>
      <c r="F326" s="80" t="s">
        <v>2117</v>
      </c>
      <c r="G326" s="2" t="s">
        <v>28</v>
      </c>
      <c r="H326" s="131" t="s">
        <v>2532</v>
      </c>
      <c r="I326" s="131"/>
      <c r="J326" s="3"/>
      <c r="K326" s="5" t="s">
        <v>2133</v>
      </c>
      <c r="L326" s="3" t="s">
        <v>216</v>
      </c>
      <c r="M326" s="3" t="s">
        <v>145</v>
      </c>
      <c r="N326" s="2" t="s">
        <v>2118</v>
      </c>
      <c r="O326" s="2" t="s">
        <v>2119</v>
      </c>
      <c r="P326" s="3" t="s">
        <v>1367</v>
      </c>
      <c r="Q326" s="70"/>
      <c r="R326" s="70"/>
      <c r="S326" s="70"/>
      <c r="T326" s="7" t="s">
        <v>2120</v>
      </c>
      <c r="U326" s="3" t="s">
        <v>2121</v>
      </c>
      <c r="V326" s="3" t="s">
        <v>258</v>
      </c>
      <c r="W326" s="3" t="s">
        <v>85</v>
      </c>
      <c r="X326" s="3" t="s">
        <v>86</v>
      </c>
      <c r="Y326" s="3" t="s">
        <v>83</v>
      </c>
      <c r="Z326" s="4" t="str">
        <f>IF(Tabela1[[#This Row],[R.A.E]]="SIM",VLOOKUP(Tabela1[[#This Row],[CLASSIFICAÇÃO]],Lista_Susp_!PRAZO,2,0)+Tabela1[[#This Row],[DATA]],"")</f>
        <v/>
      </c>
      <c r="AA326" s="13" t="b">
        <f ca="1">IF(Tabela1[[#This Row],[R.A.E]]="SIM",IF(AC326="ok","CONCLUÍDO",IF(Tabela1[[#This Row],[PRAZO ABERTURA R.A.E]]&lt;TODAY(),"ATRASADO","NO PRAZO")))</f>
        <v>0</v>
      </c>
      <c r="AB326" s="13" t="str">
        <f ca="1">IF(Tabela1[[#This Row],[PRAZO ABERTURA R.A.E]]&gt;=TODAY(),"",IF(Tabela1[[#This Row],[STATUS]]="ATRASADO",TODAY()-Tabela1[[#This Row],[PRAZO ABERTURA R.A.E]],""))</f>
        <v/>
      </c>
      <c r="AE326" s="3"/>
      <c r="AF326" t="s">
        <v>89</v>
      </c>
    </row>
    <row r="327" spans="1:32" ht="75" x14ac:dyDescent="0.25">
      <c r="A327" s="6">
        <v>326</v>
      </c>
      <c r="B327" s="2" t="s">
        <v>25</v>
      </c>
      <c r="C327" s="85">
        <v>45371</v>
      </c>
      <c r="D327" s="87" t="s">
        <v>138</v>
      </c>
      <c r="E327" s="9">
        <v>0.89583333333333337</v>
      </c>
      <c r="F327" s="80" t="s">
        <v>2122</v>
      </c>
      <c r="G327" s="2" t="s">
        <v>39</v>
      </c>
      <c r="H327" s="131"/>
      <c r="I327" s="131"/>
      <c r="J327" s="3"/>
      <c r="K327" s="5" t="s">
        <v>2134</v>
      </c>
      <c r="L327" s="3" t="s">
        <v>150</v>
      </c>
      <c r="M327" s="3" t="s">
        <v>147</v>
      </c>
      <c r="N327" s="2" t="s">
        <v>1796</v>
      </c>
      <c r="O327" s="134" t="s">
        <v>2862</v>
      </c>
      <c r="P327" s="3" t="s">
        <v>2123</v>
      </c>
      <c r="Q327" s="70"/>
      <c r="R327" s="70"/>
      <c r="S327" s="70"/>
      <c r="T327" t="s">
        <v>2124</v>
      </c>
      <c r="U327" s="3" t="s">
        <v>584</v>
      </c>
      <c r="V327" s="3" t="s">
        <v>93</v>
      </c>
      <c r="W327" s="3" t="s">
        <v>85</v>
      </c>
      <c r="X327" s="3" t="s">
        <v>86</v>
      </c>
      <c r="Y327" s="3" t="s">
        <v>83</v>
      </c>
      <c r="Z327" s="4" t="str">
        <f>IF(Tabela1[[#This Row],[R.A.E]]="SIM",VLOOKUP(Tabela1[[#This Row],[CLASSIFICAÇÃO]],Lista_Susp_!PRAZO,2,0)+Tabela1[[#This Row],[DATA]],"")</f>
        <v/>
      </c>
      <c r="AA327" s="13" t="b">
        <f ca="1">IF(Tabela1[[#This Row],[R.A.E]]="SIM",IF(AC327="ok","CONCLUÍDO",IF(Tabela1[[#This Row],[PRAZO ABERTURA R.A.E]]&lt;TODAY(),"ATRASADO","NO PRAZO")))</f>
        <v>0</v>
      </c>
      <c r="AB327" s="13" t="str">
        <f ca="1">IF(Tabela1[[#This Row],[PRAZO ABERTURA R.A.E]]&gt;=TODAY(),"",IF(Tabela1[[#This Row],[STATUS]]="ATRASADO",TODAY()-Tabela1[[#This Row],[PRAZO ABERTURA R.A.E]],""))</f>
        <v/>
      </c>
      <c r="AE327" s="3"/>
    </row>
    <row r="328" spans="1:32" ht="60" x14ac:dyDescent="0.25">
      <c r="A328" s="6">
        <v>327</v>
      </c>
      <c r="B328" s="2" t="s">
        <v>25</v>
      </c>
      <c r="C328" s="85">
        <v>45371</v>
      </c>
      <c r="D328" s="87" t="s">
        <v>138</v>
      </c>
      <c r="E328" s="9">
        <v>0.42083333333333334</v>
      </c>
      <c r="F328" s="80" t="s">
        <v>1436</v>
      </c>
      <c r="G328" s="2" t="s">
        <v>32</v>
      </c>
      <c r="H328" s="131"/>
      <c r="I328" s="131"/>
      <c r="J328" s="3"/>
      <c r="K328" s="5" t="s">
        <v>2135</v>
      </c>
      <c r="L328" s="3" t="s">
        <v>150</v>
      </c>
      <c r="M328" s="3" t="s">
        <v>51</v>
      </c>
      <c r="N328" s="2" t="s">
        <v>2125</v>
      </c>
      <c r="O328" s="134" t="s">
        <v>2863</v>
      </c>
      <c r="P328" s="3" t="s">
        <v>526</v>
      </c>
      <c r="Q328" s="70"/>
      <c r="R328" s="70"/>
      <c r="S328" s="70"/>
      <c r="T328" s="7" t="s">
        <v>2126</v>
      </c>
      <c r="U328" s="3" t="s">
        <v>2127</v>
      </c>
      <c r="V328" s="3" t="s">
        <v>97</v>
      </c>
      <c r="W328" s="3" t="s">
        <v>85</v>
      </c>
      <c r="X328" s="3" t="s">
        <v>86</v>
      </c>
      <c r="Y328" s="3" t="s">
        <v>83</v>
      </c>
      <c r="Z328" s="4" t="str">
        <f>IF(Tabela1[[#This Row],[R.A.E]]="SIM",VLOOKUP(Tabela1[[#This Row],[CLASSIFICAÇÃO]],Lista_Susp_!PRAZO,2,0)+Tabela1[[#This Row],[DATA]],"")</f>
        <v/>
      </c>
      <c r="AA328" s="13" t="b">
        <f ca="1">IF(Tabela1[[#This Row],[R.A.E]]="SIM",IF(AC328="ok","CONCLUÍDO",IF(Tabela1[[#This Row],[PRAZO ABERTURA R.A.E]]&lt;TODAY(),"ATRASADO","NO PRAZO")))</f>
        <v>0</v>
      </c>
      <c r="AB328" s="13" t="str">
        <f ca="1">IF(Tabela1[[#This Row],[PRAZO ABERTURA R.A.E]]&gt;=TODAY(),"",IF(Tabela1[[#This Row],[STATUS]]="ATRASADO",TODAY()-Tabela1[[#This Row],[PRAZO ABERTURA R.A.E]],""))</f>
        <v/>
      </c>
      <c r="AE328" s="3"/>
    </row>
    <row r="329" spans="1:32" ht="30" x14ac:dyDescent="0.25">
      <c r="A329" s="6">
        <v>328</v>
      </c>
      <c r="B329" s="2" t="s">
        <v>25</v>
      </c>
      <c r="C329" s="85">
        <v>45371</v>
      </c>
      <c r="D329" s="87" t="s">
        <v>138</v>
      </c>
      <c r="E329" s="9">
        <v>0.57291666666666663</v>
      </c>
      <c r="F329" s="80" t="s">
        <v>2137</v>
      </c>
      <c r="G329" s="2" t="s">
        <v>28</v>
      </c>
      <c r="H329" s="131" t="s">
        <v>2399</v>
      </c>
      <c r="I329" s="131"/>
      <c r="J329" s="3"/>
      <c r="K329" s="5" t="s">
        <v>2136</v>
      </c>
      <c r="L329" s="3" t="s">
        <v>155</v>
      </c>
      <c r="M329" s="3" t="s">
        <v>147</v>
      </c>
      <c r="N329" s="2" t="s">
        <v>1507</v>
      </c>
      <c r="O329" s="2" t="s">
        <v>2128</v>
      </c>
      <c r="P329" s="3" t="s">
        <v>399</v>
      </c>
      <c r="Q329" s="70"/>
      <c r="R329" s="70"/>
      <c r="S329" s="70"/>
      <c r="T329" s="7" t="s">
        <v>2129</v>
      </c>
      <c r="U329" s="3" t="s">
        <v>2130</v>
      </c>
      <c r="V329" s="3" t="s">
        <v>105</v>
      </c>
      <c r="W329" s="3" t="s">
        <v>85</v>
      </c>
      <c r="X329" s="3" t="s">
        <v>86</v>
      </c>
      <c r="Y329" s="3" t="s">
        <v>83</v>
      </c>
      <c r="Z329" s="4" t="str">
        <f>IF(Tabela1[[#This Row],[R.A.E]]="SIM",VLOOKUP(Tabela1[[#This Row],[CLASSIFICAÇÃO]],Lista_Susp_!PRAZO,2,0)+Tabela1[[#This Row],[DATA]],"")</f>
        <v/>
      </c>
      <c r="AA329" s="13" t="b">
        <f ca="1">IF(Tabela1[[#This Row],[R.A.E]]="SIM",IF(AC329="ok","CONCLUÍDO",IF(Tabela1[[#This Row],[PRAZO ABERTURA R.A.E]]&lt;TODAY(),"ATRASADO","NO PRAZO")))</f>
        <v>0</v>
      </c>
      <c r="AB329" s="13" t="str">
        <f ca="1">IF(Tabela1[[#This Row],[PRAZO ABERTURA R.A.E]]&gt;=TODAY(),"",IF(Tabela1[[#This Row],[STATUS]]="ATRASADO",TODAY()-Tabela1[[#This Row],[PRAZO ABERTURA R.A.E]],""))</f>
        <v/>
      </c>
      <c r="AE329" s="3"/>
    </row>
    <row r="330" spans="1:32" ht="90" x14ac:dyDescent="0.25">
      <c r="A330" s="6">
        <v>329</v>
      </c>
      <c r="B330" s="2" t="s">
        <v>25</v>
      </c>
      <c r="C330" s="85">
        <v>45371</v>
      </c>
      <c r="D330" s="87" t="s">
        <v>138</v>
      </c>
      <c r="E330" s="9">
        <v>0.66666666666666663</v>
      </c>
      <c r="F330" s="80" t="s">
        <v>2138</v>
      </c>
      <c r="G330" s="2" t="s">
        <v>32</v>
      </c>
      <c r="H330" s="131"/>
      <c r="I330" s="131"/>
      <c r="J330" s="3"/>
      <c r="K330" s="5" t="s">
        <v>2139</v>
      </c>
      <c r="L330" s="3" t="s">
        <v>150</v>
      </c>
      <c r="M330" s="3" t="s">
        <v>147</v>
      </c>
      <c r="N330" s="2" t="s">
        <v>1796</v>
      </c>
      <c r="O330" s="134" t="s">
        <v>2140</v>
      </c>
      <c r="P330" s="3" t="s">
        <v>2141</v>
      </c>
      <c r="Q330" s="70"/>
      <c r="R330" s="70"/>
      <c r="S330" s="70"/>
      <c r="T330" s="7" t="s">
        <v>2142</v>
      </c>
      <c r="U330" s="3" t="s">
        <v>2143</v>
      </c>
      <c r="V330" s="3" t="s">
        <v>93</v>
      </c>
      <c r="W330" s="3" t="s">
        <v>85</v>
      </c>
      <c r="X330" s="3" t="s">
        <v>86</v>
      </c>
      <c r="Y330" s="3" t="s">
        <v>83</v>
      </c>
      <c r="Z330" s="4" t="str">
        <f>IF(Tabela1[[#This Row],[R.A.E]]="SIM",VLOOKUP(Tabela1[[#This Row],[CLASSIFICAÇÃO]],Lista_Susp_!PRAZO,2,0)+Tabela1[[#This Row],[DATA]],"")</f>
        <v/>
      </c>
      <c r="AA330" s="13" t="b">
        <f ca="1">IF(Tabela1[[#This Row],[R.A.E]]="SIM",IF(AC330="ok","CONCLUÍDO",IF(Tabela1[[#This Row],[PRAZO ABERTURA R.A.E]]&lt;TODAY(),"ATRASADO","NO PRAZO")))</f>
        <v>0</v>
      </c>
      <c r="AB330" s="13" t="str">
        <f ca="1">IF(Tabela1[[#This Row],[PRAZO ABERTURA R.A.E]]&gt;=TODAY(),"",IF(Tabela1[[#This Row],[STATUS]]="ATRASADO",TODAY()-Tabela1[[#This Row],[PRAZO ABERTURA R.A.E]],""))</f>
        <v/>
      </c>
      <c r="AE330" s="3"/>
    </row>
    <row r="331" spans="1:32" ht="105" x14ac:dyDescent="0.25">
      <c r="A331" s="6">
        <v>330</v>
      </c>
      <c r="B331" s="2" t="s">
        <v>25</v>
      </c>
      <c r="C331" s="85">
        <v>45371</v>
      </c>
      <c r="D331" s="87" t="s">
        <v>138</v>
      </c>
      <c r="E331" s="9">
        <v>0.31597222222222221</v>
      </c>
      <c r="F331" s="80" t="s">
        <v>2144</v>
      </c>
      <c r="G331" s="2" t="s">
        <v>39</v>
      </c>
      <c r="H331" s="131"/>
      <c r="I331" s="131"/>
      <c r="J331" s="3"/>
      <c r="K331" s="5" t="s">
        <v>2145</v>
      </c>
      <c r="L331" s="3" t="s">
        <v>150</v>
      </c>
      <c r="M331" s="3" t="s">
        <v>234</v>
      </c>
      <c r="N331" s="2" t="s">
        <v>2146</v>
      </c>
      <c r="O331" s="134" t="s">
        <v>2864</v>
      </c>
      <c r="P331" s="3" t="s">
        <v>2147</v>
      </c>
      <c r="Q331" s="70"/>
      <c r="R331" s="70"/>
      <c r="S331" s="70"/>
      <c r="T331" s="7" t="s">
        <v>2148</v>
      </c>
      <c r="U331" s="3" t="s">
        <v>2149</v>
      </c>
      <c r="V331" s="3" t="s">
        <v>97</v>
      </c>
      <c r="W331" s="3" t="s">
        <v>85</v>
      </c>
      <c r="X331" s="3" t="s">
        <v>86</v>
      </c>
      <c r="Y331" s="3" t="s">
        <v>83</v>
      </c>
      <c r="Z331" s="4" t="str">
        <f>IF(Tabela1[[#This Row],[R.A.E]]="SIM",VLOOKUP(Tabela1[[#This Row],[CLASSIFICAÇÃO]],Lista_Susp_!PRAZO,2,0)+Tabela1[[#This Row],[DATA]],"")</f>
        <v/>
      </c>
      <c r="AA331" s="13" t="b">
        <f ca="1">IF(Tabela1[[#This Row],[R.A.E]]="SIM",IF(AC331="ok","CONCLUÍDO",IF(Tabela1[[#This Row],[PRAZO ABERTURA R.A.E]]&lt;TODAY(),"ATRASADO","NO PRAZO")))</f>
        <v>0</v>
      </c>
      <c r="AB331" s="13" t="str">
        <f ca="1">IF(Tabela1[[#This Row],[PRAZO ABERTURA R.A.E]]&gt;=TODAY(),"",IF(Tabela1[[#This Row],[STATUS]]="ATRASADO",TODAY()-Tabela1[[#This Row],[PRAZO ABERTURA R.A.E]],""))</f>
        <v/>
      </c>
      <c r="AE331" s="3"/>
    </row>
    <row r="332" spans="1:32" ht="45" x14ac:dyDescent="0.25">
      <c r="A332" s="6">
        <v>331</v>
      </c>
      <c r="B332" s="2" t="s">
        <v>25</v>
      </c>
      <c r="C332" s="85">
        <v>45373</v>
      </c>
      <c r="D332" s="87" t="s">
        <v>138</v>
      </c>
      <c r="E332" s="9">
        <v>0.47916666666666669</v>
      </c>
      <c r="F332" s="80" t="s">
        <v>2150</v>
      </c>
      <c r="G332" s="2" t="s">
        <v>28</v>
      </c>
      <c r="H332" s="131" t="s">
        <v>2399</v>
      </c>
      <c r="I332" s="131"/>
      <c r="J332" s="3"/>
      <c r="K332" s="5" t="s">
        <v>2151</v>
      </c>
      <c r="L332" s="3" t="s">
        <v>150</v>
      </c>
      <c r="M332" s="3" t="s">
        <v>233</v>
      </c>
      <c r="N332" s="2" t="s">
        <v>1559</v>
      </c>
      <c r="O332" s="134" t="s">
        <v>2152</v>
      </c>
      <c r="P332" s="3" t="s">
        <v>2153</v>
      </c>
      <c r="Q332" s="70"/>
      <c r="R332" s="70"/>
      <c r="S332" s="70"/>
      <c r="T332" s="7" t="s">
        <v>2154</v>
      </c>
      <c r="U332" s="3" t="s">
        <v>2155</v>
      </c>
      <c r="V332" s="3" t="s">
        <v>97</v>
      </c>
      <c r="W332" s="3" t="s">
        <v>85</v>
      </c>
      <c r="X332" s="3" t="s">
        <v>86</v>
      </c>
      <c r="Y332" s="3" t="s">
        <v>83</v>
      </c>
      <c r="Z332" s="4" t="str">
        <f>IF(Tabela1[[#This Row],[R.A.E]]="SIM",VLOOKUP(Tabela1[[#This Row],[CLASSIFICAÇÃO]],Lista_Susp_!PRAZO,2,0)+Tabela1[[#This Row],[DATA]],"")</f>
        <v/>
      </c>
      <c r="AA332" s="13" t="b">
        <f ca="1">IF(Tabela1[[#This Row],[R.A.E]]="SIM",IF(AC332="ok","CONCLUÍDO",IF(Tabela1[[#This Row],[PRAZO ABERTURA R.A.E]]&lt;TODAY(),"ATRASADO","NO PRAZO")))</f>
        <v>0</v>
      </c>
      <c r="AB332" s="13" t="str">
        <f ca="1">IF(Tabela1[[#This Row],[PRAZO ABERTURA R.A.E]]&gt;=TODAY(),"",IF(Tabela1[[#This Row],[STATUS]]="ATRASADO",TODAY()-Tabela1[[#This Row],[PRAZO ABERTURA R.A.E]],""))</f>
        <v/>
      </c>
      <c r="AE332" s="3"/>
    </row>
    <row r="333" spans="1:32" ht="30" x14ac:dyDescent="0.25">
      <c r="A333" s="6">
        <v>332</v>
      </c>
      <c r="B333" s="2" t="s">
        <v>25</v>
      </c>
      <c r="C333" s="85">
        <v>45373</v>
      </c>
      <c r="D333" s="87" t="s">
        <v>138</v>
      </c>
      <c r="E333" s="9">
        <v>0.45624999999999999</v>
      </c>
      <c r="F333" s="80" t="s">
        <v>2156</v>
      </c>
      <c r="G333" s="2" t="s">
        <v>36</v>
      </c>
      <c r="H333" s="131"/>
      <c r="I333" s="131"/>
      <c r="J333" s="3"/>
      <c r="K333" s="5" t="s">
        <v>2157</v>
      </c>
      <c r="L333" s="3" t="s">
        <v>33</v>
      </c>
      <c r="M333" s="3" t="s">
        <v>145</v>
      </c>
      <c r="N333" s="2" t="s">
        <v>1245</v>
      </c>
      <c r="O333" s="2" t="s">
        <v>2158</v>
      </c>
      <c r="P333" s="3" t="s">
        <v>1075</v>
      </c>
      <c r="Q333" s="70"/>
      <c r="R333" s="70"/>
      <c r="S333" s="70"/>
      <c r="T333" s="7" t="s">
        <v>2159</v>
      </c>
      <c r="U333" s="3" t="s">
        <v>1288</v>
      </c>
      <c r="V333" s="3" t="s">
        <v>276</v>
      </c>
      <c r="W333" s="3" t="s">
        <v>85</v>
      </c>
      <c r="X333" s="3" t="s">
        <v>86</v>
      </c>
      <c r="Y333" s="3" t="s">
        <v>83</v>
      </c>
      <c r="Z333" s="4" t="str">
        <f>IF(Tabela1[[#This Row],[R.A.E]]="SIM",VLOOKUP(Tabela1[[#This Row],[CLASSIFICAÇÃO]],Lista_Susp_!PRAZO,2,0)+Tabela1[[#This Row],[DATA]],"")</f>
        <v/>
      </c>
      <c r="AA333" s="13" t="b">
        <f ca="1">IF(Tabela1[[#This Row],[R.A.E]]="SIM",IF(AC333="ok","CONCLUÍDO",IF(Tabela1[[#This Row],[PRAZO ABERTURA R.A.E]]&lt;TODAY(),"ATRASADO","NO PRAZO")))</f>
        <v>0</v>
      </c>
      <c r="AB333" s="13" t="str">
        <f ca="1">IF(Tabela1[[#This Row],[PRAZO ABERTURA R.A.E]]&gt;=TODAY(),"",IF(Tabela1[[#This Row],[STATUS]]="ATRASADO",TODAY()-Tabela1[[#This Row],[PRAZO ABERTURA R.A.E]],""))</f>
        <v/>
      </c>
      <c r="AE333" s="3"/>
    </row>
    <row r="334" spans="1:32" ht="30" x14ac:dyDescent="0.25">
      <c r="A334" s="6">
        <v>333</v>
      </c>
      <c r="B334" s="2" t="s">
        <v>30</v>
      </c>
      <c r="C334" s="85">
        <v>45372</v>
      </c>
      <c r="D334" s="87" t="s">
        <v>138</v>
      </c>
      <c r="E334" s="9">
        <v>0.625</v>
      </c>
      <c r="F334" s="80" t="s">
        <v>1498</v>
      </c>
      <c r="G334" s="2" t="s">
        <v>28</v>
      </c>
      <c r="H334" s="131" t="s">
        <v>2400</v>
      </c>
      <c r="I334" s="131"/>
      <c r="J334" s="3"/>
      <c r="K334" s="5" t="s">
        <v>2160</v>
      </c>
      <c r="L334" s="3" t="s">
        <v>221</v>
      </c>
      <c r="M334" s="3" t="s">
        <v>145</v>
      </c>
      <c r="N334" s="2" t="s">
        <v>145</v>
      </c>
      <c r="O334" s="2" t="s">
        <v>2161</v>
      </c>
      <c r="P334" s="3" t="s">
        <v>533</v>
      </c>
      <c r="Q334" s="70"/>
      <c r="R334" s="70"/>
      <c r="S334" s="70"/>
      <c r="T334" s="7" t="s">
        <v>863</v>
      </c>
      <c r="U334" s="3" t="s">
        <v>1502</v>
      </c>
      <c r="V334" s="3" t="s">
        <v>99</v>
      </c>
      <c r="W334" s="3" t="s">
        <v>85</v>
      </c>
      <c r="X334" s="3" t="s">
        <v>86</v>
      </c>
      <c r="Y334" s="3" t="s">
        <v>83</v>
      </c>
      <c r="Z334" s="4" t="str">
        <f>IF(Tabela1[[#This Row],[R.A.E]]="SIM",VLOOKUP(Tabela1[[#This Row],[CLASSIFICAÇÃO]],Lista_Susp_!PRAZO,2,0)+Tabela1[[#This Row],[DATA]],"")</f>
        <v/>
      </c>
      <c r="AA334" s="13" t="b">
        <f ca="1">IF(Tabela1[[#This Row],[R.A.E]]="SIM",IF(AC334="ok","CONCLUÍDO",IF(Tabela1[[#This Row],[PRAZO ABERTURA R.A.E]]&lt;TODAY(),"ATRASADO","NO PRAZO")))</f>
        <v>0</v>
      </c>
      <c r="AB334" s="13" t="str">
        <f ca="1">IF(Tabela1[[#This Row],[PRAZO ABERTURA R.A.E]]&gt;=TODAY(),"",IF(Tabela1[[#This Row],[STATUS]]="ATRASADO",TODAY()-Tabela1[[#This Row],[PRAZO ABERTURA R.A.E]],""))</f>
        <v/>
      </c>
      <c r="AE334" s="3"/>
      <c r="AF334" t="s">
        <v>89</v>
      </c>
    </row>
    <row r="335" spans="1:32" ht="30" x14ac:dyDescent="0.25">
      <c r="A335" s="6">
        <v>334</v>
      </c>
      <c r="B335" s="2" t="s">
        <v>30</v>
      </c>
      <c r="C335" s="85">
        <v>45372</v>
      </c>
      <c r="D335" s="87" t="s">
        <v>138</v>
      </c>
      <c r="E335" s="9">
        <v>0.54166666666666663</v>
      </c>
      <c r="F335" s="80" t="s">
        <v>1620</v>
      </c>
      <c r="G335" s="2" t="s">
        <v>39</v>
      </c>
      <c r="H335" s="131"/>
      <c r="I335" s="131"/>
      <c r="J335" s="3"/>
      <c r="K335" s="5" t="s">
        <v>2162</v>
      </c>
      <c r="L335" s="3" t="s">
        <v>2163</v>
      </c>
      <c r="M335" s="3" t="s">
        <v>145</v>
      </c>
      <c r="N335" s="2" t="s">
        <v>2164</v>
      </c>
      <c r="O335" s="2" t="s">
        <v>2165</v>
      </c>
      <c r="P335" s="3" t="s">
        <v>2166</v>
      </c>
      <c r="Q335" s="70"/>
      <c r="R335" s="70"/>
      <c r="S335" s="70"/>
      <c r="T335" s="7" t="s">
        <v>2111</v>
      </c>
      <c r="U335" s="3" t="s">
        <v>2167</v>
      </c>
      <c r="V335" s="3" t="s">
        <v>94</v>
      </c>
      <c r="W335" s="3" t="s">
        <v>85</v>
      </c>
      <c r="X335" s="3" t="s">
        <v>86</v>
      </c>
      <c r="Y335" s="3" t="s">
        <v>83</v>
      </c>
      <c r="Z335" s="4" t="str">
        <f>IF(Tabela1[[#This Row],[R.A.E]]="SIM",VLOOKUP(Tabela1[[#This Row],[CLASSIFICAÇÃO]],Lista_Susp_!PRAZO,2,0)+Tabela1[[#This Row],[DATA]],"")</f>
        <v/>
      </c>
      <c r="AA335" s="13" t="b">
        <f ca="1">IF(Tabela1[[#This Row],[R.A.E]]="SIM",IF(AC335="ok","CONCLUÍDO",IF(Tabela1[[#This Row],[PRAZO ABERTURA R.A.E]]&lt;TODAY(),"ATRASADO","NO PRAZO")))</f>
        <v>0</v>
      </c>
      <c r="AB335" s="13" t="str">
        <f ca="1">IF(Tabela1[[#This Row],[PRAZO ABERTURA R.A.E]]&gt;=TODAY(),"",IF(Tabela1[[#This Row],[STATUS]]="ATRASADO",TODAY()-Tabela1[[#This Row],[PRAZO ABERTURA R.A.E]],""))</f>
        <v/>
      </c>
      <c r="AE335" s="3"/>
      <c r="AF335" t="s">
        <v>89</v>
      </c>
    </row>
    <row r="336" spans="1:32" ht="60" x14ac:dyDescent="0.25">
      <c r="A336" s="6">
        <v>335</v>
      </c>
      <c r="B336" s="2" t="s">
        <v>30</v>
      </c>
      <c r="C336" s="85">
        <v>45372</v>
      </c>
      <c r="D336" s="87" t="s">
        <v>138</v>
      </c>
      <c r="E336" s="9">
        <v>0.55555555555555558</v>
      </c>
      <c r="F336" s="80" t="s">
        <v>2168</v>
      </c>
      <c r="G336" s="2" t="s">
        <v>28</v>
      </c>
      <c r="H336" s="131" t="s">
        <v>2400</v>
      </c>
      <c r="I336" s="131"/>
      <c r="J336" s="3"/>
      <c r="K336" s="5" t="s">
        <v>2169</v>
      </c>
      <c r="L336" s="3" t="s">
        <v>2163</v>
      </c>
      <c r="M336" s="3" t="s">
        <v>145</v>
      </c>
      <c r="N336" s="2" t="s">
        <v>2170</v>
      </c>
      <c r="O336" s="2" t="s">
        <v>2171</v>
      </c>
      <c r="P336" s="3" t="s">
        <v>2172</v>
      </c>
      <c r="Q336" s="70"/>
      <c r="R336" s="70"/>
      <c r="S336" s="70"/>
      <c r="T336" s="7" t="s">
        <v>2173</v>
      </c>
      <c r="U336" s="3" t="s">
        <v>2174</v>
      </c>
      <c r="V336" s="3" t="s">
        <v>258</v>
      </c>
      <c r="W336" s="3" t="s">
        <v>85</v>
      </c>
      <c r="X336" s="3" t="s">
        <v>86</v>
      </c>
      <c r="Y336" s="3" t="s">
        <v>83</v>
      </c>
      <c r="Z336" s="4" t="str">
        <f>IF(Tabela1[[#This Row],[R.A.E]]="SIM",VLOOKUP(Tabela1[[#This Row],[CLASSIFICAÇÃO]],Lista_Susp_!PRAZO,2,0)+Tabela1[[#This Row],[DATA]],"")</f>
        <v/>
      </c>
      <c r="AA336" s="13" t="b">
        <f ca="1">IF(Tabela1[[#This Row],[R.A.E]]="SIM",IF(AC336="ok","CONCLUÍDO",IF(Tabela1[[#This Row],[PRAZO ABERTURA R.A.E]]&lt;TODAY(),"ATRASADO","NO PRAZO")))</f>
        <v>0</v>
      </c>
      <c r="AB336" s="13" t="str">
        <f ca="1">IF(Tabela1[[#This Row],[PRAZO ABERTURA R.A.E]]&gt;=TODAY(),"",IF(Tabela1[[#This Row],[STATUS]]="ATRASADO",TODAY()-Tabela1[[#This Row],[PRAZO ABERTURA R.A.E]],""))</f>
        <v/>
      </c>
      <c r="AE336" s="3"/>
      <c r="AF336" t="s">
        <v>89</v>
      </c>
    </row>
    <row r="337" spans="1:32" ht="60" x14ac:dyDescent="0.25">
      <c r="A337" s="6">
        <v>336</v>
      </c>
      <c r="B337" s="2" t="s">
        <v>30</v>
      </c>
      <c r="C337" s="85">
        <v>45373</v>
      </c>
      <c r="D337" s="87" t="s">
        <v>138</v>
      </c>
      <c r="E337" s="9">
        <v>0.34722222222222227</v>
      </c>
      <c r="F337" s="80" t="s">
        <v>839</v>
      </c>
      <c r="G337" s="2" t="s">
        <v>32</v>
      </c>
      <c r="H337" s="131"/>
      <c r="I337" s="131"/>
      <c r="J337" s="3"/>
      <c r="K337" s="5" t="s">
        <v>2175</v>
      </c>
      <c r="L337" s="3" t="s">
        <v>153</v>
      </c>
      <c r="M337" s="3" t="s">
        <v>51</v>
      </c>
      <c r="N337" s="2" t="s">
        <v>51</v>
      </c>
      <c r="O337" s="134" t="s">
        <v>2898</v>
      </c>
      <c r="P337" s="3" t="s">
        <v>327</v>
      </c>
      <c r="Q337" s="70"/>
      <c r="R337" s="70"/>
      <c r="S337" s="70"/>
      <c r="T337" s="7" t="s">
        <v>2176</v>
      </c>
      <c r="U337" s="3" t="s">
        <v>2177</v>
      </c>
      <c r="V337" s="3" t="s">
        <v>604</v>
      </c>
      <c r="W337" s="3" t="s">
        <v>85</v>
      </c>
      <c r="X337" s="3" t="s">
        <v>86</v>
      </c>
      <c r="Y337" s="3" t="s">
        <v>83</v>
      </c>
      <c r="Z337" s="4" t="str">
        <f>IF(Tabela1[[#This Row],[R.A.E]]="SIM",VLOOKUP(Tabela1[[#This Row],[CLASSIFICAÇÃO]],Lista_Susp_!PRAZO,2,0)+Tabela1[[#This Row],[DATA]],"")</f>
        <v/>
      </c>
      <c r="AA337" s="13" t="b">
        <f ca="1">IF(Tabela1[[#This Row],[R.A.E]]="SIM",IF(AC337="ok","CONCLUÍDO",IF(Tabela1[[#This Row],[PRAZO ABERTURA R.A.E]]&lt;TODAY(),"ATRASADO","NO PRAZO")))</f>
        <v>0</v>
      </c>
      <c r="AB337" s="13" t="str">
        <f ca="1">IF(Tabela1[[#This Row],[PRAZO ABERTURA R.A.E]]&gt;=TODAY(),"",IF(Tabela1[[#This Row],[STATUS]]="ATRASADO",TODAY()-Tabela1[[#This Row],[PRAZO ABERTURA R.A.E]],""))</f>
        <v/>
      </c>
      <c r="AE337" s="3"/>
      <c r="AF337" t="s">
        <v>89</v>
      </c>
    </row>
    <row r="338" spans="1:32" ht="75" x14ac:dyDescent="0.25">
      <c r="A338" s="6">
        <v>337</v>
      </c>
      <c r="B338" s="2" t="s">
        <v>25</v>
      </c>
      <c r="C338" s="85">
        <v>45373</v>
      </c>
      <c r="D338" s="87" t="s">
        <v>138</v>
      </c>
      <c r="E338" s="9">
        <v>0.52083333333333337</v>
      </c>
      <c r="F338" s="80" t="s">
        <v>2178</v>
      </c>
      <c r="G338" s="2" t="s">
        <v>36</v>
      </c>
      <c r="H338" s="131"/>
      <c r="I338" s="131"/>
      <c r="J338" s="3"/>
      <c r="K338" s="5" t="s">
        <v>2179</v>
      </c>
      <c r="L338" s="3" t="s">
        <v>150</v>
      </c>
      <c r="M338" s="3" t="s">
        <v>46</v>
      </c>
      <c r="N338" s="2" t="s">
        <v>1269</v>
      </c>
      <c r="O338" s="134" t="s">
        <v>2180</v>
      </c>
      <c r="P338" s="3" t="s">
        <v>2181</v>
      </c>
      <c r="Q338" s="70"/>
      <c r="R338" s="70"/>
      <c r="S338" s="70"/>
      <c r="T338" s="7" t="s">
        <v>2182</v>
      </c>
      <c r="U338" s="3" t="s">
        <v>2183</v>
      </c>
      <c r="V338" s="3" t="s">
        <v>97</v>
      </c>
      <c r="W338" s="3" t="s">
        <v>85</v>
      </c>
      <c r="X338" s="3" t="s">
        <v>86</v>
      </c>
      <c r="Y338" s="3" t="s">
        <v>83</v>
      </c>
      <c r="Z338" s="4" t="str">
        <f>IF(Tabela1[[#This Row],[R.A.E]]="SIM",VLOOKUP(Tabela1[[#This Row],[CLASSIFICAÇÃO]],Lista_Susp_!PRAZO,2,0)+Tabela1[[#This Row],[DATA]],"")</f>
        <v/>
      </c>
      <c r="AA338" s="13" t="b">
        <f ca="1">IF(Tabela1[[#This Row],[R.A.E]]="SIM",IF(AC338="ok","CONCLUÍDO",IF(Tabela1[[#This Row],[PRAZO ABERTURA R.A.E]]&lt;TODAY(),"ATRASADO","NO PRAZO")))</f>
        <v>0</v>
      </c>
      <c r="AB338" s="13" t="str">
        <f ca="1">IF(Tabela1[[#This Row],[PRAZO ABERTURA R.A.E]]&gt;=TODAY(),"",IF(Tabela1[[#This Row],[STATUS]]="ATRASADO",TODAY()-Tabela1[[#This Row],[PRAZO ABERTURA R.A.E]],""))</f>
        <v/>
      </c>
      <c r="AE338" s="3"/>
    </row>
    <row r="339" spans="1:32" ht="60" x14ac:dyDescent="0.25">
      <c r="A339" s="6">
        <v>338</v>
      </c>
      <c r="B339" s="2" t="s">
        <v>25</v>
      </c>
      <c r="C339" s="85">
        <v>45373</v>
      </c>
      <c r="D339" s="87" t="s">
        <v>138</v>
      </c>
      <c r="E339" s="9">
        <v>0.625</v>
      </c>
      <c r="F339" s="80" t="s">
        <v>2184</v>
      </c>
      <c r="G339" s="2" t="s">
        <v>36</v>
      </c>
      <c r="H339" s="131"/>
      <c r="I339" s="131"/>
      <c r="J339" s="3"/>
      <c r="K339" s="5" t="s">
        <v>2226</v>
      </c>
      <c r="L339" s="3" t="s">
        <v>176</v>
      </c>
      <c r="M339" s="3" t="s">
        <v>145</v>
      </c>
      <c r="N339" s="2" t="s">
        <v>1245</v>
      </c>
      <c r="O339" s="80" t="s">
        <v>2185</v>
      </c>
      <c r="P339" s="3" t="s">
        <v>2186</v>
      </c>
      <c r="Q339" s="70"/>
      <c r="R339" s="70"/>
      <c r="S339" s="70"/>
      <c r="T339" s="7" t="s">
        <v>2187</v>
      </c>
      <c r="U339" s="3" t="s">
        <v>675</v>
      </c>
      <c r="V339" s="3" t="s">
        <v>276</v>
      </c>
      <c r="W339" s="3" t="s">
        <v>85</v>
      </c>
      <c r="X339" s="3" t="s">
        <v>86</v>
      </c>
      <c r="Y339" s="3" t="s">
        <v>83</v>
      </c>
      <c r="Z339" s="4" t="str">
        <f>IF(Tabela1[[#This Row],[R.A.E]]="SIM",VLOOKUP(Tabela1[[#This Row],[CLASSIFICAÇÃO]],Lista_Susp_!PRAZO,2,0)+Tabela1[[#This Row],[DATA]],"")</f>
        <v/>
      </c>
      <c r="AA339" s="13" t="b">
        <f ca="1">IF(Tabela1[[#This Row],[R.A.E]]="SIM",IF(AC339="ok","CONCLUÍDO",IF(Tabela1[[#This Row],[PRAZO ABERTURA R.A.E]]&lt;TODAY(),"ATRASADO","NO PRAZO")))</f>
        <v>0</v>
      </c>
      <c r="AB339" s="13" t="str">
        <f ca="1">IF(Tabela1[[#This Row],[PRAZO ABERTURA R.A.E]]&gt;=TODAY(),"",IF(Tabela1[[#This Row],[STATUS]]="ATRASADO",TODAY()-Tabela1[[#This Row],[PRAZO ABERTURA R.A.E]],""))</f>
        <v/>
      </c>
      <c r="AE339" s="3"/>
    </row>
    <row r="340" spans="1:32" ht="60" x14ac:dyDescent="0.25">
      <c r="A340" s="6">
        <v>339</v>
      </c>
      <c r="B340" s="2" t="s">
        <v>25</v>
      </c>
      <c r="C340" s="85">
        <v>45374</v>
      </c>
      <c r="D340" s="87" t="s">
        <v>138</v>
      </c>
      <c r="E340" s="9">
        <v>0.5625</v>
      </c>
      <c r="F340" s="80" t="s">
        <v>2188</v>
      </c>
      <c r="G340" s="2" t="s">
        <v>28</v>
      </c>
      <c r="H340" s="131" t="s">
        <v>2400</v>
      </c>
      <c r="I340" s="131"/>
      <c r="J340" s="3"/>
      <c r="K340" s="5" t="s">
        <v>2225</v>
      </c>
      <c r="L340" s="3" t="s">
        <v>150</v>
      </c>
      <c r="M340" s="3" t="s">
        <v>275</v>
      </c>
      <c r="N340" s="2" t="s">
        <v>2189</v>
      </c>
      <c r="O340" s="134" t="s">
        <v>2190</v>
      </c>
      <c r="P340" s="3" t="s">
        <v>533</v>
      </c>
      <c r="Q340" s="70"/>
      <c r="R340" s="70"/>
      <c r="S340" s="70"/>
      <c r="T340" s="7" t="s">
        <v>2191</v>
      </c>
      <c r="U340" s="3" t="s">
        <v>2192</v>
      </c>
      <c r="V340" s="3" t="s">
        <v>90</v>
      </c>
      <c r="W340" s="3" t="s">
        <v>85</v>
      </c>
      <c r="X340" s="3" t="s">
        <v>86</v>
      </c>
      <c r="Y340" s="3" t="s">
        <v>83</v>
      </c>
      <c r="Z340" s="4" t="str">
        <f>IF(Tabela1[[#This Row],[R.A.E]]="SIM",VLOOKUP(Tabela1[[#This Row],[CLASSIFICAÇÃO]],Lista_Susp_!PRAZO,2,0)+Tabela1[[#This Row],[DATA]],"")</f>
        <v/>
      </c>
      <c r="AA340" s="13" t="b">
        <f ca="1">IF(Tabela1[[#This Row],[R.A.E]]="SIM",IF(AC340="ok","CONCLUÍDO",IF(Tabela1[[#This Row],[PRAZO ABERTURA R.A.E]]&lt;TODAY(),"ATRASADO","NO PRAZO")))</f>
        <v>0</v>
      </c>
      <c r="AB340" s="13" t="str">
        <f ca="1">IF(Tabela1[[#This Row],[PRAZO ABERTURA R.A.E]]&gt;=TODAY(),"",IF(Tabela1[[#This Row],[STATUS]]="ATRASADO",TODAY()-Tabela1[[#This Row],[PRAZO ABERTURA R.A.E]],""))</f>
        <v/>
      </c>
      <c r="AE340" s="3"/>
    </row>
    <row r="341" spans="1:32" ht="45" x14ac:dyDescent="0.25">
      <c r="A341" s="6">
        <v>340</v>
      </c>
      <c r="B341" s="2" t="s">
        <v>25</v>
      </c>
      <c r="C341" s="85">
        <v>45374</v>
      </c>
      <c r="D341" s="87" t="s">
        <v>138</v>
      </c>
      <c r="E341" s="9">
        <v>0.66666666666666663</v>
      </c>
      <c r="F341" s="80" t="s">
        <v>2193</v>
      </c>
      <c r="G341" s="2" t="s">
        <v>32</v>
      </c>
      <c r="H341" s="131"/>
      <c r="I341" s="131"/>
      <c r="J341" s="3"/>
      <c r="K341" s="5" t="s">
        <v>2224</v>
      </c>
      <c r="L341" s="3" t="s">
        <v>150</v>
      </c>
      <c r="M341" s="3" t="s">
        <v>147</v>
      </c>
      <c r="N341" s="2" t="s">
        <v>1507</v>
      </c>
      <c r="O341" s="134" t="s">
        <v>2194</v>
      </c>
      <c r="P341" s="3" t="s">
        <v>2012</v>
      </c>
      <c r="Q341" s="70"/>
      <c r="R341" s="70"/>
      <c r="S341" s="70"/>
      <c r="T341" s="7" t="s">
        <v>2195</v>
      </c>
      <c r="U341" s="3" t="s">
        <v>2014</v>
      </c>
      <c r="V341" s="3" t="s">
        <v>105</v>
      </c>
      <c r="W341" s="3" t="s">
        <v>85</v>
      </c>
      <c r="X341" s="3" t="s">
        <v>86</v>
      </c>
      <c r="Y341" s="3" t="s">
        <v>83</v>
      </c>
      <c r="Z341" s="4" t="str">
        <f>IF(Tabela1[[#This Row],[R.A.E]]="SIM",VLOOKUP(Tabela1[[#This Row],[CLASSIFICAÇÃO]],Lista_Susp_!PRAZO,2,0)+Tabela1[[#This Row],[DATA]],"")</f>
        <v/>
      </c>
      <c r="AA341" s="13" t="b">
        <f ca="1">IF(Tabela1[[#This Row],[R.A.E]]="SIM",IF(AC341="ok","CONCLUÍDO",IF(Tabela1[[#This Row],[PRAZO ABERTURA R.A.E]]&lt;TODAY(),"ATRASADO","NO PRAZO")))</f>
        <v>0</v>
      </c>
      <c r="AB341" s="13" t="str">
        <f ca="1">IF(Tabela1[[#This Row],[PRAZO ABERTURA R.A.E]]&gt;=TODAY(),"",IF(Tabela1[[#This Row],[STATUS]]="ATRASADO",TODAY()-Tabela1[[#This Row],[PRAZO ABERTURA R.A.E]],""))</f>
        <v/>
      </c>
      <c r="AE341" s="3"/>
    </row>
    <row r="342" spans="1:32" ht="90" x14ac:dyDescent="0.25">
      <c r="A342" s="6">
        <v>341</v>
      </c>
      <c r="B342" s="2" t="s">
        <v>25</v>
      </c>
      <c r="C342" s="85">
        <v>45375</v>
      </c>
      <c r="D342" s="87" t="s">
        <v>138</v>
      </c>
      <c r="E342" s="9">
        <v>0.40972222222222227</v>
      </c>
      <c r="F342" s="80" t="s">
        <v>2196</v>
      </c>
      <c r="G342" s="2" t="s">
        <v>39</v>
      </c>
      <c r="H342" s="131"/>
      <c r="I342" s="131"/>
      <c r="J342" s="3"/>
      <c r="K342" s="5" t="s">
        <v>2223</v>
      </c>
      <c r="L342" s="3" t="s">
        <v>150</v>
      </c>
      <c r="M342" s="3" t="s">
        <v>284</v>
      </c>
      <c r="N342" s="2" t="s">
        <v>2031</v>
      </c>
      <c r="O342" s="134" t="s">
        <v>2197</v>
      </c>
      <c r="P342" s="3" t="s">
        <v>2198</v>
      </c>
      <c r="Q342" s="70"/>
      <c r="R342" s="70"/>
      <c r="S342" s="70"/>
      <c r="T342" s="7" t="s">
        <v>2199</v>
      </c>
      <c r="U342" s="1" t="s">
        <v>1096</v>
      </c>
      <c r="V342" s="3" t="s">
        <v>1342</v>
      </c>
      <c r="W342" s="3" t="s">
        <v>85</v>
      </c>
      <c r="X342" s="3" t="s">
        <v>86</v>
      </c>
      <c r="Y342" s="3" t="s">
        <v>83</v>
      </c>
      <c r="Z342" s="4" t="str">
        <f>IF(Tabela1[[#This Row],[R.A.E]]="SIM",VLOOKUP(Tabela1[[#This Row],[CLASSIFICAÇÃO]],Lista_Susp_!PRAZO,2,0)+Tabela1[[#This Row],[DATA]],"")</f>
        <v/>
      </c>
      <c r="AA342" s="13" t="b">
        <f ca="1">IF(Tabela1[[#This Row],[R.A.E]]="SIM",IF(AC342="ok","CONCLUÍDO",IF(Tabela1[[#This Row],[PRAZO ABERTURA R.A.E]]&lt;TODAY(),"ATRASADO","NO PRAZO")))</f>
        <v>0</v>
      </c>
      <c r="AB342" s="13" t="str">
        <f ca="1">IF(Tabela1[[#This Row],[PRAZO ABERTURA R.A.E]]&gt;=TODAY(),"",IF(Tabela1[[#This Row],[STATUS]]="ATRASADO",TODAY()-Tabela1[[#This Row],[PRAZO ABERTURA R.A.E]],""))</f>
        <v/>
      </c>
      <c r="AE342" s="3"/>
      <c r="AF342" t="s">
        <v>89</v>
      </c>
    </row>
    <row r="343" spans="1:32" ht="75" x14ac:dyDescent="0.25">
      <c r="A343" s="6">
        <v>342</v>
      </c>
      <c r="B343" s="2" t="s">
        <v>30</v>
      </c>
      <c r="C343" s="85">
        <v>45373</v>
      </c>
      <c r="D343" s="87" t="s">
        <v>138</v>
      </c>
      <c r="E343" s="9">
        <v>0.66666666666666663</v>
      </c>
      <c r="F343" s="80" t="s">
        <v>2200</v>
      </c>
      <c r="G343" s="2" t="s">
        <v>36</v>
      </c>
      <c r="H343" s="131"/>
      <c r="I343" s="131"/>
      <c r="J343" s="3"/>
      <c r="K343" s="5" t="s">
        <v>2222</v>
      </c>
      <c r="L343" s="3" t="s">
        <v>153</v>
      </c>
      <c r="M343" s="3" t="s">
        <v>145</v>
      </c>
      <c r="N343" s="2" t="s">
        <v>830</v>
      </c>
      <c r="O343" s="2">
        <v>37018550</v>
      </c>
      <c r="P343" s="3" t="s">
        <v>1428</v>
      </c>
      <c r="Q343" s="70"/>
      <c r="R343" s="70"/>
      <c r="S343" s="70"/>
      <c r="T343" s="7" t="s">
        <v>2201</v>
      </c>
      <c r="U343" s="3" t="s">
        <v>547</v>
      </c>
      <c r="V343" s="3" t="s">
        <v>258</v>
      </c>
      <c r="W343" s="3" t="s">
        <v>85</v>
      </c>
      <c r="X343" s="3" t="s">
        <v>86</v>
      </c>
      <c r="Y343" s="3" t="s">
        <v>83</v>
      </c>
      <c r="Z343" s="4" t="str">
        <f>IF(Tabela1[[#This Row],[R.A.E]]="SIM",VLOOKUP(Tabela1[[#This Row],[CLASSIFICAÇÃO]],Lista_Susp_!PRAZO,2,0)+Tabela1[[#This Row],[DATA]],"")</f>
        <v/>
      </c>
      <c r="AA343" s="13" t="b">
        <f ca="1">IF(Tabela1[[#This Row],[R.A.E]]="SIM",IF(AC343="ok","CONCLUÍDO",IF(Tabela1[[#This Row],[PRAZO ABERTURA R.A.E]]&lt;TODAY(),"ATRASADO","NO PRAZO")))</f>
        <v>0</v>
      </c>
      <c r="AB343" s="13" t="str">
        <f ca="1">IF(Tabela1[[#This Row],[PRAZO ABERTURA R.A.E]]&gt;=TODAY(),"",IF(Tabela1[[#This Row],[STATUS]]="ATRASADO",TODAY()-Tabela1[[#This Row],[PRAZO ABERTURA R.A.E]],""))</f>
        <v/>
      </c>
      <c r="AE343" s="3"/>
      <c r="AF343" t="s">
        <v>89</v>
      </c>
    </row>
    <row r="344" spans="1:32" ht="60" x14ac:dyDescent="0.25">
      <c r="A344" s="6">
        <v>343</v>
      </c>
      <c r="B344" s="2" t="s">
        <v>30</v>
      </c>
      <c r="C344" s="85">
        <v>45373</v>
      </c>
      <c r="D344" s="87" t="s">
        <v>138</v>
      </c>
      <c r="E344" s="9">
        <v>0.40972222222222227</v>
      </c>
      <c r="F344" s="80" t="s">
        <v>2202</v>
      </c>
      <c r="G344" s="2" t="s">
        <v>32</v>
      </c>
      <c r="H344" s="131"/>
      <c r="I344" s="131"/>
      <c r="J344" s="3"/>
      <c r="K344" s="5" t="s">
        <v>2221</v>
      </c>
      <c r="L344" s="3" t="s">
        <v>153</v>
      </c>
      <c r="M344" s="3" t="s">
        <v>51</v>
      </c>
      <c r="N344" s="2" t="s">
        <v>2202</v>
      </c>
      <c r="O344" s="134" t="s">
        <v>2203</v>
      </c>
      <c r="P344" s="3" t="s">
        <v>2204</v>
      </c>
      <c r="Q344" s="70"/>
      <c r="R344" s="70"/>
      <c r="S344" s="70"/>
      <c r="T344" s="7" t="s">
        <v>2205</v>
      </c>
      <c r="U344" s="3" t="s">
        <v>2177</v>
      </c>
      <c r="V344" s="3" t="s">
        <v>604</v>
      </c>
      <c r="W344" s="3" t="s">
        <v>85</v>
      </c>
      <c r="X344" s="3" t="s">
        <v>86</v>
      </c>
      <c r="Y344" s="3" t="s">
        <v>83</v>
      </c>
      <c r="Z344" s="4" t="str">
        <f>IF(Tabela1[[#This Row],[R.A.E]]="SIM",VLOOKUP(Tabela1[[#This Row],[CLASSIFICAÇÃO]],Lista_Susp_!PRAZO,2,0)+Tabela1[[#This Row],[DATA]],"")</f>
        <v/>
      </c>
      <c r="AA344" s="13" t="b">
        <f ca="1">IF(Tabela1[[#This Row],[R.A.E]]="SIM",IF(AC344="ok","CONCLUÍDO",IF(Tabela1[[#This Row],[PRAZO ABERTURA R.A.E]]&lt;TODAY(),"ATRASADO","NO PRAZO")))</f>
        <v>0</v>
      </c>
      <c r="AB344" s="13" t="str">
        <f ca="1">IF(Tabela1[[#This Row],[PRAZO ABERTURA R.A.E]]&gt;=TODAY(),"",IF(Tabela1[[#This Row],[STATUS]]="ATRASADO",TODAY()-Tabela1[[#This Row],[PRAZO ABERTURA R.A.E]],""))</f>
        <v/>
      </c>
      <c r="AE344" s="3"/>
      <c r="AF344" t="s">
        <v>89</v>
      </c>
    </row>
    <row r="345" spans="1:32" ht="45" x14ac:dyDescent="0.25">
      <c r="A345" s="6">
        <v>344</v>
      </c>
      <c r="B345" s="2" t="s">
        <v>30</v>
      </c>
      <c r="C345" s="85">
        <v>45373</v>
      </c>
      <c r="D345" s="87" t="s">
        <v>138</v>
      </c>
      <c r="E345" s="9">
        <v>0.39583333333333331</v>
      </c>
      <c r="F345" s="80" t="s">
        <v>2206</v>
      </c>
      <c r="G345" s="2" t="s">
        <v>32</v>
      </c>
      <c r="H345" s="131"/>
      <c r="I345" s="131"/>
      <c r="J345" s="3"/>
      <c r="K345" s="5" t="s">
        <v>2207</v>
      </c>
      <c r="L345" s="3" t="s">
        <v>2210</v>
      </c>
      <c r="M345" s="3" t="s">
        <v>145</v>
      </c>
      <c r="N345" s="2" t="s">
        <v>2208</v>
      </c>
      <c r="O345" s="2" t="s">
        <v>2209</v>
      </c>
      <c r="P345" s="3" t="s">
        <v>2115</v>
      </c>
      <c r="Q345" s="70"/>
      <c r="R345" s="70"/>
      <c r="S345" s="70"/>
      <c r="T345" s="7" t="s">
        <v>2211</v>
      </c>
      <c r="U345" s="3" t="s">
        <v>2212</v>
      </c>
      <c r="V345" s="3" t="s">
        <v>94</v>
      </c>
      <c r="W345" s="3" t="s">
        <v>85</v>
      </c>
      <c r="X345" s="3" t="s">
        <v>86</v>
      </c>
      <c r="Y345" s="3" t="s">
        <v>83</v>
      </c>
      <c r="Z345" s="4" t="str">
        <f>IF(Tabela1[[#This Row],[R.A.E]]="SIM",VLOOKUP(Tabela1[[#This Row],[CLASSIFICAÇÃO]],Lista_Susp_!PRAZO,2,0)+Tabela1[[#This Row],[DATA]],"")</f>
        <v/>
      </c>
      <c r="AA345" s="13" t="b">
        <f ca="1">IF(Tabela1[[#This Row],[R.A.E]]="SIM",IF(AC345="ok","CONCLUÍDO",IF(Tabela1[[#This Row],[PRAZO ABERTURA R.A.E]]&lt;TODAY(),"ATRASADO","NO PRAZO")))</f>
        <v>0</v>
      </c>
      <c r="AB345" s="13" t="str">
        <f ca="1">IF(Tabela1[[#This Row],[PRAZO ABERTURA R.A.E]]&gt;=TODAY(),"",IF(Tabela1[[#This Row],[STATUS]]="ATRASADO",TODAY()-Tabela1[[#This Row],[PRAZO ABERTURA R.A.E]],""))</f>
        <v/>
      </c>
      <c r="AE345" s="3"/>
      <c r="AF345" t="s">
        <v>89</v>
      </c>
    </row>
    <row r="346" spans="1:32" ht="90" x14ac:dyDescent="0.25">
      <c r="A346" s="6">
        <v>345</v>
      </c>
      <c r="B346" s="2" t="s">
        <v>30</v>
      </c>
      <c r="C346" s="85">
        <v>45374</v>
      </c>
      <c r="D346" s="87" t="s">
        <v>138</v>
      </c>
      <c r="E346" s="9">
        <v>0.61805555555555558</v>
      </c>
      <c r="F346" s="80" t="s">
        <v>2213</v>
      </c>
      <c r="G346" s="2" t="s">
        <v>28</v>
      </c>
      <c r="H346" s="131" t="s">
        <v>2400</v>
      </c>
      <c r="I346" s="131"/>
      <c r="J346" s="3"/>
      <c r="K346" s="5" t="s">
        <v>2220</v>
      </c>
      <c r="L346" s="3" t="s">
        <v>153</v>
      </c>
      <c r="M346" s="3" t="s">
        <v>257</v>
      </c>
      <c r="N346" s="2" t="s">
        <v>1821</v>
      </c>
      <c r="O346" s="134" t="s">
        <v>2214</v>
      </c>
      <c r="P346" s="3" t="s">
        <v>1181</v>
      </c>
      <c r="Q346" s="70"/>
      <c r="R346" s="70"/>
      <c r="S346" s="70"/>
      <c r="T346" s="7" t="s">
        <v>2215</v>
      </c>
      <c r="U346" s="3" t="s">
        <v>394</v>
      </c>
      <c r="V346" s="3" t="s">
        <v>103</v>
      </c>
      <c r="W346" s="3" t="s">
        <v>92</v>
      </c>
      <c r="X346" s="3" t="s">
        <v>95</v>
      </c>
      <c r="Y346" s="3" t="s">
        <v>89</v>
      </c>
      <c r="Z346" s="4">
        <f>IF(Tabela1[[#This Row],[R.A.E]]="SIM",VLOOKUP(Tabela1[[#This Row],[CLASSIFICAÇÃO]],Lista_Susp_!PRAZO,2,0)+Tabela1[[#This Row],[DATA]],"")</f>
        <v>45381</v>
      </c>
      <c r="AA346" s="13" t="str">
        <f ca="1">IF(Tabela1[[#This Row],[R.A.E]]="SIM",IF(AC346="ok","CONCLUÍDO",IF(Tabela1[[#This Row],[PRAZO ABERTURA R.A.E]]&lt;TODAY(),"ATRASADO","NO PRAZO")))</f>
        <v>ATRASADO</v>
      </c>
      <c r="AB346" s="13">
        <f ca="1">IF(Tabela1[[#This Row],[PRAZO ABERTURA R.A.E]]&gt;=TODAY(),"",IF(Tabela1[[#This Row],[STATUS]]="ATRASADO",TODAY()-Tabela1[[#This Row],[PRAZO ABERTURA R.A.E]],""))</f>
        <v>167</v>
      </c>
      <c r="AE346" s="3"/>
      <c r="AF346" t="s">
        <v>89</v>
      </c>
    </row>
    <row r="347" spans="1:32" x14ac:dyDescent="0.25">
      <c r="A347" s="6">
        <v>346</v>
      </c>
      <c r="B347" s="2" t="s">
        <v>25</v>
      </c>
      <c r="C347" s="85">
        <v>45376</v>
      </c>
      <c r="D347" s="87" t="s">
        <v>138</v>
      </c>
      <c r="E347" s="9">
        <v>0.3840277777777778</v>
      </c>
      <c r="F347" s="80" t="s">
        <v>2216</v>
      </c>
      <c r="G347" s="2" t="s">
        <v>36</v>
      </c>
      <c r="H347" s="131"/>
      <c r="I347" s="131"/>
      <c r="J347" s="3"/>
      <c r="K347" s="5" t="s">
        <v>2219</v>
      </c>
      <c r="L347" s="3" t="s">
        <v>150</v>
      </c>
      <c r="M347" s="3" t="s">
        <v>145</v>
      </c>
      <c r="N347" s="2" t="s">
        <v>145</v>
      </c>
      <c r="O347" s="2" t="s">
        <v>2217</v>
      </c>
      <c r="P347" s="3" t="s">
        <v>1075</v>
      </c>
      <c r="Q347" s="70"/>
      <c r="R347" s="70"/>
      <c r="S347" s="70"/>
      <c r="T347" t="s">
        <v>2218</v>
      </c>
      <c r="U347" s="3" t="s">
        <v>1288</v>
      </c>
      <c r="V347" s="3" t="s">
        <v>276</v>
      </c>
      <c r="W347" s="3" t="s">
        <v>85</v>
      </c>
      <c r="X347" s="3" t="s">
        <v>86</v>
      </c>
      <c r="Y347" s="3" t="s">
        <v>83</v>
      </c>
      <c r="Z347" s="4" t="str">
        <f>IF(Tabela1[[#This Row],[R.A.E]]="SIM",VLOOKUP(Tabela1[[#This Row],[CLASSIFICAÇÃO]],Lista_Susp_!PRAZO,2,0)+Tabela1[[#This Row],[DATA]],"")</f>
        <v/>
      </c>
      <c r="AA347" s="13" t="b">
        <f ca="1">IF(Tabela1[[#This Row],[R.A.E]]="SIM",IF(AC347="ok","CONCLUÍDO",IF(Tabela1[[#This Row],[PRAZO ABERTURA R.A.E]]&lt;TODAY(),"ATRASADO","NO PRAZO")))</f>
        <v>0</v>
      </c>
      <c r="AB347" s="13" t="str">
        <f ca="1">IF(Tabela1[[#This Row],[PRAZO ABERTURA R.A.E]]&gt;=TODAY(),"",IF(Tabela1[[#This Row],[STATUS]]="ATRASADO",TODAY()-Tabela1[[#This Row],[PRAZO ABERTURA R.A.E]],""))</f>
        <v/>
      </c>
      <c r="AE347" s="3"/>
    </row>
    <row r="348" spans="1:32" ht="90" x14ac:dyDescent="0.25">
      <c r="A348" s="6">
        <v>347</v>
      </c>
      <c r="B348" s="2" t="s">
        <v>25</v>
      </c>
      <c r="C348" s="85">
        <v>45376</v>
      </c>
      <c r="D348" s="87" t="s">
        <v>138</v>
      </c>
      <c r="E348" s="9">
        <v>0.72222222222222221</v>
      </c>
      <c r="F348" s="80" t="s">
        <v>2227</v>
      </c>
      <c r="G348" s="2" t="s">
        <v>26</v>
      </c>
      <c r="H348" s="131"/>
      <c r="I348" s="131"/>
      <c r="J348" s="3" t="s">
        <v>89</v>
      </c>
      <c r="K348" s="5" t="s">
        <v>2238</v>
      </c>
      <c r="L348" s="3" t="s">
        <v>150</v>
      </c>
      <c r="M348" s="3" t="s">
        <v>146</v>
      </c>
      <c r="N348" s="2" t="s">
        <v>2228</v>
      </c>
      <c r="O348" s="137" t="s">
        <v>2229</v>
      </c>
      <c r="P348" s="3" t="s">
        <v>2230</v>
      </c>
      <c r="Q348" s="70"/>
      <c r="R348" s="70"/>
      <c r="S348" s="70"/>
      <c r="T348" s="7" t="s">
        <v>2231</v>
      </c>
      <c r="U348" s="3" t="s">
        <v>2232</v>
      </c>
      <c r="V348" s="6" t="s">
        <v>122</v>
      </c>
      <c r="W348" s="3" t="s">
        <v>88</v>
      </c>
      <c r="X348" s="3" t="s">
        <v>95</v>
      </c>
      <c r="Y348" s="3" t="s">
        <v>89</v>
      </c>
      <c r="Z348" s="4">
        <v>45385</v>
      </c>
      <c r="AA348" s="13" t="str">
        <f ca="1">IF(Tabela1[[#This Row],[R.A.E]]="SIM",IF(AC348="ok","CONCLUÍDO",IF(Tabela1[[#This Row],[PRAZO ABERTURA R.A.E]]&lt;TODAY(),"ATRASADO","NO PRAZO")))</f>
        <v>CONCLUÍDO</v>
      </c>
      <c r="AB348" s="13" t="str">
        <f ca="1">IF(Tabela1[[#This Row],[PRAZO ABERTURA R.A.E]]&gt;=TODAY(),"",IF(Tabela1[[#This Row],[STATUS]]="ATRASADO",TODAY()-Tabela1[[#This Row],[PRAZO ABERTURA R.A.E]],""))</f>
        <v/>
      </c>
      <c r="AC348" s="3" t="s">
        <v>958</v>
      </c>
      <c r="AE348" s="3" t="s">
        <v>89</v>
      </c>
    </row>
    <row r="349" spans="1:32" ht="90" x14ac:dyDescent="0.25">
      <c r="A349" s="6">
        <v>348</v>
      </c>
      <c r="B349" s="2" t="s">
        <v>30</v>
      </c>
      <c r="C349" s="85">
        <v>45376</v>
      </c>
      <c r="D349" s="87" t="s">
        <v>138</v>
      </c>
      <c r="E349" s="9">
        <v>0.56111111111111112</v>
      </c>
      <c r="F349" s="80" t="s">
        <v>2233</v>
      </c>
      <c r="G349" s="2" t="s">
        <v>36</v>
      </c>
      <c r="H349" s="131"/>
      <c r="I349" s="131"/>
      <c r="J349" s="3"/>
      <c r="K349" s="5" t="s">
        <v>2236</v>
      </c>
      <c r="L349" s="3" t="s">
        <v>153</v>
      </c>
      <c r="M349" s="3" t="s">
        <v>145</v>
      </c>
      <c r="N349" s="2" t="s">
        <v>1694</v>
      </c>
      <c r="O349" s="134" t="s">
        <v>2899</v>
      </c>
      <c r="P349" s="3" t="s">
        <v>1428</v>
      </c>
      <c r="Q349" s="70"/>
      <c r="R349" s="70"/>
      <c r="S349" s="70"/>
      <c r="T349" s="7" t="s">
        <v>2234</v>
      </c>
      <c r="U349" s="3" t="s">
        <v>2235</v>
      </c>
      <c r="V349" s="3" t="s">
        <v>258</v>
      </c>
      <c r="W349" s="3" t="s">
        <v>85</v>
      </c>
      <c r="X349" s="3" t="s">
        <v>86</v>
      </c>
      <c r="Y349" s="3" t="s">
        <v>83</v>
      </c>
      <c r="Z349" s="4" t="str">
        <f>IF(Tabela1[[#This Row],[R.A.E]]="SIM",VLOOKUP(Tabela1[[#This Row],[CLASSIFICAÇÃO]],Lista_Susp_!PRAZO,2,0)+Tabela1[[#This Row],[DATA]],"")</f>
        <v/>
      </c>
      <c r="AA349" s="13" t="b">
        <f ca="1">IF(Tabela1[[#This Row],[R.A.E]]="SIM",IF(AC349="ok","CONCLUÍDO",IF(Tabela1[[#This Row],[PRAZO ABERTURA R.A.E]]&lt;TODAY(),"ATRASADO","NO PRAZO")))</f>
        <v>0</v>
      </c>
      <c r="AB349" s="13" t="str">
        <f ca="1">IF(Tabela1[[#This Row],[PRAZO ABERTURA R.A.E]]&gt;=TODAY(),"",IF(Tabela1[[#This Row],[STATUS]]="ATRASADO",TODAY()-Tabela1[[#This Row],[PRAZO ABERTURA R.A.E]],""))</f>
        <v/>
      </c>
      <c r="AE349" s="3"/>
      <c r="AF349" t="s">
        <v>89</v>
      </c>
    </row>
    <row r="350" spans="1:32" ht="60" x14ac:dyDescent="0.25">
      <c r="A350" s="6">
        <v>349</v>
      </c>
      <c r="B350" s="2" t="s">
        <v>25</v>
      </c>
      <c r="C350" s="85">
        <v>45377</v>
      </c>
      <c r="D350" s="87" t="s">
        <v>138</v>
      </c>
      <c r="E350" s="9">
        <v>0.94444444444444453</v>
      </c>
      <c r="F350" s="80" t="s">
        <v>2239</v>
      </c>
      <c r="G350" s="22" t="s">
        <v>28</v>
      </c>
      <c r="H350" s="131" t="s">
        <v>2399</v>
      </c>
      <c r="I350" s="131"/>
      <c r="J350" s="3"/>
      <c r="K350" s="5" t="s">
        <v>2240</v>
      </c>
      <c r="L350" s="3" t="s">
        <v>184</v>
      </c>
      <c r="M350" s="3" t="s">
        <v>146</v>
      </c>
      <c r="N350" s="2" t="s">
        <v>2241</v>
      </c>
      <c r="O350" s="2" t="s">
        <v>2242</v>
      </c>
      <c r="P350" s="3" t="s">
        <v>423</v>
      </c>
      <c r="Q350" s="70"/>
      <c r="R350" s="70"/>
      <c r="S350" s="70"/>
      <c r="T350" s="7" t="s">
        <v>2243</v>
      </c>
      <c r="U350" s="3" t="s">
        <v>426</v>
      </c>
      <c r="V350" s="3" t="s">
        <v>80</v>
      </c>
      <c r="W350" s="3" t="s">
        <v>92</v>
      </c>
      <c r="X350" s="3" t="s">
        <v>86</v>
      </c>
      <c r="Y350" s="6" t="s">
        <v>89</v>
      </c>
      <c r="Z350" s="4">
        <f>IF(Tabela1[[#This Row],[R.A.E]]="SIM",VLOOKUP(Tabela1[[#This Row],[CLASSIFICAÇÃO]],Lista_Susp_!PRAZO,2,0)+Tabela1[[#This Row],[DATA]],"")</f>
        <v>45384</v>
      </c>
      <c r="AA350" s="13" t="str">
        <f ca="1">IF(Tabela1[[#This Row],[R.A.E]]="SIM",IF(AC350="ok","CONCLUÍDO",IF(Tabela1[[#This Row],[PRAZO ABERTURA R.A.E]]&lt;TODAY(),"ATRASADO","NO PRAZO")))</f>
        <v>CONCLUÍDO</v>
      </c>
      <c r="AB350" s="13" t="str">
        <f ca="1">IF(Tabela1[[#This Row],[PRAZO ABERTURA R.A.E]]&gt;=TODAY(),"",IF(Tabela1[[#This Row],[STATUS]]="ATRASADO",TODAY()-Tabela1[[#This Row],[PRAZO ABERTURA R.A.E]],""))</f>
        <v/>
      </c>
      <c r="AC350" s="3" t="s">
        <v>248</v>
      </c>
      <c r="AD350" s="4">
        <v>45377</v>
      </c>
      <c r="AE350" s="3" t="s">
        <v>89</v>
      </c>
      <c r="AF350" t="s">
        <v>89</v>
      </c>
    </row>
    <row r="351" spans="1:32" ht="60" x14ac:dyDescent="0.25">
      <c r="A351" s="6">
        <v>350</v>
      </c>
      <c r="B351" s="2" t="s">
        <v>30</v>
      </c>
      <c r="C351" s="85">
        <v>45377</v>
      </c>
      <c r="D351" s="87" t="s">
        <v>138</v>
      </c>
      <c r="E351" s="9">
        <v>0.55555555555555558</v>
      </c>
      <c r="F351" s="80" t="s">
        <v>2244</v>
      </c>
      <c r="G351" s="2" t="s">
        <v>39</v>
      </c>
      <c r="H351" s="131"/>
      <c r="I351" s="131"/>
      <c r="J351" s="3"/>
      <c r="K351" s="5" t="s">
        <v>2302</v>
      </c>
      <c r="L351" s="3" t="s">
        <v>187</v>
      </c>
      <c r="M351" s="3" t="s">
        <v>145</v>
      </c>
      <c r="N351" s="2" t="s">
        <v>2245</v>
      </c>
      <c r="O351" s="2" t="s">
        <v>2246</v>
      </c>
      <c r="P351" s="3" t="s">
        <v>1306</v>
      </c>
      <c r="Q351" s="70"/>
      <c r="R351" s="70"/>
      <c r="S351" s="70"/>
      <c r="T351" s="7" t="s">
        <v>2247</v>
      </c>
      <c r="U351" s="3" t="s">
        <v>2248</v>
      </c>
      <c r="V351" s="3" t="s">
        <v>258</v>
      </c>
      <c r="W351" s="3" t="s">
        <v>85</v>
      </c>
      <c r="X351" s="3" t="s">
        <v>86</v>
      </c>
      <c r="Y351" s="3" t="s">
        <v>83</v>
      </c>
      <c r="Z351" s="4" t="str">
        <f>IF(Tabela1[[#This Row],[R.A.E]]="SIM",VLOOKUP(Tabela1[[#This Row],[CLASSIFICAÇÃO]],Lista_Susp_!PRAZO,2,0)+Tabela1[[#This Row],[DATA]],"")</f>
        <v/>
      </c>
      <c r="AA351" s="13" t="b">
        <f ca="1">IF(Tabela1[[#This Row],[R.A.E]]="SIM",IF(AC351="ok","CONCLUÍDO",IF(Tabela1[[#This Row],[PRAZO ABERTURA R.A.E]]&lt;TODAY(),"ATRASADO","NO PRAZO")))</f>
        <v>0</v>
      </c>
      <c r="AB351" s="13" t="str">
        <f ca="1">IF(Tabela1[[#This Row],[PRAZO ABERTURA R.A.E]]&gt;=TODAY(),"",IF(Tabela1[[#This Row],[STATUS]]="ATRASADO",TODAY()-Tabela1[[#This Row],[PRAZO ABERTURA R.A.E]],""))</f>
        <v/>
      </c>
      <c r="AE351" s="3"/>
      <c r="AF351" t="s">
        <v>89</v>
      </c>
    </row>
    <row r="352" spans="1:32" ht="60" x14ac:dyDescent="0.25">
      <c r="A352" s="6">
        <v>351</v>
      </c>
      <c r="B352" s="2" t="s">
        <v>30</v>
      </c>
      <c r="C352" s="85">
        <v>45377</v>
      </c>
      <c r="D352" s="87" t="s">
        <v>138</v>
      </c>
      <c r="E352" s="9">
        <v>0.35416666666666669</v>
      </c>
      <c r="F352" s="80" t="s">
        <v>2249</v>
      </c>
      <c r="G352" s="2" t="s">
        <v>28</v>
      </c>
      <c r="H352" s="131" t="s">
        <v>2399</v>
      </c>
      <c r="I352" s="131"/>
      <c r="J352" s="3"/>
      <c r="K352" s="5" t="s">
        <v>2301</v>
      </c>
      <c r="L352" s="3" t="s">
        <v>187</v>
      </c>
      <c r="M352" s="3" t="s">
        <v>145</v>
      </c>
      <c r="N352" s="2" t="s">
        <v>1362</v>
      </c>
      <c r="O352" s="2" t="s">
        <v>2250</v>
      </c>
      <c r="P352" s="3" t="s">
        <v>2251</v>
      </c>
      <c r="Q352" s="70"/>
      <c r="R352" s="70"/>
      <c r="S352" s="70"/>
      <c r="T352" s="7" t="s">
        <v>2252</v>
      </c>
      <c r="U352" s="3" t="s">
        <v>2253</v>
      </c>
      <c r="V352" s="3" t="s">
        <v>258</v>
      </c>
      <c r="W352" s="3" t="s">
        <v>85</v>
      </c>
      <c r="X352" s="3" t="s">
        <v>86</v>
      </c>
      <c r="Y352" s="3" t="s">
        <v>83</v>
      </c>
      <c r="Z352" s="4" t="str">
        <f>IF(Tabela1[[#This Row],[R.A.E]]="SIM",VLOOKUP(Tabela1[[#This Row],[CLASSIFICAÇÃO]],Lista_Susp_!PRAZO,2,0)+Tabela1[[#This Row],[DATA]],"")</f>
        <v/>
      </c>
      <c r="AA352" s="13" t="b">
        <f ca="1">IF(Tabela1[[#This Row],[R.A.E]]="SIM",IF(AC352="ok","CONCLUÍDO",IF(Tabela1[[#This Row],[PRAZO ABERTURA R.A.E]]&lt;TODAY(),"ATRASADO","NO PRAZO")))</f>
        <v>0</v>
      </c>
      <c r="AB352" s="13" t="str">
        <f ca="1">IF(Tabela1[[#This Row],[PRAZO ABERTURA R.A.E]]&gt;=TODAY(),"",IF(Tabela1[[#This Row],[STATUS]]="ATRASADO",TODAY()-Tabela1[[#This Row],[PRAZO ABERTURA R.A.E]],""))</f>
        <v/>
      </c>
      <c r="AE352" s="3"/>
      <c r="AF352" t="s">
        <v>89</v>
      </c>
    </row>
    <row r="353" spans="1:32" x14ac:dyDescent="0.25">
      <c r="A353" s="6">
        <v>352</v>
      </c>
      <c r="B353" s="2" t="s">
        <v>25</v>
      </c>
      <c r="C353" s="85">
        <v>45378</v>
      </c>
      <c r="D353" s="87" t="s">
        <v>138</v>
      </c>
      <c r="E353" s="9">
        <v>0.59027777777777779</v>
      </c>
      <c r="F353" s="80" t="s">
        <v>2254</v>
      </c>
      <c r="G353" s="2" t="s">
        <v>36</v>
      </c>
      <c r="H353" s="131"/>
      <c r="I353" s="131"/>
      <c r="J353" s="3"/>
      <c r="K353" s="5" t="s">
        <v>2300</v>
      </c>
      <c r="L353" s="3" t="s">
        <v>33</v>
      </c>
      <c r="M353" s="3" t="s">
        <v>145</v>
      </c>
      <c r="N353" s="2" t="s">
        <v>1245</v>
      </c>
      <c r="O353" s="2" t="s">
        <v>2255</v>
      </c>
      <c r="P353" s="3" t="s">
        <v>1075</v>
      </c>
      <c r="Q353" s="70"/>
      <c r="R353" s="70"/>
      <c r="S353" s="70"/>
      <c r="T353" t="s">
        <v>2218</v>
      </c>
      <c r="U353" s="3" t="s">
        <v>2256</v>
      </c>
      <c r="V353" s="3" t="s">
        <v>276</v>
      </c>
      <c r="W353" s="3" t="s">
        <v>85</v>
      </c>
      <c r="X353" s="3" t="s">
        <v>86</v>
      </c>
      <c r="Y353" s="3" t="s">
        <v>83</v>
      </c>
      <c r="Z353" s="4" t="str">
        <f>IF(Tabela1[[#This Row],[R.A.E]]="SIM",VLOOKUP(Tabela1[[#This Row],[CLASSIFICAÇÃO]],Lista_Susp_!PRAZO,2,0)+Tabela1[[#This Row],[DATA]],"")</f>
        <v/>
      </c>
      <c r="AA353" s="13" t="b">
        <f ca="1">IF(Tabela1[[#This Row],[R.A.E]]="SIM",IF(AC353="ok","CONCLUÍDO",IF(Tabela1[[#This Row],[PRAZO ABERTURA R.A.E]]&lt;TODAY(),"ATRASADO","NO PRAZO")))</f>
        <v>0</v>
      </c>
      <c r="AB353" s="13" t="str">
        <f ca="1">IF(Tabela1[[#This Row],[PRAZO ABERTURA R.A.E]]&gt;=TODAY(),"",IF(Tabela1[[#This Row],[STATUS]]="ATRASADO",TODAY()-Tabela1[[#This Row],[PRAZO ABERTURA R.A.E]],""))</f>
        <v/>
      </c>
      <c r="AE353" s="3"/>
    </row>
    <row r="354" spans="1:32" ht="30" x14ac:dyDescent="0.25">
      <c r="A354" s="6">
        <v>353</v>
      </c>
      <c r="B354" s="2" t="s">
        <v>25</v>
      </c>
      <c r="C354" s="85">
        <v>45378</v>
      </c>
      <c r="D354" s="87" t="s">
        <v>138</v>
      </c>
      <c r="E354" s="9">
        <v>0.4513888888888889</v>
      </c>
      <c r="F354" s="80" t="s">
        <v>2257</v>
      </c>
      <c r="G354" s="2" t="s">
        <v>26</v>
      </c>
      <c r="H354" s="131"/>
      <c r="I354" s="131"/>
      <c r="J354" s="3"/>
      <c r="K354" s="5" t="s">
        <v>2258</v>
      </c>
      <c r="L354" s="3" t="s">
        <v>150</v>
      </c>
      <c r="M354" s="3" t="s">
        <v>145</v>
      </c>
      <c r="N354" s="2" t="s">
        <v>2259</v>
      </c>
      <c r="O354" s="134" t="s">
        <v>2260</v>
      </c>
      <c r="P354" s="3" t="s">
        <v>2261</v>
      </c>
      <c r="Q354" s="70"/>
      <c r="R354" s="70"/>
      <c r="S354" s="70"/>
      <c r="T354" s="7" t="s">
        <v>2262</v>
      </c>
      <c r="U354" s="3" t="s">
        <v>2263</v>
      </c>
      <c r="V354" s="3" t="s">
        <v>84</v>
      </c>
      <c r="W354" s="3" t="s">
        <v>88</v>
      </c>
      <c r="X354" s="3" t="s">
        <v>86</v>
      </c>
      <c r="Y354" s="3" t="s">
        <v>89</v>
      </c>
      <c r="Z354" s="4">
        <v>45387</v>
      </c>
      <c r="AA354" s="13" t="str">
        <f ca="1">IF(Tabela1[[#This Row],[R.A.E]]="SIM",IF(AC354="ok","CONCLUÍDO",IF(Tabela1[[#This Row],[PRAZO ABERTURA R.A.E]]&lt;TODAY(),"ATRASADO","NO PRAZO")))</f>
        <v>CONCLUÍDO</v>
      </c>
      <c r="AB354" s="13" t="str">
        <f ca="1">IF(Tabela1[[#This Row],[PRAZO ABERTURA R.A.E]]&gt;=TODAY(),"",IF(Tabela1[[#This Row],[STATUS]]="ATRASADO",TODAY()-Tabela1[[#This Row],[PRAZO ABERTURA R.A.E]],""))</f>
        <v/>
      </c>
      <c r="AC354" s="3" t="s">
        <v>958</v>
      </c>
      <c r="AD354" s="4">
        <v>45387</v>
      </c>
      <c r="AE354" s="3" t="s">
        <v>89</v>
      </c>
    </row>
    <row r="355" spans="1:32" ht="75" x14ac:dyDescent="0.25">
      <c r="A355" s="6">
        <v>354</v>
      </c>
      <c r="B355" s="2" t="s">
        <v>25</v>
      </c>
      <c r="C355" s="85">
        <v>45378</v>
      </c>
      <c r="D355" s="87" t="s">
        <v>138</v>
      </c>
      <c r="E355" s="9">
        <v>0.47916666666666669</v>
      </c>
      <c r="F355" s="80" t="s">
        <v>2264</v>
      </c>
      <c r="G355" s="2" t="s">
        <v>36</v>
      </c>
      <c r="H355" s="131"/>
      <c r="I355" s="131"/>
      <c r="J355" s="3"/>
      <c r="K355" s="5" t="s">
        <v>2265</v>
      </c>
      <c r="L355" s="3" t="s">
        <v>150</v>
      </c>
      <c r="M355" s="3" t="s">
        <v>147</v>
      </c>
      <c r="N355" s="2" t="s">
        <v>1569</v>
      </c>
      <c r="O355" s="134" t="s">
        <v>2266</v>
      </c>
      <c r="P355" s="3" t="s">
        <v>583</v>
      </c>
      <c r="Q355" s="70"/>
      <c r="R355" s="70"/>
      <c r="S355" s="70"/>
      <c r="T355" s="7" t="s">
        <v>2267</v>
      </c>
      <c r="U355" s="3" t="s">
        <v>1572</v>
      </c>
      <c r="V355" s="3" t="s">
        <v>1361</v>
      </c>
      <c r="W355" s="3" t="s">
        <v>85</v>
      </c>
      <c r="X355" s="3" t="s">
        <v>86</v>
      </c>
      <c r="Y355" s="3" t="s">
        <v>83</v>
      </c>
      <c r="Z355" s="4" t="str">
        <f>IF(Tabela1[[#This Row],[R.A.E]]="SIM",VLOOKUP(Tabela1[[#This Row],[CLASSIFICAÇÃO]],Lista_Susp_!PRAZO,2,0)+Tabela1[[#This Row],[DATA]],"")</f>
        <v/>
      </c>
      <c r="AA355" s="13" t="b">
        <f ca="1">IF(Tabela1[[#This Row],[R.A.E]]="SIM",IF(AC355="ok","CONCLUÍDO",IF(Tabela1[[#This Row],[PRAZO ABERTURA R.A.E]]&lt;TODAY(),"ATRASADO","NO PRAZO")))</f>
        <v>0</v>
      </c>
      <c r="AB355" s="13" t="str">
        <f ca="1">IF(Tabela1[[#This Row],[PRAZO ABERTURA R.A.E]]&gt;=TODAY(),"",IF(Tabela1[[#This Row],[STATUS]]="ATRASADO",TODAY()-Tabela1[[#This Row],[PRAZO ABERTURA R.A.E]],""))</f>
        <v/>
      </c>
      <c r="AE355" s="3"/>
    </row>
    <row r="356" spans="1:32" ht="45" x14ac:dyDescent="0.25">
      <c r="A356" s="6">
        <v>355</v>
      </c>
      <c r="B356" s="2" t="s">
        <v>25</v>
      </c>
      <c r="C356" s="85">
        <v>45379</v>
      </c>
      <c r="D356" s="87" t="s">
        <v>138</v>
      </c>
      <c r="E356" s="9">
        <v>0.5625</v>
      </c>
      <c r="F356" s="80" t="s">
        <v>2269</v>
      </c>
      <c r="G356" s="2" t="s">
        <v>32</v>
      </c>
      <c r="H356" s="131"/>
      <c r="I356" s="131"/>
      <c r="J356" s="3"/>
      <c r="K356" s="5" t="s">
        <v>2270</v>
      </c>
      <c r="L356" s="3" t="s">
        <v>150</v>
      </c>
      <c r="M356" s="3" t="s">
        <v>51</v>
      </c>
      <c r="N356" s="2" t="s">
        <v>51</v>
      </c>
      <c r="O356" s="134" t="s">
        <v>2271</v>
      </c>
      <c r="P356" s="3" t="s">
        <v>526</v>
      </c>
      <c r="Q356" s="70"/>
      <c r="R356" s="70"/>
      <c r="S356" s="70"/>
      <c r="T356" s="7" t="s">
        <v>2272</v>
      </c>
      <c r="U356" s="3" t="s">
        <v>2273</v>
      </c>
      <c r="V356" s="3" t="s">
        <v>97</v>
      </c>
      <c r="W356" s="3" t="s">
        <v>85</v>
      </c>
      <c r="X356" s="3" t="s">
        <v>86</v>
      </c>
      <c r="Y356" s="3" t="s">
        <v>83</v>
      </c>
      <c r="Z356" s="4" t="str">
        <f>IF(Tabela1[[#This Row],[R.A.E]]="SIM",VLOOKUP(Tabela1[[#This Row],[CLASSIFICAÇÃO]],Lista_Susp_!PRAZO,2,0)+Tabela1[[#This Row],[DATA]],"")</f>
        <v/>
      </c>
      <c r="AA356" s="13" t="b">
        <f ca="1">IF(Tabela1[[#This Row],[R.A.E]]="SIM",IF(AC356="ok","CONCLUÍDO",IF(Tabela1[[#This Row],[PRAZO ABERTURA R.A.E]]&lt;TODAY(),"ATRASADO","NO PRAZO")))</f>
        <v>0</v>
      </c>
      <c r="AB356" s="13" t="str">
        <f ca="1">IF(Tabela1[[#This Row],[PRAZO ABERTURA R.A.E]]&gt;=TODAY(),"",IF(Tabela1[[#This Row],[STATUS]]="ATRASADO",TODAY()-Tabela1[[#This Row],[PRAZO ABERTURA R.A.E]],""))</f>
        <v/>
      </c>
      <c r="AE356" s="3"/>
    </row>
    <row r="357" spans="1:32" ht="30" x14ac:dyDescent="0.25">
      <c r="A357" s="6">
        <v>356</v>
      </c>
      <c r="B357" s="2" t="s">
        <v>25</v>
      </c>
      <c r="C357" s="85">
        <v>45379</v>
      </c>
      <c r="D357" s="87" t="s">
        <v>138</v>
      </c>
      <c r="E357" s="9">
        <v>0.36805555555555558</v>
      </c>
      <c r="F357" s="80" t="s">
        <v>2274</v>
      </c>
      <c r="G357" s="2" t="s">
        <v>39</v>
      </c>
      <c r="H357" s="131"/>
      <c r="I357" s="131"/>
      <c r="J357" s="3"/>
      <c r="K357" s="5" t="s">
        <v>2299</v>
      </c>
      <c r="L357" s="3" t="s">
        <v>152</v>
      </c>
      <c r="M357" s="3" t="s">
        <v>145</v>
      </c>
      <c r="N357" s="2" t="s">
        <v>2275</v>
      </c>
      <c r="O357" s="2" t="s">
        <v>2276</v>
      </c>
      <c r="P357" s="3" t="s">
        <v>2277</v>
      </c>
      <c r="Q357" s="70"/>
      <c r="R357" s="70"/>
      <c r="S357" s="70"/>
      <c r="T357" s="7" t="s">
        <v>2278</v>
      </c>
      <c r="U357" s="26" t="s">
        <v>2279</v>
      </c>
      <c r="V357" s="3" t="s">
        <v>276</v>
      </c>
      <c r="W357" s="3" t="s">
        <v>85</v>
      </c>
      <c r="X357" s="3" t="s">
        <v>86</v>
      </c>
      <c r="Y357" s="3" t="s">
        <v>83</v>
      </c>
      <c r="Z357" s="4" t="str">
        <f>IF(Tabela1[[#This Row],[R.A.E]]="SIM",VLOOKUP(Tabela1[[#This Row],[CLASSIFICAÇÃO]],Lista_Susp_!PRAZO,2,0)+Tabela1[[#This Row],[DATA]],"")</f>
        <v/>
      </c>
      <c r="AA357" s="13" t="b">
        <f ca="1">IF(Tabela1[[#This Row],[R.A.E]]="SIM",IF(AC357="ok","CONCLUÍDO",IF(Tabela1[[#This Row],[PRAZO ABERTURA R.A.E]]&lt;TODAY(),"ATRASADO","NO PRAZO")))</f>
        <v>0</v>
      </c>
      <c r="AB357" s="13" t="str">
        <f ca="1">IF(Tabela1[[#This Row],[PRAZO ABERTURA R.A.E]]&gt;=TODAY(),"",IF(Tabela1[[#This Row],[STATUS]]="ATRASADO",TODAY()-Tabela1[[#This Row],[PRAZO ABERTURA R.A.E]],""))</f>
        <v/>
      </c>
      <c r="AE357" s="3"/>
    </row>
    <row r="358" spans="1:32" ht="105" x14ac:dyDescent="0.25">
      <c r="A358" s="6">
        <v>357</v>
      </c>
      <c r="B358" s="2" t="s">
        <v>30</v>
      </c>
      <c r="C358" s="85">
        <v>45379</v>
      </c>
      <c r="D358" s="87" t="s">
        <v>138</v>
      </c>
      <c r="E358" s="9">
        <v>0.54166666666666663</v>
      </c>
      <c r="F358" s="80" t="s">
        <v>1373</v>
      </c>
      <c r="G358" s="2" t="s">
        <v>28</v>
      </c>
      <c r="H358" s="131" t="s">
        <v>2399</v>
      </c>
      <c r="I358" s="131"/>
      <c r="J358" s="3"/>
      <c r="K358" s="5" t="s">
        <v>2280</v>
      </c>
      <c r="L358" s="3" t="s">
        <v>153</v>
      </c>
      <c r="M358" s="3" t="s">
        <v>233</v>
      </c>
      <c r="N358" s="2" t="s">
        <v>1559</v>
      </c>
      <c r="O358" s="134" t="s">
        <v>2900</v>
      </c>
      <c r="P358" s="3" t="s">
        <v>2281</v>
      </c>
      <c r="Q358" s="70"/>
      <c r="R358" s="70"/>
      <c r="S358" s="70"/>
      <c r="T358" s="7" t="s">
        <v>2282</v>
      </c>
      <c r="U358" s="3" t="s">
        <v>2283</v>
      </c>
      <c r="V358" s="3" t="s">
        <v>258</v>
      </c>
      <c r="W358" s="3" t="s">
        <v>85</v>
      </c>
      <c r="X358" s="3" t="s">
        <v>86</v>
      </c>
      <c r="Y358" s="3" t="s">
        <v>83</v>
      </c>
      <c r="Z358" s="4" t="str">
        <f>IF(Tabela1[[#This Row],[R.A.E]]="SIM",VLOOKUP(Tabela1[[#This Row],[CLASSIFICAÇÃO]],Lista_Susp_!PRAZO,2,0)+Tabela1[[#This Row],[DATA]],"")</f>
        <v/>
      </c>
      <c r="AA358" s="13" t="b">
        <f ca="1">IF(Tabela1[[#This Row],[R.A.E]]="SIM",IF(AC358="ok","CONCLUÍDO",IF(Tabela1[[#This Row],[PRAZO ABERTURA R.A.E]]&lt;TODAY(),"ATRASADO","NO PRAZO")))</f>
        <v>0</v>
      </c>
      <c r="AB358" s="13" t="str">
        <f ca="1">IF(Tabela1[[#This Row],[PRAZO ABERTURA R.A.E]]&gt;=TODAY(),"",IF(Tabela1[[#This Row],[STATUS]]="ATRASADO",TODAY()-Tabela1[[#This Row],[PRAZO ABERTURA R.A.E]],""))</f>
        <v/>
      </c>
      <c r="AE358" s="3"/>
      <c r="AF358" t="s">
        <v>89</v>
      </c>
    </row>
    <row r="359" spans="1:32" ht="75" x14ac:dyDescent="0.25">
      <c r="A359" s="6">
        <v>358</v>
      </c>
      <c r="B359" s="2" t="s">
        <v>25</v>
      </c>
      <c r="C359" s="85">
        <v>45381</v>
      </c>
      <c r="D359" s="87" t="s">
        <v>138</v>
      </c>
      <c r="E359" s="9">
        <v>0.44444444444444442</v>
      </c>
      <c r="F359" s="80" t="s">
        <v>2284</v>
      </c>
      <c r="G359" s="2" t="s">
        <v>39</v>
      </c>
      <c r="H359" s="131"/>
      <c r="I359" s="131"/>
      <c r="J359" s="3"/>
      <c r="K359" s="5" t="s">
        <v>2298</v>
      </c>
      <c r="L359" s="3" t="s">
        <v>152</v>
      </c>
      <c r="M359" s="3" t="s">
        <v>145</v>
      </c>
      <c r="N359" s="2" t="s">
        <v>2275</v>
      </c>
      <c r="O359" s="2" t="s">
        <v>2276</v>
      </c>
      <c r="P359" s="3" t="s">
        <v>2277</v>
      </c>
      <c r="Q359" s="70"/>
      <c r="R359" s="70"/>
      <c r="S359" s="70"/>
      <c r="T359" s="7" t="s">
        <v>2285</v>
      </c>
      <c r="U359" s="3" t="s">
        <v>2279</v>
      </c>
      <c r="V359" s="3" t="s">
        <v>276</v>
      </c>
      <c r="W359" s="3" t="s">
        <v>92</v>
      </c>
      <c r="X359" s="3" t="s">
        <v>86</v>
      </c>
      <c r="Y359" s="3" t="s">
        <v>89</v>
      </c>
      <c r="Z359" s="4">
        <f>IF(Tabela1[[#This Row],[R.A.E]]="SIM",VLOOKUP(Tabela1[[#This Row],[CLASSIFICAÇÃO]],Lista_Susp_!PRAZO,2,0)+Tabela1[[#This Row],[DATA]],"")</f>
        <v>45388</v>
      </c>
      <c r="AA359" s="13" t="str">
        <f ca="1">IF(Tabela1[[#This Row],[R.A.E]]="SIM",IF(AC359="ok","CONCLUÍDO",IF(Tabela1[[#This Row],[PRAZO ABERTURA R.A.E]]&lt;TODAY(),"ATRASADO","NO PRAZO")))</f>
        <v>CONCLUÍDO</v>
      </c>
      <c r="AB359" s="13" t="str">
        <f ca="1">IF(Tabela1[[#This Row],[PRAZO ABERTURA R.A.E]]&gt;=TODAY(),"",IF(Tabela1[[#This Row],[STATUS]]="ATRASADO",TODAY()-Tabela1[[#This Row],[PRAZO ABERTURA R.A.E]],""))</f>
        <v/>
      </c>
      <c r="AC359" s="3" t="s">
        <v>958</v>
      </c>
      <c r="AD359" s="4">
        <v>45388</v>
      </c>
      <c r="AE359" s="3" t="s">
        <v>89</v>
      </c>
    </row>
    <row r="360" spans="1:32" ht="45" x14ac:dyDescent="0.25">
      <c r="A360" s="6">
        <v>359</v>
      </c>
      <c r="B360" s="2" t="s">
        <v>25</v>
      </c>
      <c r="C360" s="85">
        <v>45378</v>
      </c>
      <c r="D360" s="87" t="s">
        <v>138</v>
      </c>
      <c r="E360" s="9">
        <v>0.5</v>
      </c>
      <c r="F360" s="80" t="s">
        <v>2286</v>
      </c>
      <c r="G360" s="2" t="s">
        <v>36</v>
      </c>
      <c r="H360" s="131"/>
      <c r="I360" s="131"/>
      <c r="J360" s="3"/>
      <c r="K360" s="5" t="s">
        <v>2297</v>
      </c>
      <c r="L360" s="3" t="s">
        <v>150</v>
      </c>
      <c r="M360" s="3" t="s">
        <v>147</v>
      </c>
      <c r="N360" s="2" t="s">
        <v>2287</v>
      </c>
      <c r="O360" s="134" t="s">
        <v>2288</v>
      </c>
      <c r="P360" s="3" t="s">
        <v>2289</v>
      </c>
      <c r="Q360" s="70"/>
      <c r="R360" s="70"/>
      <c r="S360" s="70"/>
      <c r="T360" s="7" t="s">
        <v>2290</v>
      </c>
      <c r="U360" s="3" t="s">
        <v>2291</v>
      </c>
      <c r="V360" s="3" t="s">
        <v>105</v>
      </c>
      <c r="W360" s="3" t="s">
        <v>85</v>
      </c>
      <c r="X360" s="3" t="s">
        <v>86</v>
      </c>
      <c r="Y360" s="3" t="s">
        <v>83</v>
      </c>
      <c r="Z360" s="4" t="str">
        <f>IF(Tabela1[[#This Row],[R.A.E]]="SIM",VLOOKUP(Tabela1[[#This Row],[CLASSIFICAÇÃO]],Lista_Susp_!PRAZO,2,0)+Tabela1[[#This Row],[DATA]],"")</f>
        <v/>
      </c>
      <c r="AA360" s="13" t="b">
        <f ca="1">IF(Tabela1[[#This Row],[R.A.E]]="SIM",IF(AC360="ok","CONCLUÍDO",IF(Tabela1[[#This Row],[PRAZO ABERTURA R.A.E]]&lt;TODAY(),"ATRASADO","NO PRAZO")))</f>
        <v>0</v>
      </c>
      <c r="AB360" s="13" t="str">
        <f ca="1">IF(Tabela1[[#This Row],[PRAZO ABERTURA R.A.E]]&gt;=TODAY(),"",IF(Tabela1[[#This Row],[STATUS]]="ATRASADO",TODAY()-Tabela1[[#This Row],[PRAZO ABERTURA R.A.E]],""))</f>
        <v/>
      </c>
      <c r="AE360" s="3"/>
    </row>
    <row r="361" spans="1:32" ht="30" x14ac:dyDescent="0.25">
      <c r="A361" s="6">
        <v>360</v>
      </c>
      <c r="B361" s="2" t="s">
        <v>25</v>
      </c>
      <c r="C361" s="85">
        <v>45383</v>
      </c>
      <c r="D361" s="87" t="s">
        <v>139</v>
      </c>
      <c r="E361" s="9">
        <v>0.3888888888888889</v>
      </c>
      <c r="F361" s="80" t="s">
        <v>2196</v>
      </c>
      <c r="G361" s="2" t="s">
        <v>28</v>
      </c>
      <c r="H361" s="131" t="s">
        <v>2400</v>
      </c>
      <c r="I361" s="131"/>
      <c r="J361" s="3"/>
      <c r="K361" s="5" t="s">
        <v>2296</v>
      </c>
      <c r="L361" s="3" t="s">
        <v>150</v>
      </c>
      <c r="M361" s="3" t="s">
        <v>284</v>
      </c>
      <c r="N361" s="2" t="s">
        <v>284</v>
      </c>
      <c r="O361" s="134" t="s">
        <v>2292</v>
      </c>
      <c r="P361" s="3" t="s">
        <v>2293</v>
      </c>
      <c r="Q361" s="70"/>
      <c r="R361" s="70"/>
      <c r="S361" s="70"/>
      <c r="T361" t="s">
        <v>2294</v>
      </c>
      <c r="U361" s="1" t="s">
        <v>2295</v>
      </c>
      <c r="V361" s="3" t="s">
        <v>1342</v>
      </c>
      <c r="W361" s="3" t="s">
        <v>85</v>
      </c>
      <c r="X361" s="3" t="s">
        <v>86</v>
      </c>
      <c r="Y361" s="3" t="s">
        <v>83</v>
      </c>
      <c r="Z361" s="4" t="str">
        <f>IF(Tabela1[[#This Row],[R.A.E]]="SIM",VLOOKUP(Tabela1[[#This Row],[CLASSIFICAÇÃO]],Lista_Susp_!PRAZO,2,0)+Tabela1[[#This Row],[DATA]],"")</f>
        <v/>
      </c>
      <c r="AA361" s="13" t="b">
        <f ca="1">IF(Tabela1[[#This Row],[R.A.E]]="SIM",IF(AC361="ok","CONCLUÍDO",IF(Tabela1[[#This Row],[PRAZO ABERTURA R.A.E]]&lt;TODAY(),"ATRASADO","NO PRAZO")))</f>
        <v>0</v>
      </c>
      <c r="AB361" s="13" t="str">
        <f ca="1">IF(Tabela1[[#This Row],[PRAZO ABERTURA R.A.E]]&gt;=TODAY(),"",IF(Tabela1[[#This Row],[STATUS]]="ATRASADO",TODAY()-Tabela1[[#This Row],[PRAZO ABERTURA R.A.E]],""))</f>
        <v/>
      </c>
      <c r="AE361" s="3"/>
      <c r="AF361" t="s">
        <v>89</v>
      </c>
    </row>
    <row r="362" spans="1:32" ht="173.25" customHeight="1" x14ac:dyDescent="0.25">
      <c r="A362" s="6">
        <v>361</v>
      </c>
      <c r="B362" s="2" t="s">
        <v>25</v>
      </c>
      <c r="C362" s="85">
        <v>45382</v>
      </c>
      <c r="D362" s="87" t="s">
        <v>138</v>
      </c>
      <c r="E362" s="9">
        <v>0.80555555555555547</v>
      </c>
      <c r="F362" s="80" t="s">
        <v>2303</v>
      </c>
      <c r="G362" s="2" t="s">
        <v>28</v>
      </c>
      <c r="H362" s="131" t="s">
        <v>2401</v>
      </c>
      <c r="I362" s="131"/>
      <c r="J362" s="3"/>
      <c r="K362" s="5" t="s">
        <v>2370</v>
      </c>
      <c r="L362" s="3" t="s">
        <v>205</v>
      </c>
      <c r="M362" s="3" t="s">
        <v>146</v>
      </c>
      <c r="N362" s="2" t="s">
        <v>2228</v>
      </c>
      <c r="O362" s="2" t="s">
        <v>2304</v>
      </c>
      <c r="P362" s="3" t="s">
        <v>1735</v>
      </c>
      <c r="Q362" s="70"/>
      <c r="R362" s="70"/>
      <c r="S362" s="70"/>
      <c r="T362" s="7" t="s">
        <v>2371</v>
      </c>
      <c r="U362" s="3" t="s">
        <v>1737</v>
      </c>
      <c r="V362" s="3" t="s">
        <v>80</v>
      </c>
      <c r="W362" s="3" t="s">
        <v>92</v>
      </c>
      <c r="X362" s="3" t="s">
        <v>86</v>
      </c>
      <c r="Y362" s="3" t="s">
        <v>89</v>
      </c>
      <c r="Z362" s="4">
        <f>IF(Tabela1[[#This Row],[R.A.E]]="SIM",VLOOKUP(Tabela1[[#This Row],[CLASSIFICAÇÃO]],Lista_Susp_!PRAZO,2,0)+Tabela1[[#This Row],[DATA]],"")</f>
        <v>45389</v>
      </c>
      <c r="AA362" s="13" t="str">
        <f ca="1">IF(Tabela1[[#This Row],[R.A.E]]="SIM",IF(AC362="ok","CONCLUÍDO",IF(Tabela1[[#This Row],[PRAZO ABERTURA R.A.E]]&lt;TODAY(),"ATRASADO","NO PRAZO")))</f>
        <v>CONCLUÍDO</v>
      </c>
      <c r="AB362" s="13" t="str">
        <f ca="1">IF(Tabela1[[#This Row],[PRAZO ABERTURA R.A.E]]&gt;=TODAY(),"",IF(Tabela1[[#This Row],[STATUS]]="ATRASADO",TODAY()-Tabela1[[#This Row],[PRAZO ABERTURA R.A.E]],""))</f>
        <v/>
      </c>
      <c r="AC362" s="3" t="s">
        <v>958</v>
      </c>
      <c r="AD362" s="4">
        <v>45385</v>
      </c>
      <c r="AE362" s="3" t="s">
        <v>89</v>
      </c>
      <c r="AF362" t="s">
        <v>89</v>
      </c>
    </row>
    <row r="363" spans="1:32" ht="60" x14ac:dyDescent="0.25">
      <c r="A363" s="6">
        <v>362</v>
      </c>
      <c r="B363" s="2" t="s">
        <v>25</v>
      </c>
      <c r="C363" s="85">
        <v>45382</v>
      </c>
      <c r="D363" s="87" t="s">
        <v>138</v>
      </c>
      <c r="E363" s="9">
        <v>0.90625</v>
      </c>
      <c r="F363" s="80" t="s">
        <v>2310</v>
      </c>
      <c r="G363" s="2" t="s">
        <v>28</v>
      </c>
      <c r="H363" s="131" t="s">
        <v>2401</v>
      </c>
      <c r="I363" s="131"/>
      <c r="J363" s="3"/>
      <c r="K363" s="5" t="s">
        <v>2369</v>
      </c>
      <c r="L363" s="3" t="s">
        <v>150</v>
      </c>
      <c r="M363" s="3" t="s">
        <v>144</v>
      </c>
      <c r="N363" s="2" t="s">
        <v>2287</v>
      </c>
      <c r="O363" s="134" t="s">
        <v>2871</v>
      </c>
      <c r="P363" s="3" t="s">
        <v>2311</v>
      </c>
      <c r="Q363" s="70"/>
      <c r="R363" s="70"/>
      <c r="S363" s="70"/>
      <c r="T363" s="7" t="s">
        <v>2312</v>
      </c>
      <c r="U363" s="3" t="s">
        <v>2313</v>
      </c>
      <c r="V363" s="3" t="s">
        <v>98</v>
      </c>
      <c r="W363" s="3" t="s">
        <v>85</v>
      </c>
      <c r="X363" s="3" t="s">
        <v>86</v>
      </c>
      <c r="Y363" s="3" t="s">
        <v>83</v>
      </c>
      <c r="Z363" s="4" t="str">
        <f>IF(Tabela1[[#This Row],[R.A.E]]="SIM",VLOOKUP(Tabela1[[#This Row],[CLASSIFICAÇÃO]],Lista_Susp_!PRAZO,2,0)+Tabela1[[#This Row],[DATA]],"")</f>
        <v/>
      </c>
      <c r="AA363" s="13" t="b">
        <f ca="1">IF(Tabela1[[#This Row],[R.A.E]]="SIM",IF(AC363="ok","CONCLUÍDO",IF(Tabela1[[#This Row],[PRAZO ABERTURA R.A.E]]&lt;TODAY(),"ATRASADO","NO PRAZO")))</f>
        <v>0</v>
      </c>
      <c r="AB363" s="13" t="str">
        <f ca="1">IF(Tabela1[[#This Row],[PRAZO ABERTURA R.A.E]]&gt;=TODAY(),"",IF(Tabela1[[#This Row],[STATUS]]="ATRASADO",TODAY()-Tabela1[[#This Row],[PRAZO ABERTURA R.A.E]],""))</f>
        <v/>
      </c>
      <c r="AE363" s="3"/>
    </row>
    <row r="364" spans="1:32" ht="30" x14ac:dyDescent="0.25">
      <c r="A364" s="6">
        <v>363</v>
      </c>
      <c r="B364" s="2" t="s">
        <v>25</v>
      </c>
      <c r="C364" s="85">
        <v>45383</v>
      </c>
      <c r="D364" s="87" t="s">
        <v>139</v>
      </c>
      <c r="E364" s="9">
        <v>0.5625</v>
      </c>
      <c r="F364" s="80" t="s">
        <v>2305</v>
      </c>
      <c r="G364" s="2" t="s">
        <v>28</v>
      </c>
      <c r="H364" s="131" t="s">
        <v>2400</v>
      </c>
      <c r="I364" s="131"/>
      <c r="J364" s="3"/>
      <c r="K364" s="5" t="s">
        <v>2368</v>
      </c>
      <c r="L364" s="3" t="s">
        <v>150</v>
      </c>
      <c r="M364" s="3" t="s">
        <v>257</v>
      </c>
      <c r="N364" s="2" t="s">
        <v>2306</v>
      </c>
      <c r="O364" s="134" t="s">
        <v>2307</v>
      </c>
      <c r="P364" s="3" t="s">
        <v>533</v>
      </c>
      <c r="Q364" s="70"/>
      <c r="R364" s="70"/>
      <c r="S364" s="70"/>
      <c r="T364" t="s">
        <v>2308</v>
      </c>
      <c r="U364" s="3" t="s">
        <v>2309</v>
      </c>
      <c r="V364" s="3" t="s">
        <v>1328</v>
      </c>
      <c r="W364" s="3" t="s">
        <v>85</v>
      </c>
      <c r="X364" s="3" t="s">
        <v>86</v>
      </c>
      <c r="Y364" s="3" t="s">
        <v>83</v>
      </c>
      <c r="Z364" s="4" t="str">
        <f>IF(Tabela1[[#This Row],[R.A.E]]="SIM",VLOOKUP(Tabela1[[#This Row],[CLASSIFICAÇÃO]],Lista_Susp_!PRAZO,2,0)+Tabela1[[#This Row],[DATA]],"")</f>
        <v/>
      </c>
      <c r="AA364" s="13" t="b">
        <f ca="1">IF(Tabela1[[#This Row],[R.A.E]]="SIM",IF(AC364="ok","CONCLUÍDO",IF(Tabela1[[#This Row],[PRAZO ABERTURA R.A.E]]&lt;TODAY(),"ATRASADO","NO PRAZO")))</f>
        <v>0</v>
      </c>
      <c r="AB364" s="13" t="str">
        <f ca="1">IF(Tabela1[[#This Row],[PRAZO ABERTURA R.A.E]]&gt;=TODAY(),"",IF(Tabela1[[#This Row],[STATUS]]="ATRASADO",TODAY()-Tabela1[[#This Row],[PRAZO ABERTURA R.A.E]],""))</f>
        <v/>
      </c>
      <c r="AE364" s="3"/>
    </row>
    <row r="365" spans="1:32" ht="60" x14ac:dyDescent="0.25">
      <c r="A365" s="6">
        <v>364</v>
      </c>
      <c r="B365" s="2" t="s">
        <v>25</v>
      </c>
      <c r="C365" s="85">
        <v>45381</v>
      </c>
      <c r="D365" s="87" t="s">
        <v>138</v>
      </c>
      <c r="E365" s="9">
        <v>0.35416666666666669</v>
      </c>
      <c r="F365" s="80" t="s">
        <v>2314</v>
      </c>
      <c r="G365" s="2" t="s">
        <v>32</v>
      </c>
      <c r="H365" s="131"/>
      <c r="I365" s="131"/>
      <c r="J365" s="3"/>
      <c r="K365" s="5" t="s">
        <v>2367</v>
      </c>
      <c r="L365" s="3" t="s">
        <v>150</v>
      </c>
      <c r="M365" s="3" t="s">
        <v>145</v>
      </c>
      <c r="N365" s="2" t="s">
        <v>1542</v>
      </c>
      <c r="O365" s="134" t="s">
        <v>2315</v>
      </c>
      <c r="P365" s="3" t="s">
        <v>392</v>
      </c>
      <c r="Q365" s="70"/>
      <c r="R365" s="70"/>
      <c r="S365" s="70"/>
      <c r="T365" s="7" t="s">
        <v>2316</v>
      </c>
      <c r="U365" s="3" t="s">
        <v>2315</v>
      </c>
      <c r="V365" s="3" t="s">
        <v>84</v>
      </c>
      <c r="W365" s="3" t="s">
        <v>85</v>
      </c>
      <c r="X365" s="3" t="s">
        <v>86</v>
      </c>
      <c r="Y365" s="3" t="s">
        <v>83</v>
      </c>
      <c r="Z365" s="4" t="str">
        <f>IF(Tabela1[[#This Row],[R.A.E]]="SIM",VLOOKUP(Tabela1[[#This Row],[CLASSIFICAÇÃO]],Lista_Susp_!PRAZO,2,0)+Tabela1[[#This Row],[DATA]],"")</f>
        <v/>
      </c>
      <c r="AA365" s="13" t="b">
        <f ca="1">IF(Tabela1[[#This Row],[R.A.E]]="SIM",IF(AC365="ok","CONCLUÍDO",IF(Tabela1[[#This Row],[PRAZO ABERTURA R.A.E]]&lt;TODAY(),"ATRASADO","NO PRAZO")))</f>
        <v>0</v>
      </c>
      <c r="AB365" s="13" t="str">
        <f ca="1">IF(Tabela1[[#This Row],[PRAZO ABERTURA R.A.E]]&gt;=TODAY(),"",IF(Tabela1[[#This Row],[STATUS]]="ATRASADO",TODAY()-Tabela1[[#This Row],[PRAZO ABERTURA R.A.E]],""))</f>
        <v/>
      </c>
      <c r="AE365" s="3"/>
    </row>
    <row r="366" spans="1:32" ht="60" x14ac:dyDescent="0.25">
      <c r="A366" s="6">
        <v>365</v>
      </c>
      <c r="B366" s="2" t="s">
        <v>25</v>
      </c>
      <c r="C366" s="85">
        <v>45383</v>
      </c>
      <c r="D366" s="87" t="s">
        <v>139</v>
      </c>
      <c r="E366" s="9">
        <v>0.39583333333333331</v>
      </c>
      <c r="F366" s="80" t="s">
        <v>2365</v>
      </c>
      <c r="G366" s="2" t="s">
        <v>39</v>
      </c>
      <c r="H366" s="131"/>
      <c r="I366" s="131"/>
      <c r="J366" s="3"/>
      <c r="K366" s="5" t="s">
        <v>2505</v>
      </c>
      <c r="L366" s="3" t="s">
        <v>150</v>
      </c>
      <c r="M366" s="3" t="s">
        <v>147</v>
      </c>
      <c r="N366" s="2" t="s">
        <v>2317</v>
      </c>
      <c r="O366" s="134" t="s">
        <v>2865</v>
      </c>
      <c r="P366" s="3" t="s">
        <v>2318</v>
      </c>
      <c r="Q366" s="70"/>
      <c r="R366" s="70"/>
      <c r="S366" s="70"/>
      <c r="T366" s="7" t="s">
        <v>2319</v>
      </c>
      <c r="U366" s="3" t="s">
        <v>2320</v>
      </c>
      <c r="V366" s="3" t="s">
        <v>405</v>
      </c>
      <c r="W366" s="3" t="s">
        <v>92</v>
      </c>
      <c r="X366" s="3" t="s">
        <v>95</v>
      </c>
      <c r="Y366" s="3" t="s">
        <v>89</v>
      </c>
      <c r="Z366" s="4">
        <f>IF(Tabela1[[#This Row],[R.A.E]]="SIM",VLOOKUP(Tabela1[[#This Row],[CLASSIFICAÇÃO]],Lista_Susp_!PRAZO,2,0)+Tabela1[[#This Row],[DATA]],"")</f>
        <v>45390</v>
      </c>
      <c r="AA366" s="13" t="str">
        <f ca="1">IF(Tabela1[[#This Row],[R.A.E]]="SIM",IF(AC366="ok","CONCLUÍDO",IF(Tabela1[[#This Row],[PRAZO ABERTURA R.A.E]]&lt;TODAY(),"ATRASADO","NO PRAZO")))</f>
        <v>CONCLUÍDO</v>
      </c>
      <c r="AB366" s="13" t="str">
        <f ca="1">IF(Tabela1[[#This Row],[PRAZO ABERTURA R.A.E]]&gt;=TODAY(),"",IF(Tabela1[[#This Row],[STATUS]]="ATRASADO",TODAY()-Tabela1[[#This Row],[PRAZO ABERTURA R.A.E]],""))</f>
        <v/>
      </c>
      <c r="AC366" s="4" t="s">
        <v>958</v>
      </c>
      <c r="AD366" s="4">
        <v>45397</v>
      </c>
      <c r="AE366" s="3" t="s">
        <v>89</v>
      </c>
    </row>
    <row r="367" spans="1:32" ht="45" x14ac:dyDescent="0.25">
      <c r="A367" s="6">
        <v>366</v>
      </c>
      <c r="B367" s="2" t="s">
        <v>25</v>
      </c>
      <c r="C367" s="85">
        <v>45382</v>
      </c>
      <c r="D367" s="87" t="s">
        <v>138</v>
      </c>
      <c r="E367" s="9">
        <v>0.72916666666666663</v>
      </c>
      <c r="F367" s="80" t="s">
        <v>2321</v>
      </c>
      <c r="G367" s="2" t="s">
        <v>28</v>
      </c>
      <c r="H367" s="131" t="s">
        <v>2532</v>
      </c>
      <c r="I367" s="131"/>
      <c r="J367" s="3"/>
      <c r="K367" s="5" t="s">
        <v>2322</v>
      </c>
      <c r="L367" s="3" t="s">
        <v>216</v>
      </c>
      <c r="M367" s="3" t="s">
        <v>147</v>
      </c>
      <c r="N367" s="2" t="s">
        <v>2323</v>
      </c>
      <c r="O367" s="2" t="s">
        <v>2324</v>
      </c>
      <c r="P367" s="3" t="s">
        <v>1673</v>
      </c>
      <c r="Q367" s="70"/>
      <c r="R367" s="70"/>
      <c r="S367" s="70"/>
      <c r="T367" s="7" t="s">
        <v>2325</v>
      </c>
      <c r="U367" s="3" t="s">
        <v>2326</v>
      </c>
      <c r="V367" s="3" t="s">
        <v>99</v>
      </c>
      <c r="W367" s="3" t="s">
        <v>85</v>
      </c>
      <c r="X367" s="3" t="s">
        <v>86</v>
      </c>
      <c r="Y367" s="3" t="s">
        <v>83</v>
      </c>
      <c r="Z367" s="4" t="str">
        <f>IF(Tabela1[[#This Row],[R.A.E]]="SIM",VLOOKUP(Tabela1[[#This Row],[CLASSIFICAÇÃO]],Lista_Susp_!PRAZO,2,0)+Tabela1[[#This Row],[DATA]],"")</f>
        <v/>
      </c>
      <c r="AA367" s="13" t="b">
        <f ca="1">IF(Tabela1[[#This Row],[R.A.E]]="SIM",IF(AC367="ok","CONCLUÍDO",IF(Tabela1[[#This Row],[PRAZO ABERTURA R.A.E]]&lt;TODAY(),"ATRASADO","NO PRAZO")))</f>
        <v>0</v>
      </c>
      <c r="AB367" s="13" t="str">
        <f ca="1">IF(Tabela1[[#This Row],[PRAZO ABERTURA R.A.E]]&gt;=TODAY(),"",IF(Tabela1[[#This Row],[STATUS]]="ATRASADO",TODAY()-Tabela1[[#This Row],[PRAZO ABERTURA R.A.E]],""))</f>
        <v/>
      </c>
      <c r="AE367" s="3"/>
    </row>
    <row r="368" spans="1:32" ht="30" x14ac:dyDescent="0.25">
      <c r="A368" s="6">
        <v>367</v>
      </c>
      <c r="B368" s="2" t="s">
        <v>30</v>
      </c>
      <c r="C368" s="85">
        <v>45383</v>
      </c>
      <c r="D368" s="87" t="s">
        <v>139</v>
      </c>
      <c r="E368" s="9">
        <v>0.38541666666666669</v>
      </c>
      <c r="F368" s="80" t="s">
        <v>1498</v>
      </c>
      <c r="G368" s="2" t="s">
        <v>28</v>
      </c>
      <c r="H368" s="131" t="s">
        <v>2532</v>
      </c>
      <c r="I368" s="131"/>
      <c r="J368" s="3"/>
      <c r="K368" s="5" t="s">
        <v>2327</v>
      </c>
      <c r="L368" s="3" t="s">
        <v>221</v>
      </c>
      <c r="M368" s="3" t="s">
        <v>145</v>
      </c>
      <c r="N368" s="2" t="s">
        <v>1362</v>
      </c>
      <c r="O368" s="2" t="s">
        <v>2328</v>
      </c>
      <c r="P368" s="3" t="s">
        <v>1673</v>
      </c>
      <c r="Q368" s="70"/>
      <c r="R368" s="70"/>
      <c r="S368" s="70"/>
      <c r="T368" s="7" t="s">
        <v>1619</v>
      </c>
      <c r="U368" s="3" t="s">
        <v>2329</v>
      </c>
      <c r="V368" s="3" t="s">
        <v>99</v>
      </c>
      <c r="W368" s="3" t="s">
        <v>85</v>
      </c>
      <c r="X368" s="3" t="s">
        <v>86</v>
      </c>
      <c r="Y368" s="3" t="s">
        <v>83</v>
      </c>
      <c r="Z368" s="4" t="str">
        <f>IF(Tabela1[[#This Row],[R.A.E]]="SIM",VLOOKUP(Tabela1[[#This Row],[CLASSIFICAÇÃO]],Lista_Susp_!PRAZO,2,0)+Tabela1[[#This Row],[DATA]],"")</f>
        <v/>
      </c>
      <c r="AA368" s="13" t="b">
        <f ca="1">IF(Tabela1[[#This Row],[R.A.E]]="SIM",IF(AC368="ok","CONCLUÍDO",IF(Tabela1[[#This Row],[PRAZO ABERTURA R.A.E]]&lt;TODAY(),"ATRASADO","NO PRAZO")))</f>
        <v>0</v>
      </c>
      <c r="AB368" s="13" t="str">
        <f ca="1">IF(Tabela1[[#This Row],[PRAZO ABERTURA R.A.E]]&gt;=TODAY(),"",IF(Tabela1[[#This Row],[STATUS]]="ATRASADO",TODAY()-Tabela1[[#This Row],[PRAZO ABERTURA R.A.E]],""))</f>
        <v/>
      </c>
      <c r="AE368" s="3"/>
      <c r="AF368" t="s">
        <v>89</v>
      </c>
    </row>
    <row r="369" spans="1:32" ht="30" x14ac:dyDescent="0.25">
      <c r="A369" s="6">
        <v>368</v>
      </c>
      <c r="B369" s="2" t="s">
        <v>30</v>
      </c>
      <c r="C369" s="85">
        <v>45384</v>
      </c>
      <c r="D369" s="87" t="s">
        <v>139</v>
      </c>
      <c r="E369" s="9">
        <v>0.34027777777777773</v>
      </c>
      <c r="F369" s="80" t="s">
        <v>2330</v>
      </c>
      <c r="G369" s="2" t="s">
        <v>28</v>
      </c>
      <c r="H369" s="131" t="s">
        <v>2400</v>
      </c>
      <c r="I369" s="131"/>
      <c r="J369" s="3"/>
      <c r="K369" s="5" t="s">
        <v>2331</v>
      </c>
      <c r="L369" s="3" t="s">
        <v>204</v>
      </c>
      <c r="M369" s="3" t="s">
        <v>145</v>
      </c>
      <c r="N369" s="2"/>
      <c r="O369" s="2" t="s">
        <v>2332</v>
      </c>
      <c r="P369" s="3" t="s">
        <v>1673</v>
      </c>
      <c r="Q369" s="70"/>
      <c r="R369" s="70"/>
      <c r="S369" s="70"/>
      <c r="T369" s="7" t="s">
        <v>2333</v>
      </c>
      <c r="U369" s="3" t="s">
        <v>2334</v>
      </c>
      <c r="V369" s="3" t="s">
        <v>103</v>
      </c>
      <c r="W369" s="3" t="s">
        <v>85</v>
      </c>
      <c r="X369" s="3" t="s">
        <v>86</v>
      </c>
      <c r="Y369" s="3" t="s">
        <v>83</v>
      </c>
      <c r="Z369" s="4" t="str">
        <f>IF(Tabela1[[#This Row],[R.A.E]]="SIM",VLOOKUP(Tabela1[[#This Row],[CLASSIFICAÇÃO]],Lista_Susp_!PRAZO,2,0)+Tabela1[[#This Row],[DATA]],"")</f>
        <v/>
      </c>
      <c r="AA369" s="13" t="b">
        <f ca="1">IF(Tabela1[[#This Row],[R.A.E]]="SIM",IF(AC369="ok","CONCLUÍDO",IF(Tabela1[[#This Row],[PRAZO ABERTURA R.A.E]]&lt;TODAY(),"ATRASADO","NO PRAZO")))</f>
        <v>0</v>
      </c>
      <c r="AB369" s="13" t="str">
        <f ca="1">IF(Tabela1[[#This Row],[PRAZO ABERTURA R.A.E]]&gt;=TODAY(),"",IF(Tabela1[[#This Row],[STATUS]]="ATRASADO",TODAY()-Tabela1[[#This Row],[PRAZO ABERTURA R.A.E]],""))</f>
        <v/>
      </c>
      <c r="AE369" s="3"/>
      <c r="AF369" t="s">
        <v>89</v>
      </c>
    </row>
    <row r="370" spans="1:32" ht="45" x14ac:dyDescent="0.25">
      <c r="A370" s="6">
        <v>369</v>
      </c>
      <c r="B370" s="2" t="s">
        <v>25</v>
      </c>
      <c r="C370" s="85">
        <v>45383</v>
      </c>
      <c r="D370" s="87" t="s">
        <v>139</v>
      </c>
      <c r="E370" s="9">
        <v>0.18055555555555555</v>
      </c>
      <c r="F370" s="80" t="s">
        <v>2335</v>
      </c>
      <c r="G370" s="2" t="s">
        <v>28</v>
      </c>
      <c r="H370" s="131" t="s">
        <v>2401</v>
      </c>
      <c r="I370" s="131"/>
      <c r="J370" s="3"/>
      <c r="K370" s="5" t="s">
        <v>2364</v>
      </c>
      <c r="L370" s="3" t="s">
        <v>150</v>
      </c>
      <c r="M370" s="3" t="s">
        <v>146</v>
      </c>
      <c r="N370" s="2" t="s">
        <v>2228</v>
      </c>
      <c r="O370" s="134" t="s">
        <v>2336</v>
      </c>
      <c r="P370" s="3" t="s">
        <v>1996</v>
      </c>
      <c r="Q370" s="70"/>
      <c r="R370" s="70"/>
      <c r="S370" s="70"/>
      <c r="T370" t="s">
        <v>2337</v>
      </c>
      <c r="U370" s="3" t="s">
        <v>1832</v>
      </c>
      <c r="V370" s="3" t="s">
        <v>122</v>
      </c>
      <c r="W370" s="3" t="s">
        <v>92</v>
      </c>
      <c r="X370" s="3" t="s">
        <v>86</v>
      </c>
      <c r="Y370" s="3" t="s">
        <v>89</v>
      </c>
      <c r="Z370" s="4">
        <f>IF(Tabela1[[#This Row],[R.A.E]]="SIM",VLOOKUP(Tabela1[[#This Row],[CLASSIFICAÇÃO]],Lista_Susp_!PRAZO,2,0)+Tabela1[[#This Row],[DATA]],"")</f>
        <v>45390</v>
      </c>
      <c r="AA370" s="13" t="str">
        <f ca="1">IF(Tabela1[[#This Row],[R.A.E]]="SIM",IF(AC370="ok","CONCLUÍDO",IF(Tabela1[[#This Row],[PRAZO ABERTURA R.A.E]]&lt;TODAY(),"ATRASADO","NO PRAZO")))</f>
        <v>CONCLUÍDO</v>
      </c>
      <c r="AB370" s="13" t="str">
        <f ca="1">IF(Tabela1[[#This Row],[PRAZO ABERTURA R.A.E]]&gt;=TODAY(),"",IF(Tabela1[[#This Row],[STATUS]]="ATRASADO",TODAY()-Tabela1[[#This Row],[PRAZO ABERTURA R.A.E]],""))</f>
        <v/>
      </c>
      <c r="AC370" s="3" t="s">
        <v>248</v>
      </c>
      <c r="AE370" s="3" t="s">
        <v>89</v>
      </c>
    </row>
    <row r="371" spans="1:32" ht="105" x14ac:dyDescent="0.25">
      <c r="A371" s="6">
        <v>370</v>
      </c>
      <c r="B371" s="2" t="s">
        <v>25</v>
      </c>
      <c r="C371" s="85">
        <v>45384</v>
      </c>
      <c r="D371" s="87" t="s">
        <v>139</v>
      </c>
      <c r="E371" s="9">
        <v>0.70833333333333337</v>
      </c>
      <c r="F371" s="80" t="s">
        <v>2338</v>
      </c>
      <c r="G371" s="2" t="s">
        <v>28</v>
      </c>
      <c r="H371" s="131" t="s">
        <v>2401</v>
      </c>
      <c r="I371" s="131"/>
      <c r="J371" s="3"/>
      <c r="K371" s="5" t="s">
        <v>2363</v>
      </c>
      <c r="L371" s="3" t="s">
        <v>150</v>
      </c>
      <c r="M371" s="3" t="s">
        <v>146</v>
      </c>
      <c r="N371" s="2" t="s">
        <v>2228</v>
      </c>
      <c r="O371" s="2" t="s">
        <v>2339</v>
      </c>
      <c r="P371" s="3" t="s">
        <v>423</v>
      </c>
      <c r="Q371" s="70"/>
      <c r="R371" s="70"/>
      <c r="S371" s="70"/>
      <c r="T371" s="7" t="s">
        <v>2340</v>
      </c>
      <c r="U371" s="3" t="s">
        <v>426</v>
      </c>
      <c r="V371" s="3" t="s">
        <v>122</v>
      </c>
      <c r="W371" s="3" t="s">
        <v>85</v>
      </c>
      <c r="X371" s="3" t="s">
        <v>86</v>
      </c>
      <c r="Y371" s="3" t="s">
        <v>83</v>
      </c>
      <c r="Z371" s="4" t="str">
        <f>IF(Tabela1[[#This Row],[R.A.E]]="SIM",VLOOKUP(Tabela1[[#This Row],[CLASSIFICAÇÃO]],Lista_Susp_!PRAZO,2,0)+Tabela1[[#This Row],[DATA]],"")</f>
        <v/>
      </c>
      <c r="AA371" s="13" t="b">
        <f ca="1">IF(Tabela1[[#This Row],[R.A.E]]="SIM",IF(AC371="ok","CONCLUÍDO",IF(Tabela1[[#This Row],[PRAZO ABERTURA R.A.E]]&lt;TODAY(),"ATRASADO","NO PRAZO")))</f>
        <v>0</v>
      </c>
      <c r="AB371" s="13" t="str">
        <f ca="1">IF(Tabela1[[#This Row],[PRAZO ABERTURA R.A.E]]&gt;=TODAY(),"",IF(Tabela1[[#This Row],[STATUS]]="ATRASADO",TODAY()-Tabela1[[#This Row],[PRAZO ABERTURA R.A.E]],""))</f>
        <v/>
      </c>
      <c r="AE371" s="3"/>
    </row>
    <row r="372" spans="1:32" ht="45" x14ac:dyDescent="0.25">
      <c r="A372" s="6">
        <v>371</v>
      </c>
      <c r="B372" s="2" t="s">
        <v>25</v>
      </c>
      <c r="C372" s="85">
        <v>45384</v>
      </c>
      <c r="D372" s="87" t="s">
        <v>139</v>
      </c>
      <c r="E372" s="9">
        <v>0.61458333333333337</v>
      </c>
      <c r="F372" s="80" t="s">
        <v>2341</v>
      </c>
      <c r="G372" s="2" t="s">
        <v>28</v>
      </c>
      <c r="H372" s="131" t="s">
        <v>2399</v>
      </c>
      <c r="I372" s="131"/>
      <c r="J372" s="3"/>
      <c r="K372" s="5" t="s">
        <v>2362</v>
      </c>
      <c r="L372" s="3" t="s">
        <v>150</v>
      </c>
      <c r="M372" s="3" t="s">
        <v>257</v>
      </c>
      <c r="N372" s="2" t="s">
        <v>1542</v>
      </c>
      <c r="O372" s="134" t="s">
        <v>2866</v>
      </c>
      <c r="P372" s="3" t="s">
        <v>2343</v>
      </c>
      <c r="Q372" s="70"/>
      <c r="R372" s="70"/>
      <c r="S372" s="70"/>
      <c r="T372" s="7" t="s">
        <v>2344</v>
      </c>
      <c r="U372" s="3" t="s">
        <v>2342</v>
      </c>
      <c r="V372" s="3" t="s">
        <v>84</v>
      </c>
      <c r="W372" s="3" t="s">
        <v>85</v>
      </c>
      <c r="X372" s="3" t="s">
        <v>86</v>
      </c>
      <c r="Y372" s="3" t="s">
        <v>83</v>
      </c>
      <c r="Z372" s="4" t="str">
        <f>IF(Tabela1[[#This Row],[R.A.E]]="SIM",VLOOKUP(Tabela1[[#This Row],[CLASSIFICAÇÃO]],Lista_Susp_!PRAZO,2,0)+Tabela1[[#This Row],[DATA]],"")</f>
        <v/>
      </c>
      <c r="AA372" s="13" t="b">
        <f ca="1">IF(Tabela1[[#This Row],[R.A.E]]="SIM",IF(AC372="ok","CONCLUÍDO",IF(Tabela1[[#This Row],[PRAZO ABERTURA R.A.E]]&lt;TODAY(),"ATRASADO","NO PRAZO")))</f>
        <v>0</v>
      </c>
      <c r="AB372" s="13" t="str">
        <f ca="1">IF(Tabela1[[#This Row],[PRAZO ABERTURA R.A.E]]&gt;=TODAY(),"",IF(Tabela1[[#This Row],[STATUS]]="ATRASADO",TODAY()-Tabela1[[#This Row],[PRAZO ABERTURA R.A.E]],""))</f>
        <v/>
      </c>
      <c r="AE372" s="3"/>
    </row>
    <row r="373" spans="1:32" ht="30" x14ac:dyDescent="0.25">
      <c r="A373" s="6">
        <v>372</v>
      </c>
      <c r="B373" s="2" t="s">
        <v>25</v>
      </c>
      <c r="C373" s="85">
        <v>45384</v>
      </c>
      <c r="D373" s="87" t="s">
        <v>139</v>
      </c>
      <c r="E373" s="9">
        <v>0.47916666666666669</v>
      </c>
      <c r="F373" s="80" t="s">
        <v>2345</v>
      </c>
      <c r="G373" s="2" t="s">
        <v>39</v>
      </c>
      <c r="H373" s="131"/>
      <c r="I373" s="131"/>
      <c r="J373" s="3"/>
      <c r="K373" s="5" t="s">
        <v>2361</v>
      </c>
      <c r="L373" s="3" t="s">
        <v>150</v>
      </c>
      <c r="M373" s="3" t="s">
        <v>145</v>
      </c>
      <c r="N373" s="2" t="s">
        <v>145</v>
      </c>
      <c r="O373" s="2" t="s">
        <v>2346</v>
      </c>
      <c r="P373" s="19" t="s">
        <v>2347</v>
      </c>
      <c r="Q373" s="70"/>
      <c r="R373" s="70"/>
      <c r="S373" s="70"/>
      <c r="T373" t="s">
        <v>2348</v>
      </c>
      <c r="U373" s="3" t="s">
        <v>675</v>
      </c>
      <c r="V373" s="3" t="s">
        <v>276</v>
      </c>
      <c r="W373" s="3" t="s">
        <v>85</v>
      </c>
      <c r="X373" s="3" t="s">
        <v>86</v>
      </c>
      <c r="Y373" s="3" t="s">
        <v>83</v>
      </c>
      <c r="Z373" s="4" t="str">
        <f>IF(Tabela1[[#This Row],[R.A.E]]="SIM",VLOOKUP(Tabela1[[#This Row],[CLASSIFICAÇÃO]],Lista_Susp_!PRAZO,2,0)+Tabela1[[#This Row],[DATA]],"")</f>
        <v/>
      </c>
      <c r="AA373" s="13" t="b">
        <f ca="1">IF(Tabela1[[#This Row],[R.A.E]]="SIM",IF(AC373="ok","CONCLUÍDO",IF(Tabela1[[#This Row],[PRAZO ABERTURA R.A.E]]&lt;TODAY(),"ATRASADO","NO PRAZO")))</f>
        <v>0</v>
      </c>
      <c r="AB373" s="13" t="str">
        <f ca="1">IF(Tabela1[[#This Row],[PRAZO ABERTURA R.A.E]]&gt;=TODAY(),"",IF(Tabela1[[#This Row],[STATUS]]="ATRASADO",TODAY()-Tabela1[[#This Row],[PRAZO ABERTURA R.A.E]],""))</f>
        <v/>
      </c>
      <c r="AE373" s="3"/>
    </row>
    <row r="374" spans="1:32" ht="90" x14ac:dyDescent="0.25">
      <c r="A374" s="6">
        <v>373</v>
      </c>
      <c r="B374" s="2" t="s">
        <v>25</v>
      </c>
      <c r="C374" s="85">
        <v>45383</v>
      </c>
      <c r="D374" s="87" t="s">
        <v>139</v>
      </c>
      <c r="E374" s="9">
        <v>0.16666666666666666</v>
      </c>
      <c r="F374" s="80" t="s">
        <v>2366</v>
      </c>
      <c r="G374" s="2" t="s">
        <v>32</v>
      </c>
      <c r="H374" s="131"/>
      <c r="I374" s="131"/>
      <c r="J374" s="3"/>
      <c r="K374" s="5" t="s">
        <v>2349</v>
      </c>
      <c r="L374" s="3" t="s">
        <v>150</v>
      </c>
      <c r="M374" s="3" t="s">
        <v>147</v>
      </c>
      <c r="N374" s="2" t="s">
        <v>1796</v>
      </c>
      <c r="O374" s="134" t="s">
        <v>2867</v>
      </c>
      <c r="P374" s="3" t="s">
        <v>2318</v>
      </c>
      <c r="Q374" s="70"/>
      <c r="R374" s="70"/>
      <c r="S374" s="70"/>
      <c r="T374" s="7" t="s">
        <v>2350</v>
      </c>
      <c r="U374" s="3" t="s">
        <v>2351</v>
      </c>
      <c r="V374" s="3" t="s">
        <v>93</v>
      </c>
      <c r="W374" s="3" t="s">
        <v>85</v>
      </c>
      <c r="X374" s="3" t="s">
        <v>86</v>
      </c>
      <c r="Y374" s="3" t="s">
        <v>83</v>
      </c>
      <c r="Z374" s="4" t="str">
        <f>IF(Tabela1[[#This Row],[R.A.E]]="SIM",VLOOKUP(Tabela1[[#This Row],[CLASSIFICAÇÃO]],Lista_Susp_!PRAZO,2,0)+Tabela1[[#This Row],[DATA]],"")</f>
        <v/>
      </c>
      <c r="AA374" s="13" t="b">
        <f ca="1">IF(Tabela1[[#This Row],[R.A.E]]="SIM",IF(AC374="ok","CONCLUÍDO",IF(Tabela1[[#This Row],[PRAZO ABERTURA R.A.E]]&lt;TODAY(),"ATRASADO","NO PRAZO")))</f>
        <v>0</v>
      </c>
      <c r="AB374" s="13" t="str">
        <f ca="1">IF(Tabela1[[#This Row],[PRAZO ABERTURA R.A.E]]&gt;=TODAY(),"",IF(Tabela1[[#This Row],[STATUS]]="ATRASADO",TODAY()-Tabela1[[#This Row],[PRAZO ABERTURA R.A.E]],""))</f>
        <v/>
      </c>
      <c r="AE374" s="3"/>
    </row>
    <row r="375" spans="1:32" ht="45" x14ac:dyDescent="0.25">
      <c r="A375" s="6">
        <v>374</v>
      </c>
      <c r="B375" s="2" t="s">
        <v>25</v>
      </c>
      <c r="C375" s="85">
        <v>45385</v>
      </c>
      <c r="D375" s="87" t="s">
        <v>139</v>
      </c>
      <c r="E375" s="9">
        <v>0.31944444444444448</v>
      </c>
      <c r="F375" s="80" t="s">
        <v>2352</v>
      </c>
      <c r="G375" s="2" t="s">
        <v>36</v>
      </c>
      <c r="H375" s="131"/>
      <c r="I375" s="131"/>
      <c r="J375" s="3"/>
      <c r="K375" s="5" t="s">
        <v>2360</v>
      </c>
      <c r="L375" s="3" t="s">
        <v>150</v>
      </c>
      <c r="M375" s="3" t="s">
        <v>146</v>
      </c>
      <c r="N375" s="2" t="s">
        <v>2228</v>
      </c>
      <c r="O375" s="134" t="s">
        <v>2868</v>
      </c>
      <c r="P375" s="3" t="s">
        <v>2353</v>
      </c>
      <c r="Q375" s="70"/>
      <c r="R375" s="70"/>
      <c r="S375" s="70"/>
      <c r="T375" s="7" t="s">
        <v>2354</v>
      </c>
      <c r="U375" s="3" t="s">
        <v>2355</v>
      </c>
      <c r="V375" s="3" t="s">
        <v>1342</v>
      </c>
      <c r="W375" s="3" t="s">
        <v>85</v>
      </c>
      <c r="X375" s="3" t="s">
        <v>86</v>
      </c>
      <c r="Y375" s="3" t="s">
        <v>83</v>
      </c>
      <c r="Z375" s="4" t="str">
        <f>IF(Tabela1[[#This Row],[R.A.E]]="SIM",VLOOKUP(Tabela1[[#This Row],[CLASSIFICAÇÃO]],Lista_Susp_!PRAZO,2,0)+Tabela1[[#This Row],[DATA]],"")</f>
        <v/>
      </c>
      <c r="AA375" s="13" t="b">
        <f ca="1">IF(Tabela1[[#This Row],[R.A.E]]="SIM",IF(AC375="ok","CONCLUÍDO",IF(Tabela1[[#This Row],[PRAZO ABERTURA R.A.E]]&lt;TODAY(),"ATRASADO","NO PRAZO")))</f>
        <v>0</v>
      </c>
      <c r="AB375" s="13" t="str">
        <f ca="1">IF(Tabela1[[#This Row],[PRAZO ABERTURA R.A.E]]&gt;=TODAY(),"",IF(Tabela1[[#This Row],[STATUS]]="ATRASADO",TODAY()-Tabela1[[#This Row],[PRAZO ABERTURA R.A.E]],""))</f>
        <v/>
      </c>
      <c r="AE375" s="3"/>
      <c r="AF375" t="s">
        <v>89</v>
      </c>
    </row>
    <row r="376" spans="1:32" ht="30" x14ac:dyDescent="0.25">
      <c r="A376" s="6">
        <v>375</v>
      </c>
      <c r="B376" s="2" t="s">
        <v>30</v>
      </c>
      <c r="C376" s="85">
        <v>45384</v>
      </c>
      <c r="D376" s="87" t="s">
        <v>139</v>
      </c>
      <c r="E376" s="9">
        <v>0.31597222222222221</v>
      </c>
      <c r="F376" s="80" t="s">
        <v>1620</v>
      </c>
      <c r="G376" s="2" t="s">
        <v>39</v>
      </c>
      <c r="H376" s="131"/>
      <c r="I376" s="131"/>
      <c r="J376" s="3"/>
      <c r="K376" s="5" t="s">
        <v>2356</v>
      </c>
      <c r="L376" s="3" t="s">
        <v>220</v>
      </c>
      <c r="M376" s="3" t="s">
        <v>145</v>
      </c>
      <c r="N376" s="2" t="s">
        <v>2357</v>
      </c>
      <c r="O376" s="2" t="s">
        <v>2358</v>
      </c>
      <c r="P376" s="3" t="s">
        <v>469</v>
      </c>
      <c r="Q376" s="70"/>
      <c r="R376" s="70"/>
      <c r="S376" s="70"/>
      <c r="T376" s="7" t="s">
        <v>2111</v>
      </c>
      <c r="U376" s="3" t="s">
        <v>2359</v>
      </c>
      <c r="V376" s="3" t="s">
        <v>94</v>
      </c>
      <c r="W376" s="3" t="s">
        <v>85</v>
      </c>
      <c r="X376" s="3" t="s">
        <v>86</v>
      </c>
      <c r="Y376" s="3" t="s">
        <v>83</v>
      </c>
      <c r="Z376" s="4" t="str">
        <f>IF(Tabela1[[#This Row],[R.A.E]]="SIM",VLOOKUP(Tabela1[[#This Row],[CLASSIFICAÇÃO]],Lista_Susp_!PRAZO,2,0)+Tabela1[[#This Row],[DATA]],"")</f>
        <v/>
      </c>
      <c r="AA376" s="13" t="b">
        <f ca="1">IF(Tabela1[[#This Row],[R.A.E]]="SIM",IF(AC376="ok","CONCLUÍDO",IF(Tabela1[[#This Row],[PRAZO ABERTURA R.A.E]]&lt;TODAY(),"ATRASADO","NO PRAZO")))</f>
        <v>0</v>
      </c>
      <c r="AB376" s="13" t="str">
        <f ca="1">IF(Tabela1[[#This Row],[PRAZO ABERTURA R.A.E]]&gt;=TODAY(),"",IF(Tabela1[[#This Row],[STATUS]]="ATRASADO",TODAY()-Tabela1[[#This Row],[PRAZO ABERTURA R.A.E]],""))</f>
        <v/>
      </c>
      <c r="AE376" s="3"/>
      <c r="AF376" t="s">
        <v>89</v>
      </c>
    </row>
    <row r="377" spans="1:32" ht="45" x14ac:dyDescent="0.25">
      <c r="A377" s="6">
        <v>376</v>
      </c>
      <c r="B377" s="2" t="s">
        <v>25</v>
      </c>
      <c r="C377" s="85">
        <v>45385</v>
      </c>
      <c r="D377" s="87" t="s">
        <v>139</v>
      </c>
      <c r="E377" s="9">
        <v>0.65277777777777779</v>
      </c>
      <c r="F377" s="80" t="s">
        <v>2372</v>
      </c>
      <c r="G377" s="2" t="s">
        <v>28</v>
      </c>
      <c r="H377" s="131" t="s">
        <v>2400</v>
      </c>
      <c r="I377" s="131"/>
      <c r="J377" s="3" t="s">
        <v>89</v>
      </c>
      <c r="K377" s="5" t="s">
        <v>2395</v>
      </c>
      <c r="L377" s="3" t="s">
        <v>161</v>
      </c>
      <c r="M377" s="3" t="s">
        <v>274</v>
      </c>
      <c r="N377" s="2" t="s">
        <v>2373</v>
      </c>
      <c r="O377" s="2" t="s">
        <v>2374</v>
      </c>
      <c r="P377" s="3" t="s">
        <v>1979</v>
      </c>
      <c r="Q377" s="70"/>
      <c r="R377" s="70"/>
      <c r="S377" s="70"/>
      <c r="T377" s="7" t="s">
        <v>2375</v>
      </c>
      <c r="U377" s="3" t="s">
        <v>2376</v>
      </c>
      <c r="V377" s="3" t="s">
        <v>100</v>
      </c>
      <c r="W377" s="3" t="s">
        <v>85</v>
      </c>
      <c r="X377" s="3" t="s">
        <v>95</v>
      </c>
      <c r="Y377" s="3" t="s">
        <v>89</v>
      </c>
      <c r="Z377" s="4">
        <f>IF(Tabela1[[#This Row],[R.A.E]]="SIM",VLOOKUP(Tabela1[[#This Row],[CLASSIFICAÇÃO]],Lista_Susp_!PRAZO,2,0)+Tabela1[[#This Row],[DATA]],"")</f>
        <v>45392</v>
      </c>
      <c r="AA377" s="13" t="str">
        <f ca="1">IF(Tabela1[[#This Row],[R.A.E]]="SIM",IF(AC377="ok","CONCLUÍDO",IF(Tabela1[[#This Row],[PRAZO ABERTURA R.A.E]]&lt;TODAY(),"ATRASADO","NO PRAZO")))</f>
        <v>CONCLUÍDO</v>
      </c>
      <c r="AB377" s="13" t="str">
        <f ca="1">IF(Tabela1[[#This Row],[PRAZO ABERTURA R.A.E]]&gt;=TODAY(),"",IF(Tabela1[[#This Row],[STATUS]]="ATRASADO",TODAY()-Tabela1[[#This Row],[PRAZO ABERTURA R.A.E]],""))</f>
        <v/>
      </c>
      <c r="AC377" s="3" t="s">
        <v>248</v>
      </c>
      <c r="AE377" s="3"/>
    </row>
    <row r="378" spans="1:32" ht="45" x14ac:dyDescent="0.25">
      <c r="A378" s="6">
        <v>377</v>
      </c>
      <c r="B378" s="2" t="s">
        <v>25</v>
      </c>
      <c r="C378" s="85">
        <v>45385</v>
      </c>
      <c r="D378" s="87" t="s">
        <v>139</v>
      </c>
      <c r="E378" s="9">
        <v>0.68055555555555547</v>
      </c>
      <c r="F378" s="80" t="s">
        <v>2394</v>
      </c>
      <c r="G378" s="2" t="s">
        <v>39</v>
      </c>
      <c r="H378" s="131"/>
      <c r="I378" s="131"/>
      <c r="J378" s="3"/>
      <c r="K378" s="5" t="s">
        <v>2396</v>
      </c>
      <c r="L378" s="3" t="s">
        <v>33</v>
      </c>
      <c r="M378" s="3" t="s">
        <v>145</v>
      </c>
      <c r="N378" s="2" t="s">
        <v>2377</v>
      </c>
      <c r="O378" s="2" t="s">
        <v>2378</v>
      </c>
      <c r="P378" s="3" t="s">
        <v>2379</v>
      </c>
      <c r="Q378" s="70"/>
      <c r="R378" s="70"/>
      <c r="S378" s="70"/>
      <c r="T378" s="7" t="s">
        <v>2380</v>
      </c>
      <c r="U378" s="3" t="s">
        <v>2381</v>
      </c>
      <c r="V378" s="3" t="s">
        <v>276</v>
      </c>
      <c r="W378" s="3" t="s">
        <v>85</v>
      </c>
      <c r="X378" s="3" t="s">
        <v>86</v>
      </c>
      <c r="Y378" s="3" t="s">
        <v>83</v>
      </c>
      <c r="Z378" s="4" t="str">
        <f>IF(Tabela1[[#This Row],[R.A.E]]="SIM",VLOOKUP(Tabela1[[#This Row],[CLASSIFICAÇÃO]],Lista_Susp_!PRAZO,2,0)+Tabela1[[#This Row],[DATA]],"")</f>
        <v/>
      </c>
      <c r="AA378" s="13" t="b">
        <f ca="1">IF(Tabela1[[#This Row],[R.A.E]]="SIM",IF(AC378="ok","CONCLUÍDO",IF(Tabela1[[#This Row],[PRAZO ABERTURA R.A.E]]&lt;TODAY(),"ATRASADO","NO PRAZO")))</f>
        <v>0</v>
      </c>
      <c r="AB378" s="13" t="str">
        <f ca="1">IF(Tabela1[[#This Row],[PRAZO ABERTURA R.A.E]]&gt;=TODAY(),"",IF(Tabela1[[#This Row],[STATUS]]="ATRASADO",TODAY()-Tabela1[[#This Row],[PRAZO ABERTURA R.A.E]],""))</f>
        <v/>
      </c>
      <c r="AE378" s="3"/>
    </row>
    <row r="379" spans="1:32" ht="60" x14ac:dyDescent="0.25">
      <c r="A379" s="6">
        <v>378</v>
      </c>
      <c r="B379" s="2" t="s">
        <v>25</v>
      </c>
      <c r="C379" s="85">
        <v>45386</v>
      </c>
      <c r="D379" s="87" t="s">
        <v>139</v>
      </c>
      <c r="E379" s="9">
        <v>0.31944444444444448</v>
      </c>
      <c r="F379" s="80" t="s">
        <v>2388</v>
      </c>
      <c r="G379" s="2" t="s">
        <v>39</v>
      </c>
      <c r="H379" s="131"/>
      <c r="I379" s="131"/>
      <c r="J379" s="3"/>
      <c r="K379" s="5" t="s">
        <v>2382</v>
      </c>
      <c r="L379" s="3" t="s">
        <v>216</v>
      </c>
      <c r="M379" s="3" t="s">
        <v>147</v>
      </c>
      <c r="N379" s="2" t="s">
        <v>2383</v>
      </c>
      <c r="O379" s="2" t="s">
        <v>2384</v>
      </c>
      <c r="P379" s="3" t="s">
        <v>2385</v>
      </c>
      <c r="Q379" s="70"/>
      <c r="R379" s="70"/>
      <c r="S379" s="70"/>
      <c r="T379" s="7" t="s">
        <v>2386</v>
      </c>
      <c r="U379" s="3" t="s">
        <v>2387</v>
      </c>
      <c r="V379" s="3" t="s">
        <v>405</v>
      </c>
      <c r="W379" s="3" t="s">
        <v>85</v>
      </c>
      <c r="X379" s="3" t="s">
        <v>86</v>
      </c>
      <c r="Y379" s="3" t="s">
        <v>83</v>
      </c>
      <c r="Z379" s="4" t="str">
        <f>IF(Tabela1[[#This Row],[R.A.E]]="SIM",VLOOKUP(Tabela1[[#This Row],[CLASSIFICAÇÃO]],Lista_Susp_!PRAZO,2,0)+Tabela1[[#This Row],[DATA]],"")</f>
        <v/>
      </c>
      <c r="AA379" s="13" t="b">
        <f ca="1">IF(Tabela1[[#This Row],[R.A.E]]="SIM",IF(AC379="ok","CONCLUÍDO",IF(Tabela1[[#This Row],[PRAZO ABERTURA R.A.E]]&lt;TODAY(),"ATRASADO","NO PRAZO")))</f>
        <v>0</v>
      </c>
      <c r="AB379" s="13" t="str">
        <f ca="1">IF(Tabela1[[#This Row],[PRAZO ABERTURA R.A.E]]&gt;=TODAY(),"",IF(Tabela1[[#This Row],[STATUS]]="ATRASADO",TODAY()-Tabela1[[#This Row],[PRAZO ABERTURA R.A.E]],""))</f>
        <v/>
      </c>
      <c r="AE379" s="3"/>
    </row>
    <row r="380" spans="1:32" ht="45" x14ac:dyDescent="0.25">
      <c r="A380" s="6">
        <v>379</v>
      </c>
      <c r="B380" s="2" t="s">
        <v>25</v>
      </c>
      <c r="C380" s="85">
        <v>45386</v>
      </c>
      <c r="D380" s="87" t="s">
        <v>139</v>
      </c>
      <c r="E380" s="9">
        <v>0.39583333333333331</v>
      </c>
      <c r="F380" s="80" t="s">
        <v>2392</v>
      </c>
      <c r="G380" s="2" t="s">
        <v>32</v>
      </c>
      <c r="H380" s="131"/>
      <c r="I380" s="131"/>
      <c r="J380" s="3"/>
      <c r="K380" s="5" t="s">
        <v>2492</v>
      </c>
      <c r="L380" s="3" t="s">
        <v>209</v>
      </c>
      <c r="M380" s="3" t="s">
        <v>145</v>
      </c>
      <c r="N380" s="2" t="s">
        <v>2393</v>
      </c>
      <c r="O380" s="2" t="s">
        <v>2389</v>
      </c>
      <c r="P380" s="3" t="s">
        <v>430</v>
      </c>
      <c r="Q380" s="70"/>
      <c r="R380" s="70"/>
      <c r="S380" s="70"/>
      <c r="T380" s="7" t="s">
        <v>2390</v>
      </c>
      <c r="U380" s="3" t="s">
        <v>2391</v>
      </c>
      <c r="V380" s="3" t="s">
        <v>91</v>
      </c>
      <c r="W380" s="3" t="s">
        <v>85</v>
      </c>
      <c r="X380" s="3" t="s">
        <v>86</v>
      </c>
      <c r="Y380" s="3" t="s">
        <v>83</v>
      </c>
      <c r="Z380" s="4" t="str">
        <f>IF(Tabela1[[#This Row],[R.A.E]]="SIM",VLOOKUP(Tabela1[[#This Row],[CLASSIFICAÇÃO]],Lista_Susp_!PRAZO,2,0)+Tabela1[[#This Row],[DATA]],"")</f>
        <v/>
      </c>
      <c r="AA380" s="13" t="b">
        <f ca="1">IF(Tabela1[[#This Row],[R.A.E]]="SIM",IF(AC380="ok","CONCLUÍDO",IF(Tabela1[[#This Row],[PRAZO ABERTURA R.A.E]]&lt;TODAY(),"ATRASADO","NO PRAZO")))</f>
        <v>0</v>
      </c>
      <c r="AB380" s="13" t="str">
        <f ca="1">IF(Tabela1[[#This Row],[PRAZO ABERTURA R.A.E]]&gt;=TODAY(),"",IF(Tabela1[[#This Row],[STATUS]]="ATRASADO",TODAY()-Tabela1[[#This Row],[PRAZO ABERTURA R.A.E]],""))</f>
        <v/>
      </c>
      <c r="AE380" s="3"/>
    </row>
    <row r="381" spans="1:32" ht="60" x14ac:dyDescent="0.25">
      <c r="A381" s="6">
        <v>380</v>
      </c>
      <c r="B381" s="2" t="s">
        <v>25</v>
      </c>
      <c r="C381" s="85">
        <v>45386</v>
      </c>
      <c r="D381" s="87" t="s">
        <v>139</v>
      </c>
      <c r="E381" s="9">
        <v>0.52083333333333337</v>
      </c>
      <c r="F381" s="80" t="s">
        <v>2402</v>
      </c>
      <c r="G381" s="2" t="s">
        <v>28</v>
      </c>
      <c r="H381" s="131" t="s">
        <v>2399</v>
      </c>
      <c r="I381" s="131"/>
      <c r="J381" s="3"/>
      <c r="K381" s="5" t="s">
        <v>2491</v>
      </c>
      <c r="L381" s="3" t="s">
        <v>150</v>
      </c>
      <c r="M381" s="3" t="s">
        <v>257</v>
      </c>
      <c r="N381" s="2" t="s">
        <v>2404</v>
      </c>
      <c r="O381" s="134" t="s">
        <v>2403</v>
      </c>
      <c r="P381" s="3" t="s">
        <v>2405</v>
      </c>
      <c r="Q381" s="70"/>
      <c r="R381" s="70"/>
      <c r="S381" s="70"/>
      <c r="T381" s="7" t="s">
        <v>2308</v>
      </c>
      <c r="U381" s="3" t="s">
        <v>2406</v>
      </c>
      <c r="V381" s="3" t="s">
        <v>1328</v>
      </c>
      <c r="W381" s="3" t="s">
        <v>85</v>
      </c>
      <c r="X381" s="3" t="s">
        <v>86</v>
      </c>
      <c r="Y381" s="3" t="s">
        <v>83</v>
      </c>
      <c r="Z381" s="4" t="str">
        <f>IF(Tabela1[[#This Row],[R.A.E]]="SIM",VLOOKUP(Tabela1[[#This Row],[CLASSIFICAÇÃO]],Lista_Susp_!PRAZO,2,0)+Tabela1[[#This Row],[DATA]],"")</f>
        <v/>
      </c>
      <c r="AA381" s="13" t="b">
        <f ca="1">IF(Tabela1[[#This Row],[R.A.E]]="SIM",IF(AC381="ok","CONCLUÍDO",IF(Tabela1[[#This Row],[PRAZO ABERTURA R.A.E]]&lt;TODAY(),"ATRASADO","NO PRAZO")))</f>
        <v>0</v>
      </c>
      <c r="AB381" s="13" t="str">
        <f ca="1">IF(Tabela1[[#This Row],[PRAZO ABERTURA R.A.E]]&gt;=TODAY(),"",IF(Tabela1[[#This Row],[STATUS]]="ATRASADO",TODAY()-Tabela1[[#This Row],[PRAZO ABERTURA R.A.E]],""))</f>
        <v/>
      </c>
      <c r="AE381" s="3"/>
    </row>
    <row r="382" spans="1:32" ht="90" x14ac:dyDescent="0.25">
      <c r="A382" s="6">
        <v>381</v>
      </c>
      <c r="B382" s="2" t="s">
        <v>25</v>
      </c>
      <c r="C382" s="85">
        <v>45387</v>
      </c>
      <c r="D382" s="87" t="s">
        <v>139</v>
      </c>
      <c r="E382" s="9">
        <v>0.96527777777777779</v>
      </c>
      <c r="F382" s="80" t="s">
        <v>2407</v>
      </c>
      <c r="G382" s="2" t="s">
        <v>32</v>
      </c>
      <c r="H382" s="131"/>
      <c r="I382" s="131"/>
      <c r="J382" s="3"/>
      <c r="K382" s="5" t="s">
        <v>2490</v>
      </c>
      <c r="L382" s="6" t="s">
        <v>2425</v>
      </c>
      <c r="M382" s="3" t="s">
        <v>147</v>
      </c>
      <c r="N382" s="2" t="s">
        <v>1569</v>
      </c>
      <c r="O382" s="2" t="s">
        <v>2408</v>
      </c>
      <c r="P382" s="3" t="s">
        <v>2409</v>
      </c>
      <c r="Q382" s="70"/>
      <c r="R382" s="70"/>
      <c r="S382" s="70"/>
      <c r="T382" s="7" t="s">
        <v>2410</v>
      </c>
      <c r="U382" s="3" t="s">
        <v>1360</v>
      </c>
      <c r="V382" s="3" t="s">
        <v>1361</v>
      </c>
      <c r="W382" s="3" t="s">
        <v>85</v>
      </c>
      <c r="X382" s="3" t="s">
        <v>86</v>
      </c>
      <c r="Y382" s="3" t="s">
        <v>83</v>
      </c>
      <c r="Z382" s="4" t="str">
        <f>IF(Tabela1[[#This Row],[R.A.E]]="SIM",VLOOKUP(Tabela1[[#This Row],[CLASSIFICAÇÃO]],Lista_Susp_!PRAZO,2,0)+Tabela1[[#This Row],[DATA]],"")</f>
        <v/>
      </c>
      <c r="AA382" s="13" t="b">
        <f ca="1">IF(Tabela1[[#This Row],[R.A.E]]="SIM",IF(AC382="ok","CONCLUÍDO",IF(Tabela1[[#This Row],[PRAZO ABERTURA R.A.E]]&lt;TODAY(),"ATRASADO","NO PRAZO")))</f>
        <v>0</v>
      </c>
      <c r="AB382" s="13" t="str">
        <f ca="1">IF(Tabela1[[#This Row],[PRAZO ABERTURA R.A.E]]&gt;=TODAY(),"",IF(Tabela1[[#This Row],[STATUS]]="ATRASADO",TODAY()-Tabela1[[#This Row],[PRAZO ABERTURA R.A.E]],""))</f>
        <v/>
      </c>
      <c r="AE382" s="3"/>
    </row>
    <row r="383" spans="1:32" ht="75" x14ac:dyDescent="0.25">
      <c r="A383" s="6">
        <v>382</v>
      </c>
      <c r="B383" s="2" t="s">
        <v>25</v>
      </c>
      <c r="C383" s="85">
        <v>45389</v>
      </c>
      <c r="D383" s="87" t="s">
        <v>139</v>
      </c>
      <c r="E383" s="9">
        <v>0.48402777777777778</v>
      </c>
      <c r="F383" s="80" t="s">
        <v>2488</v>
      </c>
      <c r="G383" s="2" t="s">
        <v>28</v>
      </c>
      <c r="H383" s="131" t="s">
        <v>2400</v>
      </c>
      <c r="I383" s="131"/>
      <c r="J383" s="3"/>
      <c r="K383" s="5" t="s">
        <v>2489</v>
      </c>
      <c r="L383" s="6" t="s">
        <v>279</v>
      </c>
      <c r="M383" s="3" t="s">
        <v>146</v>
      </c>
      <c r="N383" s="2" t="s">
        <v>2228</v>
      </c>
      <c r="O383" s="2" t="s">
        <v>2411</v>
      </c>
      <c r="P383" s="3" t="s">
        <v>423</v>
      </c>
      <c r="Q383" s="70"/>
      <c r="R383" s="70"/>
      <c r="S383" s="70"/>
      <c r="T383" s="7" t="s">
        <v>2412</v>
      </c>
      <c r="U383" s="3" t="s">
        <v>2413</v>
      </c>
      <c r="V383" s="3" t="s">
        <v>80</v>
      </c>
      <c r="W383" s="3" t="s">
        <v>85</v>
      </c>
      <c r="X383" s="3" t="s">
        <v>86</v>
      </c>
      <c r="Y383" s="3" t="s">
        <v>83</v>
      </c>
      <c r="Z383" s="4" t="str">
        <f>IF(Tabela1[[#This Row],[R.A.E]]="SIM",VLOOKUP(Tabela1[[#This Row],[CLASSIFICAÇÃO]],Lista_Susp_!PRAZO,2,0)+Tabela1[[#This Row],[DATA]],"")</f>
        <v/>
      </c>
      <c r="AA383" s="13" t="b">
        <f ca="1">IF(Tabela1[[#This Row],[R.A.E]]="SIM",IF(AC383="ok","CONCLUÍDO",IF(Tabela1[[#This Row],[PRAZO ABERTURA R.A.E]]&lt;TODAY(),"ATRASADO","NO PRAZO")))</f>
        <v>0</v>
      </c>
      <c r="AB383" s="13" t="str">
        <f ca="1">IF(Tabela1[[#This Row],[PRAZO ABERTURA R.A.E]]&gt;=TODAY(),"",IF(Tabela1[[#This Row],[STATUS]]="ATRASADO",TODAY()-Tabela1[[#This Row],[PRAZO ABERTURA R.A.E]],""))</f>
        <v/>
      </c>
      <c r="AE383" s="3"/>
      <c r="AF383" t="s">
        <v>89</v>
      </c>
    </row>
    <row r="384" spans="1:32" ht="60" x14ac:dyDescent="0.25">
      <c r="A384" s="6">
        <v>383</v>
      </c>
      <c r="B384" s="2" t="s">
        <v>25</v>
      </c>
      <c r="C384" s="85">
        <v>45386</v>
      </c>
      <c r="D384" s="87" t="s">
        <v>139</v>
      </c>
      <c r="E384" s="9">
        <v>0.39583333333333331</v>
      </c>
      <c r="F384" s="80" t="s">
        <v>2414</v>
      </c>
      <c r="G384" s="2" t="s">
        <v>36</v>
      </c>
      <c r="H384" s="131"/>
      <c r="I384" s="131"/>
      <c r="J384" s="3"/>
      <c r="K384" s="5" t="s">
        <v>2487</v>
      </c>
      <c r="L384" s="6" t="s">
        <v>190</v>
      </c>
      <c r="M384" s="3" t="s">
        <v>147</v>
      </c>
      <c r="N384" s="2" t="s">
        <v>1851</v>
      </c>
      <c r="O384" s="80" t="s">
        <v>2415</v>
      </c>
      <c r="P384" s="3" t="s">
        <v>1787</v>
      </c>
      <c r="Q384" s="70"/>
      <c r="R384" s="70"/>
      <c r="S384" s="70"/>
      <c r="T384" s="7" t="s">
        <v>2416</v>
      </c>
      <c r="U384" s="3" t="s">
        <v>2417</v>
      </c>
      <c r="V384" s="3" t="s">
        <v>93</v>
      </c>
      <c r="W384" s="3" t="s">
        <v>85</v>
      </c>
      <c r="X384" s="3" t="s">
        <v>86</v>
      </c>
      <c r="Y384" s="3" t="s">
        <v>83</v>
      </c>
      <c r="Z384" s="4" t="str">
        <f>IF(Tabela1[[#This Row],[R.A.E]]="SIM",VLOOKUP(Tabela1[[#This Row],[CLASSIFICAÇÃO]],Lista_Susp_!PRAZO,2,0)+Tabela1[[#This Row],[DATA]],"")</f>
        <v/>
      </c>
      <c r="AA384" s="13" t="b">
        <f ca="1">IF(Tabela1[[#This Row],[R.A.E]]="SIM",IF(AC384="ok","CONCLUÍDO",IF(Tabela1[[#This Row],[PRAZO ABERTURA R.A.E]]&lt;TODAY(),"ATRASADO","NO PRAZO")))</f>
        <v>0</v>
      </c>
      <c r="AB384" s="13" t="str">
        <f ca="1">IF(Tabela1[[#This Row],[PRAZO ABERTURA R.A.E]]&gt;=TODAY(),"",IF(Tabela1[[#This Row],[STATUS]]="ATRASADO",TODAY()-Tabela1[[#This Row],[PRAZO ABERTURA R.A.E]],""))</f>
        <v/>
      </c>
      <c r="AE384" s="3"/>
    </row>
    <row r="385" spans="1:32" ht="91.5" customHeight="1" x14ac:dyDescent="0.25">
      <c r="A385" s="6">
        <v>384</v>
      </c>
      <c r="B385" s="2" t="s">
        <v>25</v>
      </c>
      <c r="C385" s="85">
        <v>45386</v>
      </c>
      <c r="D385" s="87" t="s">
        <v>139</v>
      </c>
      <c r="E385" s="9">
        <v>0.5</v>
      </c>
      <c r="F385" s="80" t="s">
        <v>2418</v>
      </c>
      <c r="G385" s="2" t="s">
        <v>36</v>
      </c>
      <c r="H385" s="131"/>
      <c r="I385" s="131"/>
      <c r="J385" s="3"/>
      <c r="K385" s="5" t="s">
        <v>2419</v>
      </c>
      <c r="L385" s="6" t="s">
        <v>2420</v>
      </c>
      <c r="M385" s="3" t="s">
        <v>233</v>
      </c>
      <c r="N385" s="2" t="s">
        <v>1937</v>
      </c>
      <c r="O385" s="80" t="s">
        <v>2422</v>
      </c>
      <c r="P385" s="1" t="s">
        <v>2421</v>
      </c>
      <c r="Q385" s="70"/>
      <c r="R385" s="70"/>
      <c r="S385" s="70"/>
      <c r="T385" s="7" t="s">
        <v>2423</v>
      </c>
      <c r="U385" s="3" t="s">
        <v>2424</v>
      </c>
      <c r="V385" s="3" t="s">
        <v>97</v>
      </c>
      <c r="W385" s="3" t="s">
        <v>85</v>
      </c>
      <c r="X385" s="3" t="s">
        <v>86</v>
      </c>
      <c r="Y385" s="3" t="s">
        <v>83</v>
      </c>
      <c r="Z385" s="4" t="str">
        <f>IF(Tabela1[[#This Row],[R.A.E]]="SIM",VLOOKUP(Tabela1[[#This Row],[CLASSIFICAÇÃO]],Lista_Susp_!PRAZO,2,0)+Tabela1[[#This Row],[DATA]],"")</f>
        <v/>
      </c>
      <c r="AA385" s="13" t="b">
        <f ca="1">IF(Tabela1[[#This Row],[R.A.E]]="SIM",IF(AC385="ok","CONCLUÍDO",IF(Tabela1[[#This Row],[PRAZO ABERTURA R.A.E]]&lt;TODAY(),"ATRASADO","NO PRAZO")))</f>
        <v>0</v>
      </c>
      <c r="AB385" s="13" t="str">
        <f ca="1">IF(Tabela1[[#This Row],[PRAZO ABERTURA R.A.E]]&gt;=TODAY(),"",IF(Tabela1[[#This Row],[STATUS]]="ATRASADO",TODAY()-Tabela1[[#This Row],[PRAZO ABERTURA R.A.E]],""))</f>
        <v/>
      </c>
      <c r="AE385" s="3"/>
    </row>
    <row r="386" spans="1:32" ht="72" customHeight="1" x14ac:dyDescent="0.25">
      <c r="A386" s="6">
        <v>385</v>
      </c>
      <c r="B386" s="2" t="s">
        <v>25</v>
      </c>
      <c r="C386" s="85">
        <v>45387</v>
      </c>
      <c r="D386" s="87" t="s">
        <v>139</v>
      </c>
      <c r="E386" s="9">
        <v>0.69444444444444453</v>
      </c>
      <c r="F386" s="80" t="s">
        <v>523</v>
      </c>
      <c r="G386" s="2" t="s">
        <v>32</v>
      </c>
      <c r="H386" s="131"/>
      <c r="I386" s="131"/>
      <c r="J386" s="3"/>
      <c r="K386" s="5" t="s">
        <v>2426</v>
      </c>
      <c r="L386" s="3" t="s">
        <v>150</v>
      </c>
      <c r="M386" s="3" t="s">
        <v>51</v>
      </c>
      <c r="N386" s="2" t="s">
        <v>1414</v>
      </c>
      <c r="O386" s="134" t="s">
        <v>2869</v>
      </c>
      <c r="P386" s="3" t="s">
        <v>526</v>
      </c>
      <c r="Q386" s="70"/>
      <c r="R386" s="70"/>
      <c r="S386" s="70"/>
      <c r="T386" s="7" t="s">
        <v>2427</v>
      </c>
      <c r="U386" s="3" t="s">
        <v>1927</v>
      </c>
      <c r="V386" s="3" t="s">
        <v>97</v>
      </c>
      <c r="W386" s="3" t="s">
        <v>85</v>
      </c>
      <c r="X386" s="3" t="s">
        <v>86</v>
      </c>
      <c r="Y386" s="3" t="s">
        <v>83</v>
      </c>
      <c r="Z386" s="4" t="str">
        <f>IF(Tabela1[[#This Row],[R.A.E]]="SIM",VLOOKUP(Tabela1[[#This Row],[CLASSIFICAÇÃO]],Lista_Susp_!PRAZO,2,0)+Tabela1[[#This Row],[DATA]],"")</f>
        <v/>
      </c>
      <c r="AA386" s="13" t="b">
        <f ca="1">IF(Tabela1[[#This Row],[R.A.E]]="SIM",IF(AC386="ok","CONCLUÍDO",IF(Tabela1[[#This Row],[PRAZO ABERTURA R.A.E]]&lt;TODAY(),"ATRASADO","NO PRAZO")))</f>
        <v>0</v>
      </c>
      <c r="AB386" s="13" t="str">
        <f ca="1">IF(Tabela1[[#This Row],[PRAZO ABERTURA R.A.E]]&gt;=TODAY(),"",IF(Tabela1[[#This Row],[STATUS]]="ATRASADO",TODAY()-Tabela1[[#This Row],[PRAZO ABERTURA R.A.E]],""))</f>
        <v/>
      </c>
      <c r="AE386" s="3"/>
    </row>
    <row r="387" spans="1:32" ht="88.5" customHeight="1" x14ac:dyDescent="0.25">
      <c r="A387" s="6">
        <v>386</v>
      </c>
      <c r="B387" s="2" t="s">
        <v>25</v>
      </c>
      <c r="C387" s="85">
        <v>45387</v>
      </c>
      <c r="D387" s="87" t="s">
        <v>139</v>
      </c>
      <c r="E387" s="9">
        <v>0.67708333333333337</v>
      </c>
      <c r="F387" s="80" t="s">
        <v>2431</v>
      </c>
      <c r="G387" s="2" t="s">
        <v>28</v>
      </c>
      <c r="H387" s="131" t="s">
        <v>2400</v>
      </c>
      <c r="I387" s="131"/>
      <c r="J387" s="3"/>
      <c r="K387" s="5" t="s">
        <v>2428</v>
      </c>
      <c r="L387" s="3" t="s">
        <v>2429</v>
      </c>
      <c r="M387" s="3" t="s">
        <v>274</v>
      </c>
      <c r="N387" s="2" t="s">
        <v>2430</v>
      </c>
      <c r="O387" s="2" t="s">
        <v>2524</v>
      </c>
      <c r="P387" s="3" t="s">
        <v>533</v>
      </c>
      <c r="Q387" s="70"/>
      <c r="R387" s="70"/>
      <c r="S387" s="70"/>
      <c r="T387" s="7" t="s">
        <v>2432</v>
      </c>
      <c r="U387" s="3" t="s">
        <v>2433</v>
      </c>
      <c r="V387" s="3" t="s">
        <v>1361</v>
      </c>
      <c r="W387" s="3" t="s">
        <v>85</v>
      </c>
      <c r="X387" s="3" t="s">
        <v>95</v>
      </c>
      <c r="Y387" s="3" t="s">
        <v>89</v>
      </c>
      <c r="Z387" s="4">
        <f>IF(Tabela1[[#This Row],[R.A.E]]="SIM",VLOOKUP(Tabela1[[#This Row],[CLASSIFICAÇÃO]],Lista_Susp_!PRAZO,2,0)+Tabela1[[#This Row],[DATA]],"")</f>
        <v>45394</v>
      </c>
      <c r="AA387" s="13" t="str">
        <f ca="1">IF(Tabela1[[#This Row],[R.A.E]]="SIM",IF(AC387="ok","CONCLUÍDO",IF(Tabela1[[#This Row],[PRAZO ABERTURA R.A.E]]&lt;TODAY(),"ATRASADO","NO PRAZO")))</f>
        <v>CONCLUÍDO</v>
      </c>
      <c r="AB387" s="13" t="str">
        <f ca="1">IF(Tabela1[[#This Row],[PRAZO ABERTURA R.A.E]]&gt;=TODAY(),"",IF(Tabela1[[#This Row],[STATUS]]="ATRASADO",TODAY()-Tabela1[[#This Row],[PRAZO ABERTURA R.A.E]],""))</f>
        <v/>
      </c>
      <c r="AC387" s="3" t="s">
        <v>248</v>
      </c>
      <c r="AD387" s="4">
        <v>45394</v>
      </c>
      <c r="AE387" s="3" t="s">
        <v>89</v>
      </c>
    </row>
    <row r="388" spans="1:32" ht="105" x14ac:dyDescent="0.25">
      <c r="A388" s="6">
        <v>387</v>
      </c>
      <c r="B388" s="2" t="s">
        <v>25</v>
      </c>
      <c r="C388" s="85">
        <v>45387</v>
      </c>
      <c r="D388" s="87" t="s">
        <v>139</v>
      </c>
      <c r="E388" s="9">
        <v>0.83333333333333337</v>
      </c>
      <c r="F388" s="80" t="s">
        <v>2434</v>
      </c>
      <c r="G388" s="2" t="s">
        <v>39</v>
      </c>
      <c r="H388" s="131" t="s">
        <v>2400</v>
      </c>
      <c r="I388" s="131"/>
      <c r="J388" s="3" t="s">
        <v>89</v>
      </c>
      <c r="K388" s="5" t="s">
        <v>2486</v>
      </c>
      <c r="L388" s="3" t="s">
        <v>150</v>
      </c>
      <c r="M388" s="3" t="s">
        <v>147</v>
      </c>
      <c r="N388" s="2" t="s">
        <v>1851</v>
      </c>
      <c r="O388" s="134" t="s">
        <v>2435</v>
      </c>
      <c r="P388" s="3" t="s">
        <v>2436</v>
      </c>
      <c r="Q388" s="70"/>
      <c r="R388" s="70"/>
      <c r="S388" s="70"/>
      <c r="T388" s="7" t="s">
        <v>2437</v>
      </c>
      <c r="U388" s="3" t="s">
        <v>2438</v>
      </c>
      <c r="V388" s="3" t="s">
        <v>93</v>
      </c>
      <c r="W388" s="3" t="s">
        <v>88</v>
      </c>
      <c r="X388" s="3" t="s">
        <v>95</v>
      </c>
      <c r="Y388" s="3" t="s">
        <v>89</v>
      </c>
      <c r="Z388" s="4">
        <f>IF(Tabela1[[#This Row],[R.A.E]]="SIM",VLOOKUP(Tabela1[[#This Row],[CLASSIFICAÇÃO]],Lista_Susp_!PRAZO,2,0)+Tabela1[[#This Row],[DATA]],"")</f>
        <v>45394</v>
      </c>
      <c r="AA388" s="13" t="str">
        <f ca="1">IF(Tabela1[[#This Row],[R.A.E]]="SIM",IF(AC388="ok","CONCLUÍDO",IF(Tabela1[[#This Row],[PRAZO ABERTURA R.A.E]]&lt;TODAY(),"ATRASADO","NO PRAZO")))</f>
        <v>CONCLUÍDO</v>
      </c>
      <c r="AB388" s="13" t="str">
        <f ca="1">IF(Tabela1[[#This Row],[PRAZO ABERTURA R.A.E]]&gt;=TODAY(),"",IF(Tabela1[[#This Row],[STATUS]]="ATRASADO",TODAY()-Tabela1[[#This Row],[PRAZO ABERTURA R.A.E]],""))</f>
        <v/>
      </c>
      <c r="AC388" s="3" t="s">
        <v>958</v>
      </c>
      <c r="AD388" s="4">
        <v>45393</v>
      </c>
      <c r="AE388" s="3" t="s">
        <v>89</v>
      </c>
    </row>
    <row r="389" spans="1:32" ht="60" x14ac:dyDescent="0.25">
      <c r="A389" s="6">
        <v>388</v>
      </c>
      <c r="B389" s="2" t="s">
        <v>25</v>
      </c>
      <c r="C389" s="85">
        <v>45389</v>
      </c>
      <c r="D389" s="87" t="s">
        <v>139</v>
      </c>
      <c r="E389" s="9">
        <v>0.75</v>
      </c>
      <c r="F389" s="80" t="s">
        <v>2485</v>
      </c>
      <c r="G389" s="2" t="s">
        <v>36</v>
      </c>
      <c r="H389" s="131"/>
      <c r="I389" s="131"/>
      <c r="J389" s="3"/>
      <c r="K389" s="5" t="s">
        <v>2484</v>
      </c>
      <c r="L389" s="3" t="s">
        <v>150</v>
      </c>
      <c r="M389" s="3" t="s">
        <v>147</v>
      </c>
      <c r="N389" s="2" t="s">
        <v>2439</v>
      </c>
      <c r="O389" s="134" t="s">
        <v>2440</v>
      </c>
      <c r="P389" s="3" t="s">
        <v>2318</v>
      </c>
      <c r="Q389" s="70"/>
      <c r="R389" s="70"/>
      <c r="S389" s="70"/>
      <c r="T389" s="7" t="s">
        <v>2441</v>
      </c>
      <c r="U389" s="3" t="s">
        <v>2351</v>
      </c>
      <c r="V389" s="3" t="s">
        <v>93</v>
      </c>
      <c r="W389" s="3" t="s">
        <v>85</v>
      </c>
      <c r="X389" s="3" t="s">
        <v>86</v>
      </c>
      <c r="Y389" s="3" t="s">
        <v>83</v>
      </c>
      <c r="Z389" s="4" t="str">
        <f>IF(Tabela1[[#This Row],[R.A.E]]="SIM",VLOOKUP(Tabela1[[#This Row],[CLASSIFICAÇÃO]],Lista_Susp_!PRAZO,2,0)+Tabela1[[#This Row],[DATA]],"")</f>
        <v/>
      </c>
      <c r="AA389" s="13" t="b">
        <f ca="1">IF(Tabela1[[#This Row],[R.A.E]]="SIM",IF(AC389="ok","CONCLUÍDO",IF(Tabela1[[#This Row],[PRAZO ABERTURA R.A.E]]&lt;TODAY(),"ATRASADO","NO PRAZO")))</f>
        <v>0</v>
      </c>
      <c r="AB389" s="13" t="str">
        <f ca="1">IF(Tabela1[[#This Row],[PRAZO ABERTURA R.A.E]]&gt;=TODAY(),"",IF(Tabela1[[#This Row],[STATUS]]="ATRASADO",TODAY()-Tabela1[[#This Row],[PRAZO ABERTURA R.A.E]],""))</f>
        <v/>
      </c>
      <c r="AE389" s="3"/>
    </row>
    <row r="390" spans="1:32" ht="60" x14ac:dyDescent="0.25">
      <c r="A390" s="6">
        <v>389</v>
      </c>
      <c r="B390" s="2" t="s">
        <v>30</v>
      </c>
      <c r="C390" s="85">
        <v>45387</v>
      </c>
      <c r="D390" s="87" t="s">
        <v>139</v>
      </c>
      <c r="E390" s="9">
        <v>0.45833333333333331</v>
      </c>
      <c r="F390" s="80" t="s">
        <v>2442</v>
      </c>
      <c r="G390" s="2" t="s">
        <v>39</v>
      </c>
      <c r="H390" s="131"/>
      <c r="I390" s="131"/>
      <c r="J390" s="3"/>
      <c r="K390" s="5" t="s">
        <v>2483</v>
      </c>
      <c r="L390" s="3" t="s">
        <v>153</v>
      </c>
      <c r="M390" s="3" t="s">
        <v>145</v>
      </c>
      <c r="N390" s="2" t="s">
        <v>2443</v>
      </c>
      <c r="O390" s="134" t="s">
        <v>2444</v>
      </c>
      <c r="P390" s="3" t="s">
        <v>2115</v>
      </c>
      <c r="Q390" s="70"/>
      <c r="R390" s="70"/>
      <c r="S390" s="70"/>
      <c r="T390" s="7" t="s">
        <v>448</v>
      </c>
      <c r="U390" s="3" t="s">
        <v>2063</v>
      </c>
      <c r="V390" s="3" t="s">
        <v>94</v>
      </c>
      <c r="W390" s="3" t="s">
        <v>85</v>
      </c>
      <c r="X390" s="3" t="s">
        <v>86</v>
      </c>
      <c r="Y390" s="3" t="s">
        <v>83</v>
      </c>
      <c r="Z390" s="4" t="str">
        <f>IF(Tabela1[[#This Row],[R.A.E]]="SIM",VLOOKUP(Tabela1[[#This Row],[CLASSIFICAÇÃO]],Lista_Susp_!PRAZO,2,0)+Tabela1[[#This Row],[DATA]],"")</f>
        <v/>
      </c>
      <c r="AA390" s="13" t="b">
        <f ca="1">IF(Tabela1[[#This Row],[R.A.E]]="SIM",IF(AC390="ok","CONCLUÍDO",IF(Tabela1[[#This Row],[PRAZO ABERTURA R.A.E]]&lt;TODAY(),"ATRASADO","NO PRAZO")))</f>
        <v>0</v>
      </c>
      <c r="AB390" s="13" t="str">
        <f ca="1">IF(Tabela1[[#This Row],[PRAZO ABERTURA R.A.E]]&gt;=TODAY(),"",IF(Tabela1[[#This Row],[STATUS]]="ATRASADO",TODAY()-Tabela1[[#This Row],[PRAZO ABERTURA R.A.E]],""))</f>
        <v/>
      </c>
      <c r="AE390" s="3"/>
      <c r="AF390" t="s">
        <v>89</v>
      </c>
    </row>
    <row r="391" spans="1:32" ht="81" customHeight="1" x14ac:dyDescent="0.25">
      <c r="A391" s="6">
        <v>390</v>
      </c>
      <c r="B391" s="2" t="s">
        <v>30</v>
      </c>
      <c r="C391" s="85">
        <v>45385</v>
      </c>
      <c r="D391" s="87" t="s">
        <v>139</v>
      </c>
      <c r="E391" s="9">
        <v>0.8125</v>
      </c>
      <c r="F391" s="80" t="s">
        <v>2445</v>
      </c>
      <c r="G391" s="2" t="s">
        <v>32</v>
      </c>
      <c r="H391" s="131"/>
      <c r="I391" s="131"/>
      <c r="J391" s="3"/>
      <c r="K391" s="5" t="s">
        <v>2482</v>
      </c>
      <c r="L391" s="3" t="s">
        <v>221</v>
      </c>
      <c r="M391" s="3" t="s">
        <v>145</v>
      </c>
      <c r="N391" s="2" t="s">
        <v>1087</v>
      </c>
      <c r="O391" s="2" t="s">
        <v>2328</v>
      </c>
      <c r="P391" s="3" t="s">
        <v>533</v>
      </c>
      <c r="Q391" s="70"/>
      <c r="R391" s="70"/>
      <c r="S391" s="70"/>
      <c r="T391" s="7" t="s">
        <v>1619</v>
      </c>
      <c r="U391" s="3" t="s">
        <v>864</v>
      </c>
      <c r="V391" s="3" t="s">
        <v>99</v>
      </c>
      <c r="W391" s="3" t="s">
        <v>85</v>
      </c>
      <c r="X391" s="3" t="s">
        <v>86</v>
      </c>
      <c r="Y391" s="3" t="s">
        <v>83</v>
      </c>
      <c r="Z391" s="4" t="str">
        <f>IF(Tabela1[[#This Row],[R.A.E]]="SIM",VLOOKUP(Tabela1[[#This Row],[CLASSIFICAÇÃO]],Lista_Susp_!PRAZO,2,0)+Tabela1[[#This Row],[DATA]],"")</f>
        <v/>
      </c>
      <c r="AA391" s="13" t="b">
        <f ca="1">IF(Tabela1[[#This Row],[R.A.E]]="SIM",IF(AC391="ok","CONCLUÍDO",IF(Tabela1[[#This Row],[PRAZO ABERTURA R.A.E]]&lt;TODAY(),"ATRASADO","NO PRAZO")))</f>
        <v>0</v>
      </c>
      <c r="AB391" s="13" t="str">
        <f ca="1">IF(Tabela1[[#This Row],[PRAZO ABERTURA R.A.E]]&gt;=TODAY(),"",IF(Tabela1[[#This Row],[STATUS]]="ATRASADO",TODAY()-Tabela1[[#This Row],[PRAZO ABERTURA R.A.E]],""))</f>
        <v/>
      </c>
      <c r="AE391" s="3"/>
      <c r="AF391" t="s">
        <v>89</v>
      </c>
    </row>
    <row r="392" spans="1:32" ht="90" x14ac:dyDescent="0.25">
      <c r="A392" s="6">
        <v>391</v>
      </c>
      <c r="B392" s="2" t="s">
        <v>30</v>
      </c>
      <c r="C392" s="85">
        <v>45387</v>
      </c>
      <c r="D392" s="87" t="s">
        <v>139</v>
      </c>
      <c r="E392" s="9">
        <v>0.54513888888888895</v>
      </c>
      <c r="F392" s="80" t="s">
        <v>2480</v>
      </c>
      <c r="G392" s="2" t="s">
        <v>28</v>
      </c>
      <c r="H392" s="131" t="s">
        <v>2399</v>
      </c>
      <c r="I392" s="131"/>
      <c r="J392" s="3"/>
      <c r="K392" s="5" t="s">
        <v>2481</v>
      </c>
      <c r="L392" s="3" t="s">
        <v>153</v>
      </c>
      <c r="M392" s="3" t="s">
        <v>51</v>
      </c>
      <c r="N392" s="2" t="s">
        <v>1402</v>
      </c>
      <c r="O392" s="2" t="s">
        <v>2446</v>
      </c>
      <c r="P392" s="3" t="s">
        <v>2447</v>
      </c>
      <c r="Q392" s="70"/>
      <c r="R392" s="70"/>
      <c r="S392" s="70"/>
      <c r="T392" s="7" t="s">
        <v>833</v>
      </c>
      <c r="U392" s="3" t="s">
        <v>2448</v>
      </c>
      <c r="V392" s="3" t="s">
        <v>604</v>
      </c>
      <c r="W392" s="3" t="s">
        <v>85</v>
      </c>
      <c r="X392" s="3" t="s">
        <v>86</v>
      </c>
      <c r="Y392" s="3" t="s">
        <v>83</v>
      </c>
      <c r="Z392" s="4" t="str">
        <f>IF(Tabela1[[#This Row],[R.A.E]]="SIM",VLOOKUP(Tabela1[[#This Row],[CLASSIFICAÇÃO]],Lista_Susp_!PRAZO,2,0)+Tabela1[[#This Row],[DATA]],"")</f>
        <v/>
      </c>
      <c r="AA392" s="13" t="b">
        <f ca="1">IF(Tabela1[[#This Row],[R.A.E]]="SIM",IF(AC392="ok","CONCLUÍDO",IF(Tabela1[[#This Row],[PRAZO ABERTURA R.A.E]]&lt;TODAY(),"ATRASADO","NO PRAZO")))</f>
        <v>0</v>
      </c>
      <c r="AB392" s="13" t="str">
        <f ca="1">IF(Tabela1[[#This Row],[PRAZO ABERTURA R.A.E]]&gt;=TODAY(),"",IF(Tabela1[[#This Row],[STATUS]]="ATRASADO",TODAY()-Tabela1[[#This Row],[PRAZO ABERTURA R.A.E]],""))</f>
        <v/>
      </c>
      <c r="AE392" s="3"/>
      <c r="AF392" t="s">
        <v>89</v>
      </c>
    </row>
    <row r="393" spans="1:32" ht="45" x14ac:dyDescent="0.25">
      <c r="A393" s="6">
        <v>392</v>
      </c>
      <c r="B393" s="22" t="s">
        <v>30</v>
      </c>
      <c r="C393" s="85">
        <v>45387</v>
      </c>
      <c r="D393" s="87" t="s">
        <v>139</v>
      </c>
      <c r="E393" s="9">
        <v>0.45833333333333331</v>
      </c>
      <c r="F393" s="80" t="s">
        <v>2449</v>
      </c>
      <c r="G393" s="2" t="s">
        <v>39</v>
      </c>
      <c r="H393" s="131"/>
      <c r="I393" s="131"/>
      <c r="J393" s="3"/>
      <c r="K393" s="5" t="s">
        <v>2450</v>
      </c>
      <c r="L393" s="3" t="s">
        <v>153</v>
      </c>
      <c r="M393" s="3" t="s">
        <v>145</v>
      </c>
      <c r="N393" s="2" t="s">
        <v>2451</v>
      </c>
      <c r="O393" s="134" t="s">
        <v>2452</v>
      </c>
      <c r="P393" s="3" t="s">
        <v>2453</v>
      </c>
      <c r="Q393" s="70"/>
      <c r="R393" s="70"/>
      <c r="S393" s="70"/>
      <c r="T393" s="7" t="s">
        <v>833</v>
      </c>
      <c r="U393" s="3" t="s">
        <v>558</v>
      </c>
      <c r="V393" s="3" t="s">
        <v>99</v>
      </c>
      <c r="W393" s="3" t="s">
        <v>85</v>
      </c>
      <c r="X393" s="3" t="s">
        <v>86</v>
      </c>
      <c r="Y393" s="3" t="s">
        <v>83</v>
      </c>
      <c r="Z393" s="4" t="str">
        <f>IF(Tabela1[[#This Row],[R.A.E]]="SIM",VLOOKUP(Tabela1[[#This Row],[CLASSIFICAÇÃO]],Lista_Susp_!PRAZO,2,0)+Tabela1[[#This Row],[DATA]],"")</f>
        <v/>
      </c>
      <c r="AA393" s="13" t="b">
        <f ca="1">IF(Tabela1[[#This Row],[R.A.E]]="SIM",IF(AC393="ok","CONCLUÍDO",IF(Tabela1[[#This Row],[PRAZO ABERTURA R.A.E]]&lt;TODAY(),"ATRASADO","NO PRAZO")))</f>
        <v>0</v>
      </c>
      <c r="AB393" s="13" t="str">
        <f ca="1">IF(Tabela1[[#This Row],[PRAZO ABERTURA R.A.E]]&gt;=TODAY(),"",IF(Tabela1[[#This Row],[STATUS]]="ATRASADO",TODAY()-Tabela1[[#This Row],[PRAZO ABERTURA R.A.E]],""))</f>
        <v/>
      </c>
      <c r="AE393" s="3"/>
      <c r="AF393" t="s">
        <v>89</v>
      </c>
    </row>
    <row r="394" spans="1:32" ht="45" x14ac:dyDescent="0.25">
      <c r="A394" s="6">
        <v>393</v>
      </c>
      <c r="B394" s="2" t="s">
        <v>30</v>
      </c>
      <c r="C394" s="85">
        <v>45388</v>
      </c>
      <c r="D394" s="87" t="s">
        <v>139</v>
      </c>
      <c r="E394" s="9">
        <v>0.41666666666666669</v>
      </c>
      <c r="F394" s="80" t="s">
        <v>2454</v>
      </c>
      <c r="G394" s="2" t="s">
        <v>32</v>
      </c>
      <c r="H394" s="131"/>
      <c r="I394" s="131"/>
      <c r="J394" s="3"/>
      <c r="K394" s="5" t="s">
        <v>2455</v>
      </c>
      <c r="L394" s="3" t="s">
        <v>153</v>
      </c>
      <c r="M394" s="3" t="s">
        <v>51</v>
      </c>
      <c r="N394" s="2" t="s">
        <v>1402</v>
      </c>
      <c r="O394" s="134" t="s">
        <v>2901</v>
      </c>
      <c r="P394" s="3" t="s">
        <v>526</v>
      </c>
      <c r="Q394" s="70"/>
      <c r="R394" s="70"/>
      <c r="S394" s="70"/>
      <c r="T394" s="7" t="s">
        <v>2456</v>
      </c>
      <c r="U394" s="3" t="s">
        <v>842</v>
      </c>
      <c r="V394" s="3" t="s">
        <v>604</v>
      </c>
      <c r="W394" s="3" t="s">
        <v>85</v>
      </c>
      <c r="X394" s="3" t="s">
        <v>86</v>
      </c>
      <c r="Y394" s="3" t="s">
        <v>83</v>
      </c>
      <c r="Z394" s="4" t="str">
        <f>IF(Tabela1[[#This Row],[R.A.E]]="SIM",VLOOKUP(Tabela1[[#This Row],[CLASSIFICAÇÃO]],Lista_Susp_!PRAZO,2,0)+Tabela1[[#This Row],[DATA]],"")</f>
        <v/>
      </c>
      <c r="AA394" s="13" t="b">
        <f ca="1">IF(Tabela1[[#This Row],[R.A.E]]="SIM",IF(AC394="ok","CONCLUÍDO",IF(Tabela1[[#This Row],[PRAZO ABERTURA R.A.E]]&lt;TODAY(),"ATRASADO","NO PRAZO")))</f>
        <v>0</v>
      </c>
      <c r="AB394" s="13" t="str">
        <f ca="1">IF(Tabela1[[#This Row],[PRAZO ABERTURA R.A.E]]&gt;=TODAY(),"",IF(Tabela1[[#This Row],[STATUS]]="ATRASADO",TODAY()-Tabela1[[#This Row],[PRAZO ABERTURA R.A.E]],""))</f>
        <v/>
      </c>
      <c r="AE394" s="3"/>
      <c r="AF394" t="s">
        <v>89</v>
      </c>
    </row>
    <row r="395" spans="1:32" ht="75" x14ac:dyDescent="0.25">
      <c r="A395" s="6">
        <v>394</v>
      </c>
      <c r="B395" s="2" t="s">
        <v>30</v>
      </c>
      <c r="C395" s="85">
        <v>45385</v>
      </c>
      <c r="D395" s="87" t="s">
        <v>139</v>
      </c>
      <c r="E395" s="9">
        <v>0.3611111111111111</v>
      </c>
      <c r="F395" s="80" t="s">
        <v>1221</v>
      </c>
      <c r="G395" s="2" t="s">
        <v>34</v>
      </c>
      <c r="H395" s="131"/>
      <c r="I395" s="131" t="s">
        <v>5261</v>
      </c>
      <c r="J395" s="3" t="s">
        <v>89</v>
      </c>
      <c r="K395" s="5" t="s">
        <v>2504</v>
      </c>
      <c r="L395" s="3" t="s">
        <v>176</v>
      </c>
      <c r="M395" s="3" t="s">
        <v>145</v>
      </c>
      <c r="N395" s="2" t="s">
        <v>2457</v>
      </c>
      <c r="O395" s="2" t="s">
        <v>2458</v>
      </c>
      <c r="P395" s="3" t="s">
        <v>2459</v>
      </c>
      <c r="Q395" s="70"/>
      <c r="R395" s="70"/>
      <c r="S395" s="70"/>
      <c r="T395" s="7" t="s">
        <v>2460</v>
      </c>
      <c r="U395" s="3" t="s">
        <v>2461</v>
      </c>
      <c r="V395" s="3" t="s">
        <v>103</v>
      </c>
      <c r="W395" s="3" t="s">
        <v>92</v>
      </c>
      <c r="X395" s="3" t="s">
        <v>95</v>
      </c>
      <c r="Y395" s="3" t="s">
        <v>89</v>
      </c>
      <c r="Z395" s="4">
        <f>IF(Tabela1[[#This Row],[R.A.E]]="SIM",VLOOKUP(Tabela1[[#This Row],[CLASSIFICAÇÃO]],Lista_Susp_!PRAZO,2,0)+Tabela1[[#This Row],[DATA]],"")</f>
        <v>45392</v>
      </c>
      <c r="AA395" s="13" t="str">
        <f ca="1">IF(Tabela1[[#This Row],[R.A.E]]="SIM",IF(AC395="ok","CONCLUÍDO",IF(Tabela1[[#This Row],[PRAZO ABERTURA R.A.E]]&lt;TODAY(),"ATRASADO","NO PRAZO")))</f>
        <v>ATRASADO</v>
      </c>
      <c r="AB395" s="13">
        <f ca="1">IF(Tabela1[[#This Row],[PRAZO ABERTURA R.A.E]]&gt;=TODAY(),"",IF(Tabela1[[#This Row],[STATUS]]="ATRASADO",TODAY()-Tabela1[[#This Row],[PRAZO ABERTURA R.A.E]],""))</f>
        <v>156</v>
      </c>
      <c r="AE395" s="3"/>
      <c r="AF395" t="s">
        <v>89</v>
      </c>
    </row>
    <row r="396" spans="1:32" ht="90" x14ac:dyDescent="0.25">
      <c r="A396" s="6">
        <v>395</v>
      </c>
      <c r="B396" s="2" t="s">
        <v>30</v>
      </c>
      <c r="C396" s="85">
        <v>45387</v>
      </c>
      <c r="D396" s="87" t="s">
        <v>139</v>
      </c>
      <c r="E396" s="9">
        <v>0.51736111111111105</v>
      </c>
      <c r="F396" s="80" t="s">
        <v>2478</v>
      </c>
      <c r="G396" s="2" t="s">
        <v>39</v>
      </c>
      <c r="H396" s="131" t="s">
        <v>2400</v>
      </c>
      <c r="I396" s="131"/>
      <c r="J396" s="3"/>
      <c r="K396" s="5" t="s">
        <v>2479</v>
      </c>
      <c r="L396" s="3" t="s">
        <v>208</v>
      </c>
      <c r="M396" s="3" t="s">
        <v>145</v>
      </c>
      <c r="N396" s="2" t="s">
        <v>2462</v>
      </c>
      <c r="O396" s="2" t="s">
        <v>2463</v>
      </c>
      <c r="P396" s="3" t="s">
        <v>469</v>
      </c>
      <c r="Q396" s="70"/>
      <c r="R396" s="70"/>
      <c r="S396" s="70"/>
      <c r="T396" s="7" t="s">
        <v>2464</v>
      </c>
      <c r="U396" s="3" t="s">
        <v>2465</v>
      </c>
      <c r="V396" s="3" t="s">
        <v>99</v>
      </c>
      <c r="W396" s="3" t="s">
        <v>119</v>
      </c>
      <c r="X396" s="3" t="s">
        <v>95</v>
      </c>
      <c r="Y396" s="3" t="s">
        <v>89</v>
      </c>
      <c r="Z396" s="4">
        <f>IF(Tabela1[[#This Row],[R.A.E]]="SIM",VLOOKUP(Tabela1[[#This Row],[CLASSIFICAÇÃO]],Lista_Susp_!PRAZO,2,0)+Tabela1[[#This Row],[DATA]],"")</f>
        <v>45394</v>
      </c>
      <c r="AA396" s="13" t="str">
        <f ca="1">IF(Tabela1[[#This Row],[R.A.E]]="SIM",IF(AC396="ok","CONCLUÍDO",IF(Tabela1[[#This Row],[PRAZO ABERTURA R.A.E]]&lt;TODAY(),"ATRASADO","NO PRAZO")))</f>
        <v>ATRASADO</v>
      </c>
      <c r="AB396" s="13">
        <f ca="1">IF(Tabela1[[#This Row],[PRAZO ABERTURA R.A.E]]&gt;=TODAY(),"",IF(Tabela1[[#This Row],[STATUS]]="ATRASADO",TODAY()-Tabela1[[#This Row],[PRAZO ABERTURA R.A.E]],""))</f>
        <v>154</v>
      </c>
      <c r="AE396" s="3"/>
      <c r="AF396" t="s">
        <v>89</v>
      </c>
    </row>
    <row r="397" spans="1:32" ht="105" x14ac:dyDescent="0.25">
      <c r="A397" s="6">
        <v>396</v>
      </c>
      <c r="B397" s="2" t="s">
        <v>25</v>
      </c>
      <c r="C397" s="85">
        <v>45390</v>
      </c>
      <c r="D397" s="87" t="s">
        <v>139</v>
      </c>
      <c r="E397" s="9">
        <v>0.25</v>
      </c>
      <c r="F397" s="80" t="s">
        <v>2466</v>
      </c>
      <c r="G397" s="2" t="s">
        <v>28</v>
      </c>
      <c r="H397" s="131" t="s">
        <v>2400</v>
      </c>
      <c r="I397" s="131"/>
      <c r="J397" s="3"/>
      <c r="K397" s="5" t="s">
        <v>2477</v>
      </c>
      <c r="L397" s="3" t="s">
        <v>214</v>
      </c>
      <c r="M397" s="3" t="s">
        <v>146</v>
      </c>
      <c r="N397" s="2"/>
      <c r="O397" s="2" t="s">
        <v>2467</v>
      </c>
      <c r="P397" s="3" t="s">
        <v>954</v>
      </c>
      <c r="Q397" s="70"/>
      <c r="R397" s="70"/>
      <c r="S397" s="70"/>
      <c r="T397" s="7" t="s">
        <v>2468</v>
      </c>
      <c r="U397" s="3" t="s">
        <v>1037</v>
      </c>
      <c r="V397" s="3" t="s">
        <v>80</v>
      </c>
      <c r="W397" s="3" t="s">
        <v>92</v>
      </c>
      <c r="X397" s="3" t="s">
        <v>95</v>
      </c>
      <c r="Y397" s="3" t="s">
        <v>89</v>
      </c>
      <c r="Z397" s="4">
        <f>IF(Tabela1[[#This Row],[R.A.E]]="SIM",VLOOKUP(Tabela1[[#This Row],[CLASSIFICAÇÃO]],Lista_Susp_!PRAZO,2,0)+Tabela1[[#This Row],[DATA]],"")</f>
        <v>45397</v>
      </c>
      <c r="AA397" s="13" t="str">
        <f ca="1">IF(Tabela1[[#This Row],[R.A.E]]="SIM",IF(AC397="ok","CONCLUÍDO",IF(Tabela1[[#This Row],[PRAZO ABERTURA R.A.E]]&lt;TODAY(),"ATRASADO","NO PRAZO")))</f>
        <v>CONCLUÍDO</v>
      </c>
      <c r="AB397" s="13" t="str">
        <f ca="1">IF(Tabela1[[#This Row],[PRAZO ABERTURA R.A.E]]&gt;=TODAY(),"",IF(Tabela1[[#This Row],[STATUS]]="ATRASADO",TODAY()-Tabela1[[#This Row],[PRAZO ABERTURA R.A.E]],""))</f>
        <v/>
      </c>
      <c r="AC397" s="3" t="s">
        <v>248</v>
      </c>
      <c r="AD397" s="4">
        <v>45391</v>
      </c>
      <c r="AE397" s="3" t="s">
        <v>89</v>
      </c>
      <c r="AF397" t="s">
        <v>89</v>
      </c>
    </row>
    <row r="398" spans="1:32" ht="30" x14ac:dyDescent="0.25">
      <c r="A398" s="6">
        <v>397</v>
      </c>
      <c r="B398" s="2" t="s">
        <v>30</v>
      </c>
      <c r="C398" s="85">
        <v>45387</v>
      </c>
      <c r="D398" s="87" t="s">
        <v>139</v>
      </c>
      <c r="E398" s="9">
        <v>0.5625</v>
      </c>
      <c r="F398" s="80" t="s">
        <v>1815</v>
      </c>
      <c r="G398" s="2" t="s">
        <v>32</v>
      </c>
      <c r="H398" s="131"/>
      <c r="I398" s="131"/>
      <c r="J398" s="3"/>
      <c r="K398" s="5" t="s">
        <v>2529</v>
      </c>
      <c r="L398" s="3" t="s">
        <v>187</v>
      </c>
      <c r="M398" s="3" t="s">
        <v>145</v>
      </c>
      <c r="N398" s="2" t="s">
        <v>1617</v>
      </c>
      <c r="O398" s="2" t="s">
        <v>2469</v>
      </c>
      <c r="P398" s="3" t="s">
        <v>430</v>
      </c>
      <c r="Q398" s="70"/>
      <c r="R398" s="70"/>
      <c r="S398" s="70"/>
      <c r="T398" s="7" t="s">
        <v>2470</v>
      </c>
      <c r="U398" s="3" t="s">
        <v>2471</v>
      </c>
      <c r="V398" s="3" t="s">
        <v>258</v>
      </c>
      <c r="W398" s="3" t="s">
        <v>85</v>
      </c>
      <c r="X398" s="3" t="s">
        <v>86</v>
      </c>
      <c r="Y398" s="3" t="s">
        <v>83</v>
      </c>
      <c r="Z398" s="4" t="str">
        <f>IF(Tabela1[[#This Row],[R.A.E]]="SIM",VLOOKUP(Tabela1[[#This Row],[CLASSIFICAÇÃO]],Lista_Susp_!PRAZO,2,0)+Tabela1[[#This Row],[DATA]],"")</f>
        <v/>
      </c>
      <c r="AA398" s="13" t="b">
        <f ca="1">IF(Tabela1[[#This Row],[R.A.E]]="SIM",IF(AC398="ok","CONCLUÍDO",IF(Tabela1[[#This Row],[PRAZO ABERTURA R.A.E]]&lt;TODAY(),"ATRASADO","NO PRAZO")))</f>
        <v>0</v>
      </c>
      <c r="AB398" s="13" t="str">
        <f ca="1">IF(Tabela1[[#This Row],[PRAZO ABERTURA R.A.E]]&gt;=TODAY(),"",IF(Tabela1[[#This Row],[STATUS]]="ATRASADO",TODAY()-Tabela1[[#This Row],[PRAZO ABERTURA R.A.E]],""))</f>
        <v/>
      </c>
      <c r="AE398" s="3"/>
      <c r="AF398" t="s">
        <v>89</v>
      </c>
    </row>
    <row r="399" spans="1:32" ht="30" x14ac:dyDescent="0.25">
      <c r="A399" s="6">
        <v>398</v>
      </c>
      <c r="B399" s="2" t="s">
        <v>25</v>
      </c>
      <c r="C399" s="85">
        <v>45390</v>
      </c>
      <c r="D399" s="87" t="s">
        <v>139</v>
      </c>
      <c r="E399" s="9">
        <v>0.375</v>
      </c>
      <c r="F399" s="80" t="s">
        <v>2472</v>
      </c>
      <c r="G399" s="2" t="s">
        <v>39</v>
      </c>
      <c r="H399" s="131" t="s">
        <v>2400</v>
      </c>
      <c r="I399" s="131"/>
      <c r="J399" s="3"/>
      <c r="K399" s="5" t="s">
        <v>2476</v>
      </c>
      <c r="L399" s="3" t="s">
        <v>45</v>
      </c>
      <c r="M399" s="3" t="s">
        <v>145</v>
      </c>
      <c r="N399" s="2" t="s">
        <v>1513</v>
      </c>
      <c r="O399" s="2" t="s">
        <v>2474</v>
      </c>
      <c r="P399" s="3" t="s">
        <v>2379</v>
      </c>
      <c r="Q399" s="70"/>
      <c r="R399" s="70"/>
      <c r="S399" s="70"/>
      <c r="T399" s="7" t="s">
        <v>2475</v>
      </c>
      <c r="U399" s="3" t="s">
        <v>2473</v>
      </c>
      <c r="V399" s="3" t="s">
        <v>105</v>
      </c>
      <c r="W399" s="3" t="s">
        <v>85</v>
      </c>
      <c r="X399" s="3" t="s">
        <v>86</v>
      </c>
      <c r="Y399" s="3" t="s">
        <v>83</v>
      </c>
      <c r="Z399" s="4" t="str">
        <f>IF(Tabela1[[#This Row],[R.A.E]]="SIM",VLOOKUP(Tabela1[[#This Row],[CLASSIFICAÇÃO]],Lista_Susp_!PRAZO,2,0)+Tabela1[[#This Row],[DATA]],"")</f>
        <v/>
      </c>
      <c r="AA399" s="13" t="b">
        <f ca="1">IF(Tabela1[[#This Row],[R.A.E]]="SIM",IF(AC399="ok","CONCLUÍDO",IF(Tabela1[[#This Row],[PRAZO ABERTURA R.A.E]]&lt;TODAY(),"ATRASADO","NO PRAZO")))</f>
        <v>0</v>
      </c>
      <c r="AB399" s="13" t="str">
        <f ca="1">IF(Tabela1[[#This Row],[PRAZO ABERTURA R.A.E]]&gt;=TODAY(),"",IF(Tabela1[[#This Row],[STATUS]]="ATRASADO",TODAY()-Tabela1[[#This Row],[PRAZO ABERTURA R.A.E]],""))</f>
        <v/>
      </c>
      <c r="AE399" s="3"/>
    </row>
    <row r="400" spans="1:32" ht="120" x14ac:dyDescent="0.25">
      <c r="A400" s="6">
        <v>399</v>
      </c>
      <c r="B400" s="2" t="s">
        <v>25</v>
      </c>
      <c r="C400" s="85">
        <v>45388</v>
      </c>
      <c r="D400" s="87" t="s">
        <v>139</v>
      </c>
      <c r="E400" s="9">
        <v>0.92013888888888884</v>
      </c>
      <c r="F400" s="80" t="s">
        <v>2494</v>
      </c>
      <c r="G400" s="2" t="s">
        <v>58</v>
      </c>
      <c r="H400" s="131"/>
      <c r="I400" s="131"/>
      <c r="J400" s="3"/>
      <c r="K400" s="5" t="s">
        <v>2493</v>
      </c>
      <c r="L400" s="3" t="s">
        <v>150</v>
      </c>
      <c r="M400" s="3" t="s">
        <v>257</v>
      </c>
      <c r="N400" s="2" t="s">
        <v>2495</v>
      </c>
      <c r="O400" s="134" t="s">
        <v>2870</v>
      </c>
      <c r="P400" s="3" t="s">
        <v>2496</v>
      </c>
      <c r="Q400" s="70"/>
      <c r="R400" s="70"/>
      <c r="S400" s="70"/>
      <c r="T400" s="7" t="s">
        <v>2497</v>
      </c>
      <c r="U400" s="3" t="s">
        <v>2498</v>
      </c>
      <c r="V400" s="3" t="s">
        <v>297</v>
      </c>
      <c r="W400" s="3" t="s">
        <v>85</v>
      </c>
      <c r="X400" s="3" t="s">
        <v>82</v>
      </c>
      <c r="Y400" s="3" t="s">
        <v>83</v>
      </c>
      <c r="Z400" s="4" t="str">
        <f>IF(Tabela1[[#This Row],[R.A.E]]="SIM",VLOOKUP(Tabela1[[#This Row],[CLASSIFICAÇÃO]],Lista_Susp_!PRAZO,2,0)+Tabela1[[#This Row],[DATA]],"")</f>
        <v/>
      </c>
      <c r="AA400" s="13" t="b">
        <f ca="1">IF(Tabela1[[#This Row],[R.A.E]]="SIM",IF(AC400="ok","CONCLUÍDO",IF(Tabela1[[#This Row],[PRAZO ABERTURA R.A.E]]&lt;TODAY(),"ATRASADO","NO PRAZO")))</f>
        <v>0</v>
      </c>
      <c r="AB400" s="13" t="str">
        <f ca="1">IF(Tabela1[[#This Row],[PRAZO ABERTURA R.A.E]]&gt;=TODAY(),"",IF(Tabela1[[#This Row],[STATUS]]="ATRASADO",TODAY()-Tabela1[[#This Row],[PRAZO ABERTURA R.A.E]],""))</f>
        <v/>
      </c>
      <c r="AE400" s="3"/>
    </row>
    <row r="401" spans="1:32" ht="105" x14ac:dyDescent="0.25">
      <c r="A401" s="6">
        <v>400</v>
      </c>
      <c r="B401" s="2" t="s">
        <v>25</v>
      </c>
      <c r="C401" s="85">
        <v>45390</v>
      </c>
      <c r="D401" s="87" t="s">
        <v>139</v>
      </c>
      <c r="E401" s="9">
        <v>0.74305555555555547</v>
      </c>
      <c r="F401" s="80" t="s">
        <v>2500</v>
      </c>
      <c r="G401" s="2" t="s">
        <v>28</v>
      </c>
      <c r="H401" s="131" t="s">
        <v>2399</v>
      </c>
      <c r="I401" s="131"/>
      <c r="J401" s="3"/>
      <c r="K401" s="5" t="s">
        <v>2499</v>
      </c>
      <c r="L401" s="3" t="s">
        <v>155</v>
      </c>
      <c r="M401" s="3" t="s">
        <v>144</v>
      </c>
      <c r="N401" s="2" t="s">
        <v>50</v>
      </c>
      <c r="O401" s="2" t="s">
        <v>2501</v>
      </c>
      <c r="P401" s="3" t="s">
        <v>1186</v>
      </c>
      <c r="Q401" s="70"/>
      <c r="R401" s="70"/>
      <c r="S401" s="70"/>
      <c r="T401" s="7" t="s">
        <v>2502</v>
      </c>
      <c r="U401" s="3" t="s">
        <v>2503</v>
      </c>
      <c r="V401" s="3" t="s">
        <v>98</v>
      </c>
      <c r="W401" s="3" t="s">
        <v>85</v>
      </c>
      <c r="X401" s="3" t="s">
        <v>86</v>
      </c>
      <c r="Y401" s="3" t="s">
        <v>83</v>
      </c>
      <c r="Z401" s="4" t="str">
        <f>IF(Tabela1[[#This Row],[R.A.E]]="SIM",VLOOKUP(Tabela1[[#This Row],[CLASSIFICAÇÃO]],Lista_Susp_!PRAZO,2,0)+Tabela1[[#This Row],[DATA]],"")</f>
        <v/>
      </c>
      <c r="AA401" s="13" t="b">
        <f ca="1">IF(Tabela1[[#This Row],[R.A.E]]="SIM",IF(AC401="ok","CONCLUÍDO",IF(Tabela1[[#This Row],[PRAZO ABERTURA R.A.E]]&lt;TODAY(),"ATRASADO","NO PRAZO")))</f>
        <v>0</v>
      </c>
      <c r="AB401" s="13" t="str">
        <f ca="1">IF(Tabela1[[#This Row],[PRAZO ABERTURA R.A.E]]&gt;=TODAY(),"",IF(Tabela1[[#This Row],[STATUS]]="ATRASADO",TODAY()-Tabela1[[#This Row],[PRAZO ABERTURA R.A.E]],""))</f>
        <v/>
      </c>
      <c r="AE401" s="3"/>
    </row>
    <row r="402" spans="1:32" ht="45" x14ac:dyDescent="0.25">
      <c r="A402" s="6">
        <v>401</v>
      </c>
      <c r="B402" s="2" t="s">
        <v>30</v>
      </c>
      <c r="C402" s="85">
        <v>45391</v>
      </c>
      <c r="D402" s="87" t="s">
        <v>139</v>
      </c>
      <c r="E402" s="9">
        <v>0.375</v>
      </c>
      <c r="F402" s="80" t="s">
        <v>1815</v>
      </c>
      <c r="G402" s="2" t="s">
        <v>36</v>
      </c>
      <c r="H402" s="131"/>
      <c r="I402" s="131"/>
      <c r="J402" s="3"/>
      <c r="K402" s="5" t="s">
        <v>2509</v>
      </c>
      <c r="L402" s="3" t="s">
        <v>220</v>
      </c>
      <c r="M402" s="3" t="s">
        <v>145</v>
      </c>
      <c r="N402" s="2" t="s">
        <v>1019</v>
      </c>
      <c r="O402" s="2" t="s">
        <v>2510</v>
      </c>
      <c r="P402" s="3" t="s">
        <v>2511</v>
      </c>
      <c r="Q402" s="70"/>
      <c r="R402" s="70"/>
      <c r="S402" s="70"/>
      <c r="T402" s="7" t="s">
        <v>2512</v>
      </c>
      <c r="U402" s="3" t="s">
        <v>2513</v>
      </c>
      <c r="V402" s="3" t="s">
        <v>258</v>
      </c>
      <c r="W402" s="3" t="s">
        <v>85</v>
      </c>
      <c r="X402" s="3" t="s">
        <v>86</v>
      </c>
      <c r="Y402" s="3" t="s">
        <v>83</v>
      </c>
      <c r="Z402" s="4" t="str">
        <f>IF(Tabela1[[#This Row],[R.A.E]]="SIM",VLOOKUP(Tabela1[[#This Row],[CLASSIFICAÇÃO]],Lista_Susp_!PRAZO,2,0)+Tabela1[[#This Row],[DATA]],"")</f>
        <v/>
      </c>
      <c r="AA402" s="13" t="b">
        <f ca="1">IF(Tabela1[[#This Row],[R.A.E]]="SIM",IF(AC402="ok","CONCLUÍDO",IF(Tabela1[[#This Row],[PRAZO ABERTURA R.A.E]]&lt;TODAY(),"ATRASADO","NO PRAZO")))</f>
        <v>0</v>
      </c>
      <c r="AB402" s="13" t="str">
        <f ca="1">IF(Tabela1[[#This Row],[PRAZO ABERTURA R.A.E]]&gt;=TODAY(),"",IF(Tabela1[[#This Row],[STATUS]]="ATRASADO",TODAY()-Tabela1[[#This Row],[PRAZO ABERTURA R.A.E]],""))</f>
        <v/>
      </c>
      <c r="AE402" s="3"/>
      <c r="AF402" t="s">
        <v>89</v>
      </c>
    </row>
    <row r="403" spans="1:32" ht="75" x14ac:dyDescent="0.25">
      <c r="A403" s="6">
        <v>402</v>
      </c>
      <c r="B403" s="2" t="s">
        <v>30</v>
      </c>
      <c r="C403" s="85">
        <v>45391</v>
      </c>
      <c r="D403" s="87" t="s">
        <v>139</v>
      </c>
      <c r="E403" s="9">
        <v>0.61111111111111105</v>
      </c>
      <c r="F403" s="80" t="s">
        <v>2514</v>
      </c>
      <c r="G403" s="2" t="s">
        <v>32</v>
      </c>
      <c r="H403" s="131"/>
      <c r="I403" s="131"/>
      <c r="J403" s="3"/>
      <c r="K403" s="5" t="s">
        <v>2515</v>
      </c>
      <c r="L403" s="3" t="s">
        <v>153</v>
      </c>
      <c r="M403" s="3" t="s">
        <v>51</v>
      </c>
      <c r="N403" s="2" t="s">
        <v>1402</v>
      </c>
      <c r="O403" s="134" t="s">
        <v>2902</v>
      </c>
      <c r="P403" s="3" t="s">
        <v>526</v>
      </c>
      <c r="Q403" s="70"/>
      <c r="R403" s="70"/>
      <c r="S403" s="70"/>
      <c r="T403" s="7" t="s">
        <v>2516</v>
      </c>
      <c r="U403" s="3" t="s">
        <v>2517</v>
      </c>
      <c r="V403" s="3" t="s">
        <v>604</v>
      </c>
      <c r="W403" s="3" t="s">
        <v>85</v>
      </c>
      <c r="X403" s="3" t="s">
        <v>86</v>
      </c>
      <c r="Y403" s="3" t="s">
        <v>83</v>
      </c>
      <c r="Z403" s="4" t="str">
        <f>IF(Tabela1[[#This Row],[R.A.E]]="SIM",VLOOKUP(Tabela1[[#This Row],[CLASSIFICAÇÃO]],Lista_Susp_!PRAZO,2,0)+Tabela1[[#This Row],[DATA]],"")</f>
        <v/>
      </c>
      <c r="AA403" s="13" t="b">
        <f ca="1">IF(Tabela1[[#This Row],[R.A.E]]="SIM",IF(AC403="ok","CONCLUÍDO",IF(Tabela1[[#This Row],[PRAZO ABERTURA R.A.E]]&lt;TODAY(),"ATRASADO","NO PRAZO")))</f>
        <v>0</v>
      </c>
      <c r="AB403" s="13" t="str">
        <f ca="1">IF(Tabela1[[#This Row],[PRAZO ABERTURA R.A.E]]&gt;=TODAY(),"",IF(Tabela1[[#This Row],[STATUS]]="ATRASADO",TODAY()-Tabela1[[#This Row],[PRAZO ABERTURA R.A.E]],""))</f>
        <v/>
      </c>
      <c r="AE403" s="3"/>
      <c r="AF403" t="s">
        <v>89</v>
      </c>
    </row>
    <row r="404" spans="1:32" ht="165" x14ac:dyDescent="0.25">
      <c r="A404" s="6">
        <v>403</v>
      </c>
      <c r="B404" s="2" t="s">
        <v>25</v>
      </c>
      <c r="C404" s="85">
        <v>45391</v>
      </c>
      <c r="D404" s="87" t="s">
        <v>139</v>
      </c>
      <c r="E404" s="9">
        <v>0.3125</v>
      </c>
      <c r="F404" s="80" t="s">
        <v>524</v>
      </c>
      <c r="G404" s="2" t="s">
        <v>34</v>
      </c>
      <c r="H404" s="131"/>
      <c r="I404" s="131" t="s">
        <v>5262</v>
      </c>
      <c r="J404" s="3"/>
      <c r="K404" s="5" t="s">
        <v>2518</v>
      </c>
      <c r="L404" s="3" t="s">
        <v>150</v>
      </c>
      <c r="M404" s="3" t="s">
        <v>51</v>
      </c>
      <c r="N404" s="2" t="s">
        <v>1414</v>
      </c>
      <c r="O404" s="134" t="s">
        <v>2519</v>
      </c>
      <c r="P404" s="3" t="s">
        <v>526</v>
      </c>
      <c r="Q404" s="70"/>
      <c r="R404" s="70"/>
      <c r="S404" s="70"/>
      <c r="T404" s="7" t="s">
        <v>2520</v>
      </c>
      <c r="U404" s="3" t="s">
        <v>1927</v>
      </c>
      <c r="V404" s="3" t="s">
        <v>97</v>
      </c>
      <c r="W404" s="3" t="s">
        <v>85</v>
      </c>
      <c r="X404" s="3" t="s">
        <v>86</v>
      </c>
      <c r="Y404" s="3" t="s">
        <v>89</v>
      </c>
      <c r="Z404" s="4">
        <f>IF(Tabela1[[#This Row],[R.A.E]]="SIM",VLOOKUP(Tabela1[[#This Row],[CLASSIFICAÇÃO]],Lista_Susp_!PRAZO,2,0)+Tabela1[[#This Row],[DATA]],"")</f>
        <v>45398</v>
      </c>
      <c r="AA404" s="13" t="str">
        <f ca="1">IF(Tabela1[[#This Row],[R.A.E]]="SIM",IF(AC404="ok","CONCLUÍDO",IF(Tabela1[[#This Row],[PRAZO ABERTURA R.A.E]]&lt;TODAY(),"ATRASADO","NO PRAZO")))</f>
        <v>CONCLUÍDO</v>
      </c>
      <c r="AB404" s="13" t="str">
        <f ca="1">IF(Tabela1[[#This Row],[PRAZO ABERTURA R.A.E]]&gt;=TODAY(),"",IF(Tabela1[[#This Row],[STATUS]]="ATRASADO",TODAY()-Tabela1[[#This Row],[PRAZO ABERTURA R.A.E]],""))</f>
        <v/>
      </c>
      <c r="AC404" s="3" t="s">
        <v>958</v>
      </c>
      <c r="AE404" s="3" t="s">
        <v>89</v>
      </c>
    </row>
    <row r="405" spans="1:32" ht="60" x14ac:dyDescent="0.25">
      <c r="A405" s="6">
        <v>404</v>
      </c>
      <c r="B405" s="2" t="s">
        <v>25</v>
      </c>
      <c r="C405" s="85">
        <v>45391</v>
      </c>
      <c r="D405" s="87" t="s">
        <v>139</v>
      </c>
      <c r="E405" s="9">
        <v>0.625</v>
      </c>
      <c r="F405" s="80" t="s">
        <v>2531</v>
      </c>
      <c r="G405" s="2" t="s">
        <v>39</v>
      </c>
      <c r="H405" s="131" t="s">
        <v>2400</v>
      </c>
      <c r="I405" s="131"/>
      <c r="J405" s="3"/>
      <c r="K405" s="5" t="s">
        <v>2530</v>
      </c>
      <c r="L405" s="3" t="s">
        <v>150</v>
      </c>
      <c r="M405" s="3" t="s">
        <v>147</v>
      </c>
      <c r="N405" s="82" t="s">
        <v>69</v>
      </c>
      <c r="O405" s="134" t="s">
        <v>2872</v>
      </c>
      <c r="P405" s="3" t="s">
        <v>2521</v>
      </c>
      <c r="Q405" s="70"/>
      <c r="R405" s="70"/>
      <c r="S405" s="70"/>
      <c r="T405" s="7" t="s">
        <v>2522</v>
      </c>
      <c r="U405" s="3" t="s">
        <v>2523</v>
      </c>
      <c r="V405" s="3" t="s">
        <v>405</v>
      </c>
      <c r="W405" s="3" t="s">
        <v>85</v>
      </c>
      <c r="X405" s="3" t="s">
        <v>86</v>
      </c>
      <c r="Y405" s="3" t="s">
        <v>83</v>
      </c>
      <c r="Z405" s="4" t="str">
        <f>IF(Tabela1[[#This Row],[R.A.E]]="SIM",VLOOKUP(Tabela1[[#This Row],[CLASSIFICAÇÃO]],Lista_Susp_!PRAZO,2,0)+Tabela1[[#This Row],[DATA]],"")</f>
        <v/>
      </c>
      <c r="AA405" s="13" t="b">
        <f ca="1">IF(Tabela1[[#This Row],[R.A.E]]="SIM",IF(AC405="ok","CONCLUÍDO",IF(Tabela1[[#This Row],[PRAZO ABERTURA R.A.E]]&lt;TODAY(),"ATRASADO","NO PRAZO")))</f>
        <v>0</v>
      </c>
      <c r="AB405" s="13" t="str">
        <f ca="1">IF(Tabela1[[#This Row],[PRAZO ABERTURA R.A.E]]&gt;=TODAY(),"",IF(Tabela1[[#This Row],[STATUS]]="ATRASADO",TODAY()-Tabela1[[#This Row],[PRAZO ABERTURA R.A.E]],""))</f>
        <v/>
      </c>
      <c r="AE405" s="3"/>
    </row>
    <row r="406" spans="1:32" ht="60" x14ac:dyDescent="0.25">
      <c r="A406" s="6">
        <v>405</v>
      </c>
      <c r="B406" s="2" t="s">
        <v>25</v>
      </c>
      <c r="C406" s="85">
        <v>45391</v>
      </c>
      <c r="D406" s="87" t="s">
        <v>139</v>
      </c>
      <c r="E406" s="9">
        <v>0.69791666666666663</v>
      </c>
      <c r="F406" s="80" t="s">
        <v>2525</v>
      </c>
      <c r="G406" s="2" t="s">
        <v>28</v>
      </c>
      <c r="H406" s="23" t="s">
        <v>2532</v>
      </c>
      <c r="I406" s="131"/>
      <c r="J406" s="3"/>
      <c r="K406" s="5" t="s">
        <v>2607</v>
      </c>
      <c r="L406" s="3" t="s">
        <v>216</v>
      </c>
      <c r="M406" s="3" t="s">
        <v>147</v>
      </c>
      <c r="N406" s="2" t="s">
        <v>66</v>
      </c>
      <c r="O406" s="2" t="s">
        <v>2526</v>
      </c>
      <c r="P406" s="3" t="s">
        <v>342</v>
      </c>
      <c r="Q406" s="70"/>
      <c r="R406" s="70"/>
      <c r="S406" s="70"/>
      <c r="T406" s="7" t="s">
        <v>2527</v>
      </c>
      <c r="U406" s="3" t="s">
        <v>2528</v>
      </c>
      <c r="V406" s="3" t="s">
        <v>93</v>
      </c>
      <c r="W406" s="3" t="s">
        <v>85</v>
      </c>
      <c r="X406" s="3" t="s">
        <v>86</v>
      </c>
      <c r="Y406" s="3" t="s">
        <v>83</v>
      </c>
      <c r="Z406" s="4" t="str">
        <f>IF(Tabela1[[#This Row],[R.A.E]]="SIM",VLOOKUP(Tabela1[[#This Row],[CLASSIFICAÇÃO]],Lista_Susp_!PRAZO,2,0)+Tabela1[[#This Row],[DATA]],"")</f>
        <v/>
      </c>
      <c r="AA406" s="13" t="b">
        <f ca="1">IF(Tabela1[[#This Row],[R.A.E]]="SIM",IF(AC406="ok","CONCLUÍDO",IF(Tabela1[[#This Row],[PRAZO ABERTURA R.A.E]]&lt;TODAY(),"ATRASADO","NO PRAZO")))</f>
        <v>0</v>
      </c>
      <c r="AB406" s="13" t="str">
        <f ca="1">IF(Tabela1[[#This Row],[PRAZO ABERTURA R.A.E]]&gt;=TODAY(),"",IF(Tabela1[[#This Row],[STATUS]]="ATRASADO",TODAY()-Tabela1[[#This Row],[PRAZO ABERTURA R.A.E]],""))</f>
        <v/>
      </c>
      <c r="AE406" s="3"/>
    </row>
    <row r="407" spans="1:32" ht="90" x14ac:dyDescent="0.25">
      <c r="A407" s="6">
        <v>406</v>
      </c>
      <c r="B407" s="2" t="s">
        <v>25</v>
      </c>
      <c r="C407" s="85">
        <v>45391</v>
      </c>
      <c r="D407" s="87" t="s">
        <v>139</v>
      </c>
      <c r="E407" s="9">
        <v>0.60416666666666663</v>
      </c>
      <c r="F407" s="80" t="s">
        <v>2533</v>
      </c>
      <c r="G407" s="2" t="s">
        <v>28</v>
      </c>
      <c r="H407" s="23" t="s">
        <v>2401</v>
      </c>
      <c r="I407" s="131"/>
      <c r="J407" s="3"/>
      <c r="K407" s="5" t="s">
        <v>2606</v>
      </c>
      <c r="L407" s="3" t="s">
        <v>150</v>
      </c>
      <c r="M407" s="3" t="s">
        <v>284</v>
      </c>
      <c r="N407" s="2" t="s">
        <v>2534</v>
      </c>
      <c r="O407" s="134" t="s">
        <v>2535</v>
      </c>
      <c r="P407" s="3" t="s">
        <v>2536</v>
      </c>
      <c r="Q407" s="70"/>
      <c r="R407" s="70"/>
      <c r="S407" s="70"/>
      <c r="T407" s="7" t="s">
        <v>2537</v>
      </c>
      <c r="U407" s="3" t="s">
        <v>2538</v>
      </c>
      <c r="V407" s="3" t="s">
        <v>1342</v>
      </c>
      <c r="W407" s="3" t="s">
        <v>85</v>
      </c>
      <c r="X407" s="3" t="s">
        <v>86</v>
      </c>
      <c r="Y407" s="3" t="s">
        <v>83</v>
      </c>
      <c r="Z407" s="4" t="str">
        <f>IF(Tabela1[[#This Row],[R.A.E]]="SIM",VLOOKUP(Tabela1[[#This Row],[CLASSIFICAÇÃO]],Lista_Susp_!PRAZO,2,0)+Tabela1[[#This Row],[DATA]],"")</f>
        <v/>
      </c>
      <c r="AA407" s="13" t="b">
        <f ca="1">IF(Tabela1[[#This Row],[R.A.E]]="SIM",IF(AC407="ok","CONCLUÍDO",IF(Tabela1[[#This Row],[PRAZO ABERTURA R.A.E]]&lt;TODAY(),"ATRASADO","NO PRAZO")))</f>
        <v>0</v>
      </c>
      <c r="AB407" s="13" t="str">
        <f ca="1">IF(Tabela1[[#This Row],[PRAZO ABERTURA R.A.E]]&gt;=TODAY(),"",IF(Tabela1[[#This Row],[STATUS]]="ATRASADO",TODAY()-Tabela1[[#This Row],[PRAZO ABERTURA R.A.E]],""))</f>
        <v/>
      </c>
      <c r="AE407" s="3"/>
      <c r="AF407" t="s">
        <v>89</v>
      </c>
    </row>
    <row r="408" spans="1:32" ht="75" x14ac:dyDescent="0.25">
      <c r="A408" s="6">
        <v>407</v>
      </c>
      <c r="B408" s="2" t="s">
        <v>25</v>
      </c>
      <c r="C408" s="85">
        <v>45390</v>
      </c>
      <c r="D408" s="87" t="s">
        <v>139</v>
      </c>
      <c r="E408" s="9">
        <v>0.40069444444444446</v>
      </c>
      <c r="F408" s="80" t="s">
        <v>2539</v>
      </c>
      <c r="G408" s="2" t="s">
        <v>28</v>
      </c>
      <c r="H408" s="23" t="s">
        <v>2399</v>
      </c>
      <c r="I408" s="131"/>
      <c r="J408" s="3"/>
      <c r="K408" s="5" t="s">
        <v>2605</v>
      </c>
      <c r="L408" s="3" t="s">
        <v>150</v>
      </c>
      <c r="M408" s="3" t="s">
        <v>145</v>
      </c>
      <c r="N408" s="2" t="s">
        <v>2540</v>
      </c>
      <c r="O408" s="134" t="s">
        <v>2541</v>
      </c>
      <c r="P408" s="3" t="s">
        <v>2542</v>
      </c>
      <c r="Q408" s="70"/>
      <c r="R408" s="70"/>
      <c r="S408" s="70"/>
      <c r="T408" s="7" t="s">
        <v>2543</v>
      </c>
      <c r="U408" s="3" t="s">
        <v>2541</v>
      </c>
      <c r="V408" s="3" t="s">
        <v>100</v>
      </c>
      <c r="W408" s="3" t="s">
        <v>85</v>
      </c>
      <c r="X408" s="3" t="s">
        <v>86</v>
      </c>
      <c r="Y408" s="3" t="s">
        <v>83</v>
      </c>
      <c r="Z408" s="4" t="str">
        <f>IF(Tabela1[[#This Row],[R.A.E]]="SIM",VLOOKUP(Tabela1[[#This Row],[CLASSIFICAÇÃO]],Lista_Susp_!PRAZO,2,0)+Tabela1[[#This Row],[DATA]],"")</f>
        <v/>
      </c>
      <c r="AA408" s="13" t="b">
        <f ca="1">IF(Tabela1[[#This Row],[R.A.E]]="SIM",IF(AC408="ok","CONCLUÍDO",IF(Tabela1[[#This Row],[PRAZO ABERTURA R.A.E]]&lt;TODAY(),"ATRASADO","NO PRAZO")))</f>
        <v>0</v>
      </c>
      <c r="AB408" s="13" t="str">
        <f ca="1">IF(Tabela1[[#This Row],[PRAZO ABERTURA R.A.E]]&gt;=TODAY(),"",IF(Tabela1[[#This Row],[STATUS]]="ATRASADO",TODAY()-Tabela1[[#This Row],[PRAZO ABERTURA R.A.E]],""))</f>
        <v/>
      </c>
      <c r="AE408" s="3"/>
    </row>
    <row r="409" spans="1:32" ht="45" x14ac:dyDescent="0.25">
      <c r="A409" s="6">
        <v>408</v>
      </c>
      <c r="B409" s="2" t="s">
        <v>25</v>
      </c>
      <c r="C409" s="85">
        <v>45392</v>
      </c>
      <c r="D409" s="87" t="s">
        <v>139</v>
      </c>
      <c r="E409" s="9">
        <v>0.54861111111111105</v>
      </c>
      <c r="F409" s="80" t="s">
        <v>2544</v>
      </c>
      <c r="G409" s="22" t="s">
        <v>26</v>
      </c>
      <c r="H409" s="23" t="s">
        <v>2401</v>
      </c>
      <c r="I409" s="131"/>
      <c r="J409" s="3"/>
      <c r="K409" s="5" t="s">
        <v>2545</v>
      </c>
      <c r="L409" s="3" t="s">
        <v>149</v>
      </c>
      <c r="M409" s="3" t="s">
        <v>146</v>
      </c>
      <c r="N409" s="2" t="s">
        <v>932</v>
      </c>
      <c r="O409" s="2" t="s">
        <v>2546</v>
      </c>
      <c r="P409" s="3" t="s">
        <v>533</v>
      </c>
      <c r="Q409" s="70"/>
      <c r="R409" s="70"/>
      <c r="S409" s="70"/>
      <c r="T409" s="7" t="s">
        <v>2547</v>
      </c>
      <c r="U409" s="3" t="s">
        <v>2548</v>
      </c>
      <c r="V409" s="3" t="s">
        <v>80</v>
      </c>
      <c r="W409" s="3" t="s">
        <v>92</v>
      </c>
      <c r="X409" s="3" t="s">
        <v>86</v>
      </c>
      <c r="Y409" s="3" t="s">
        <v>89</v>
      </c>
      <c r="Z409" s="4">
        <f>IF(Tabela1[[#This Row],[R.A.E]]="SIM",VLOOKUP(Tabela1[[#This Row],[CLASSIFICAÇÃO]],Lista_Susp_!PRAZO,2,0)+Tabela1[[#This Row],[DATA]],"")</f>
        <v>45399</v>
      </c>
      <c r="AA409" s="13" t="str">
        <f ca="1">IF(Tabela1[[#This Row],[R.A.E]]="SIM",IF(AC409="ok","CONCLUÍDO",IF(Tabela1[[#This Row],[PRAZO ABERTURA R.A.E]]&lt;TODAY(),"ATRASADO","NO PRAZO")))</f>
        <v>CONCLUÍDO</v>
      </c>
      <c r="AB409" s="13" t="str">
        <f ca="1">IF(Tabela1[[#This Row],[PRAZO ABERTURA R.A.E]]&gt;=TODAY(),"",IF(Tabela1[[#This Row],[STATUS]]="ATRASADO",TODAY()-Tabela1[[#This Row],[PRAZO ABERTURA R.A.E]],""))</f>
        <v/>
      </c>
      <c r="AC409" s="3" t="s">
        <v>248</v>
      </c>
      <c r="AD409" s="4">
        <v>45397</v>
      </c>
      <c r="AE409" s="3" t="s">
        <v>89</v>
      </c>
      <c r="AF409" t="s">
        <v>89</v>
      </c>
    </row>
    <row r="410" spans="1:32" ht="60" x14ac:dyDescent="0.25">
      <c r="A410" s="6">
        <v>409</v>
      </c>
      <c r="B410" s="2" t="s">
        <v>30</v>
      </c>
      <c r="C410" s="85">
        <v>45392</v>
      </c>
      <c r="D410" s="87" t="s">
        <v>139</v>
      </c>
      <c r="E410" s="9">
        <v>0.30763888888888891</v>
      </c>
      <c r="F410" s="80" t="s">
        <v>2549</v>
      </c>
      <c r="G410" s="2" t="s">
        <v>28</v>
      </c>
      <c r="H410" s="23" t="s">
        <v>2399</v>
      </c>
      <c r="I410" s="131"/>
      <c r="J410" s="3"/>
      <c r="K410" s="5" t="s">
        <v>2604</v>
      </c>
      <c r="L410" s="3" t="s">
        <v>153</v>
      </c>
      <c r="M410" s="70" t="s">
        <v>145</v>
      </c>
      <c r="N410" s="2" t="s">
        <v>2228</v>
      </c>
      <c r="O410" s="134" t="s">
        <v>2550</v>
      </c>
      <c r="P410" s="3" t="s">
        <v>2551</v>
      </c>
      <c r="Q410" s="70"/>
      <c r="R410" s="70"/>
      <c r="S410" s="70"/>
      <c r="T410" s="7" t="s">
        <v>833</v>
      </c>
      <c r="U410" s="3" t="s">
        <v>2552</v>
      </c>
      <c r="V410" s="3" t="s">
        <v>103</v>
      </c>
      <c r="W410" s="3" t="s">
        <v>85</v>
      </c>
      <c r="X410" s="3" t="s">
        <v>86</v>
      </c>
      <c r="Y410" s="3" t="s">
        <v>83</v>
      </c>
      <c r="Z410" s="4" t="str">
        <f>IF(Tabela1[[#This Row],[R.A.E]]="SIM",VLOOKUP(Tabela1[[#This Row],[CLASSIFICAÇÃO]],Lista_Susp_!PRAZO,2,0)+Tabela1[[#This Row],[DATA]],"")</f>
        <v/>
      </c>
      <c r="AA410" s="13" t="b">
        <f ca="1">IF(Tabela1[[#This Row],[R.A.E]]="SIM",IF(AC410="ok","CONCLUÍDO",IF(Tabela1[[#This Row],[PRAZO ABERTURA R.A.E]]&lt;TODAY(),"ATRASADO","NO PRAZO")))</f>
        <v>0</v>
      </c>
      <c r="AB410" s="13" t="str">
        <f ca="1">IF(Tabela1[[#This Row],[PRAZO ABERTURA R.A.E]]&gt;=TODAY(),"",IF(Tabela1[[#This Row],[STATUS]]="ATRASADO",TODAY()-Tabela1[[#This Row],[PRAZO ABERTURA R.A.E]],""))</f>
        <v/>
      </c>
      <c r="AE410" s="3"/>
      <c r="AF410" t="s">
        <v>89</v>
      </c>
    </row>
    <row r="411" spans="1:32" ht="60" x14ac:dyDescent="0.25">
      <c r="A411" s="6">
        <v>410</v>
      </c>
      <c r="B411" s="2" t="s">
        <v>25</v>
      </c>
      <c r="C411" s="85">
        <v>45392</v>
      </c>
      <c r="D411" s="87" t="s">
        <v>139</v>
      </c>
      <c r="E411" s="9">
        <v>0.70833333333333337</v>
      </c>
      <c r="F411" s="80" t="s">
        <v>2321</v>
      </c>
      <c r="G411" s="2" t="s">
        <v>28</v>
      </c>
      <c r="H411" s="23" t="s">
        <v>2532</v>
      </c>
      <c r="I411" s="131"/>
      <c r="J411" s="3"/>
      <c r="K411" s="5" t="s">
        <v>2555</v>
      </c>
      <c r="L411" s="3" t="s">
        <v>216</v>
      </c>
      <c r="M411" s="3" t="s">
        <v>147</v>
      </c>
      <c r="N411" s="2" t="s">
        <v>2323</v>
      </c>
      <c r="O411" s="2" t="s">
        <v>2553</v>
      </c>
      <c r="P411" s="3" t="s">
        <v>533</v>
      </c>
      <c r="Q411" s="70"/>
      <c r="R411" s="70"/>
      <c r="S411" s="70"/>
      <c r="T411" s="7" t="s">
        <v>2554</v>
      </c>
      <c r="U411" s="3" t="s">
        <v>2556</v>
      </c>
      <c r="V411" s="3" t="s">
        <v>103</v>
      </c>
      <c r="W411" s="3" t="s">
        <v>85</v>
      </c>
      <c r="X411" s="3" t="s">
        <v>86</v>
      </c>
      <c r="Y411" s="3" t="s">
        <v>83</v>
      </c>
      <c r="Z411" s="4" t="str">
        <f>IF(Tabela1[[#This Row],[R.A.E]]="SIM",VLOOKUP(Tabela1[[#This Row],[CLASSIFICAÇÃO]],Lista_Susp_!PRAZO,2,0)+Tabela1[[#This Row],[DATA]],"")</f>
        <v/>
      </c>
      <c r="AA411" s="13" t="b">
        <f ca="1">IF(Tabela1[[#This Row],[R.A.E]]="SIM",IF(AC411="ok","CONCLUÍDO",IF(Tabela1[[#This Row],[PRAZO ABERTURA R.A.E]]&lt;TODAY(),"ATRASADO","NO PRAZO")))</f>
        <v>0</v>
      </c>
      <c r="AB411" s="13" t="str">
        <f ca="1">IF(Tabela1[[#This Row],[PRAZO ABERTURA R.A.E]]&gt;=TODAY(),"",IF(Tabela1[[#This Row],[STATUS]]="ATRASADO",TODAY()-Tabela1[[#This Row],[PRAZO ABERTURA R.A.E]],""))</f>
        <v/>
      </c>
      <c r="AE411" s="3"/>
    </row>
    <row r="412" spans="1:32" ht="30" x14ac:dyDescent="0.25">
      <c r="A412" s="6">
        <v>411</v>
      </c>
      <c r="B412" s="2" t="s">
        <v>30</v>
      </c>
      <c r="C412" s="85">
        <v>45393</v>
      </c>
      <c r="D412" s="87" t="s">
        <v>139</v>
      </c>
      <c r="E412" s="9">
        <v>0.36458333333333331</v>
      </c>
      <c r="F412" s="80" t="s">
        <v>1050</v>
      </c>
      <c r="G412" s="2" t="s">
        <v>32</v>
      </c>
      <c r="H412" s="23"/>
      <c r="I412" s="131"/>
      <c r="J412" s="3"/>
      <c r="K412" s="5" t="s">
        <v>2557</v>
      </c>
      <c r="L412" s="3" t="s">
        <v>153</v>
      </c>
      <c r="M412" s="3" t="s">
        <v>51</v>
      </c>
      <c r="N412" s="2" t="s">
        <v>1402</v>
      </c>
      <c r="O412" s="134" t="s">
        <v>2903</v>
      </c>
      <c r="P412" s="3" t="s">
        <v>526</v>
      </c>
      <c r="Q412" s="70"/>
      <c r="R412" s="70"/>
      <c r="S412" s="70"/>
      <c r="T412" s="7" t="s">
        <v>473</v>
      </c>
      <c r="U412" s="3" t="s">
        <v>1648</v>
      </c>
      <c r="V412" s="3" t="s">
        <v>604</v>
      </c>
      <c r="W412" s="3" t="s">
        <v>85</v>
      </c>
      <c r="X412" s="3" t="s">
        <v>86</v>
      </c>
      <c r="Y412" s="3" t="s">
        <v>83</v>
      </c>
      <c r="Z412" s="4" t="str">
        <f>IF(Tabela1[[#This Row],[R.A.E]]="SIM",VLOOKUP(Tabela1[[#This Row],[CLASSIFICAÇÃO]],Lista_Susp_!PRAZO,2,0)+Tabela1[[#This Row],[DATA]],"")</f>
        <v/>
      </c>
      <c r="AA412" s="13" t="b">
        <f ca="1">IF(Tabela1[[#This Row],[R.A.E]]="SIM",IF(AC412="ok","CONCLUÍDO",IF(Tabela1[[#This Row],[PRAZO ABERTURA R.A.E]]&lt;TODAY(),"ATRASADO","NO PRAZO")))</f>
        <v>0</v>
      </c>
      <c r="AB412" s="13" t="str">
        <f ca="1">IF(Tabela1[[#This Row],[PRAZO ABERTURA R.A.E]]&gt;=TODAY(),"",IF(Tabela1[[#This Row],[STATUS]]="ATRASADO",TODAY()-Tabela1[[#This Row],[PRAZO ABERTURA R.A.E]],""))</f>
        <v/>
      </c>
      <c r="AE412" s="3"/>
      <c r="AF412" t="s">
        <v>89</v>
      </c>
    </row>
    <row r="413" spans="1:32" ht="120" x14ac:dyDescent="0.25">
      <c r="A413" s="152">
        <v>412</v>
      </c>
      <c r="B413" s="2" t="s">
        <v>25</v>
      </c>
      <c r="C413" s="85">
        <v>45393</v>
      </c>
      <c r="D413" s="87" t="s">
        <v>139</v>
      </c>
      <c r="E413" s="9">
        <v>0.85416666666666663</v>
      </c>
      <c r="F413" s="80" t="s">
        <v>2558</v>
      </c>
      <c r="G413" s="2" t="s">
        <v>28</v>
      </c>
      <c r="H413" s="23" t="s">
        <v>2401</v>
      </c>
      <c r="I413" s="131"/>
      <c r="J413" s="3"/>
      <c r="K413" s="5" t="s">
        <v>2603</v>
      </c>
      <c r="L413" s="3" t="s">
        <v>214</v>
      </c>
      <c r="M413" s="3" t="s">
        <v>146</v>
      </c>
      <c r="N413" s="2" t="s">
        <v>2228</v>
      </c>
      <c r="O413" s="2" t="s">
        <v>2574</v>
      </c>
      <c r="P413" s="3" t="s">
        <v>954</v>
      </c>
      <c r="Q413" s="70"/>
      <c r="R413" s="70"/>
      <c r="S413" s="70"/>
      <c r="T413" s="7" t="s">
        <v>2559</v>
      </c>
      <c r="U413" s="3" t="s">
        <v>1037</v>
      </c>
      <c r="V413" s="3" t="s">
        <v>80</v>
      </c>
      <c r="W413" s="3" t="s">
        <v>92</v>
      </c>
      <c r="X413" s="3" t="s">
        <v>86</v>
      </c>
      <c r="Y413" s="3" t="s">
        <v>89</v>
      </c>
      <c r="Z413" s="4">
        <f>IF(Tabela1[[#This Row],[R.A.E]]="SIM",VLOOKUP(Tabela1[[#This Row],[CLASSIFICAÇÃO]],Lista_Susp_!PRAZO,2,0)+Tabela1[[#This Row],[DATA]],"")</f>
        <v>45400</v>
      </c>
      <c r="AA413" s="13" t="str">
        <f ca="1">IF(Tabela1[[#This Row],[R.A.E]]="SIM",IF(AC413="ok","CONCLUÍDO",IF(Tabela1[[#This Row],[PRAZO ABERTURA R.A.E]]&lt;TODAY(),"ATRASADO","NO PRAZO")))</f>
        <v>CONCLUÍDO</v>
      </c>
      <c r="AB413" s="13" t="str">
        <f ca="1">IF(Tabela1[[#This Row],[PRAZO ABERTURA R.A.E]]&gt;=TODAY(),"",IF(Tabela1[[#This Row],[STATUS]]="ATRASADO",TODAY()-Tabela1[[#This Row],[PRAZO ABERTURA R.A.E]],""))</f>
        <v/>
      </c>
      <c r="AC413" s="3" t="s">
        <v>248</v>
      </c>
      <c r="AD413" s="4">
        <v>45400</v>
      </c>
      <c r="AE413" s="3" t="s">
        <v>89</v>
      </c>
      <c r="AF413" t="s">
        <v>89</v>
      </c>
    </row>
    <row r="414" spans="1:32" ht="75" x14ac:dyDescent="0.25">
      <c r="A414" s="6">
        <v>413</v>
      </c>
      <c r="B414" s="2" t="s">
        <v>25</v>
      </c>
      <c r="C414" s="85">
        <v>45393</v>
      </c>
      <c r="D414" s="87" t="s">
        <v>139</v>
      </c>
      <c r="E414" s="9">
        <v>0.3611111111111111</v>
      </c>
      <c r="F414" s="80" t="s">
        <v>2560</v>
      </c>
      <c r="G414" s="2" t="s">
        <v>32</v>
      </c>
      <c r="H414" s="23" t="s">
        <v>2399</v>
      </c>
      <c r="I414" s="131"/>
      <c r="J414" s="3"/>
      <c r="K414" s="5" t="s">
        <v>2602</v>
      </c>
      <c r="L414" s="3" t="s">
        <v>150</v>
      </c>
      <c r="M414" s="3" t="s">
        <v>147</v>
      </c>
      <c r="N414" s="2" t="s">
        <v>1569</v>
      </c>
      <c r="O414" s="2" t="s">
        <v>2561</v>
      </c>
      <c r="P414" s="3" t="s">
        <v>929</v>
      </c>
      <c r="Q414" s="70"/>
      <c r="R414" s="70"/>
      <c r="S414" s="70"/>
      <c r="T414" s="7" t="s">
        <v>2562</v>
      </c>
      <c r="U414" s="3" t="s">
        <v>903</v>
      </c>
      <c r="V414" s="3" t="s">
        <v>1361</v>
      </c>
      <c r="W414" s="3" t="s">
        <v>85</v>
      </c>
      <c r="X414" s="3" t="s">
        <v>86</v>
      </c>
      <c r="Y414" s="132" t="s">
        <v>83</v>
      </c>
      <c r="Z414" s="4" t="str">
        <f>IF(Tabela1[[#This Row],[R.A.E]]="SIM",VLOOKUP(Tabela1[[#This Row],[CLASSIFICAÇÃO]],Lista_Susp_!PRAZO,2,0)+Tabela1[[#This Row],[DATA]],"")</f>
        <v/>
      </c>
      <c r="AA414" s="13" t="b">
        <f ca="1">IF(Tabela1[[#This Row],[R.A.E]]="SIM",IF(AC414="ok","CONCLUÍDO",IF(Tabela1[[#This Row],[PRAZO ABERTURA R.A.E]]&lt;TODAY(),"ATRASADO","NO PRAZO")))</f>
        <v>0</v>
      </c>
      <c r="AB414" s="13" t="str">
        <f ca="1">IF(Tabela1[[#This Row],[PRAZO ABERTURA R.A.E]]&gt;=TODAY(),"",IF(Tabela1[[#This Row],[STATUS]]="ATRASADO",TODAY()-Tabela1[[#This Row],[PRAZO ABERTURA R.A.E]],""))</f>
        <v/>
      </c>
      <c r="AE414" s="3"/>
    </row>
    <row r="415" spans="1:32" ht="60" x14ac:dyDescent="0.25">
      <c r="A415" s="6">
        <v>414</v>
      </c>
      <c r="B415" s="2" t="s">
        <v>30</v>
      </c>
      <c r="C415" s="85">
        <v>45392</v>
      </c>
      <c r="D415" s="87" t="s">
        <v>139</v>
      </c>
      <c r="E415" s="9">
        <v>0.38541666666666669</v>
      </c>
      <c r="F415" s="80" t="s">
        <v>2563</v>
      </c>
      <c r="G415" s="2" t="s">
        <v>28</v>
      </c>
      <c r="H415" s="23" t="s">
        <v>2399</v>
      </c>
      <c r="I415" s="131"/>
      <c r="J415" s="3"/>
      <c r="K415" s="5" t="s">
        <v>2601</v>
      </c>
      <c r="L415" s="3" t="s">
        <v>176</v>
      </c>
      <c r="M415" s="3" t="s">
        <v>145</v>
      </c>
      <c r="N415" s="2"/>
      <c r="O415" s="2" t="s">
        <v>2564</v>
      </c>
      <c r="P415" s="3" t="s">
        <v>2565</v>
      </c>
      <c r="Q415" s="70"/>
      <c r="R415" s="70"/>
      <c r="S415" s="70"/>
      <c r="T415" s="7" t="s">
        <v>2566</v>
      </c>
      <c r="U415" s="3" t="s">
        <v>2567</v>
      </c>
      <c r="V415" s="3" t="s">
        <v>103</v>
      </c>
      <c r="W415" s="3" t="s">
        <v>119</v>
      </c>
      <c r="X415" s="3" t="s">
        <v>95</v>
      </c>
      <c r="Y415" s="3" t="s">
        <v>89</v>
      </c>
      <c r="Z415" s="4">
        <f>IF(Tabela1[[#This Row],[R.A.E]]="SIM",VLOOKUP(Tabela1[[#This Row],[CLASSIFICAÇÃO]],Lista_Susp_!PRAZO,2,0)+Tabela1[[#This Row],[DATA]],"")</f>
        <v>45399</v>
      </c>
      <c r="AA415" s="13" t="str">
        <f ca="1">IF(Tabela1[[#This Row],[R.A.E]]="SIM",IF(AC415="ok","CONCLUÍDO",IF(Tabela1[[#This Row],[PRAZO ABERTURA R.A.E]]&lt;TODAY(),"ATRASADO","NO PRAZO")))</f>
        <v>ATRASADO</v>
      </c>
      <c r="AB415" s="13">
        <f ca="1">IF(Tabela1[[#This Row],[PRAZO ABERTURA R.A.E]]&gt;=TODAY(),"",IF(Tabela1[[#This Row],[STATUS]]="ATRASADO",TODAY()-Tabela1[[#This Row],[PRAZO ABERTURA R.A.E]],""))</f>
        <v>149</v>
      </c>
      <c r="AE415" s="3"/>
      <c r="AF415" t="s">
        <v>89</v>
      </c>
    </row>
    <row r="416" spans="1:32" ht="45" x14ac:dyDescent="0.25">
      <c r="A416" s="6">
        <v>415</v>
      </c>
      <c r="B416" s="2" t="s">
        <v>30</v>
      </c>
      <c r="C416" s="85">
        <v>45393</v>
      </c>
      <c r="D416" s="87" t="s">
        <v>139</v>
      </c>
      <c r="E416" s="9">
        <v>0.39583333333333331</v>
      </c>
      <c r="F416" s="80" t="s">
        <v>2568</v>
      </c>
      <c r="G416" s="2" t="s">
        <v>32</v>
      </c>
      <c r="H416" s="23"/>
      <c r="I416" s="131"/>
      <c r="J416" s="3"/>
      <c r="K416" s="5" t="s">
        <v>2569</v>
      </c>
      <c r="L416" s="3" t="s">
        <v>2210</v>
      </c>
      <c r="M416" s="3" t="s">
        <v>145</v>
      </c>
      <c r="N416" s="2" t="s">
        <v>2570</v>
      </c>
      <c r="O416" s="2" t="s">
        <v>2571</v>
      </c>
      <c r="P416" s="3" t="s">
        <v>2511</v>
      </c>
      <c r="Q416" s="70"/>
      <c r="R416" s="70"/>
      <c r="S416" s="70"/>
      <c r="T416" s="7" t="s">
        <v>2572</v>
      </c>
      <c r="U416" s="3" t="s">
        <v>2573</v>
      </c>
      <c r="V416" s="3" t="s">
        <v>94</v>
      </c>
      <c r="W416" s="3" t="s">
        <v>85</v>
      </c>
      <c r="X416" s="3" t="s">
        <v>86</v>
      </c>
      <c r="Y416" s="3" t="s">
        <v>83</v>
      </c>
      <c r="Z416" s="4" t="str">
        <f>IF(Tabela1[[#This Row],[R.A.E]]="SIM",VLOOKUP(Tabela1[[#This Row],[CLASSIFICAÇÃO]],Lista_Susp_!PRAZO,2,0)+Tabela1[[#This Row],[DATA]],"")</f>
        <v/>
      </c>
      <c r="AA416" s="13" t="b">
        <f ca="1">IF(Tabela1[[#This Row],[R.A.E]]="SIM",IF(AC416="ok","CONCLUÍDO",IF(Tabela1[[#This Row],[PRAZO ABERTURA R.A.E]]&lt;TODAY(),"ATRASADO","NO PRAZO")))</f>
        <v>0</v>
      </c>
      <c r="AB416" s="13" t="str">
        <f ca="1">IF(Tabela1[[#This Row],[PRAZO ABERTURA R.A.E]]&gt;=TODAY(),"",IF(Tabela1[[#This Row],[STATUS]]="ATRASADO",TODAY()-Tabela1[[#This Row],[PRAZO ABERTURA R.A.E]],""))</f>
        <v/>
      </c>
      <c r="AE416" s="3"/>
      <c r="AF416" t="s">
        <v>89</v>
      </c>
    </row>
    <row r="417" spans="1:32" ht="75" x14ac:dyDescent="0.25">
      <c r="A417" s="6">
        <v>416</v>
      </c>
      <c r="B417" s="2" t="s">
        <v>25</v>
      </c>
      <c r="C417" s="85">
        <v>45394</v>
      </c>
      <c r="D417" s="87" t="s">
        <v>139</v>
      </c>
      <c r="E417" s="9">
        <v>0.45833333333333331</v>
      </c>
      <c r="F417" s="80" t="s">
        <v>2558</v>
      </c>
      <c r="G417" s="2" t="s">
        <v>28</v>
      </c>
      <c r="H417" s="23" t="s">
        <v>2401</v>
      </c>
      <c r="I417" s="131"/>
      <c r="J417" s="3"/>
      <c r="K417" s="5" t="s">
        <v>2575</v>
      </c>
      <c r="L417" s="3" t="s">
        <v>214</v>
      </c>
      <c r="M417" s="3" t="s">
        <v>146</v>
      </c>
      <c r="N417" s="2" t="s">
        <v>2228</v>
      </c>
      <c r="O417" s="2" t="s">
        <v>2576</v>
      </c>
      <c r="P417" s="3" t="s">
        <v>954</v>
      </c>
      <c r="Q417" s="70"/>
      <c r="R417" s="70"/>
      <c r="S417" s="70"/>
      <c r="T417" s="7" t="s">
        <v>2577</v>
      </c>
      <c r="U417" s="3" t="s">
        <v>2578</v>
      </c>
      <c r="V417" s="3" t="s">
        <v>80</v>
      </c>
      <c r="W417" s="3" t="s">
        <v>92</v>
      </c>
      <c r="X417" s="3" t="s">
        <v>86</v>
      </c>
      <c r="Y417" s="3" t="s">
        <v>89</v>
      </c>
      <c r="Z417" s="4">
        <f>IF(Tabela1[[#This Row],[R.A.E]]="SIM",VLOOKUP(Tabela1[[#This Row],[CLASSIFICAÇÃO]],Lista_Susp_!PRAZO,2,0)+Tabela1[[#This Row],[DATA]],"")</f>
        <v>45401</v>
      </c>
      <c r="AA417" s="13" t="str">
        <f ca="1">IF(Tabela1[[#This Row],[R.A.E]]="SIM",IF(AC417="ok","CONCLUÍDO",IF(Tabela1[[#This Row],[PRAZO ABERTURA R.A.E]]&lt;TODAY(),"ATRASADO","NO PRAZO")))</f>
        <v>CONCLUÍDO</v>
      </c>
      <c r="AB417" s="13" t="str">
        <f ca="1">IF(Tabela1[[#This Row],[PRAZO ABERTURA R.A.E]]&gt;=TODAY(),"",IF(Tabela1[[#This Row],[STATUS]]="ATRASADO",TODAY()-Tabela1[[#This Row],[PRAZO ABERTURA R.A.E]],""))</f>
        <v/>
      </c>
      <c r="AC417" s="3" t="s">
        <v>248</v>
      </c>
      <c r="AD417" s="4">
        <v>45401</v>
      </c>
      <c r="AE417" s="3" t="s">
        <v>89</v>
      </c>
      <c r="AF417" t="s">
        <v>89</v>
      </c>
    </row>
    <row r="418" spans="1:32" ht="30" x14ac:dyDescent="0.25">
      <c r="A418" s="6">
        <v>417</v>
      </c>
      <c r="B418" s="2" t="s">
        <v>25</v>
      </c>
      <c r="C418" s="85">
        <v>45393</v>
      </c>
      <c r="D418" s="87" t="s">
        <v>139</v>
      </c>
      <c r="E418" s="9">
        <v>0.53125</v>
      </c>
      <c r="F418" s="80" t="s">
        <v>1023</v>
      </c>
      <c r="G418" s="2" t="s">
        <v>28</v>
      </c>
      <c r="H418" s="23" t="s">
        <v>2401</v>
      </c>
      <c r="I418" s="131"/>
      <c r="J418" s="3"/>
      <c r="K418" s="5" t="s">
        <v>2600</v>
      </c>
      <c r="L418" s="3" t="s">
        <v>150</v>
      </c>
      <c r="M418" s="3" t="s">
        <v>146</v>
      </c>
      <c r="N418" s="2" t="s">
        <v>2228</v>
      </c>
      <c r="O418" s="134" t="s">
        <v>2579</v>
      </c>
      <c r="P418" s="3" t="s">
        <v>533</v>
      </c>
      <c r="Q418" s="70"/>
      <c r="R418" s="70"/>
      <c r="S418" s="70"/>
      <c r="T418" s="7" t="s">
        <v>2580</v>
      </c>
      <c r="U418" s="3" t="s">
        <v>2581</v>
      </c>
      <c r="V418" s="3" t="s">
        <v>80</v>
      </c>
      <c r="W418" s="3" t="s">
        <v>85</v>
      </c>
      <c r="X418" s="3" t="s">
        <v>86</v>
      </c>
      <c r="Y418" s="3" t="s">
        <v>83</v>
      </c>
      <c r="Z418" s="4" t="str">
        <f>IF(Tabela1[[#This Row],[R.A.E]]="SIM",VLOOKUP(Tabela1[[#This Row],[CLASSIFICAÇÃO]],Lista_Susp_!PRAZO,2,0)+Tabela1[[#This Row],[DATA]],"")</f>
        <v/>
      </c>
      <c r="AA418" s="13" t="b">
        <f ca="1">IF(Tabela1[[#This Row],[R.A.E]]="SIM",IF(AC418="ok","CONCLUÍDO",IF(Tabela1[[#This Row],[PRAZO ABERTURA R.A.E]]&lt;TODAY(),"ATRASADO","NO PRAZO")))</f>
        <v>0</v>
      </c>
      <c r="AB418" s="13" t="str">
        <f ca="1">IF(Tabela1[[#This Row],[PRAZO ABERTURA R.A.E]]&gt;=TODAY(),"",IF(Tabela1[[#This Row],[STATUS]]="ATRASADO",TODAY()-Tabela1[[#This Row],[PRAZO ABERTURA R.A.E]],""))</f>
        <v/>
      </c>
      <c r="AE418" s="3"/>
      <c r="AF418" t="s">
        <v>89</v>
      </c>
    </row>
    <row r="419" spans="1:32" ht="45" x14ac:dyDescent="0.25">
      <c r="A419" s="6">
        <v>418</v>
      </c>
      <c r="B419" s="2" t="s">
        <v>25</v>
      </c>
      <c r="C419" s="85">
        <v>45394</v>
      </c>
      <c r="D419" s="87" t="s">
        <v>139</v>
      </c>
      <c r="E419" s="9">
        <v>0.68055555555555547</v>
      </c>
      <c r="F419" s="80" t="s">
        <v>2583</v>
      </c>
      <c r="G419" s="2" t="s">
        <v>32</v>
      </c>
      <c r="H419" s="23"/>
      <c r="I419" s="131"/>
      <c r="J419" s="3"/>
      <c r="K419" s="5" t="s">
        <v>2582</v>
      </c>
      <c r="L419" s="3" t="s">
        <v>155</v>
      </c>
      <c r="M419" s="3" t="s">
        <v>147</v>
      </c>
      <c r="N419" s="2" t="s">
        <v>2287</v>
      </c>
      <c r="O419" s="2" t="s">
        <v>2584</v>
      </c>
      <c r="P419" s="3" t="s">
        <v>399</v>
      </c>
      <c r="Q419" s="70"/>
      <c r="R419" s="70"/>
      <c r="S419" s="70"/>
      <c r="T419" s="7" t="s">
        <v>2585</v>
      </c>
      <c r="U419" s="3" t="s">
        <v>2586</v>
      </c>
      <c r="V419" s="3" t="s">
        <v>105</v>
      </c>
      <c r="W419" s="3" t="s">
        <v>85</v>
      </c>
      <c r="X419" s="3" t="s">
        <v>86</v>
      </c>
      <c r="Y419" s="3" t="s">
        <v>83</v>
      </c>
      <c r="Z419" s="4" t="str">
        <f>IF(Tabela1[[#This Row],[R.A.E]]="SIM",VLOOKUP(Tabela1[[#This Row],[CLASSIFICAÇÃO]],Lista_Susp_!PRAZO,2,0)+Tabela1[[#This Row],[DATA]],"")</f>
        <v/>
      </c>
      <c r="AA419" s="13" t="b">
        <f ca="1">IF(Tabela1[[#This Row],[R.A.E]]="SIM",IF(AC419="ok","CONCLUÍDO",IF(Tabela1[[#This Row],[PRAZO ABERTURA R.A.E]]&lt;TODAY(),"ATRASADO","NO PRAZO")))</f>
        <v>0</v>
      </c>
      <c r="AB419" s="13" t="str">
        <f ca="1">IF(Tabela1[[#This Row],[PRAZO ABERTURA R.A.E]]&gt;=TODAY(),"",IF(Tabela1[[#This Row],[STATUS]]="ATRASADO",TODAY()-Tabela1[[#This Row],[PRAZO ABERTURA R.A.E]],""))</f>
        <v/>
      </c>
      <c r="AE419" s="3"/>
    </row>
    <row r="420" spans="1:32" ht="30" x14ac:dyDescent="0.25">
      <c r="A420" s="6">
        <v>419</v>
      </c>
      <c r="B420" s="2" t="s">
        <v>25</v>
      </c>
      <c r="C420" s="85">
        <v>45396</v>
      </c>
      <c r="D420" s="87" t="s">
        <v>139</v>
      </c>
      <c r="E420" s="9">
        <v>0.29166666666666669</v>
      </c>
      <c r="F420" s="80" t="s">
        <v>2015</v>
      </c>
      <c r="G420" s="2" t="s">
        <v>32</v>
      </c>
      <c r="H420" s="23"/>
      <c r="I420" s="131"/>
      <c r="J420" s="3"/>
      <c r="K420" s="5" t="s">
        <v>2599</v>
      </c>
      <c r="L420" s="3" t="s">
        <v>150</v>
      </c>
      <c r="M420" s="3" t="s">
        <v>147</v>
      </c>
      <c r="N420" s="2" t="s">
        <v>2015</v>
      </c>
      <c r="O420" s="134" t="s">
        <v>2587</v>
      </c>
      <c r="P420" s="3" t="s">
        <v>2588</v>
      </c>
      <c r="Q420" s="70"/>
      <c r="R420" s="70"/>
      <c r="S420" s="70"/>
      <c r="T420" s="7" t="s">
        <v>2589</v>
      </c>
      <c r="U420" s="19" t="s">
        <v>2590</v>
      </c>
      <c r="V420" s="3" t="s">
        <v>405</v>
      </c>
      <c r="W420" s="3" t="s">
        <v>85</v>
      </c>
      <c r="X420" s="3" t="s">
        <v>86</v>
      </c>
      <c r="Y420" s="3" t="s">
        <v>83</v>
      </c>
      <c r="Z420" s="4" t="str">
        <f>IF(Tabela1[[#This Row],[R.A.E]]="SIM",VLOOKUP(Tabela1[[#This Row],[CLASSIFICAÇÃO]],Lista_Susp_!PRAZO,2,0)+Tabela1[[#This Row],[DATA]],"")</f>
        <v/>
      </c>
      <c r="AA420" s="13" t="b">
        <f ca="1">IF(Tabela1[[#This Row],[R.A.E]]="SIM",IF(AC420="ok","CONCLUÍDO",IF(Tabela1[[#This Row],[PRAZO ABERTURA R.A.E]]&lt;TODAY(),"ATRASADO","NO PRAZO")))</f>
        <v>0</v>
      </c>
      <c r="AB420" s="13" t="str">
        <f ca="1">IF(Tabela1[[#This Row],[PRAZO ABERTURA R.A.E]]&gt;=TODAY(),"",IF(Tabela1[[#This Row],[STATUS]]="ATRASADO",TODAY()-Tabela1[[#This Row],[PRAZO ABERTURA R.A.E]],""))</f>
        <v/>
      </c>
      <c r="AE420" s="3"/>
    </row>
    <row r="421" spans="1:32" ht="30" x14ac:dyDescent="0.25">
      <c r="A421" s="6">
        <v>420</v>
      </c>
      <c r="B421" s="2" t="s">
        <v>25</v>
      </c>
      <c r="C421" s="85">
        <v>45396</v>
      </c>
      <c r="D421" s="87" t="s">
        <v>139</v>
      </c>
      <c r="E421" s="9">
        <v>0.29166666666666669</v>
      </c>
      <c r="F421" s="80" t="s">
        <v>2015</v>
      </c>
      <c r="G421" s="2" t="s">
        <v>26</v>
      </c>
      <c r="H421" s="23"/>
      <c r="I421" s="131"/>
      <c r="J421" s="3"/>
      <c r="K421" s="41" t="s">
        <v>2598</v>
      </c>
      <c r="L421" s="3" t="s">
        <v>150</v>
      </c>
      <c r="M421" s="3" t="s">
        <v>147</v>
      </c>
      <c r="N421" s="2" t="s">
        <v>2015</v>
      </c>
      <c r="O421" s="134" t="s">
        <v>2591</v>
      </c>
      <c r="P421" s="3" t="s">
        <v>2592</v>
      </c>
      <c r="Q421" s="70"/>
      <c r="R421" s="70"/>
      <c r="S421" s="70"/>
      <c r="T421" s="7" t="s">
        <v>2589</v>
      </c>
      <c r="U421" s="19" t="s">
        <v>2590</v>
      </c>
      <c r="V421" s="3" t="s">
        <v>405</v>
      </c>
      <c r="W421" s="3" t="s">
        <v>92</v>
      </c>
      <c r="X421" s="3" t="s">
        <v>86</v>
      </c>
      <c r="Y421" s="3" t="s">
        <v>89</v>
      </c>
      <c r="Z421" s="4">
        <f>IF(Tabela1[[#This Row],[R.A.E]]="SIM",VLOOKUP(Tabela1[[#This Row],[CLASSIFICAÇÃO]],Lista_Susp_!PRAZO,2,0)+Tabela1[[#This Row],[DATA]],"")</f>
        <v>45403</v>
      </c>
      <c r="AA421" s="13" t="str">
        <f ca="1">IF(Tabela1[[#This Row],[R.A.E]]="SIM",IF(AC421="ok","CONCLUÍDO",IF(Tabela1[[#This Row],[PRAZO ABERTURA R.A.E]]&lt;TODAY(),"ATRASADO","NO PRAZO")))</f>
        <v>CONCLUÍDO</v>
      </c>
      <c r="AB421" s="13" t="str">
        <f ca="1">IF(Tabela1[[#This Row],[PRAZO ABERTURA R.A.E]]&gt;=TODAY(),"",IF(Tabela1[[#This Row],[STATUS]]="ATRASADO",TODAY()-Tabela1[[#This Row],[PRAZO ABERTURA R.A.E]],""))</f>
        <v/>
      </c>
      <c r="AC421" s="4" t="s">
        <v>958</v>
      </c>
      <c r="AD421" s="4">
        <v>45399</v>
      </c>
      <c r="AE421" s="3" t="s">
        <v>89</v>
      </c>
      <c r="AF421" t="s">
        <v>89</v>
      </c>
    </row>
    <row r="422" spans="1:32" ht="60" x14ac:dyDescent="0.25">
      <c r="A422" s="6">
        <v>421</v>
      </c>
      <c r="B422" s="2" t="s">
        <v>25</v>
      </c>
      <c r="C422" s="85">
        <v>45397</v>
      </c>
      <c r="D422" s="87" t="s">
        <v>139</v>
      </c>
      <c r="E422" s="9">
        <v>0.3979166666666667</v>
      </c>
      <c r="F422" s="80" t="s">
        <v>1677</v>
      </c>
      <c r="G422" s="2" t="s">
        <v>32</v>
      </c>
      <c r="H422" s="23"/>
      <c r="I422" s="131"/>
      <c r="J422" s="3"/>
      <c r="K422" s="5" t="s">
        <v>2597</v>
      </c>
      <c r="L422" s="3" t="s">
        <v>150</v>
      </c>
      <c r="M422" s="3" t="s">
        <v>145</v>
      </c>
      <c r="N422" s="2" t="s">
        <v>2593</v>
      </c>
      <c r="O422" s="134" t="s">
        <v>2873</v>
      </c>
      <c r="P422" s="3" t="s">
        <v>2594</v>
      </c>
      <c r="Q422" s="70"/>
      <c r="R422" s="70"/>
      <c r="S422" s="70"/>
      <c r="T422" s="7" t="s">
        <v>2595</v>
      </c>
      <c r="U422" s="19" t="s">
        <v>2596</v>
      </c>
      <c r="V422" s="3" t="s">
        <v>84</v>
      </c>
      <c r="W422" s="3" t="s">
        <v>85</v>
      </c>
      <c r="X422" s="3" t="s">
        <v>86</v>
      </c>
      <c r="Y422" s="3" t="s">
        <v>83</v>
      </c>
      <c r="Z422" s="4" t="str">
        <f>IF(Tabela1[[#This Row],[R.A.E]]="SIM",VLOOKUP(Tabela1[[#This Row],[CLASSIFICAÇÃO]],Lista_Susp_!PRAZO,2,0)+Tabela1[[#This Row],[DATA]],"")</f>
        <v/>
      </c>
      <c r="AA422" s="13" t="b">
        <f ca="1">IF(Tabela1[[#This Row],[R.A.E]]="SIM",IF(AC422="ok","CONCLUÍDO",IF(Tabela1[[#This Row],[PRAZO ABERTURA R.A.E]]&lt;TODAY(),"ATRASADO","NO PRAZO")))</f>
        <v>0</v>
      </c>
      <c r="AB422" s="13" t="str">
        <f ca="1">IF(Tabela1[[#This Row],[PRAZO ABERTURA R.A.E]]&gt;=TODAY(),"",IF(Tabela1[[#This Row],[STATUS]]="ATRASADO",TODAY()-Tabela1[[#This Row],[PRAZO ABERTURA R.A.E]],""))</f>
        <v/>
      </c>
      <c r="AE422" s="3"/>
    </row>
    <row r="423" spans="1:32" ht="60" x14ac:dyDescent="0.25">
      <c r="A423" s="6">
        <v>422</v>
      </c>
      <c r="B423" s="2" t="s">
        <v>25</v>
      </c>
      <c r="C423" s="85">
        <v>45397</v>
      </c>
      <c r="D423" s="87" t="s">
        <v>139</v>
      </c>
      <c r="E423" s="9">
        <v>0.4861111111111111</v>
      </c>
      <c r="F423" s="80" t="s">
        <v>2609</v>
      </c>
      <c r="G423" s="2" t="s">
        <v>39</v>
      </c>
      <c r="H423" s="23"/>
      <c r="I423" s="131"/>
      <c r="J423" s="3"/>
      <c r="K423" s="5" t="s">
        <v>2608</v>
      </c>
      <c r="L423" s="3" t="s">
        <v>150</v>
      </c>
      <c r="M423" s="3" t="s">
        <v>147</v>
      </c>
      <c r="N423" s="2" t="s">
        <v>1206</v>
      </c>
      <c r="O423" s="134" t="s">
        <v>2874</v>
      </c>
      <c r="P423" s="3" t="s">
        <v>2012</v>
      </c>
      <c r="Q423" s="70"/>
      <c r="R423" s="70"/>
      <c r="S423" s="70"/>
      <c r="T423" s="7" t="s">
        <v>2610</v>
      </c>
      <c r="U423" s="3" t="s">
        <v>2611</v>
      </c>
      <c r="V423" s="3" t="s">
        <v>105</v>
      </c>
      <c r="W423" s="3" t="s">
        <v>85</v>
      </c>
      <c r="X423" s="3" t="s">
        <v>86</v>
      </c>
      <c r="Y423" s="3" t="s">
        <v>89</v>
      </c>
      <c r="Z423" s="4">
        <f>IF(Tabela1[[#This Row],[R.A.E]]="SIM",VLOOKUP(Tabela1[[#This Row],[CLASSIFICAÇÃO]],Lista_Susp_!PRAZO,2,0)+Tabela1[[#This Row],[DATA]],"")</f>
        <v>45404</v>
      </c>
      <c r="AA423" s="13" t="str">
        <f ca="1">IF(Tabela1[[#This Row],[R.A.E]]="SIM",IF(AC423="ok","CONCLUÍDO",IF(Tabela1[[#This Row],[PRAZO ABERTURA R.A.E]]&lt;TODAY(),"ATRASADO","NO PRAZO")))</f>
        <v>CONCLUÍDO</v>
      </c>
      <c r="AB423" s="13" t="str">
        <f ca="1">IF(Tabela1[[#This Row],[PRAZO ABERTURA R.A.E]]&gt;=TODAY(),"",IF(Tabela1[[#This Row],[STATUS]]="ATRASADO",TODAY()-Tabela1[[#This Row],[PRAZO ABERTURA R.A.E]],""))</f>
        <v/>
      </c>
      <c r="AC423" s="3" t="s">
        <v>958</v>
      </c>
      <c r="AD423" s="4">
        <v>45398</v>
      </c>
      <c r="AE423" s="3" t="s">
        <v>89</v>
      </c>
    </row>
    <row r="424" spans="1:32" ht="30" x14ac:dyDescent="0.25">
      <c r="A424" s="6">
        <v>423</v>
      </c>
      <c r="B424" s="2" t="s">
        <v>25</v>
      </c>
      <c r="C424" s="85">
        <v>45397</v>
      </c>
      <c r="D424" s="87" t="s">
        <v>139</v>
      </c>
      <c r="E424" s="9">
        <v>0.42708333333333331</v>
      </c>
      <c r="F424" s="80" t="s">
        <v>2612</v>
      </c>
      <c r="G424" s="82" t="s">
        <v>39</v>
      </c>
      <c r="H424" s="23"/>
      <c r="I424" s="131"/>
      <c r="J424" s="3"/>
      <c r="K424" s="5" t="s">
        <v>2613</v>
      </c>
      <c r="L424" s="3" t="s">
        <v>150</v>
      </c>
      <c r="M424" s="3" t="s">
        <v>145</v>
      </c>
      <c r="N424" s="2" t="s">
        <v>941</v>
      </c>
      <c r="O424" s="134" t="s">
        <v>2614</v>
      </c>
      <c r="P424" s="3" t="s">
        <v>2615</v>
      </c>
      <c r="Q424" s="70"/>
      <c r="R424" s="70"/>
      <c r="S424" s="70"/>
      <c r="T424" s="7" t="s">
        <v>2616</v>
      </c>
      <c r="U424" s="3" t="s">
        <v>2617</v>
      </c>
      <c r="V424" s="3" t="s">
        <v>276</v>
      </c>
      <c r="W424" s="3" t="s">
        <v>85</v>
      </c>
      <c r="X424" s="3" t="s">
        <v>86</v>
      </c>
      <c r="Y424" s="3" t="s">
        <v>83</v>
      </c>
      <c r="Z424" s="4" t="str">
        <f>IF(Tabela1[[#This Row],[R.A.E]]="SIM",VLOOKUP(Tabela1[[#This Row],[CLASSIFICAÇÃO]],Lista_Susp_!PRAZO,2,0)+Tabela1[[#This Row],[DATA]],"")</f>
        <v/>
      </c>
      <c r="AA424" s="13" t="b">
        <f ca="1">IF(Tabela1[[#This Row],[R.A.E]]="SIM",IF(AC424="ok","CONCLUÍDO",IF(Tabela1[[#This Row],[PRAZO ABERTURA R.A.E]]&lt;TODAY(),"ATRASADO","NO PRAZO")))</f>
        <v>0</v>
      </c>
      <c r="AB424" s="13" t="str">
        <f ca="1">IF(Tabela1[[#This Row],[PRAZO ABERTURA R.A.E]]&gt;=TODAY(),"",IF(Tabela1[[#This Row],[STATUS]]="ATRASADO",TODAY()-Tabela1[[#This Row],[PRAZO ABERTURA R.A.E]],""))</f>
        <v/>
      </c>
      <c r="AE424" s="3"/>
    </row>
    <row r="425" spans="1:32" ht="90" x14ac:dyDescent="0.25">
      <c r="A425" s="6">
        <v>424</v>
      </c>
      <c r="B425" s="2" t="s">
        <v>25</v>
      </c>
      <c r="C425" s="85">
        <v>45397</v>
      </c>
      <c r="D425" s="87" t="s">
        <v>139</v>
      </c>
      <c r="E425" s="9">
        <v>0.83333333333333337</v>
      </c>
      <c r="F425" s="80" t="s">
        <v>2618</v>
      </c>
      <c r="G425" s="2" t="s">
        <v>28</v>
      </c>
      <c r="H425" s="23" t="s">
        <v>2401</v>
      </c>
      <c r="I425" s="131"/>
      <c r="J425" s="3" t="s">
        <v>89</v>
      </c>
      <c r="K425" s="5" t="s">
        <v>2622</v>
      </c>
      <c r="L425" s="3" t="s">
        <v>150</v>
      </c>
      <c r="M425" s="3" t="s">
        <v>146</v>
      </c>
      <c r="N425" s="2" t="s">
        <v>284</v>
      </c>
      <c r="O425" s="134" t="s">
        <v>2619</v>
      </c>
      <c r="P425" s="3" t="s">
        <v>2620</v>
      </c>
      <c r="Q425" s="70"/>
      <c r="R425" s="70"/>
      <c r="S425" s="70"/>
      <c r="T425" s="7" t="s">
        <v>2621</v>
      </c>
      <c r="U425" s="1" t="s">
        <v>1096</v>
      </c>
      <c r="V425" s="3" t="s">
        <v>112</v>
      </c>
      <c r="W425" s="3" t="s">
        <v>85</v>
      </c>
      <c r="X425" s="3" t="s">
        <v>95</v>
      </c>
      <c r="Y425" s="3" t="s">
        <v>89</v>
      </c>
      <c r="Z425" s="4">
        <f>IF(Tabela1[[#This Row],[R.A.E]]="SIM",VLOOKUP(Tabela1[[#This Row],[CLASSIFICAÇÃO]],Lista_Susp_!PRAZO,2,0)+Tabela1[[#This Row],[DATA]],"")</f>
        <v>45404</v>
      </c>
      <c r="AA425" s="13" t="str">
        <f ca="1">IF(Tabela1[[#This Row],[R.A.E]]="SIM",IF(AC425="ok","CONCLUÍDO",IF(Tabela1[[#This Row],[PRAZO ABERTURA R.A.E]]&lt;TODAY(),"ATRASADO","NO PRAZO")))</f>
        <v>CONCLUÍDO</v>
      </c>
      <c r="AB425" s="13" t="str">
        <f ca="1">IF(Tabela1[[#This Row],[PRAZO ABERTURA R.A.E]]&gt;=TODAY(),"",IF(Tabela1[[#This Row],[STATUS]]="ATRASADO",TODAY()-Tabela1[[#This Row],[PRAZO ABERTURA R.A.E]],""))</f>
        <v/>
      </c>
      <c r="AC425" s="3" t="s">
        <v>248</v>
      </c>
      <c r="AE425" s="3" t="s">
        <v>89</v>
      </c>
      <c r="AF425" t="s">
        <v>89</v>
      </c>
    </row>
    <row r="426" spans="1:32" ht="60" x14ac:dyDescent="0.25">
      <c r="A426" s="6">
        <v>425</v>
      </c>
      <c r="B426" s="2" t="s">
        <v>30</v>
      </c>
      <c r="C426" s="85">
        <v>45394</v>
      </c>
      <c r="D426" s="87" t="s">
        <v>139</v>
      </c>
      <c r="E426" s="9">
        <v>0.375</v>
      </c>
      <c r="F426" s="80" t="s">
        <v>1815</v>
      </c>
      <c r="G426" s="2" t="s">
        <v>32</v>
      </c>
      <c r="H426" s="23"/>
      <c r="I426" s="131"/>
      <c r="J426" s="3"/>
      <c r="K426" s="5" t="s">
        <v>2643</v>
      </c>
      <c r="L426" s="3" t="s">
        <v>187</v>
      </c>
      <c r="M426" s="3" t="s">
        <v>145</v>
      </c>
      <c r="N426" s="2" t="s">
        <v>1617</v>
      </c>
      <c r="O426" s="2" t="s">
        <v>2623</v>
      </c>
      <c r="P426" s="3" t="s">
        <v>2624</v>
      </c>
      <c r="Q426" s="70"/>
      <c r="R426" s="70"/>
      <c r="S426" s="70"/>
      <c r="T426" s="7" t="s">
        <v>2625</v>
      </c>
      <c r="U426" s="3" t="s">
        <v>2471</v>
      </c>
      <c r="V426" s="3" t="s">
        <v>258</v>
      </c>
      <c r="W426" s="3" t="s">
        <v>85</v>
      </c>
      <c r="X426" s="3" t="s">
        <v>86</v>
      </c>
      <c r="Y426" s="3" t="s">
        <v>83</v>
      </c>
      <c r="Z426" s="4" t="str">
        <f>IF(Tabela1[[#This Row],[R.A.E]]="SIM",VLOOKUP(Tabela1[[#This Row],[CLASSIFICAÇÃO]],Lista_Susp_!PRAZO,2,0)+Tabela1[[#This Row],[DATA]],"")</f>
        <v/>
      </c>
      <c r="AA426" s="13" t="b">
        <f ca="1">IF(Tabela1[[#This Row],[R.A.E]]="SIM",IF(AC426="ok","CONCLUÍDO",IF(Tabela1[[#This Row],[PRAZO ABERTURA R.A.E]]&lt;TODAY(),"ATRASADO","NO PRAZO")))</f>
        <v>0</v>
      </c>
      <c r="AB426" s="13" t="str">
        <f ca="1">IF(Tabela1[[#This Row],[PRAZO ABERTURA R.A.E]]&gt;=TODAY(),"",IF(Tabela1[[#This Row],[STATUS]]="ATRASADO",TODAY()-Tabela1[[#This Row],[PRAZO ABERTURA R.A.E]],""))</f>
        <v/>
      </c>
      <c r="AE426" s="3"/>
      <c r="AF426" t="s">
        <v>89</v>
      </c>
    </row>
    <row r="427" spans="1:32" ht="30" x14ac:dyDescent="0.25">
      <c r="A427" s="6">
        <v>426</v>
      </c>
      <c r="B427" s="2" t="s">
        <v>30</v>
      </c>
      <c r="C427" s="85">
        <v>45394</v>
      </c>
      <c r="D427" s="87" t="s">
        <v>139</v>
      </c>
      <c r="E427" s="9">
        <v>0.8125</v>
      </c>
      <c r="F427" s="80" t="s">
        <v>2626</v>
      </c>
      <c r="G427" s="2" t="s">
        <v>28</v>
      </c>
      <c r="H427" s="23" t="s">
        <v>2400</v>
      </c>
      <c r="I427" s="131"/>
      <c r="J427" s="3"/>
      <c r="K427" s="5" t="s">
        <v>2644</v>
      </c>
      <c r="L427" s="3" t="s">
        <v>153</v>
      </c>
      <c r="M427" s="3" t="s">
        <v>145</v>
      </c>
      <c r="N427" s="2" t="s">
        <v>2627</v>
      </c>
      <c r="O427" s="134" t="s">
        <v>2628</v>
      </c>
      <c r="P427" s="3" t="s">
        <v>392</v>
      </c>
      <c r="Q427" s="70"/>
      <c r="R427" s="70"/>
      <c r="S427" s="70"/>
      <c r="T427" s="7" t="s">
        <v>2629</v>
      </c>
      <c r="U427" s="3" t="s">
        <v>2630</v>
      </c>
      <c r="V427" s="3" t="s">
        <v>103</v>
      </c>
      <c r="W427" s="3" t="s">
        <v>85</v>
      </c>
      <c r="X427" s="3" t="s">
        <v>86</v>
      </c>
      <c r="Y427" s="3" t="s">
        <v>83</v>
      </c>
      <c r="Z427" s="4" t="str">
        <f>IF(Tabela1[[#This Row],[R.A.E]]="SIM",VLOOKUP(Tabela1[[#This Row],[CLASSIFICAÇÃO]],Lista_Susp_!PRAZO,2,0)+Tabela1[[#This Row],[DATA]],"")</f>
        <v/>
      </c>
      <c r="AA427" s="13" t="b">
        <f ca="1">IF(Tabela1[[#This Row],[R.A.E]]="SIM",IF(AC427="ok","CONCLUÍDO",IF(Tabela1[[#This Row],[PRAZO ABERTURA R.A.E]]&lt;TODAY(),"ATRASADO","NO PRAZO")))</f>
        <v>0</v>
      </c>
      <c r="AB427" s="13" t="str">
        <f ca="1">IF(Tabela1[[#This Row],[PRAZO ABERTURA R.A.E]]&gt;=TODAY(),"",IF(Tabela1[[#This Row],[STATUS]]="ATRASADO",TODAY()-Tabela1[[#This Row],[PRAZO ABERTURA R.A.E]],""))</f>
        <v/>
      </c>
      <c r="AE427" s="3"/>
      <c r="AF427" t="s">
        <v>89</v>
      </c>
    </row>
    <row r="428" spans="1:32" ht="45" x14ac:dyDescent="0.25">
      <c r="A428" s="6">
        <v>427</v>
      </c>
      <c r="B428" s="2" t="s">
        <v>25</v>
      </c>
      <c r="C428" s="85">
        <v>45396</v>
      </c>
      <c r="D428" s="87" t="s">
        <v>139</v>
      </c>
      <c r="E428" s="9">
        <v>0.66527777777777775</v>
      </c>
      <c r="F428" s="80" t="s">
        <v>2321</v>
      </c>
      <c r="G428" s="2" t="s">
        <v>28</v>
      </c>
      <c r="H428" s="23" t="s">
        <v>2532</v>
      </c>
      <c r="I428" s="131"/>
      <c r="J428" s="3"/>
      <c r="K428" s="5" t="s">
        <v>2645</v>
      </c>
      <c r="L428" s="3" t="s">
        <v>216</v>
      </c>
      <c r="M428" s="3" t="s">
        <v>147</v>
      </c>
      <c r="N428" s="2" t="s">
        <v>2631</v>
      </c>
      <c r="O428" s="2" t="s">
        <v>2632</v>
      </c>
      <c r="P428" s="3" t="s">
        <v>720</v>
      </c>
      <c r="Q428" s="70"/>
      <c r="R428" s="70"/>
      <c r="S428" s="70"/>
      <c r="T428" s="7" t="s">
        <v>2633</v>
      </c>
      <c r="U428" s="3" t="s">
        <v>2634</v>
      </c>
      <c r="V428" s="3" t="s">
        <v>103</v>
      </c>
      <c r="W428" s="3" t="s">
        <v>85</v>
      </c>
      <c r="X428" s="3" t="s">
        <v>86</v>
      </c>
      <c r="Y428" s="3" t="s">
        <v>83</v>
      </c>
      <c r="Z428" s="4" t="str">
        <f>IF(Tabela1[[#This Row],[R.A.E]]="SIM",VLOOKUP(Tabela1[[#This Row],[CLASSIFICAÇÃO]],Lista_Susp_!PRAZO,2,0)+Tabela1[[#This Row],[DATA]],"")</f>
        <v/>
      </c>
      <c r="AA428" s="13" t="b">
        <f ca="1">IF(Tabela1[[#This Row],[R.A.E]]="SIM",IF(AC428="ok","CONCLUÍDO",IF(Tabela1[[#This Row],[PRAZO ABERTURA R.A.E]]&lt;TODAY(),"ATRASADO","NO PRAZO")))</f>
        <v>0</v>
      </c>
      <c r="AB428" s="13" t="str">
        <f ca="1">IF(Tabela1[[#This Row],[PRAZO ABERTURA R.A.E]]&gt;=TODAY(),"",IF(Tabela1[[#This Row],[STATUS]]="ATRASADO",TODAY()-Tabela1[[#This Row],[PRAZO ABERTURA R.A.E]],""))</f>
        <v/>
      </c>
      <c r="AE428" s="3"/>
    </row>
    <row r="429" spans="1:32" ht="90" x14ac:dyDescent="0.25">
      <c r="A429" s="6">
        <v>428</v>
      </c>
      <c r="B429" s="2" t="s">
        <v>30</v>
      </c>
      <c r="C429" s="85">
        <v>45395</v>
      </c>
      <c r="D429" s="87" t="s">
        <v>139</v>
      </c>
      <c r="E429" s="9">
        <v>0.5</v>
      </c>
      <c r="F429" s="80" t="s">
        <v>2631</v>
      </c>
      <c r="G429" s="2" t="s">
        <v>32</v>
      </c>
      <c r="H429" s="23"/>
      <c r="I429" s="131"/>
      <c r="J429" s="3"/>
      <c r="K429" s="5" t="s">
        <v>2646</v>
      </c>
      <c r="L429" s="3" t="s">
        <v>153</v>
      </c>
      <c r="M429" s="3" t="s">
        <v>145</v>
      </c>
      <c r="N429" s="2" t="s">
        <v>2635</v>
      </c>
      <c r="O429" s="134" t="s">
        <v>2904</v>
      </c>
      <c r="P429" s="3" t="s">
        <v>2453</v>
      </c>
      <c r="Q429" s="70"/>
      <c r="R429" s="70"/>
      <c r="S429" s="70"/>
      <c r="T429" s="7" t="s">
        <v>2636</v>
      </c>
      <c r="U429" s="3" t="s">
        <v>2637</v>
      </c>
      <c r="V429" s="3" t="s">
        <v>99</v>
      </c>
      <c r="W429" s="3" t="s">
        <v>92</v>
      </c>
      <c r="X429" s="3" t="s">
        <v>86</v>
      </c>
      <c r="Y429" s="3" t="s">
        <v>89</v>
      </c>
      <c r="Z429" s="4">
        <f>IF(Tabela1[[#This Row],[R.A.E]]="SIM",VLOOKUP(Tabela1[[#This Row],[CLASSIFICAÇÃO]],Lista_Susp_!PRAZO,2,0)+Tabela1[[#This Row],[DATA]],"")</f>
        <v>45402</v>
      </c>
      <c r="AA429" s="13" t="str">
        <f ca="1">IF(Tabela1[[#This Row],[R.A.E]]="SIM",IF(AC429="ok","CONCLUÍDO",IF(Tabela1[[#This Row],[PRAZO ABERTURA R.A.E]]&lt;TODAY(),"ATRASADO","NO PRAZO")))</f>
        <v>ATRASADO</v>
      </c>
      <c r="AB429" s="13">
        <f ca="1">IF(Tabela1[[#This Row],[PRAZO ABERTURA R.A.E]]&gt;=TODAY(),"",IF(Tabela1[[#This Row],[STATUS]]="ATRASADO",TODAY()-Tabela1[[#This Row],[PRAZO ABERTURA R.A.E]],""))</f>
        <v>146</v>
      </c>
      <c r="AE429" s="3"/>
      <c r="AF429" t="s">
        <v>89</v>
      </c>
    </row>
    <row r="430" spans="1:32" ht="75" x14ac:dyDescent="0.25">
      <c r="A430" s="6">
        <v>429</v>
      </c>
      <c r="B430" s="2" t="s">
        <v>25</v>
      </c>
      <c r="C430" s="85">
        <v>45397</v>
      </c>
      <c r="D430" s="87" t="s">
        <v>139</v>
      </c>
      <c r="E430" s="9">
        <v>0.88194444444444453</v>
      </c>
      <c r="F430" s="80" t="s">
        <v>2638</v>
      </c>
      <c r="G430" s="2" t="s">
        <v>28</v>
      </c>
      <c r="H430" s="23" t="s">
        <v>2401</v>
      </c>
      <c r="I430" s="131"/>
      <c r="J430" s="3" t="s">
        <v>89</v>
      </c>
      <c r="K430" s="5" t="s">
        <v>2647</v>
      </c>
      <c r="L430" s="3" t="s">
        <v>150</v>
      </c>
      <c r="M430" s="3" t="s">
        <v>146</v>
      </c>
      <c r="N430" s="2" t="s">
        <v>2639</v>
      </c>
      <c r="O430" s="134" t="s">
        <v>2640</v>
      </c>
      <c r="P430" s="3" t="s">
        <v>1289</v>
      </c>
      <c r="Q430" s="70"/>
      <c r="R430" s="70"/>
      <c r="S430" s="70"/>
      <c r="T430" s="7" t="s">
        <v>2641</v>
      </c>
      <c r="U430" s="3" t="s">
        <v>2642</v>
      </c>
      <c r="V430" s="3" t="s">
        <v>122</v>
      </c>
      <c r="W430" s="3" t="s">
        <v>88</v>
      </c>
      <c r="X430" s="3" t="s">
        <v>86</v>
      </c>
      <c r="Y430" s="3" t="s">
        <v>89</v>
      </c>
      <c r="Z430" s="4">
        <f>IF(Tabela1[[#This Row],[R.A.E]]="SIM",VLOOKUP(Tabela1[[#This Row],[CLASSIFICAÇÃO]],Lista_Susp_!PRAZO,2,0)+Tabela1[[#This Row],[DATA]],"")</f>
        <v>45404</v>
      </c>
      <c r="AA430" s="13" t="str">
        <f ca="1">IF(Tabela1[[#This Row],[R.A.E]]="SIM",IF(AC430="ok","CONCLUÍDO",IF(Tabela1[[#This Row],[PRAZO ABERTURA R.A.E]]&lt;TODAY(),"ATRASADO","NO PRAZO")))</f>
        <v>CONCLUÍDO</v>
      </c>
      <c r="AB430" s="13" t="str">
        <f ca="1">IF(Tabela1[[#This Row],[PRAZO ABERTURA R.A.E]]&gt;=TODAY(),"",IF(Tabela1[[#This Row],[STATUS]]="ATRASADO",TODAY()-Tabela1[[#This Row],[PRAZO ABERTURA R.A.E]],""))</f>
        <v/>
      </c>
      <c r="AC430" s="3" t="s">
        <v>248</v>
      </c>
      <c r="AD430" s="4">
        <v>45400</v>
      </c>
      <c r="AE430" s="3" t="s">
        <v>89</v>
      </c>
      <c r="AF430" t="s">
        <v>89</v>
      </c>
    </row>
    <row r="431" spans="1:32" ht="45" x14ac:dyDescent="0.25">
      <c r="A431" s="6">
        <v>430</v>
      </c>
      <c r="B431" s="2" t="s">
        <v>25</v>
      </c>
      <c r="C431" s="85">
        <v>45397</v>
      </c>
      <c r="D431" s="87" t="s">
        <v>139</v>
      </c>
      <c r="E431" s="9">
        <v>0.70833333333333337</v>
      </c>
      <c r="F431" s="80" t="s">
        <v>2663</v>
      </c>
      <c r="G431" s="2" t="s">
        <v>39</v>
      </c>
      <c r="H431" s="23"/>
      <c r="I431" s="131"/>
      <c r="J431" s="3"/>
      <c r="K431" s="5" t="s">
        <v>2710</v>
      </c>
      <c r="L431" s="3" t="s">
        <v>190</v>
      </c>
      <c r="M431" s="3" t="s">
        <v>147</v>
      </c>
      <c r="N431" s="2" t="s">
        <v>1549</v>
      </c>
      <c r="O431" s="2" t="s">
        <v>2649</v>
      </c>
      <c r="P431" s="3" t="s">
        <v>1787</v>
      </c>
      <c r="Q431" s="70"/>
      <c r="R431" s="70"/>
      <c r="S431" s="70"/>
      <c r="T431" s="7" t="s">
        <v>2650</v>
      </c>
      <c r="U431" s="26" t="s">
        <v>2417</v>
      </c>
      <c r="V431" s="3" t="s">
        <v>93</v>
      </c>
      <c r="W431" s="3" t="s">
        <v>85</v>
      </c>
      <c r="X431" s="3" t="s">
        <v>86</v>
      </c>
      <c r="Y431" s="3" t="s">
        <v>83</v>
      </c>
      <c r="Z431" s="4" t="str">
        <f>IF(Tabela1[[#This Row],[R.A.E]]="SIM",VLOOKUP(Tabela1[[#This Row],[CLASSIFICAÇÃO]],Lista_Susp_!PRAZO,2,0)+Tabela1[[#This Row],[DATA]],"")</f>
        <v/>
      </c>
      <c r="AA431" s="13" t="b">
        <f ca="1">IF(Tabela1[[#This Row],[R.A.E]]="SIM",IF(AC431="ok","CONCLUÍDO",IF(Tabela1[[#This Row],[PRAZO ABERTURA R.A.E]]&lt;TODAY(),"ATRASADO","NO PRAZO")))</f>
        <v>0</v>
      </c>
      <c r="AB431" s="13" t="str">
        <f ca="1">IF(Tabela1[[#This Row],[PRAZO ABERTURA R.A.E]]&gt;=TODAY(),"",IF(Tabela1[[#This Row],[STATUS]]="ATRASADO",TODAY()-Tabela1[[#This Row],[PRAZO ABERTURA R.A.E]],""))</f>
        <v/>
      </c>
      <c r="AE431" s="3"/>
    </row>
    <row r="432" spans="1:32" ht="30" x14ac:dyDescent="0.25">
      <c r="A432" s="6">
        <v>431</v>
      </c>
      <c r="B432" s="2" t="s">
        <v>25</v>
      </c>
      <c r="C432" s="85">
        <v>45397</v>
      </c>
      <c r="D432" s="87" t="s">
        <v>139</v>
      </c>
      <c r="E432" s="9">
        <v>0.625</v>
      </c>
      <c r="F432" s="80" t="s">
        <v>2651</v>
      </c>
      <c r="G432" s="2" t="s">
        <v>39</v>
      </c>
      <c r="H432" s="23"/>
      <c r="I432" s="131"/>
      <c r="J432" s="3"/>
      <c r="K432" s="5" t="s">
        <v>2652</v>
      </c>
      <c r="L432" s="3" t="s">
        <v>33</v>
      </c>
      <c r="M432" s="3" t="s">
        <v>145</v>
      </c>
      <c r="N432" s="2" t="s">
        <v>2653</v>
      </c>
      <c r="O432" s="2" t="s">
        <v>2654</v>
      </c>
      <c r="P432" s="3" t="s">
        <v>459</v>
      </c>
      <c r="Q432" s="70"/>
      <c r="R432" s="70"/>
      <c r="S432" s="70"/>
      <c r="T432" s="7" t="s">
        <v>2475</v>
      </c>
      <c r="U432" s="3" t="s">
        <v>2655</v>
      </c>
      <c r="V432" s="3" t="s">
        <v>91</v>
      </c>
      <c r="W432" s="3" t="s">
        <v>85</v>
      </c>
      <c r="X432" s="3" t="s">
        <v>86</v>
      </c>
      <c r="Y432" s="3" t="s">
        <v>83</v>
      </c>
      <c r="Z432" s="4" t="str">
        <f>IF(Tabela1[[#This Row],[R.A.E]]="SIM",VLOOKUP(Tabela1[[#This Row],[CLASSIFICAÇÃO]],Lista_Susp_!PRAZO,2,0)+Tabela1[[#This Row],[DATA]],"")</f>
        <v/>
      </c>
      <c r="AA432" s="13" t="b">
        <f ca="1">IF(Tabela1[[#This Row],[R.A.E]]="SIM",IF(AC432="ok","CONCLUÍDO",IF(Tabela1[[#This Row],[PRAZO ABERTURA R.A.E]]&lt;TODAY(),"ATRASADO","NO PRAZO")))</f>
        <v>0</v>
      </c>
      <c r="AB432" s="13" t="str">
        <f ca="1">IF(Tabela1[[#This Row],[PRAZO ABERTURA R.A.E]]&gt;=TODAY(),"",IF(Tabela1[[#This Row],[STATUS]]="ATRASADO",TODAY()-Tabela1[[#This Row],[PRAZO ABERTURA R.A.E]],""))</f>
        <v/>
      </c>
      <c r="AE432" s="3"/>
    </row>
    <row r="433" spans="1:32" ht="60" x14ac:dyDescent="0.25">
      <c r="A433" s="6">
        <v>432</v>
      </c>
      <c r="B433" s="2" t="s">
        <v>25</v>
      </c>
      <c r="C433" s="85">
        <v>45398</v>
      </c>
      <c r="D433" s="87" t="s">
        <v>139</v>
      </c>
      <c r="E433" s="9">
        <v>0.79166666666666663</v>
      </c>
      <c r="F433" s="80" t="s">
        <v>2662</v>
      </c>
      <c r="G433" s="2" t="s">
        <v>32</v>
      </c>
      <c r="H433" s="23"/>
      <c r="I433" s="131"/>
      <c r="J433" s="3"/>
      <c r="K433" s="5" t="s">
        <v>2709</v>
      </c>
      <c r="L433" s="3" t="s">
        <v>150</v>
      </c>
      <c r="M433" s="3" t="s">
        <v>147</v>
      </c>
      <c r="N433" s="2" t="s">
        <v>1569</v>
      </c>
      <c r="O433" s="134" t="s">
        <v>2656</v>
      </c>
      <c r="P433" s="19" t="s">
        <v>2657</v>
      </c>
      <c r="Q433" s="70"/>
      <c r="R433" s="70"/>
      <c r="S433" s="70"/>
      <c r="T433" s="7" t="s">
        <v>2658</v>
      </c>
      <c r="U433" s="26" t="s">
        <v>1572</v>
      </c>
      <c r="V433" s="3" t="s">
        <v>1361</v>
      </c>
      <c r="W433" s="3" t="s">
        <v>85</v>
      </c>
      <c r="X433" s="3" t="s">
        <v>86</v>
      </c>
      <c r="Y433" s="3" t="s">
        <v>83</v>
      </c>
      <c r="Z433" s="4" t="str">
        <f>IF(Tabela1[[#This Row],[R.A.E]]="SIM",VLOOKUP(Tabela1[[#This Row],[CLASSIFICAÇÃO]],Lista_Susp_!PRAZO,2,0)+Tabela1[[#This Row],[DATA]],"")</f>
        <v/>
      </c>
      <c r="AA433" s="13" t="b">
        <f ca="1">IF(Tabela1[[#This Row],[R.A.E]]="SIM",IF(AC433="ok","CONCLUÍDO",IF(Tabela1[[#This Row],[PRAZO ABERTURA R.A.E]]&lt;TODAY(),"ATRASADO","NO PRAZO")))</f>
        <v>0</v>
      </c>
      <c r="AB433" s="13" t="str">
        <f ca="1">IF(Tabela1[[#This Row],[PRAZO ABERTURA R.A.E]]&gt;=TODAY(),"",IF(Tabela1[[#This Row],[STATUS]]="ATRASADO",TODAY()-Tabela1[[#This Row],[PRAZO ABERTURA R.A.E]],""))</f>
        <v/>
      </c>
      <c r="AE433" s="3"/>
    </row>
    <row r="434" spans="1:32" ht="60" x14ac:dyDescent="0.25">
      <c r="A434" s="6">
        <v>433</v>
      </c>
      <c r="B434" s="2" t="s">
        <v>25</v>
      </c>
      <c r="C434" s="85">
        <v>45398</v>
      </c>
      <c r="D434" s="87" t="s">
        <v>139</v>
      </c>
      <c r="E434" s="9">
        <v>0.47916666666666669</v>
      </c>
      <c r="F434" s="80" t="s">
        <v>2661</v>
      </c>
      <c r="G434" s="2" t="s">
        <v>32</v>
      </c>
      <c r="H434" s="23" t="s">
        <v>2400</v>
      </c>
      <c r="I434" s="131"/>
      <c r="J434" s="3"/>
      <c r="K434" s="5" t="s">
        <v>2659</v>
      </c>
      <c r="L434" s="3" t="s">
        <v>150</v>
      </c>
      <c r="M434" s="3" t="s">
        <v>147</v>
      </c>
      <c r="N434" s="2" t="s">
        <v>2660</v>
      </c>
      <c r="O434" s="134" t="s">
        <v>2664</v>
      </c>
      <c r="P434" s="3" t="s">
        <v>2665</v>
      </c>
      <c r="Q434" s="70"/>
      <c r="R434" s="70"/>
      <c r="S434" s="70"/>
      <c r="T434" s="7" t="s">
        <v>2666</v>
      </c>
      <c r="U434" s="3" t="s">
        <v>2667</v>
      </c>
      <c r="V434" s="3" t="s">
        <v>99</v>
      </c>
      <c r="W434" s="3" t="s">
        <v>85</v>
      </c>
      <c r="X434" s="3" t="s">
        <v>95</v>
      </c>
      <c r="Y434" s="3" t="s">
        <v>89</v>
      </c>
      <c r="Z434" s="4">
        <f>IF(Tabela1[[#This Row],[R.A.E]]="SIM",VLOOKUP(Tabela1[[#This Row],[CLASSIFICAÇÃO]],Lista_Susp_!PRAZO,2,0)+Tabela1[[#This Row],[DATA]],"")</f>
        <v>45405</v>
      </c>
      <c r="AA434" s="13" t="str">
        <f ca="1">IF(Tabela1[[#This Row],[R.A.E]]="SIM",IF(AC434="ok","CONCLUÍDO",IF(Tabela1[[#This Row],[PRAZO ABERTURA R.A.E]]&lt;TODAY(),"ATRASADO","NO PRAZO")))</f>
        <v>CONCLUÍDO</v>
      </c>
      <c r="AB434" s="4">
        <v>45404</v>
      </c>
      <c r="AC434" s="3" t="s">
        <v>958</v>
      </c>
      <c r="AE434" s="3"/>
    </row>
    <row r="435" spans="1:32" ht="45" x14ac:dyDescent="0.25">
      <c r="A435" s="6">
        <v>434</v>
      </c>
      <c r="B435" s="2" t="s">
        <v>30</v>
      </c>
      <c r="C435" s="85">
        <v>45397</v>
      </c>
      <c r="D435" s="87" t="s">
        <v>139</v>
      </c>
      <c r="E435" s="9">
        <v>0.58333333333333337</v>
      </c>
      <c r="F435" s="80" t="s">
        <v>2668</v>
      </c>
      <c r="G435" s="2" t="s">
        <v>28</v>
      </c>
      <c r="H435" s="23" t="s">
        <v>2400</v>
      </c>
      <c r="I435" s="131"/>
      <c r="J435" s="3"/>
      <c r="K435" s="5" t="s">
        <v>2669</v>
      </c>
      <c r="L435" s="3" t="s">
        <v>2670</v>
      </c>
      <c r="M435" s="3" t="s">
        <v>145</v>
      </c>
      <c r="N435" s="22" t="s">
        <v>1542</v>
      </c>
      <c r="O435" s="2" t="s">
        <v>2671</v>
      </c>
      <c r="P435" s="3" t="s">
        <v>2672</v>
      </c>
      <c r="Q435" s="70"/>
      <c r="R435" s="70"/>
      <c r="S435" s="70"/>
      <c r="T435" s="7" t="s">
        <v>2673</v>
      </c>
      <c r="U435" s="3" t="s">
        <v>2674</v>
      </c>
      <c r="V435" s="3" t="s">
        <v>103</v>
      </c>
      <c r="W435" s="3" t="s">
        <v>85</v>
      </c>
      <c r="X435" s="3" t="s">
        <v>86</v>
      </c>
      <c r="Y435" s="3" t="s">
        <v>83</v>
      </c>
      <c r="Z435" s="4" t="str">
        <f>IF(Tabela1[[#This Row],[R.A.E]]="SIM",VLOOKUP(Tabela1[[#This Row],[CLASSIFICAÇÃO]],Lista_Susp_!PRAZO,2,0)+Tabela1[[#This Row],[DATA]],"")</f>
        <v/>
      </c>
      <c r="AA435" s="13" t="b">
        <f ca="1">IF(Tabela1[[#This Row],[R.A.E]]="SIM",IF(AC435="ok","CONCLUÍDO",IF(Tabela1[[#This Row],[PRAZO ABERTURA R.A.E]]&lt;TODAY(),"ATRASADO","NO PRAZO")))</f>
        <v>0</v>
      </c>
      <c r="AB435" s="13" t="str">
        <f ca="1">IF(Tabela1[[#This Row],[PRAZO ABERTURA R.A.E]]&gt;=TODAY(),"",IF(Tabela1[[#This Row],[STATUS]]="ATRASADO",TODAY()-Tabela1[[#This Row],[PRAZO ABERTURA R.A.E]],""))</f>
        <v/>
      </c>
      <c r="AE435" s="3"/>
      <c r="AF435" t="s">
        <v>89</v>
      </c>
    </row>
    <row r="436" spans="1:32" ht="45" x14ac:dyDescent="0.25">
      <c r="A436" s="6">
        <v>435</v>
      </c>
      <c r="B436" s="2" t="s">
        <v>30</v>
      </c>
      <c r="C436" s="85">
        <v>45398</v>
      </c>
      <c r="D436" s="87" t="s">
        <v>139</v>
      </c>
      <c r="E436" s="9">
        <v>0.6875</v>
      </c>
      <c r="F436" s="80" t="s">
        <v>1620</v>
      </c>
      <c r="G436" s="2" t="s">
        <v>28</v>
      </c>
      <c r="H436" s="23" t="s">
        <v>2399</v>
      </c>
      <c r="I436" s="131"/>
      <c r="J436" s="3"/>
      <c r="K436" s="5" t="s">
        <v>2708</v>
      </c>
      <c r="L436" s="3" t="s">
        <v>176</v>
      </c>
      <c r="M436" s="3" t="s">
        <v>145</v>
      </c>
      <c r="N436" s="2" t="s">
        <v>2675</v>
      </c>
      <c r="O436" s="2" t="s">
        <v>2676</v>
      </c>
      <c r="P436" s="3" t="s">
        <v>503</v>
      </c>
      <c r="Q436" s="70"/>
      <c r="R436" s="70"/>
      <c r="S436" s="70"/>
      <c r="T436" s="7" t="s">
        <v>2677</v>
      </c>
      <c r="U436" s="3" t="s">
        <v>2678</v>
      </c>
      <c r="V436" s="3" t="s">
        <v>94</v>
      </c>
      <c r="W436" s="3" t="s">
        <v>85</v>
      </c>
      <c r="X436" s="3" t="s">
        <v>86</v>
      </c>
      <c r="Y436" s="3" t="s">
        <v>83</v>
      </c>
      <c r="Z436" s="4" t="str">
        <f>IF(Tabela1[[#This Row],[R.A.E]]="SIM",VLOOKUP(Tabela1[[#This Row],[CLASSIFICAÇÃO]],Lista_Susp_!PRAZO,2,0)+Tabela1[[#This Row],[DATA]],"")</f>
        <v/>
      </c>
      <c r="AA436" s="13" t="b">
        <f ca="1">IF(Tabela1[[#This Row],[R.A.E]]="SIM",IF(AC436="ok","CONCLUÍDO",IF(Tabela1[[#This Row],[PRAZO ABERTURA R.A.E]]&lt;TODAY(),"ATRASADO","NO PRAZO")))</f>
        <v>0</v>
      </c>
      <c r="AB436" s="13" t="str">
        <f ca="1">IF(Tabela1[[#This Row],[PRAZO ABERTURA R.A.E]]&gt;=TODAY(),"",IF(Tabela1[[#This Row],[STATUS]]="ATRASADO",TODAY()-Tabela1[[#This Row],[PRAZO ABERTURA R.A.E]],""))</f>
        <v/>
      </c>
      <c r="AE436" s="3"/>
      <c r="AF436" t="s">
        <v>89</v>
      </c>
    </row>
    <row r="437" spans="1:32" ht="45" x14ac:dyDescent="0.25">
      <c r="A437" s="6">
        <v>436</v>
      </c>
      <c r="B437" s="2" t="s">
        <v>30</v>
      </c>
      <c r="C437" s="85">
        <v>45398</v>
      </c>
      <c r="D437" s="87" t="s">
        <v>139</v>
      </c>
      <c r="E437" s="9">
        <v>0.41666666666666669</v>
      </c>
      <c r="F437" s="80" t="s">
        <v>2679</v>
      </c>
      <c r="G437" s="2" t="s">
        <v>36</v>
      </c>
      <c r="H437" s="23"/>
      <c r="I437" s="131"/>
      <c r="J437" s="3"/>
      <c r="K437" s="5" t="s">
        <v>2680</v>
      </c>
      <c r="L437" s="3" t="s">
        <v>153</v>
      </c>
      <c r="M437" s="3" t="s">
        <v>145</v>
      </c>
      <c r="N437" s="2" t="s">
        <v>1585</v>
      </c>
      <c r="O437" s="134" t="s">
        <v>2905</v>
      </c>
      <c r="P437" s="3" t="s">
        <v>2681</v>
      </c>
      <c r="Q437" s="70"/>
      <c r="R437" s="70"/>
      <c r="S437" s="70"/>
      <c r="T437" s="7" t="s">
        <v>2682</v>
      </c>
      <c r="U437" s="3" t="s">
        <v>2683</v>
      </c>
      <c r="V437" s="3" t="s">
        <v>258</v>
      </c>
      <c r="W437" s="3" t="s">
        <v>85</v>
      </c>
      <c r="X437" s="3" t="s">
        <v>86</v>
      </c>
      <c r="Y437" s="3" t="s">
        <v>83</v>
      </c>
      <c r="Z437" s="4" t="str">
        <f>IF(Tabela1[[#This Row],[R.A.E]]="SIM",VLOOKUP(Tabela1[[#This Row],[CLASSIFICAÇÃO]],Lista_Susp_!PRAZO,2,0)+Tabela1[[#This Row],[DATA]],"")</f>
        <v/>
      </c>
      <c r="AA437" s="13" t="b">
        <f ca="1">IF(Tabela1[[#This Row],[R.A.E]]="SIM",IF(AC437="ok","CONCLUÍDO",IF(Tabela1[[#This Row],[PRAZO ABERTURA R.A.E]]&lt;TODAY(),"ATRASADO","NO PRAZO")))</f>
        <v>0</v>
      </c>
      <c r="AB437" s="13" t="str">
        <f ca="1">IF(Tabela1[[#This Row],[PRAZO ABERTURA R.A.E]]&gt;=TODAY(),"",IF(Tabela1[[#This Row],[STATUS]]="ATRASADO",TODAY()-Tabela1[[#This Row],[PRAZO ABERTURA R.A.E]],""))</f>
        <v/>
      </c>
      <c r="AE437" s="3"/>
      <c r="AF437" t="s">
        <v>89</v>
      </c>
    </row>
    <row r="438" spans="1:32" ht="60" x14ac:dyDescent="0.25">
      <c r="A438" s="6">
        <v>437</v>
      </c>
      <c r="B438" s="2" t="s">
        <v>25</v>
      </c>
      <c r="C438" s="85">
        <v>45399</v>
      </c>
      <c r="D438" s="87" t="s">
        <v>139</v>
      </c>
      <c r="E438" s="9">
        <v>0.27083333333333331</v>
      </c>
      <c r="F438" s="80" t="s">
        <v>2684</v>
      </c>
      <c r="G438" s="2" t="s">
        <v>28</v>
      </c>
      <c r="H438" s="23" t="s">
        <v>2401</v>
      </c>
      <c r="I438" s="131"/>
      <c r="J438" s="3"/>
      <c r="K438" s="5" t="s">
        <v>2707</v>
      </c>
      <c r="L438" s="3" t="s">
        <v>279</v>
      </c>
      <c r="M438" s="3" t="s">
        <v>146</v>
      </c>
      <c r="N438" s="2" t="s">
        <v>2228</v>
      </c>
      <c r="O438" s="2" t="s">
        <v>2685</v>
      </c>
      <c r="P438" s="3" t="s">
        <v>2686</v>
      </c>
      <c r="Q438" s="70"/>
      <c r="R438" s="70"/>
      <c r="S438" s="70"/>
      <c r="T438" s="7" t="s">
        <v>2687</v>
      </c>
      <c r="U438" s="3" t="s">
        <v>2688</v>
      </c>
      <c r="V438" s="3" t="s">
        <v>80</v>
      </c>
      <c r="W438" s="3" t="s">
        <v>85</v>
      </c>
      <c r="X438" s="3" t="s">
        <v>86</v>
      </c>
      <c r="Y438" s="3" t="s">
        <v>83</v>
      </c>
      <c r="Z438" s="4" t="str">
        <f>IF(Tabela1[[#This Row],[R.A.E]]="SIM",VLOOKUP(Tabela1[[#This Row],[CLASSIFICAÇÃO]],Lista_Susp_!PRAZO,2,0)+Tabela1[[#This Row],[DATA]],"")</f>
        <v/>
      </c>
      <c r="AA438" s="13" t="b">
        <f ca="1">IF(Tabela1[[#This Row],[R.A.E]]="SIM",IF(AC438="ok","CONCLUÍDO",IF(Tabela1[[#This Row],[PRAZO ABERTURA R.A.E]]&lt;TODAY(),"ATRASADO","NO PRAZO")))</f>
        <v>0</v>
      </c>
      <c r="AB438" s="13" t="str">
        <f ca="1">IF(Tabela1[[#This Row],[PRAZO ABERTURA R.A.E]]&gt;=TODAY(),"",IF(Tabela1[[#This Row],[STATUS]]="ATRASADO",TODAY()-Tabela1[[#This Row],[PRAZO ABERTURA R.A.E]],""))</f>
        <v/>
      </c>
      <c r="AE438" s="3"/>
      <c r="AF438" t="s">
        <v>89</v>
      </c>
    </row>
    <row r="439" spans="1:32" ht="60" x14ac:dyDescent="0.25">
      <c r="A439" s="6">
        <v>438</v>
      </c>
      <c r="B439" s="2" t="s">
        <v>30</v>
      </c>
      <c r="C439" s="85">
        <v>45397</v>
      </c>
      <c r="D439" s="87" t="s">
        <v>139</v>
      </c>
      <c r="E439" s="9">
        <v>0.11944444444444445</v>
      </c>
      <c r="F439" s="80" t="s">
        <v>2706</v>
      </c>
      <c r="G439" s="2" t="s">
        <v>32</v>
      </c>
      <c r="H439" s="23"/>
      <c r="I439" s="131"/>
      <c r="J439" s="3"/>
      <c r="K439" s="5" t="s">
        <v>2781</v>
      </c>
      <c r="L439" s="3" t="s">
        <v>2689</v>
      </c>
      <c r="M439" s="3" t="s">
        <v>145</v>
      </c>
      <c r="N439" s="2" t="s">
        <v>2690</v>
      </c>
      <c r="O439" s="2" t="s">
        <v>2691</v>
      </c>
      <c r="P439" s="3" t="s">
        <v>399</v>
      </c>
      <c r="Q439" s="70"/>
      <c r="R439" s="70"/>
      <c r="S439" s="70"/>
      <c r="T439" s="7" t="s">
        <v>2692</v>
      </c>
      <c r="U439" s="3" t="s">
        <v>2693</v>
      </c>
      <c r="V439" s="3" t="s">
        <v>94</v>
      </c>
      <c r="W439" s="3" t="s">
        <v>85</v>
      </c>
      <c r="X439" s="3" t="s">
        <v>95</v>
      </c>
      <c r="Y439" s="3" t="s">
        <v>89</v>
      </c>
      <c r="Z439" s="4">
        <f>IF(Tabela1[[#This Row],[R.A.E]]="SIM",VLOOKUP(Tabela1[[#This Row],[CLASSIFICAÇÃO]],Lista_Susp_!PRAZO,2,0)+Tabela1[[#This Row],[DATA]],"")</f>
        <v>45404</v>
      </c>
      <c r="AA439" s="13" t="str">
        <f ca="1">IF(Tabela1[[#This Row],[R.A.E]]="SIM",IF(AC439="ok","CONCLUÍDO",IF(Tabela1[[#This Row],[PRAZO ABERTURA R.A.E]]&lt;TODAY(),"ATRASADO","NO PRAZO")))</f>
        <v>ATRASADO</v>
      </c>
      <c r="AB439" s="13">
        <f ca="1">IF(Tabela1[[#This Row],[PRAZO ABERTURA R.A.E]]&gt;=TODAY(),"",IF(Tabela1[[#This Row],[STATUS]]="ATRASADO",TODAY()-Tabela1[[#This Row],[PRAZO ABERTURA R.A.E]],""))</f>
        <v>144</v>
      </c>
      <c r="AE439" s="3"/>
      <c r="AF439" t="s">
        <v>89</v>
      </c>
    </row>
    <row r="440" spans="1:32" ht="45" x14ac:dyDescent="0.25">
      <c r="A440" s="6">
        <v>439</v>
      </c>
      <c r="B440" s="2" t="s">
        <v>30</v>
      </c>
      <c r="C440" s="85">
        <v>45399</v>
      </c>
      <c r="D440" s="87" t="s">
        <v>139</v>
      </c>
      <c r="E440" s="9">
        <v>0.58680555555555558</v>
      </c>
      <c r="F440" s="80" t="s">
        <v>2202</v>
      </c>
      <c r="G440" s="2" t="s">
        <v>32</v>
      </c>
      <c r="H440" s="23"/>
      <c r="I440" s="131"/>
      <c r="J440" s="3"/>
      <c r="K440" s="5" t="s">
        <v>2705</v>
      </c>
      <c r="L440" s="3" t="s">
        <v>153</v>
      </c>
      <c r="M440" s="3" t="s">
        <v>51</v>
      </c>
      <c r="N440" s="2" t="s">
        <v>1402</v>
      </c>
      <c r="O440" s="134" t="s">
        <v>2694</v>
      </c>
      <c r="P440" s="3" t="s">
        <v>596</v>
      </c>
      <c r="Q440" s="70"/>
      <c r="R440" s="70"/>
      <c r="S440" s="70"/>
      <c r="T440" s="7" t="s">
        <v>1879</v>
      </c>
      <c r="U440" s="3" t="s">
        <v>2177</v>
      </c>
      <c r="V440" s="3" t="s">
        <v>604</v>
      </c>
      <c r="W440" s="3" t="s">
        <v>85</v>
      </c>
      <c r="X440" s="3" t="s">
        <v>86</v>
      </c>
      <c r="Y440" s="3" t="s">
        <v>83</v>
      </c>
      <c r="Z440" s="4" t="str">
        <f>IF(Tabela1[[#This Row],[R.A.E]]="SIM",VLOOKUP(Tabela1[[#This Row],[CLASSIFICAÇÃO]],Lista_Susp_!PRAZO,2,0)+Tabela1[[#This Row],[DATA]],"")</f>
        <v/>
      </c>
      <c r="AA440" s="13" t="b">
        <f ca="1">IF(Tabela1[[#This Row],[R.A.E]]="SIM",IF(AC440="ok","CONCLUÍDO",IF(Tabela1[[#This Row],[PRAZO ABERTURA R.A.E]]&lt;TODAY(),"ATRASADO","NO PRAZO")))</f>
        <v>0</v>
      </c>
      <c r="AB440" s="13" t="str">
        <f ca="1">IF(Tabela1[[#This Row],[PRAZO ABERTURA R.A.E]]&gt;=TODAY(),"",IF(Tabela1[[#This Row],[STATUS]]="ATRASADO",TODAY()-Tabela1[[#This Row],[PRAZO ABERTURA R.A.E]],""))</f>
        <v/>
      </c>
      <c r="AE440" s="3"/>
      <c r="AF440" t="s">
        <v>89</v>
      </c>
    </row>
    <row r="441" spans="1:32" ht="119.25" customHeight="1" x14ac:dyDescent="0.25">
      <c r="A441" s="6">
        <v>440</v>
      </c>
      <c r="B441" s="2" t="s">
        <v>25</v>
      </c>
      <c r="C441" s="85">
        <v>45399</v>
      </c>
      <c r="D441" s="87" t="s">
        <v>139</v>
      </c>
      <c r="E441" s="9">
        <v>0.66666666666666663</v>
      </c>
      <c r="F441" s="80" t="s">
        <v>2088</v>
      </c>
      <c r="G441" s="2" t="s">
        <v>28</v>
      </c>
      <c r="H441" s="23" t="s">
        <v>2399</v>
      </c>
      <c r="I441" s="131"/>
      <c r="J441" s="3"/>
      <c r="K441" s="5" t="s">
        <v>2695</v>
      </c>
      <c r="L441" s="3" t="s">
        <v>150</v>
      </c>
      <c r="M441" s="3" t="s">
        <v>145</v>
      </c>
      <c r="N441" s="2" t="s">
        <v>2696</v>
      </c>
      <c r="O441" s="134" t="s">
        <v>2875</v>
      </c>
      <c r="P441" s="1" t="s">
        <v>2697</v>
      </c>
      <c r="Q441" s="70"/>
      <c r="R441" s="70"/>
      <c r="S441" s="70"/>
      <c r="T441" s="88" t="s">
        <v>2698</v>
      </c>
      <c r="U441" s="3" t="s">
        <v>2699</v>
      </c>
      <c r="V441" s="3" t="s">
        <v>84</v>
      </c>
      <c r="W441" s="3" t="s">
        <v>85</v>
      </c>
      <c r="X441" s="3" t="s">
        <v>86</v>
      </c>
      <c r="Y441" s="3" t="s">
        <v>83</v>
      </c>
      <c r="Z441" s="4" t="str">
        <f>IF(Tabela1[[#This Row],[R.A.E]]="SIM",VLOOKUP(Tabela1[[#This Row],[CLASSIFICAÇÃO]],Lista_Susp_!PRAZO,2,0)+Tabela1[[#This Row],[DATA]],"")</f>
        <v/>
      </c>
      <c r="AA441" s="13" t="b">
        <f ca="1">IF(Tabela1[[#This Row],[R.A.E]]="SIM",IF(AC441="ok","CONCLUÍDO",IF(Tabela1[[#This Row],[PRAZO ABERTURA R.A.E]]&lt;TODAY(),"ATRASADO","NO PRAZO")))</f>
        <v>0</v>
      </c>
      <c r="AB441" s="13" t="str">
        <f ca="1">IF(Tabela1[[#This Row],[PRAZO ABERTURA R.A.E]]&gt;=TODAY(),"",IF(Tabela1[[#This Row],[STATUS]]="ATRASADO",TODAY()-Tabela1[[#This Row],[PRAZO ABERTURA R.A.E]],""))</f>
        <v/>
      </c>
      <c r="AE441" s="3"/>
    </row>
    <row r="442" spans="1:32" ht="60" x14ac:dyDescent="0.25">
      <c r="A442" s="6">
        <v>441</v>
      </c>
      <c r="B442" s="2" t="s">
        <v>25</v>
      </c>
      <c r="C442" s="85">
        <v>45399</v>
      </c>
      <c r="D442" s="87" t="s">
        <v>139</v>
      </c>
      <c r="E442" s="9">
        <v>0.83333333333333337</v>
      </c>
      <c r="F442" s="80" t="s">
        <v>2700</v>
      </c>
      <c r="G442" s="2" t="s">
        <v>28</v>
      </c>
      <c r="H442" s="23" t="s">
        <v>2401</v>
      </c>
      <c r="I442" s="131"/>
      <c r="J442" s="3"/>
      <c r="K442" s="5" t="s">
        <v>2701</v>
      </c>
      <c r="L442" s="3" t="s">
        <v>149</v>
      </c>
      <c r="M442" s="3" t="s">
        <v>146</v>
      </c>
      <c r="N442" s="2"/>
      <c r="O442" s="2" t="s">
        <v>2702</v>
      </c>
      <c r="P442" s="3" t="s">
        <v>533</v>
      </c>
      <c r="Q442" s="70"/>
      <c r="R442" s="70"/>
      <c r="S442" s="70"/>
      <c r="T442" s="7" t="s">
        <v>2703</v>
      </c>
      <c r="U442" s="3" t="s">
        <v>2704</v>
      </c>
      <c r="V442" s="3" t="s">
        <v>80</v>
      </c>
      <c r="W442" s="3" t="s">
        <v>85</v>
      </c>
      <c r="X442" s="3" t="s">
        <v>86</v>
      </c>
      <c r="Y442" s="3" t="s">
        <v>89</v>
      </c>
      <c r="Z442" s="4">
        <f>IF(Tabela1[[#This Row],[R.A.E]]="SIM",VLOOKUP(Tabela1[[#This Row],[CLASSIFICAÇÃO]],Lista_Susp_!PRAZO,2,0)+Tabela1[[#This Row],[DATA]],"")</f>
        <v>45406</v>
      </c>
      <c r="AA442" s="13" t="str">
        <f ca="1">IF(Tabela1[[#This Row],[R.A.E]]="SIM",IF(AC442="ok","CONCLUÍDO",IF(Tabela1[[#This Row],[PRAZO ABERTURA R.A.E]]&lt;TODAY(),"ATRASADO","NO PRAZO")))</f>
        <v>CONCLUÍDO</v>
      </c>
      <c r="AB442" s="13" t="str">
        <f ca="1">IF(Tabela1[[#This Row],[PRAZO ABERTURA R.A.E]]&gt;=TODAY(),"",IF(Tabela1[[#This Row],[STATUS]]="ATRASADO",TODAY()-Tabela1[[#This Row],[PRAZO ABERTURA R.A.E]],""))</f>
        <v/>
      </c>
      <c r="AC442" s="3" t="s">
        <v>248</v>
      </c>
      <c r="AD442" s="4">
        <v>45404</v>
      </c>
      <c r="AE442" s="3" t="s">
        <v>89</v>
      </c>
      <c r="AF442" t="s">
        <v>89</v>
      </c>
    </row>
    <row r="443" spans="1:32" ht="45" x14ac:dyDescent="0.25">
      <c r="A443" s="6">
        <v>442</v>
      </c>
      <c r="B443" s="2" t="s">
        <v>25</v>
      </c>
      <c r="C443" s="85">
        <v>45400</v>
      </c>
      <c r="D443" s="87" t="s">
        <v>139</v>
      </c>
      <c r="E443" s="9">
        <v>0.16319444444444445</v>
      </c>
      <c r="F443" s="80" t="s">
        <v>2711</v>
      </c>
      <c r="G443" s="22" t="s">
        <v>34</v>
      </c>
      <c r="H443" s="23" t="s">
        <v>2401</v>
      </c>
      <c r="I443" s="131" t="s">
        <v>5261</v>
      </c>
      <c r="J443" s="3"/>
      <c r="K443" s="5" t="s">
        <v>2786</v>
      </c>
      <c r="L443" s="3" t="s">
        <v>150</v>
      </c>
      <c r="M443" s="3" t="s">
        <v>146</v>
      </c>
      <c r="N443" s="2" t="s">
        <v>2712</v>
      </c>
      <c r="O443" s="134" t="s">
        <v>2713</v>
      </c>
      <c r="P443" s="3" t="s">
        <v>1735</v>
      </c>
      <c r="Q443" s="70"/>
      <c r="R443" s="70"/>
      <c r="S443" s="70"/>
      <c r="T443" s="7" t="s">
        <v>2714</v>
      </c>
      <c r="U443" s="3" t="s">
        <v>2715</v>
      </c>
      <c r="V443" s="3" t="s">
        <v>122</v>
      </c>
      <c r="W443" s="6" t="s">
        <v>92</v>
      </c>
      <c r="X443" s="6" t="s">
        <v>86</v>
      </c>
      <c r="Y443" s="6" t="s">
        <v>89</v>
      </c>
      <c r="Z443" s="4">
        <f>IF(Tabela1[[#This Row],[R.A.E]]="SIM",VLOOKUP(Tabela1[[#This Row],[CLASSIFICAÇÃO]],Lista_Susp_!PRAZO,2,0)+Tabela1[[#This Row],[DATA]],"")</f>
        <v>45407</v>
      </c>
      <c r="AA443" s="13" t="str">
        <f ca="1">IF(Tabela1[[#This Row],[R.A.E]]="SIM",IF(AC443="ok","CONCLUÍDO",IF(Tabela1[[#This Row],[PRAZO ABERTURA R.A.E]]&lt;TODAY(),"ATRASADO","NO PRAZO")))</f>
        <v>CONCLUÍDO</v>
      </c>
      <c r="AB443" s="13" t="str">
        <f ca="1">IF(Tabela1[[#This Row],[PRAZO ABERTURA R.A.E]]&gt;=TODAY(),"",IF(Tabela1[[#This Row],[STATUS]]="ATRASADO",TODAY()-Tabela1[[#This Row],[PRAZO ABERTURA R.A.E]],""))</f>
        <v/>
      </c>
      <c r="AC443" s="3" t="s">
        <v>248</v>
      </c>
      <c r="AD443" s="4">
        <v>45405</v>
      </c>
      <c r="AE443" s="3" t="s">
        <v>89</v>
      </c>
      <c r="AF443" t="s">
        <v>89</v>
      </c>
    </row>
    <row r="444" spans="1:32" ht="30" x14ac:dyDescent="0.25">
      <c r="A444" s="6">
        <v>443</v>
      </c>
      <c r="B444" s="2" t="s">
        <v>25</v>
      </c>
      <c r="C444" s="85">
        <v>45401</v>
      </c>
      <c r="D444" s="87" t="s">
        <v>139</v>
      </c>
      <c r="E444" s="9">
        <v>0.47083333333333338</v>
      </c>
      <c r="F444" s="80" t="s">
        <v>2717</v>
      </c>
      <c r="G444" s="2" t="s">
        <v>28</v>
      </c>
      <c r="H444" s="23" t="s">
        <v>2399</v>
      </c>
      <c r="I444" s="131"/>
      <c r="J444" s="3"/>
      <c r="K444" s="5" t="s">
        <v>2718</v>
      </c>
      <c r="L444" s="3" t="s">
        <v>150</v>
      </c>
      <c r="M444" s="3" t="s">
        <v>145</v>
      </c>
      <c r="N444" s="2" t="s">
        <v>2275</v>
      </c>
      <c r="O444" s="2" t="s">
        <v>2719</v>
      </c>
      <c r="P444" s="3" t="s">
        <v>630</v>
      </c>
      <c r="Q444" s="70"/>
      <c r="R444" s="70"/>
      <c r="S444" s="70"/>
      <c r="T444" s="7" t="s">
        <v>2720</v>
      </c>
      <c r="U444" s="3" t="s">
        <v>2721</v>
      </c>
      <c r="V444" s="3" t="s">
        <v>91</v>
      </c>
      <c r="W444" s="3" t="s">
        <v>85</v>
      </c>
      <c r="X444" s="3" t="s">
        <v>86</v>
      </c>
      <c r="Y444" s="3" t="s">
        <v>83</v>
      </c>
      <c r="Z444" s="4" t="str">
        <f>IF(Tabela1[[#This Row],[R.A.E]]="SIM",VLOOKUP(Tabela1[[#This Row],[CLASSIFICAÇÃO]],Lista_Susp_!PRAZO,2,0)+Tabela1[[#This Row],[DATA]],"")</f>
        <v/>
      </c>
      <c r="AA444" s="13" t="b">
        <f ca="1">IF(Tabela1[[#This Row],[R.A.E]]="SIM",IF(AC444="ok","CONCLUÍDO",IF(Tabela1[[#This Row],[PRAZO ABERTURA R.A.E]]&lt;TODAY(),"ATRASADO","NO PRAZO")))</f>
        <v>0</v>
      </c>
      <c r="AB444" s="13" t="str">
        <f ca="1">IF(Tabela1[[#This Row],[PRAZO ABERTURA R.A.E]]&gt;=TODAY(),"",IF(Tabela1[[#This Row],[STATUS]]="ATRASADO",TODAY()-Tabela1[[#This Row],[PRAZO ABERTURA R.A.E]],""))</f>
        <v/>
      </c>
      <c r="AE444" s="3"/>
      <c r="AF444" s="3" t="s">
        <v>2722</v>
      </c>
    </row>
    <row r="445" spans="1:32" ht="105" x14ac:dyDescent="0.25">
      <c r="A445" s="6">
        <v>444</v>
      </c>
      <c r="B445" s="2" t="s">
        <v>25</v>
      </c>
      <c r="C445" s="85">
        <v>45401</v>
      </c>
      <c r="D445" s="87" t="s">
        <v>139</v>
      </c>
      <c r="E445" s="9">
        <v>0.3611111111111111</v>
      </c>
      <c r="F445" s="80" t="s">
        <v>2723</v>
      </c>
      <c r="G445" s="2" t="s">
        <v>32</v>
      </c>
      <c r="H445" s="23"/>
      <c r="I445" s="131"/>
      <c r="J445" s="3"/>
      <c r="K445" s="5" t="s">
        <v>2724</v>
      </c>
      <c r="L445" s="3" t="s">
        <v>150</v>
      </c>
      <c r="M445" s="3" t="s">
        <v>51</v>
      </c>
      <c r="N445" s="2" t="s">
        <v>2725</v>
      </c>
      <c r="O445" s="134" t="s">
        <v>2876</v>
      </c>
      <c r="P445" s="3" t="s">
        <v>1265</v>
      </c>
      <c r="Q445" s="70"/>
      <c r="R445" s="70"/>
      <c r="S445" s="70"/>
      <c r="T445" s="7" t="s">
        <v>2726</v>
      </c>
      <c r="U445" s="3" t="s">
        <v>2727</v>
      </c>
      <c r="V445" s="3" t="s">
        <v>97</v>
      </c>
      <c r="W445" s="3" t="s">
        <v>85</v>
      </c>
      <c r="X445" s="3" t="s">
        <v>86</v>
      </c>
      <c r="Y445" s="3" t="s">
        <v>83</v>
      </c>
      <c r="Z445" s="4" t="str">
        <f>IF(Tabela1[[#This Row],[R.A.E]]="SIM",VLOOKUP(Tabela1[[#This Row],[CLASSIFICAÇÃO]],Lista_Susp_!PRAZO,2,0)+Tabela1[[#This Row],[DATA]],"")</f>
        <v/>
      </c>
      <c r="AA445" s="13" t="b">
        <f ca="1">IF(Tabela1[[#This Row],[R.A.E]]="SIM",IF(AC445="ok","CONCLUÍDO",IF(Tabela1[[#This Row],[PRAZO ABERTURA R.A.E]]&lt;TODAY(),"ATRASADO","NO PRAZO")))</f>
        <v>0</v>
      </c>
      <c r="AB445" s="13" t="str">
        <f ca="1">IF(Tabela1[[#This Row],[PRAZO ABERTURA R.A.E]]&gt;=TODAY(),"",IF(Tabela1[[#This Row],[STATUS]]="ATRASADO",TODAY()-Tabela1[[#This Row],[PRAZO ABERTURA R.A.E]],""))</f>
        <v/>
      </c>
      <c r="AE445" s="3"/>
      <c r="AF445" s="3" t="s">
        <v>2722</v>
      </c>
    </row>
    <row r="446" spans="1:32" ht="30" x14ac:dyDescent="0.25">
      <c r="A446" s="6">
        <v>445</v>
      </c>
      <c r="B446" s="2" t="s">
        <v>25</v>
      </c>
      <c r="C446" s="85">
        <v>45396</v>
      </c>
      <c r="D446" s="87" t="s">
        <v>139</v>
      </c>
      <c r="E446" s="9">
        <v>0.81180555555555556</v>
      </c>
      <c r="F446" s="80" t="s">
        <v>2728</v>
      </c>
      <c r="G446" s="2" t="s">
        <v>39</v>
      </c>
      <c r="H446" s="23" t="s">
        <v>2400</v>
      </c>
      <c r="I446" s="131"/>
      <c r="J446" s="3"/>
      <c r="K446" s="5" t="s">
        <v>2785</v>
      </c>
      <c r="L446" s="3" t="s">
        <v>150</v>
      </c>
      <c r="M446" s="3" t="s">
        <v>147</v>
      </c>
      <c r="N446" s="2" t="s">
        <v>2287</v>
      </c>
      <c r="O446" s="134" t="s">
        <v>2877</v>
      </c>
      <c r="P446" s="3" t="s">
        <v>2729</v>
      </c>
      <c r="Q446" s="70"/>
      <c r="R446" s="70"/>
      <c r="S446" s="70"/>
      <c r="T446" s="7" t="s">
        <v>2730</v>
      </c>
      <c r="U446" s="3" t="s">
        <v>2291</v>
      </c>
      <c r="V446" s="3" t="s">
        <v>105</v>
      </c>
      <c r="W446" s="3" t="s">
        <v>85</v>
      </c>
      <c r="X446" s="3" t="s">
        <v>86</v>
      </c>
      <c r="Y446" s="3" t="s">
        <v>83</v>
      </c>
      <c r="Z446" s="4" t="str">
        <f>IF(Tabela1[[#This Row],[R.A.E]]="SIM",VLOOKUP(Tabela1[[#This Row],[CLASSIFICAÇÃO]],Lista_Susp_!PRAZO,2,0)+Tabela1[[#This Row],[DATA]],"")</f>
        <v/>
      </c>
      <c r="AA446" s="13" t="b">
        <f ca="1">IF(Tabela1[[#This Row],[R.A.E]]="SIM",IF(AC446="ok","CONCLUÍDO",IF(Tabela1[[#This Row],[PRAZO ABERTURA R.A.E]]&lt;TODAY(),"ATRASADO","NO PRAZO")))</f>
        <v>0</v>
      </c>
      <c r="AB446" s="13" t="str">
        <f ca="1">IF(Tabela1[[#This Row],[PRAZO ABERTURA R.A.E]]&gt;=TODAY(),"",IF(Tabela1[[#This Row],[STATUS]]="ATRASADO",TODAY()-Tabela1[[#This Row],[PRAZO ABERTURA R.A.E]],""))</f>
        <v/>
      </c>
      <c r="AE446" s="3"/>
      <c r="AF446" s="3" t="s">
        <v>2722</v>
      </c>
    </row>
    <row r="447" spans="1:32" ht="60" x14ac:dyDescent="0.25">
      <c r="A447" s="6">
        <v>446</v>
      </c>
      <c r="B447" s="2" t="s">
        <v>25</v>
      </c>
      <c r="C447" s="85">
        <v>45401</v>
      </c>
      <c r="D447" s="87" t="s">
        <v>139</v>
      </c>
      <c r="E447" s="9">
        <v>0.78472222222222221</v>
      </c>
      <c r="F447" s="80" t="s">
        <v>2731</v>
      </c>
      <c r="G447" s="2" t="s">
        <v>28</v>
      </c>
      <c r="H447" s="23" t="s">
        <v>2399</v>
      </c>
      <c r="I447" s="131"/>
      <c r="J447" s="3"/>
      <c r="K447" s="5" t="s">
        <v>2784</v>
      </c>
      <c r="L447" s="3" t="s">
        <v>150</v>
      </c>
      <c r="M447" s="3" t="s">
        <v>144</v>
      </c>
      <c r="N447" s="2" t="s">
        <v>2287</v>
      </c>
      <c r="O447" s="134" t="s">
        <v>2732</v>
      </c>
      <c r="P447" s="3" t="s">
        <v>701</v>
      </c>
      <c r="Q447" s="70"/>
      <c r="R447" s="70"/>
      <c r="S447" s="70"/>
      <c r="T447" s="7" t="s">
        <v>2733</v>
      </c>
      <c r="U447" s="3" t="s">
        <v>2734</v>
      </c>
      <c r="V447" s="3" t="s">
        <v>98</v>
      </c>
      <c r="W447" s="3" t="s">
        <v>85</v>
      </c>
      <c r="X447" s="3" t="s">
        <v>86</v>
      </c>
      <c r="Y447" s="3" t="s">
        <v>83</v>
      </c>
      <c r="Z447" s="4" t="str">
        <f>IF(Tabela1[[#This Row],[R.A.E]]="SIM",VLOOKUP(Tabela1[[#This Row],[CLASSIFICAÇÃO]],Lista_Susp_!PRAZO,2,0)+Tabela1[[#This Row],[DATA]],"")</f>
        <v/>
      </c>
      <c r="AA447" s="13" t="b">
        <f ca="1">IF(Tabela1[[#This Row],[R.A.E]]="SIM",IF(AC447="ok","CONCLUÍDO",IF(Tabela1[[#This Row],[PRAZO ABERTURA R.A.E]]&lt;TODAY(),"ATRASADO","NO PRAZO")))</f>
        <v>0</v>
      </c>
      <c r="AB447" s="13" t="str">
        <f ca="1">IF(Tabela1[[#This Row],[PRAZO ABERTURA R.A.E]]&gt;=TODAY(),"",IF(Tabela1[[#This Row],[STATUS]]="ATRASADO",TODAY()-Tabela1[[#This Row],[PRAZO ABERTURA R.A.E]],""))</f>
        <v/>
      </c>
      <c r="AE447" s="3"/>
      <c r="AF447" s="3" t="s">
        <v>2722</v>
      </c>
    </row>
    <row r="448" spans="1:32" ht="60" x14ac:dyDescent="0.25">
      <c r="A448" s="6">
        <v>447</v>
      </c>
      <c r="B448" s="2" t="s">
        <v>25</v>
      </c>
      <c r="C448" s="85">
        <v>45402</v>
      </c>
      <c r="D448" s="87" t="s">
        <v>139</v>
      </c>
      <c r="E448" s="9">
        <v>0.35416666666666669</v>
      </c>
      <c r="F448" s="80" t="s">
        <v>2736</v>
      </c>
      <c r="G448" s="2" t="s">
        <v>28</v>
      </c>
      <c r="H448" s="23" t="s">
        <v>2400</v>
      </c>
      <c r="I448" s="131"/>
      <c r="J448" s="3"/>
      <c r="K448" s="5" t="s">
        <v>2735</v>
      </c>
      <c r="L448" s="3" t="s">
        <v>150</v>
      </c>
      <c r="M448" s="3" t="s">
        <v>257</v>
      </c>
      <c r="N448" s="2" t="s">
        <v>1796</v>
      </c>
      <c r="O448" s="134" t="s">
        <v>2737</v>
      </c>
      <c r="P448" s="3" t="s">
        <v>2738</v>
      </c>
      <c r="Q448" s="70"/>
      <c r="R448" s="70"/>
      <c r="S448" s="70"/>
      <c r="T448" s="7" t="s">
        <v>2733</v>
      </c>
      <c r="U448" s="3" t="s">
        <v>2739</v>
      </c>
      <c r="V448" s="3" t="s">
        <v>297</v>
      </c>
      <c r="W448" s="3" t="s">
        <v>85</v>
      </c>
      <c r="X448" s="3" t="s">
        <v>86</v>
      </c>
      <c r="Y448" s="3" t="s">
        <v>83</v>
      </c>
      <c r="Z448" s="4" t="str">
        <f>IF(Tabela1[[#This Row],[R.A.E]]="SIM",VLOOKUP(Tabela1[[#This Row],[CLASSIFICAÇÃO]],Lista_Susp_!PRAZO,2,0)+Tabela1[[#This Row],[DATA]],"")</f>
        <v/>
      </c>
      <c r="AA448" s="13" t="b">
        <f ca="1">IF(Tabela1[[#This Row],[R.A.E]]="SIM",IF(AC448="ok","CONCLUÍDO",IF(Tabela1[[#This Row],[PRAZO ABERTURA R.A.E]]&lt;TODAY(),"ATRASADO","NO PRAZO")))</f>
        <v>0</v>
      </c>
      <c r="AB448" s="13" t="str">
        <f ca="1">IF(Tabela1[[#This Row],[PRAZO ABERTURA R.A.E]]&gt;=TODAY(),"",IF(Tabela1[[#This Row],[STATUS]]="ATRASADO",TODAY()-Tabela1[[#This Row],[PRAZO ABERTURA R.A.E]],""))</f>
        <v/>
      </c>
      <c r="AE448" s="3"/>
      <c r="AF448" s="3" t="s">
        <v>2722</v>
      </c>
    </row>
    <row r="449" spans="1:32" ht="60" x14ac:dyDescent="0.25">
      <c r="A449" s="6">
        <v>448</v>
      </c>
      <c r="B449" s="2" t="s">
        <v>25</v>
      </c>
      <c r="C449" s="85">
        <v>45399</v>
      </c>
      <c r="D449" s="87" t="s">
        <v>139</v>
      </c>
      <c r="E449" s="9">
        <v>0.42708333333333331</v>
      </c>
      <c r="F449" s="80" t="s">
        <v>2740</v>
      </c>
      <c r="G449" s="2" t="s">
        <v>36</v>
      </c>
      <c r="H449" s="23"/>
      <c r="I449" s="131"/>
      <c r="J449" s="3"/>
      <c r="K449" s="5" t="s">
        <v>2783</v>
      </c>
      <c r="L449" s="3" t="s">
        <v>151</v>
      </c>
      <c r="M449" s="3" t="s">
        <v>46</v>
      </c>
      <c r="N449" s="2" t="s">
        <v>2741</v>
      </c>
      <c r="O449" s="2" t="s">
        <v>2742</v>
      </c>
      <c r="P449" s="3" t="s">
        <v>2743</v>
      </c>
      <c r="Q449" s="70"/>
      <c r="R449" s="70"/>
      <c r="S449" s="70"/>
      <c r="T449" s="7" t="s">
        <v>2744</v>
      </c>
      <c r="U449" s="3" t="s">
        <v>656</v>
      </c>
      <c r="V449" s="3" t="s">
        <v>97</v>
      </c>
      <c r="W449" s="3" t="s">
        <v>85</v>
      </c>
      <c r="X449" s="3" t="s">
        <v>95</v>
      </c>
      <c r="Y449" s="3" t="s">
        <v>83</v>
      </c>
      <c r="Z449" s="4" t="str">
        <f>IF(Tabela1[[#This Row],[R.A.E]]="SIM",VLOOKUP(Tabela1[[#This Row],[CLASSIFICAÇÃO]],Lista_Susp_!PRAZO,2,0)+Tabela1[[#This Row],[DATA]],"")</f>
        <v/>
      </c>
      <c r="AA449" s="13" t="b">
        <f ca="1">IF(Tabela1[[#This Row],[R.A.E]]="SIM",IF(AC449="ok","CONCLUÍDO",IF(Tabela1[[#This Row],[PRAZO ABERTURA R.A.E]]&lt;TODAY(),"ATRASADO","NO PRAZO")))</f>
        <v>0</v>
      </c>
      <c r="AB449" s="13" t="str">
        <f ca="1">IF(Tabela1[[#This Row],[PRAZO ABERTURA R.A.E]]&gt;=TODAY(),"",IF(Tabela1[[#This Row],[STATUS]]="ATRASADO",TODAY()-Tabela1[[#This Row],[PRAZO ABERTURA R.A.E]],""))</f>
        <v/>
      </c>
      <c r="AE449" s="3"/>
      <c r="AF449" s="3" t="s">
        <v>2722</v>
      </c>
    </row>
    <row r="450" spans="1:32" ht="75" x14ac:dyDescent="0.25">
      <c r="A450" s="6">
        <v>449</v>
      </c>
      <c r="B450" s="2" t="s">
        <v>25</v>
      </c>
      <c r="C450" s="85">
        <v>45402</v>
      </c>
      <c r="D450" s="87" t="s">
        <v>139</v>
      </c>
      <c r="E450" s="9">
        <v>0.54166666666666663</v>
      </c>
      <c r="F450" s="80" t="s">
        <v>2662</v>
      </c>
      <c r="G450" s="2" t="s">
        <v>36</v>
      </c>
      <c r="H450" s="23"/>
      <c r="I450" s="131"/>
      <c r="J450" s="3"/>
      <c r="K450" s="5" t="s">
        <v>2782</v>
      </c>
      <c r="L450" s="3" t="s">
        <v>150</v>
      </c>
      <c r="M450" s="3" t="s">
        <v>147</v>
      </c>
      <c r="N450" s="2" t="s">
        <v>1569</v>
      </c>
      <c r="O450" s="134" t="s">
        <v>2747</v>
      </c>
      <c r="P450" s="3" t="s">
        <v>2748</v>
      </c>
      <c r="Q450" s="70"/>
      <c r="R450" s="70"/>
      <c r="S450" s="70"/>
      <c r="T450" s="7" t="s">
        <v>2745</v>
      </c>
      <c r="U450" s="3" t="s">
        <v>1572</v>
      </c>
      <c r="V450" s="3" t="s">
        <v>1361</v>
      </c>
      <c r="W450" s="3" t="s">
        <v>85</v>
      </c>
      <c r="X450" s="3" t="s">
        <v>86</v>
      </c>
      <c r="Y450" s="3" t="s">
        <v>83</v>
      </c>
      <c r="Z450" s="4" t="str">
        <f>IF(Tabela1[[#This Row],[R.A.E]]="SIM",VLOOKUP(Tabela1[[#This Row],[CLASSIFICAÇÃO]],Lista_Susp_!PRAZO,2,0)+Tabela1[[#This Row],[DATA]],"")</f>
        <v/>
      </c>
      <c r="AA450" s="13" t="b">
        <f ca="1">IF(Tabela1[[#This Row],[R.A.E]]="SIM",IF(AC450="ok","CONCLUÍDO",IF(Tabela1[[#This Row],[PRAZO ABERTURA R.A.E]]&lt;TODAY(),"ATRASADO","NO PRAZO")))</f>
        <v>0</v>
      </c>
      <c r="AB450" s="13" t="str">
        <f ca="1">IF(Tabela1[[#This Row],[PRAZO ABERTURA R.A.E]]&gt;=TODAY(),"",IF(Tabela1[[#This Row],[STATUS]]="ATRASADO",TODAY()-Tabela1[[#This Row],[PRAZO ABERTURA R.A.E]],""))</f>
        <v/>
      </c>
      <c r="AE450" s="3"/>
      <c r="AF450" s="3" t="s">
        <v>2722</v>
      </c>
    </row>
    <row r="451" spans="1:32" ht="75" x14ac:dyDescent="0.25">
      <c r="A451" s="6">
        <v>450</v>
      </c>
      <c r="B451" s="2" t="s">
        <v>25</v>
      </c>
      <c r="C451" s="85">
        <v>45402</v>
      </c>
      <c r="D451" s="87" t="s">
        <v>139</v>
      </c>
      <c r="E451" s="9">
        <v>0.57291666666666663</v>
      </c>
      <c r="F451" s="80" t="s">
        <v>2662</v>
      </c>
      <c r="G451" s="2" t="s">
        <v>36</v>
      </c>
      <c r="H451" s="23"/>
      <c r="I451" s="131"/>
      <c r="J451" s="3"/>
      <c r="K451" s="5" t="s">
        <v>2746</v>
      </c>
      <c r="L451" s="3" t="s">
        <v>150</v>
      </c>
      <c r="M451" s="3" t="s">
        <v>147</v>
      </c>
      <c r="N451" s="2" t="s">
        <v>1569</v>
      </c>
      <c r="O451" s="134" t="s">
        <v>2749</v>
      </c>
      <c r="P451" s="3" t="s">
        <v>2750</v>
      </c>
      <c r="Q451" s="70"/>
      <c r="R451" s="70"/>
      <c r="S451" s="70"/>
      <c r="T451" s="7" t="s">
        <v>2751</v>
      </c>
      <c r="U451" s="3" t="s">
        <v>903</v>
      </c>
      <c r="V451" s="3" t="s">
        <v>1361</v>
      </c>
      <c r="W451" s="3" t="s">
        <v>85</v>
      </c>
      <c r="X451" s="3" t="s">
        <v>86</v>
      </c>
      <c r="Y451" s="3" t="s">
        <v>83</v>
      </c>
      <c r="Z451" s="4" t="str">
        <f>IF(Tabela1[[#This Row],[R.A.E]]="SIM",VLOOKUP(Tabela1[[#This Row],[CLASSIFICAÇÃO]],Lista_Susp_!PRAZO,2,0)+Tabela1[[#This Row],[DATA]],"")</f>
        <v/>
      </c>
      <c r="AA451" s="13" t="b">
        <f ca="1">IF(Tabela1[[#This Row],[R.A.E]]="SIM",IF(AC451="ok","CONCLUÍDO",IF(Tabela1[[#This Row],[PRAZO ABERTURA R.A.E]]&lt;TODAY(),"ATRASADO","NO PRAZO")))</f>
        <v>0</v>
      </c>
      <c r="AB451" s="13" t="str">
        <f ca="1">IF(Tabela1[[#This Row],[PRAZO ABERTURA R.A.E]]&gt;=TODAY(),"",IF(Tabela1[[#This Row],[STATUS]]="ATRASADO",TODAY()-Tabela1[[#This Row],[PRAZO ABERTURA R.A.E]],""))</f>
        <v/>
      </c>
      <c r="AE451" s="3"/>
      <c r="AF451" s="3" t="s">
        <v>2722</v>
      </c>
    </row>
    <row r="452" spans="1:32" ht="45" x14ac:dyDescent="0.25">
      <c r="A452" s="6">
        <v>451</v>
      </c>
      <c r="B452" s="2" t="s">
        <v>30</v>
      </c>
      <c r="C452" s="85">
        <v>45399</v>
      </c>
      <c r="D452" s="87" t="s">
        <v>139</v>
      </c>
      <c r="E452" s="9">
        <v>0.63888888888888895</v>
      </c>
      <c r="F452" s="80" t="s">
        <v>2752</v>
      </c>
      <c r="G452" s="2" t="s">
        <v>28</v>
      </c>
      <c r="H452" s="23" t="s">
        <v>2400</v>
      </c>
      <c r="I452" s="131"/>
      <c r="J452" s="3"/>
      <c r="K452" s="5" t="s">
        <v>2756</v>
      </c>
      <c r="L452" s="3" t="s">
        <v>2759</v>
      </c>
      <c r="M452" s="3" t="s">
        <v>145</v>
      </c>
      <c r="N452" s="2"/>
      <c r="O452" s="2" t="s">
        <v>2777</v>
      </c>
      <c r="P452" s="3" t="s">
        <v>1673</v>
      </c>
      <c r="Q452" s="70"/>
      <c r="R452" s="70"/>
      <c r="S452" s="70"/>
      <c r="T452" s="7" t="s">
        <v>2767</v>
      </c>
      <c r="U452" s="3" t="s">
        <v>2768</v>
      </c>
      <c r="V452" s="3" t="s">
        <v>99</v>
      </c>
      <c r="W452" s="3" t="s">
        <v>86</v>
      </c>
      <c r="X452" s="3" t="s">
        <v>85</v>
      </c>
      <c r="Y452" s="3" t="s">
        <v>83</v>
      </c>
      <c r="Z452" s="4" t="str">
        <f>IF(Tabela1[[#This Row],[R.A.E]]="SIM",VLOOKUP(Tabela1[[#This Row],[CLASSIFICAÇÃO]],Lista_Susp_!PRAZO,2,0)+Tabela1[[#This Row],[DATA]],"")</f>
        <v/>
      </c>
      <c r="AA452" s="13" t="b">
        <f ca="1">IF(Tabela1[[#This Row],[R.A.E]]="SIM",IF(AC452="ok","CONCLUÍDO",IF(Tabela1[[#This Row],[PRAZO ABERTURA R.A.E]]&lt;TODAY(),"ATRASADO","NO PRAZO")))</f>
        <v>0</v>
      </c>
      <c r="AB452" s="13" t="str">
        <f ca="1">IF(Tabela1[[#This Row],[PRAZO ABERTURA R.A.E]]&gt;=TODAY(),"",IF(Tabela1[[#This Row],[STATUS]]="ATRASADO",TODAY()-Tabela1[[#This Row],[PRAZO ABERTURA R.A.E]],""))</f>
        <v/>
      </c>
      <c r="AE452" s="3"/>
      <c r="AF452" t="s">
        <v>89</v>
      </c>
    </row>
    <row r="453" spans="1:32" ht="60" x14ac:dyDescent="0.25">
      <c r="A453" s="6">
        <v>452</v>
      </c>
      <c r="B453" s="2" t="s">
        <v>30</v>
      </c>
      <c r="C453" s="85">
        <v>45400</v>
      </c>
      <c r="D453" s="87" t="s">
        <v>139</v>
      </c>
      <c r="E453" s="9">
        <v>0.61111111111111105</v>
      </c>
      <c r="F453" s="80" t="s">
        <v>2753</v>
      </c>
      <c r="G453" s="2" t="s">
        <v>39</v>
      </c>
      <c r="H453" s="3"/>
      <c r="I453" s="131"/>
      <c r="J453" s="3"/>
      <c r="K453" s="5" t="s">
        <v>2757</v>
      </c>
      <c r="L453" s="3" t="s">
        <v>2760</v>
      </c>
      <c r="M453" s="3" t="s">
        <v>145</v>
      </c>
      <c r="N453" s="2"/>
      <c r="O453" s="2" t="s">
        <v>2761</v>
      </c>
      <c r="P453" s="3" t="s">
        <v>459</v>
      </c>
      <c r="Q453" s="70"/>
      <c r="R453" s="70"/>
      <c r="S453" s="70"/>
      <c r="T453" s="7" t="s">
        <v>2769</v>
      </c>
      <c r="U453" s="3" t="s">
        <v>2770</v>
      </c>
      <c r="V453" s="3" t="s">
        <v>94</v>
      </c>
      <c r="W453" s="3" t="s">
        <v>2766</v>
      </c>
      <c r="X453" s="3" t="s">
        <v>119</v>
      </c>
      <c r="Y453" s="4" t="s">
        <v>89</v>
      </c>
      <c r="Z453" s="4">
        <f>IF(Tabela1[[#This Row],[R.A.E]]="SIM",VLOOKUP(Tabela1[[#This Row],[CLASSIFICAÇÃO]],Lista_Susp_!PRAZO,2,0)+Tabela1[[#This Row],[DATA]],"")</f>
        <v>45407</v>
      </c>
      <c r="AA453" s="13" t="str">
        <f ca="1">IF(Tabela1[[#This Row],[R.A.E]]="SIM",IF(AC453="ok","CONCLUÍDO",IF(Tabela1[[#This Row],[PRAZO ABERTURA R.A.E]]&lt;TODAY(),"ATRASADO","NO PRAZO")))</f>
        <v>ATRASADO</v>
      </c>
      <c r="AB453" s="13">
        <f ca="1">IF(Tabela1[[#This Row],[PRAZO ABERTURA R.A.E]]&gt;=TODAY(),"",IF(Tabela1[[#This Row],[STATUS]]="ATRASADO",TODAY()-Tabela1[[#This Row],[PRAZO ABERTURA R.A.E]],""))</f>
        <v>141</v>
      </c>
      <c r="AE453" s="3"/>
      <c r="AF453" t="s">
        <v>89</v>
      </c>
    </row>
    <row r="454" spans="1:32" ht="45" x14ac:dyDescent="0.25">
      <c r="A454" s="6">
        <v>453</v>
      </c>
      <c r="B454" s="2" t="s">
        <v>30</v>
      </c>
      <c r="C454" s="85">
        <v>45400</v>
      </c>
      <c r="D454" s="87" t="s">
        <v>139</v>
      </c>
      <c r="E454" s="9">
        <v>0.61111111111111105</v>
      </c>
      <c r="F454" s="80" t="s">
        <v>1217</v>
      </c>
      <c r="G454" s="2" t="s">
        <v>32</v>
      </c>
      <c r="H454" s="3"/>
      <c r="I454" s="131"/>
      <c r="J454" s="3"/>
      <c r="K454" s="5" t="s">
        <v>2758</v>
      </c>
      <c r="L454" s="3" t="s">
        <v>153</v>
      </c>
      <c r="M454" s="3" t="s">
        <v>51</v>
      </c>
      <c r="N454" s="2" t="s">
        <v>1402</v>
      </c>
      <c r="O454" s="2" t="s">
        <v>2778</v>
      </c>
      <c r="P454" s="3" t="s">
        <v>2763</v>
      </c>
      <c r="Q454" s="70"/>
      <c r="R454" s="70"/>
      <c r="S454" s="70"/>
      <c r="T454" s="7" t="s">
        <v>2771</v>
      </c>
      <c r="U454" s="3" t="s">
        <v>2772</v>
      </c>
      <c r="V454" s="3" t="s">
        <v>604</v>
      </c>
      <c r="W454" s="3" t="s">
        <v>86</v>
      </c>
      <c r="X454" s="3" t="s">
        <v>85</v>
      </c>
      <c r="Y454" s="3" t="s">
        <v>83</v>
      </c>
      <c r="Z454" s="4" t="str">
        <f>IF(Tabela1[[#This Row],[R.A.E]]="SIM",VLOOKUP(Tabela1[[#This Row],[CLASSIFICAÇÃO]],Lista_Susp_!PRAZO,2,0)+Tabela1[[#This Row],[DATA]],"")</f>
        <v/>
      </c>
      <c r="AA454" s="13"/>
      <c r="AB454" s="13" t="str">
        <f ca="1">IF(Tabela1[[#This Row],[PRAZO ABERTURA R.A.E]]&gt;=TODAY(),"",IF(Tabela1[[#This Row],[STATUS]]="ATRASADO",TODAY()-Tabela1[[#This Row],[PRAZO ABERTURA R.A.E]],""))</f>
        <v/>
      </c>
      <c r="AE454" s="3"/>
      <c r="AF454" t="s">
        <v>89</v>
      </c>
    </row>
    <row r="455" spans="1:32" ht="60" x14ac:dyDescent="0.25">
      <c r="A455" s="6">
        <v>454</v>
      </c>
      <c r="B455" s="2" t="s">
        <v>30</v>
      </c>
      <c r="C455" s="85">
        <v>45399</v>
      </c>
      <c r="D455" s="87" t="s">
        <v>139</v>
      </c>
      <c r="E455" s="9">
        <v>0.74305555555555547</v>
      </c>
      <c r="F455" s="80" t="s">
        <v>2754</v>
      </c>
      <c r="G455" s="2" t="s">
        <v>28</v>
      </c>
      <c r="H455" s="23" t="s">
        <v>2399</v>
      </c>
      <c r="I455" s="131"/>
      <c r="J455" s="3"/>
      <c r="K455" s="5" t="s">
        <v>2979</v>
      </c>
      <c r="L455" s="3" t="s">
        <v>153</v>
      </c>
      <c r="M455" s="3" t="s">
        <v>145</v>
      </c>
      <c r="N455" s="2"/>
      <c r="O455" s="2" t="s">
        <v>2779</v>
      </c>
      <c r="P455" s="3" t="s">
        <v>2764</v>
      </c>
      <c r="Q455" s="70"/>
      <c r="R455" s="70"/>
      <c r="S455" s="70"/>
      <c r="T455" s="7" t="s">
        <v>2774</v>
      </c>
      <c r="U455" s="3" t="s">
        <v>2773</v>
      </c>
      <c r="V455" s="3" t="s">
        <v>94</v>
      </c>
      <c r="W455" s="3" t="s">
        <v>86</v>
      </c>
      <c r="X455" s="3" t="s">
        <v>85</v>
      </c>
      <c r="Y455" s="3" t="s">
        <v>83</v>
      </c>
      <c r="Z455" s="4" t="str">
        <f>IF(Tabela1[[#This Row],[R.A.E]]="SIM",VLOOKUP(Tabela1[[#This Row],[CLASSIFICAÇÃO]],Lista_Susp_!PRAZO,2,0)+Tabela1[[#This Row],[DATA]],"")</f>
        <v/>
      </c>
      <c r="AA455" s="13"/>
      <c r="AB455" s="13" t="str">
        <f ca="1">IF(Tabela1[[#This Row],[PRAZO ABERTURA R.A.E]]&gt;=TODAY(),"",IF(Tabela1[[#This Row],[STATUS]]="ATRASADO",TODAY()-Tabela1[[#This Row],[PRAZO ABERTURA R.A.E]],""))</f>
        <v/>
      </c>
      <c r="AE455" s="3"/>
      <c r="AF455" t="s">
        <v>89</v>
      </c>
    </row>
    <row r="456" spans="1:32" ht="45" x14ac:dyDescent="0.25">
      <c r="A456" s="6">
        <v>455</v>
      </c>
      <c r="B456" s="2" t="s">
        <v>30</v>
      </c>
      <c r="C456" s="85">
        <v>45399</v>
      </c>
      <c r="D456" s="87" t="s">
        <v>139</v>
      </c>
      <c r="E456" s="9">
        <v>0.72916666666666663</v>
      </c>
      <c r="F456" s="80" t="s">
        <v>2755</v>
      </c>
      <c r="G456" s="2" t="s">
        <v>32</v>
      </c>
      <c r="H456" s="23"/>
      <c r="I456" s="131"/>
      <c r="J456" s="3"/>
      <c r="K456" s="5" t="s">
        <v>2780</v>
      </c>
      <c r="L456" s="3" t="s">
        <v>153</v>
      </c>
      <c r="M456" s="3" t="s">
        <v>145</v>
      </c>
      <c r="N456" s="2"/>
      <c r="O456" s="2" t="s">
        <v>2762</v>
      </c>
      <c r="P456" s="3" t="s">
        <v>2765</v>
      </c>
      <c r="Q456" s="70"/>
      <c r="R456" s="70"/>
      <c r="S456" s="70"/>
      <c r="T456" s="7" t="s">
        <v>2776</v>
      </c>
      <c r="U456" s="3" t="s">
        <v>2775</v>
      </c>
      <c r="V456" s="3" t="s">
        <v>99</v>
      </c>
      <c r="W456" s="3" t="s">
        <v>86</v>
      </c>
      <c r="X456" s="3" t="s">
        <v>85</v>
      </c>
      <c r="Y456" s="3" t="s">
        <v>83</v>
      </c>
      <c r="Z456" s="4" t="str">
        <f>IF(Tabela1[[#This Row],[R.A.E]]="SIM",VLOOKUP(Tabela1[[#This Row],[CLASSIFICAÇÃO]],Lista_Susp_!PRAZO,2,0)+Tabela1[[#This Row],[DATA]],"")</f>
        <v/>
      </c>
      <c r="AA456" s="13"/>
      <c r="AB456" s="13" t="str">
        <f ca="1">IF(Tabela1[[#This Row],[PRAZO ABERTURA R.A.E]]&gt;=TODAY(),"",IF(Tabela1[[#This Row],[STATUS]]="ATRASADO",TODAY()-Tabela1[[#This Row],[PRAZO ABERTURA R.A.E]],""))</f>
        <v/>
      </c>
      <c r="AE456" s="3"/>
      <c r="AF456" t="s">
        <v>89</v>
      </c>
    </row>
    <row r="457" spans="1:32" ht="45" x14ac:dyDescent="0.25">
      <c r="A457" s="6">
        <v>456</v>
      </c>
      <c r="B457" s="2" t="s">
        <v>25</v>
      </c>
      <c r="C457" s="85">
        <v>45404</v>
      </c>
      <c r="D457" s="87" t="s">
        <v>139</v>
      </c>
      <c r="E457" s="9">
        <v>0.58680555555555558</v>
      </c>
      <c r="F457" s="80" t="s">
        <v>2787</v>
      </c>
      <c r="G457" s="2" t="s">
        <v>28</v>
      </c>
      <c r="H457" s="23" t="s">
        <v>2399</v>
      </c>
      <c r="I457" s="131"/>
      <c r="J457" s="3"/>
      <c r="K457" s="5" t="s">
        <v>2980</v>
      </c>
      <c r="L457" s="6" t="s">
        <v>185</v>
      </c>
      <c r="M457" s="3" t="s">
        <v>145</v>
      </c>
      <c r="N457" s="80" t="s">
        <v>2788</v>
      </c>
      <c r="O457" s="80" t="s">
        <v>2789</v>
      </c>
      <c r="P457" s="1" t="s">
        <v>2790</v>
      </c>
      <c r="Q457" s="70"/>
      <c r="R457" s="70"/>
      <c r="S457" s="70"/>
      <c r="T457" s="7" t="s">
        <v>2791</v>
      </c>
      <c r="U457" s="3" t="s">
        <v>2792</v>
      </c>
      <c r="V457" s="3" t="s">
        <v>276</v>
      </c>
      <c r="W457" s="3" t="s">
        <v>85</v>
      </c>
      <c r="X457" s="3" t="s">
        <v>86</v>
      </c>
      <c r="Y457" s="3" t="s">
        <v>83</v>
      </c>
      <c r="Z457" s="4" t="str">
        <f>IF(Tabela1[[#This Row],[R.A.E]]="SIM",VLOOKUP(Tabela1[[#This Row],[CLASSIFICAÇÃO]],Lista_Susp_!PRAZO,2,0)+Tabela1[[#This Row],[DATA]],"")</f>
        <v/>
      </c>
      <c r="AA457" s="13"/>
      <c r="AB457" s="13" t="str">
        <f ca="1">IF(Tabela1[[#This Row],[PRAZO ABERTURA R.A.E]]&gt;=TODAY(),"",IF(Tabela1[[#This Row],[STATUS]]="ATRASADO",TODAY()-Tabela1[[#This Row],[PRAZO ABERTURA R.A.E]],""))</f>
        <v/>
      </c>
      <c r="AE457" s="3"/>
      <c r="AF457" t="s">
        <v>89</v>
      </c>
    </row>
    <row r="458" spans="1:32" ht="90" x14ac:dyDescent="0.25">
      <c r="A458" s="6">
        <v>457</v>
      </c>
      <c r="B458" s="2" t="s">
        <v>25</v>
      </c>
      <c r="C458" s="85">
        <v>45404</v>
      </c>
      <c r="D458" s="87" t="s">
        <v>139</v>
      </c>
      <c r="E458" s="9">
        <v>0.42708333333333331</v>
      </c>
      <c r="F458" s="80" t="s">
        <v>2794</v>
      </c>
      <c r="G458" s="2" t="s">
        <v>32</v>
      </c>
      <c r="H458" s="23"/>
      <c r="I458" s="131"/>
      <c r="J458" s="3"/>
      <c r="K458" s="5" t="s">
        <v>2793</v>
      </c>
      <c r="L458" s="3" t="s">
        <v>150</v>
      </c>
      <c r="M458" s="3" t="s">
        <v>51</v>
      </c>
      <c r="N458" s="2" t="s">
        <v>2795</v>
      </c>
      <c r="O458" s="134" t="s">
        <v>2796</v>
      </c>
      <c r="P458" s="3" t="s">
        <v>1265</v>
      </c>
      <c r="Q458" s="70"/>
      <c r="R458" s="70"/>
      <c r="S458" s="70"/>
      <c r="T458" s="7" t="s">
        <v>2797</v>
      </c>
      <c r="U458" s="3" t="s">
        <v>1927</v>
      </c>
      <c r="V458" s="3" t="s">
        <v>97</v>
      </c>
      <c r="W458" s="3" t="s">
        <v>85</v>
      </c>
      <c r="X458" s="3" t="s">
        <v>95</v>
      </c>
      <c r="Y458" s="3" t="s">
        <v>83</v>
      </c>
      <c r="Z458" s="4"/>
      <c r="AA458" s="13"/>
      <c r="AB458" s="13" t="str">
        <f ca="1">IF(Tabela1[[#This Row],[PRAZO ABERTURA R.A.E]]&gt;=TODAY(),"",IF(Tabela1[[#This Row],[STATUS]]="ATRASADO",TODAY()-Tabela1[[#This Row],[PRAZO ABERTURA R.A.E]],""))</f>
        <v/>
      </c>
      <c r="AE458" s="3"/>
      <c r="AF458" t="s">
        <v>89</v>
      </c>
    </row>
    <row r="459" spans="1:32" ht="30" x14ac:dyDescent="0.25">
      <c r="A459" s="6">
        <v>458</v>
      </c>
      <c r="B459" s="2" t="s">
        <v>25</v>
      </c>
      <c r="C459" s="85">
        <v>45404</v>
      </c>
      <c r="D459" s="87" t="s">
        <v>139</v>
      </c>
      <c r="E459" s="9">
        <v>0.57986111111111105</v>
      </c>
      <c r="F459" s="80" t="s">
        <v>2798</v>
      </c>
      <c r="G459" s="2" t="s">
        <v>32</v>
      </c>
      <c r="H459" s="23"/>
      <c r="I459" s="131"/>
      <c r="J459" s="3"/>
      <c r="K459" s="5" t="s">
        <v>2981</v>
      </c>
      <c r="L459" s="3" t="s">
        <v>150</v>
      </c>
      <c r="M459" s="3" t="s">
        <v>145</v>
      </c>
      <c r="N459" s="2" t="s">
        <v>2799</v>
      </c>
      <c r="O459" s="2" t="s">
        <v>2800</v>
      </c>
      <c r="P459" s="3" t="s">
        <v>1075</v>
      </c>
      <c r="Q459" s="70"/>
      <c r="R459" s="70"/>
      <c r="S459" s="70"/>
      <c r="T459" s="7" t="s">
        <v>2801</v>
      </c>
      <c r="U459" s="3" t="s">
        <v>1288</v>
      </c>
      <c r="V459" s="3" t="s">
        <v>276</v>
      </c>
      <c r="W459" s="3" t="s">
        <v>85</v>
      </c>
      <c r="X459" s="3" t="s">
        <v>86</v>
      </c>
      <c r="Y459" s="3" t="s">
        <v>83</v>
      </c>
      <c r="Z459" s="4"/>
      <c r="AA459" s="13"/>
      <c r="AB459" s="13" t="str">
        <f ca="1">IF(Tabela1[[#This Row],[PRAZO ABERTURA R.A.E]]&gt;=TODAY(),"",IF(Tabela1[[#This Row],[STATUS]]="ATRASADO",TODAY()-Tabela1[[#This Row],[PRAZO ABERTURA R.A.E]],""))</f>
        <v/>
      </c>
      <c r="AE459" s="3"/>
      <c r="AF459" t="s">
        <v>89</v>
      </c>
    </row>
    <row r="460" spans="1:32" ht="30" x14ac:dyDescent="0.25">
      <c r="A460" s="6">
        <v>459</v>
      </c>
      <c r="B460" s="2" t="s">
        <v>25</v>
      </c>
      <c r="C460" s="85">
        <v>45404</v>
      </c>
      <c r="D460" s="87" t="s">
        <v>139</v>
      </c>
      <c r="E460" s="9">
        <v>0.35416666666666669</v>
      </c>
      <c r="F460" s="80" t="s">
        <v>852</v>
      </c>
      <c r="G460" s="2" t="s">
        <v>28</v>
      </c>
      <c r="H460" s="23" t="s">
        <v>2399</v>
      </c>
      <c r="I460" s="131"/>
      <c r="J460" s="3"/>
      <c r="K460" s="5" t="s">
        <v>2982</v>
      </c>
      <c r="L460" s="3" t="s">
        <v>150</v>
      </c>
      <c r="M460" s="3" t="s">
        <v>145</v>
      </c>
      <c r="N460" s="2" t="s">
        <v>2802</v>
      </c>
      <c r="O460" s="134" t="s">
        <v>2878</v>
      </c>
      <c r="P460" s="3" t="s">
        <v>2803</v>
      </c>
      <c r="Q460" s="70"/>
      <c r="R460" s="70"/>
      <c r="S460" s="70"/>
      <c r="T460" s="7" t="s">
        <v>2804</v>
      </c>
      <c r="U460" s="3" t="s">
        <v>2805</v>
      </c>
      <c r="V460" s="3" t="s">
        <v>84</v>
      </c>
      <c r="W460" s="3" t="s">
        <v>85</v>
      </c>
      <c r="X460" s="3" t="s">
        <v>86</v>
      </c>
      <c r="Y460" s="3" t="s">
        <v>83</v>
      </c>
      <c r="Z460" s="4"/>
      <c r="AA460" s="13"/>
      <c r="AB460" s="13" t="str">
        <f ca="1">IF(Tabela1[[#This Row],[PRAZO ABERTURA R.A.E]]&gt;=TODAY(),"",IF(Tabela1[[#This Row],[STATUS]]="ATRASADO",TODAY()-Tabela1[[#This Row],[PRAZO ABERTURA R.A.E]],""))</f>
        <v/>
      </c>
      <c r="AE460" s="3"/>
      <c r="AF460" t="s">
        <v>89</v>
      </c>
    </row>
    <row r="461" spans="1:32" ht="105" x14ac:dyDescent="0.25">
      <c r="A461" s="6">
        <v>460</v>
      </c>
      <c r="B461" s="2" t="s">
        <v>25</v>
      </c>
      <c r="C461" s="85">
        <v>45404</v>
      </c>
      <c r="D461" s="87" t="s">
        <v>139</v>
      </c>
      <c r="E461" s="9">
        <v>0.31944444444444448</v>
      </c>
      <c r="F461" s="80" t="s">
        <v>2806</v>
      </c>
      <c r="G461" s="2" t="s">
        <v>32</v>
      </c>
      <c r="H461" s="23"/>
      <c r="I461" s="131"/>
      <c r="J461" s="3"/>
      <c r="K461" s="5" t="s">
        <v>2983</v>
      </c>
      <c r="L461" s="3" t="s">
        <v>150</v>
      </c>
      <c r="M461" s="3" t="s">
        <v>46</v>
      </c>
      <c r="N461" s="2" t="s">
        <v>1937</v>
      </c>
      <c r="O461" s="134" t="s">
        <v>2807</v>
      </c>
      <c r="P461" s="3" t="s">
        <v>2826</v>
      </c>
      <c r="Q461" s="70"/>
      <c r="R461" s="70"/>
      <c r="S461" s="70"/>
      <c r="T461" s="7" t="s">
        <v>2808</v>
      </c>
      <c r="U461" s="3" t="s">
        <v>2809</v>
      </c>
      <c r="V461" s="3" t="s">
        <v>97</v>
      </c>
      <c r="W461" s="3" t="s">
        <v>85</v>
      </c>
      <c r="X461" s="3" t="s">
        <v>86</v>
      </c>
      <c r="Y461" s="3" t="s">
        <v>83</v>
      </c>
      <c r="Z461" s="4"/>
      <c r="AA461" s="13"/>
      <c r="AB461" s="13" t="str">
        <f ca="1">IF(Tabela1[[#This Row],[PRAZO ABERTURA R.A.E]]&gt;=TODAY(),"",IF(Tabela1[[#This Row],[STATUS]]="ATRASADO",TODAY()-Tabela1[[#This Row],[PRAZO ABERTURA R.A.E]],""))</f>
        <v/>
      </c>
      <c r="AE461" s="3"/>
      <c r="AF461" t="s">
        <v>89</v>
      </c>
    </row>
    <row r="462" spans="1:32" ht="30" x14ac:dyDescent="0.25">
      <c r="A462" s="6">
        <v>461</v>
      </c>
      <c r="B462" s="2" t="s">
        <v>25</v>
      </c>
      <c r="C462" s="85">
        <v>45402</v>
      </c>
      <c r="D462" s="87" t="s">
        <v>139</v>
      </c>
      <c r="E462" s="9">
        <v>0.59722222222222221</v>
      </c>
      <c r="F462" s="80" t="s">
        <v>2618</v>
      </c>
      <c r="G462" s="2" t="s">
        <v>28</v>
      </c>
      <c r="H462" s="23" t="s">
        <v>2401</v>
      </c>
      <c r="I462" s="131"/>
      <c r="J462" s="3"/>
      <c r="K462" s="5" t="s">
        <v>2986</v>
      </c>
      <c r="L462" s="3" t="s">
        <v>150</v>
      </c>
      <c r="M462" s="3" t="s">
        <v>146</v>
      </c>
      <c r="N462" s="2" t="s">
        <v>2228</v>
      </c>
      <c r="O462" s="134" t="s">
        <v>2810</v>
      </c>
      <c r="P462" s="3" t="s">
        <v>2811</v>
      </c>
      <c r="Q462" s="70"/>
      <c r="R462" s="70"/>
      <c r="S462" s="70"/>
      <c r="T462" s="7" t="s">
        <v>2812</v>
      </c>
      <c r="U462" s="3" t="s">
        <v>2813</v>
      </c>
      <c r="V462" s="3" t="s">
        <v>80</v>
      </c>
      <c r="W462" s="3" t="s">
        <v>85</v>
      </c>
      <c r="X462" s="3" t="s">
        <v>86</v>
      </c>
      <c r="Y462" s="3" t="s">
        <v>83</v>
      </c>
      <c r="Z462" s="4"/>
      <c r="AA462" s="13"/>
      <c r="AB462" s="13" t="str">
        <f ca="1">IF(Tabela1[[#This Row],[PRAZO ABERTURA R.A.E]]&gt;=TODAY(),"",IF(Tabela1[[#This Row],[STATUS]]="ATRASADO",TODAY()-Tabela1[[#This Row],[PRAZO ABERTURA R.A.E]],""))</f>
        <v/>
      </c>
      <c r="AE462" s="3"/>
      <c r="AF462" t="s">
        <v>89</v>
      </c>
    </row>
    <row r="463" spans="1:32" ht="30" x14ac:dyDescent="0.25">
      <c r="A463" s="6">
        <v>462</v>
      </c>
      <c r="B463" s="2" t="s">
        <v>25</v>
      </c>
      <c r="C463" s="85">
        <v>45405</v>
      </c>
      <c r="D463" s="87" t="s">
        <v>139</v>
      </c>
      <c r="E463" s="9">
        <v>0.72222222222222221</v>
      </c>
      <c r="F463" s="80" t="s">
        <v>2814</v>
      </c>
      <c r="G463" s="2" t="s">
        <v>28</v>
      </c>
      <c r="H463" s="23" t="s">
        <v>2399</v>
      </c>
      <c r="I463" s="131"/>
      <c r="J463" s="3"/>
      <c r="K463" s="5" t="s">
        <v>2815</v>
      </c>
      <c r="L463" s="3" t="s">
        <v>150</v>
      </c>
      <c r="M463" s="3" t="s">
        <v>145</v>
      </c>
      <c r="N463" s="2" t="s">
        <v>2816</v>
      </c>
      <c r="O463" s="134" t="s">
        <v>2817</v>
      </c>
      <c r="P463" s="3" t="s">
        <v>2818</v>
      </c>
      <c r="Q463" s="70"/>
      <c r="R463" s="70"/>
      <c r="S463" s="70"/>
      <c r="T463" s="7" t="s">
        <v>2819</v>
      </c>
      <c r="U463" s="3" t="s">
        <v>2820</v>
      </c>
      <c r="V463" s="3" t="s">
        <v>84</v>
      </c>
      <c r="W463" s="3" t="s">
        <v>85</v>
      </c>
      <c r="X463" s="3" t="s">
        <v>86</v>
      </c>
      <c r="Y463" s="3" t="s">
        <v>83</v>
      </c>
      <c r="Z463" s="4"/>
      <c r="AA463" s="13"/>
      <c r="AB463" s="13" t="str">
        <f ca="1">IF(Tabela1[[#This Row],[PRAZO ABERTURA R.A.E]]&gt;=TODAY(),"",IF(Tabela1[[#This Row],[STATUS]]="ATRASADO",TODAY()-Tabela1[[#This Row],[PRAZO ABERTURA R.A.E]],""))</f>
        <v/>
      </c>
      <c r="AE463" s="3"/>
      <c r="AF463" t="s">
        <v>89</v>
      </c>
    </row>
    <row r="464" spans="1:32" ht="45" x14ac:dyDescent="0.25">
      <c r="A464" s="6">
        <v>463</v>
      </c>
      <c r="B464" s="2" t="s">
        <v>25</v>
      </c>
      <c r="C464" s="85">
        <v>45405</v>
      </c>
      <c r="D464" s="87" t="s">
        <v>139</v>
      </c>
      <c r="E464" s="9">
        <v>0.52083333333333337</v>
      </c>
      <c r="F464" s="80" t="s">
        <v>2821</v>
      </c>
      <c r="G464" s="2" t="s">
        <v>39</v>
      </c>
      <c r="H464" s="23"/>
      <c r="I464" s="131"/>
      <c r="J464" s="3"/>
      <c r="K464" s="5" t="s">
        <v>2984</v>
      </c>
      <c r="L464" s="6" t="s">
        <v>185</v>
      </c>
      <c r="M464" s="3" t="s">
        <v>145</v>
      </c>
      <c r="N464" s="2" t="s">
        <v>2822</v>
      </c>
      <c r="O464" s="2" t="s">
        <v>2823</v>
      </c>
      <c r="P464" s="3" t="s">
        <v>459</v>
      </c>
      <c r="Q464" s="70"/>
      <c r="R464" s="70"/>
      <c r="S464" s="70"/>
      <c r="T464" s="7" t="s">
        <v>2824</v>
      </c>
      <c r="U464" s="3" t="s">
        <v>2825</v>
      </c>
      <c r="V464" s="3" t="s">
        <v>276</v>
      </c>
      <c r="W464" s="3" t="s">
        <v>85</v>
      </c>
      <c r="X464" s="3" t="s">
        <v>86</v>
      </c>
      <c r="Y464" s="3" t="s">
        <v>83</v>
      </c>
      <c r="Z464" s="4"/>
      <c r="AA464" s="13"/>
      <c r="AB464" s="13" t="str">
        <f ca="1">IF(Tabela1[[#This Row],[PRAZO ABERTURA R.A.E]]&gt;=TODAY(),"",IF(Tabela1[[#This Row],[STATUS]]="ATRASADO",TODAY()-Tabela1[[#This Row],[PRAZO ABERTURA R.A.E]],""))</f>
        <v/>
      </c>
      <c r="AE464" s="3"/>
      <c r="AF464" t="s">
        <v>89</v>
      </c>
    </row>
    <row r="465" spans="1:32" ht="60" x14ac:dyDescent="0.25">
      <c r="A465" s="6">
        <v>464</v>
      </c>
      <c r="B465" s="2" t="s">
        <v>25</v>
      </c>
      <c r="C465" s="85">
        <v>45406</v>
      </c>
      <c r="D465" s="87" t="s">
        <v>139</v>
      </c>
      <c r="E465" s="9">
        <v>0.36458333333333331</v>
      </c>
      <c r="F465" s="80" t="s">
        <v>2906</v>
      </c>
      <c r="G465" s="2" t="s">
        <v>28</v>
      </c>
      <c r="H465" s="23" t="s">
        <v>2401</v>
      </c>
      <c r="I465" s="131"/>
      <c r="J465" s="3"/>
      <c r="K465" s="5" t="s">
        <v>2985</v>
      </c>
      <c r="L465" s="3" t="s">
        <v>150</v>
      </c>
      <c r="M465" s="3" t="s">
        <v>146</v>
      </c>
      <c r="N465" s="2" t="s">
        <v>2907</v>
      </c>
      <c r="O465" s="2" t="s">
        <v>2908</v>
      </c>
      <c r="P465" s="3" t="s">
        <v>516</v>
      </c>
      <c r="Q465" s="70"/>
      <c r="R465" s="70"/>
      <c r="S465" s="70"/>
      <c r="T465" s="7" t="s">
        <v>2909</v>
      </c>
      <c r="U465" s="3" t="s">
        <v>2910</v>
      </c>
      <c r="V465" s="3" t="s">
        <v>80</v>
      </c>
      <c r="W465" s="3" t="s">
        <v>85</v>
      </c>
      <c r="X465" s="3" t="s">
        <v>86</v>
      </c>
      <c r="Y465" s="3" t="s">
        <v>83</v>
      </c>
      <c r="Z465" s="4"/>
      <c r="AA465" s="13"/>
      <c r="AB465" s="13" t="str">
        <f ca="1">IF(Tabela1[[#This Row],[PRAZO ABERTURA R.A.E]]&gt;=TODAY(),"",IF(Tabela1[[#This Row],[STATUS]]="ATRASADO",TODAY()-Tabela1[[#This Row],[PRAZO ABERTURA R.A.E]],""))</f>
        <v/>
      </c>
      <c r="AE465" s="3"/>
      <c r="AF465" t="s">
        <v>89</v>
      </c>
    </row>
    <row r="466" spans="1:32" ht="60" x14ac:dyDescent="0.25">
      <c r="A466" s="6">
        <v>465</v>
      </c>
      <c r="B466" s="2" t="s">
        <v>25</v>
      </c>
      <c r="C466" s="85">
        <v>45405</v>
      </c>
      <c r="D466" s="87" t="s">
        <v>139</v>
      </c>
      <c r="E466" s="9">
        <v>0.77083333333333337</v>
      </c>
      <c r="F466" s="80" t="s">
        <v>769</v>
      </c>
      <c r="G466" s="2" t="s">
        <v>28</v>
      </c>
      <c r="H466" s="23" t="s">
        <v>2401</v>
      </c>
      <c r="I466" s="131"/>
      <c r="J466" s="3"/>
      <c r="K466" s="5" t="s">
        <v>2987</v>
      </c>
      <c r="L466" s="3" t="s">
        <v>150</v>
      </c>
      <c r="M466" s="3" t="s">
        <v>146</v>
      </c>
      <c r="N466" s="2" t="s">
        <v>2911</v>
      </c>
      <c r="O466" s="2" t="s">
        <v>2912</v>
      </c>
      <c r="P466" s="3" t="s">
        <v>2811</v>
      </c>
      <c r="Q466" s="70"/>
      <c r="R466" s="70"/>
      <c r="S466" s="70"/>
      <c r="T466" s="7" t="s">
        <v>2913</v>
      </c>
      <c r="U466" s="3" t="s">
        <v>2813</v>
      </c>
      <c r="V466" s="3" t="s">
        <v>80</v>
      </c>
      <c r="W466" s="3" t="s">
        <v>85</v>
      </c>
      <c r="X466" s="3" t="s">
        <v>86</v>
      </c>
      <c r="Y466" s="3" t="s">
        <v>83</v>
      </c>
      <c r="Z466" s="4"/>
      <c r="AA466" s="13"/>
      <c r="AB466" s="13" t="str">
        <f ca="1">IF(Tabela1[[#This Row],[PRAZO ABERTURA R.A.E]]&gt;=TODAY(),"",IF(Tabela1[[#This Row],[STATUS]]="ATRASADO",TODAY()-Tabela1[[#This Row],[PRAZO ABERTURA R.A.E]],""))</f>
        <v/>
      </c>
      <c r="AE466" s="3"/>
      <c r="AF466" t="s">
        <v>89</v>
      </c>
    </row>
    <row r="467" spans="1:32" ht="75" x14ac:dyDescent="0.25">
      <c r="A467" s="6">
        <v>466</v>
      </c>
      <c r="B467" s="2" t="s">
        <v>25</v>
      </c>
      <c r="C467" s="85">
        <v>45406</v>
      </c>
      <c r="D467" s="87" t="s">
        <v>139</v>
      </c>
      <c r="E467" s="9">
        <v>0.87152777777777779</v>
      </c>
      <c r="F467" s="80" t="s">
        <v>2914</v>
      </c>
      <c r="G467" s="2" t="s">
        <v>36</v>
      </c>
      <c r="H467" s="23"/>
      <c r="I467" s="131"/>
      <c r="J467" s="3"/>
      <c r="K467" s="5" t="s">
        <v>2988</v>
      </c>
      <c r="L467" s="3" t="s">
        <v>150</v>
      </c>
      <c r="M467" s="3" t="s">
        <v>147</v>
      </c>
      <c r="N467" s="2" t="s">
        <v>1569</v>
      </c>
      <c r="O467" s="2" t="s">
        <v>2915</v>
      </c>
      <c r="P467" s="3" t="s">
        <v>2748</v>
      </c>
      <c r="Q467" s="70"/>
      <c r="R467" s="70"/>
      <c r="S467" s="70"/>
      <c r="T467" s="7" t="s">
        <v>2916</v>
      </c>
      <c r="U467" s="3" t="s">
        <v>1572</v>
      </c>
      <c r="V467" s="3" t="s">
        <v>1361</v>
      </c>
      <c r="W467" s="3" t="s">
        <v>85</v>
      </c>
      <c r="X467" s="3" t="s">
        <v>86</v>
      </c>
      <c r="Y467" s="3" t="s">
        <v>83</v>
      </c>
      <c r="Z467" s="4"/>
      <c r="AA467" s="13"/>
      <c r="AB467" s="13" t="str">
        <f ca="1">IF(Tabela1[[#This Row],[PRAZO ABERTURA R.A.E]]&gt;=TODAY(),"",IF(Tabela1[[#This Row],[STATUS]]="ATRASADO",TODAY()-Tabela1[[#This Row],[PRAZO ABERTURA R.A.E]],""))</f>
        <v/>
      </c>
      <c r="AE467" s="3"/>
      <c r="AF467" t="s">
        <v>89</v>
      </c>
    </row>
    <row r="468" spans="1:32" ht="30" x14ac:dyDescent="0.25">
      <c r="A468" s="6">
        <v>467</v>
      </c>
      <c r="B468" s="2" t="s">
        <v>25</v>
      </c>
      <c r="C468" s="85">
        <v>45407</v>
      </c>
      <c r="D468" s="87" t="s">
        <v>139</v>
      </c>
      <c r="E468" s="9">
        <v>0.34375</v>
      </c>
      <c r="F468" s="80" t="s">
        <v>2917</v>
      </c>
      <c r="G468" s="2" t="s">
        <v>28</v>
      </c>
      <c r="H468" s="23" t="s">
        <v>2400</v>
      </c>
      <c r="I468" s="131"/>
      <c r="J468" s="3"/>
      <c r="K468" s="5" t="s">
        <v>2989</v>
      </c>
      <c r="L468" s="3" t="s">
        <v>45</v>
      </c>
      <c r="M468" s="3" t="s">
        <v>145</v>
      </c>
      <c r="N468" s="2" t="s">
        <v>941</v>
      </c>
      <c r="O468" s="2" t="s">
        <v>2918</v>
      </c>
      <c r="P468" s="3" t="s">
        <v>459</v>
      </c>
      <c r="Q468" s="70"/>
      <c r="R468" s="70"/>
      <c r="S468" s="70"/>
      <c r="T468" s="7" t="s">
        <v>2616</v>
      </c>
      <c r="U468" s="3" t="s">
        <v>2919</v>
      </c>
      <c r="V468" s="3" t="s">
        <v>276</v>
      </c>
      <c r="W468" s="3" t="s">
        <v>85</v>
      </c>
      <c r="X468" s="3" t="s">
        <v>86</v>
      </c>
      <c r="Y468" s="3" t="s">
        <v>83</v>
      </c>
      <c r="Z468" s="4"/>
      <c r="AA468" s="13"/>
      <c r="AB468" s="13" t="str">
        <f ca="1">IF(Tabela1[[#This Row],[PRAZO ABERTURA R.A.E]]&gt;=TODAY(),"",IF(Tabela1[[#This Row],[STATUS]]="ATRASADO",TODAY()-Tabela1[[#This Row],[PRAZO ABERTURA R.A.E]],""))</f>
        <v/>
      </c>
      <c r="AE468" s="3"/>
      <c r="AF468" t="s">
        <v>89</v>
      </c>
    </row>
    <row r="469" spans="1:32" ht="45" x14ac:dyDescent="0.25">
      <c r="A469" s="6">
        <v>468</v>
      </c>
      <c r="B469" s="2" t="s">
        <v>25</v>
      </c>
      <c r="C469" s="85">
        <v>45407</v>
      </c>
      <c r="D469" s="87" t="s">
        <v>139</v>
      </c>
      <c r="E469" s="9">
        <v>0.35416666666666669</v>
      </c>
      <c r="F469" s="80" t="s">
        <v>2920</v>
      </c>
      <c r="G469" s="2" t="s">
        <v>36</v>
      </c>
      <c r="H469" s="23"/>
      <c r="I469" s="131"/>
      <c r="J469" s="3"/>
      <c r="K469" s="5" t="s">
        <v>2990</v>
      </c>
      <c r="L469" s="3" t="s">
        <v>150</v>
      </c>
      <c r="M469" s="3" t="s">
        <v>147</v>
      </c>
      <c r="N469" s="2" t="s">
        <v>1507</v>
      </c>
      <c r="O469" s="2" t="s">
        <v>2921</v>
      </c>
      <c r="P469" s="3" t="s">
        <v>2922</v>
      </c>
      <c r="Q469" s="70"/>
      <c r="R469" s="70"/>
      <c r="S469" s="70"/>
      <c r="T469" s="7" t="s">
        <v>2923</v>
      </c>
      <c r="U469" s="3" t="s">
        <v>2924</v>
      </c>
      <c r="V469" s="3" t="s">
        <v>105</v>
      </c>
      <c r="W469" s="3" t="s">
        <v>85</v>
      </c>
      <c r="X469" s="3" t="s">
        <v>86</v>
      </c>
      <c r="Y469" s="3" t="s">
        <v>83</v>
      </c>
      <c r="Z469" s="4"/>
      <c r="AA469" s="13"/>
      <c r="AB469" s="13" t="str">
        <f ca="1">IF(Tabela1[[#This Row],[PRAZO ABERTURA R.A.E]]&gt;=TODAY(),"",IF(Tabela1[[#This Row],[STATUS]]="ATRASADO",TODAY()-Tabela1[[#This Row],[PRAZO ABERTURA R.A.E]],""))</f>
        <v/>
      </c>
      <c r="AE469" s="3"/>
      <c r="AF469" t="s">
        <v>89</v>
      </c>
    </row>
    <row r="470" spans="1:32" ht="30" x14ac:dyDescent="0.25">
      <c r="A470" s="6">
        <v>469</v>
      </c>
      <c r="B470" s="2" t="s">
        <v>25</v>
      </c>
      <c r="C470" s="85">
        <v>45401</v>
      </c>
      <c r="D470" s="87" t="s">
        <v>139</v>
      </c>
      <c r="E470" s="9">
        <v>0.25</v>
      </c>
      <c r="F470" s="80" t="s">
        <v>1671</v>
      </c>
      <c r="G470" s="2" t="s">
        <v>28</v>
      </c>
      <c r="H470" s="23" t="s">
        <v>2401</v>
      </c>
      <c r="I470" s="131"/>
      <c r="J470" s="3"/>
      <c r="K470" s="5" t="s">
        <v>2991</v>
      </c>
      <c r="L470" s="3" t="s">
        <v>150</v>
      </c>
      <c r="M470" s="3" t="s">
        <v>146</v>
      </c>
      <c r="N470" s="2" t="s">
        <v>2911</v>
      </c>
      <c r="O470" s="2" t="s">
        <v>2925</v>
      </c>
      <c r="P470" s="3" t="s">
        <v>2811</v>
      </c>
      <c r="Q470" s="70"/>
      <c r="R470" s="70"/>
      <c r="S470" s="70"/>
      <c r="T470" s="7" t="s">
        <v>2926</v>
      </c>
      <c r="U470" s="3" t="s">
        <v>2927</v>
      </c>
      <c r="V470" s="3" t="s">
        <v>80</v>
      </c>
      <c r="W470" s="3" t="s">
        <v>85</v>
      </c>
      <c r="X470" s="3" t="s">
        <v>86</v>
      </c>
      <c r="Y470" s="3" t="s">
        <v>83</v>
      </c>
      <c r="Z470" s="4"/>
      <c r="AA470" s="13"/>
      <c r="AB470" s="13" t="str">
        <f ca="1">IF(Tabela1[[#This Row],[PRAZO ABERTURA R.A.E]]&gt;=TODAY(),"",IF(Tabela1[[#This Row],[STATUS]]="ATRASADO",TODAY()-Tabela1[[#This Row],[PRAZO ABERTURA R.A.E]],""))</f>
        <v/>
      </c>
      <c r="AE470" s="3"/>
      <c r="AF470" t="s">
        <v>83</v>
      </c>
    </row>
    <row r="471" spans="1:32" ht="30" x14ac:dyDescent="0.25">
      <c r="A471" s="6">
        <v>470</v>
      </c>
      <c r="B471" s="2" t="s">
        <v>25</v>
      </c>
      <c r="C471" s="85">
        <v>45406</v>
      </c>
      <c r="D471" s="87" t="s">
        <v>139</v>
      </c>
      <c r="E471" s="9">
        <v>0.56597222222222221</v>
      </c>
      <c r="F471" s="80" t="s">
        <v>2928</v>
      </c>
      <c r="G471" s="2" t="s">
        <v>28</v>
      </c>
      <c r="H471" s="23" t="s">
        <v>2399</v>
      </c>
      <c r="I471" s="131"/>
      <c r="J471" s="3"/>
      <c r="K471" s="5" t="s">
        <v>2992</v>
      </c>
      <c r="L471" s="3" t="s">
        <v>45</v>
      </c>
      <c r="M471" s="3" t="s">
        <v>145</v>
      </c>
      <c r="N471" s="2" t="s">
        <v>2929</v>
      </c>
      <c r="O471" s="2" t="s">
        <v>2930</v>
      </c>
      <c r="P471" s="3" t="s">
        <v>1084</v>
      </c>
      <c r="Q471" s="70"/>
      <c r="R471" s="70"/>
      <c r="S471" s="70"/>
      <c r="T471" s="7" t="s">
        <v>2931</v>
      </c>
      <c r="U471" s="70"/>
      <c r="V471" s="3" t="s">
        <v>91</v>
      </c>
      <c r="W471" s="3" t="s">
        <v>85</v>
      </c>
      <c r="X471" s="3" t="s">
        <v>86</v>
      </c>
      <c r="Y471" s="3" t="s">
        <v>83</v>
      </c>
      <c r="Z471" s="4"/>
      <c r="AA471" s="13"/>
      <c r="AB471" s="13" t="str">
        <f ca="1">IF(Tabela1[[#This Row],[PRAZO ABERTURA R.A.E]]&gt;=TODAY(),"",IF(Tabela1[[#This Row],[STATUS]]="ATRASADO",TODAY()-Tabela1[[#This Row],[PRAZO ABERTURA R.A.E]],""))</f>
        <v/>
      </c>
      <c r="AE471" s="3"/>
      <c r="AF471" t="s">
        <v>89</v>
      </c>
    </row>
    <row r="472" spans="1:32" ht="60" x14ac:dyDescent="0.25">
      <c r="A472" s="6">
        <v>471</v>
      </c>
      <c r="B472" s="2" t="s">
        <v>25</v>
      </c>
      <c r="C472" s="85">
        <v>45407</v>
      </c>
      <c r="D472" s="87" t="s">
        <v>139</v>
      </c>
      <c r="E472" s="9">
        <v>0.3888888888888889</v>
      </c>
      <c r="F472" s="80" t="s">
        <v>523</v>
      </c>
      <c r="G472" s="2" t="s">
        <v>32</v>
      </c>
      <c r="H472" s="23"/>
      <c r="I472" s="131"/>
      <c r="J472" s="3"/>
      <c r="K472" s="5" t="s">
        <v>2932</v>
      </c>
      <c r="L472" s="3" t="s">
        <v>150</v>
      </c>
      <c r="M472" s="3" t="s">
        <v>51</v>
      </c>
      <c r="N472" s="2" t="s">
        <v>2933</v>
      </c>
      <c r="O472" s="2" t="s">
        <v>2934</v>
      </c>
      <c r="P472" s="3" t="s">
        <v>526</v>
      </c>
      <c r="Q472" s="70"/>
      <c r="R472" s="70"/>
      <c r="S472" s="70"/>
      <c r="T472" s="7" t="s">
        <v>2935</v>
      </c>
      <c r="U472" s="3" t="s">
        <v>2936</v>
      </c>
      <c r="V472" s="3" t="s">
        <v>97</v>
      </c>
      <c r="W472" s="3" t="s">
        <v>85</v>
      </c>
      <c r="X472" s="3" t="s">
        <v>95</v>
      </c>
      <c r="Y472" s="3" t="s">
        <v>83</v>
      </c>
      <c r="Z472" s="4"/>
      <c r="AA472" s="13"/>
      <c r="AB472" s="13" t="str">
        <f ca="1">IF(Tabela1[[#This Row],[PRAZO ABERTURA R.A.E]]&gt;=TODAY(),"",IF(Tabela1[[#This Row],[STATUS]]="ATRASADO",TODAY()-Tabela1[[#This Row],[PRAZO ABERTURA R.A.E]],""))</f>
        <v/>
      </c>
      <c r="AE472" s="3"/>
    </row>
    <row r="473" spans="1:32" ht="60" x14ac:dyDescent="0.25">
      <c r="A473" s="6">
        <v>472</v>
      </c>
      <c r="B473" s="2" t="s">
        <v>25</v>
      </c>
      <c r="C473" s="85">
        <v>45407</v>
      </c>
      <c r="D473" s="87" t="s">
        <v>139</v>
      </c>
      <c r="E473" s="9">
        <v>0.25</v>
      </c>
      <c r="F473" s="80" t="s">
        <v>2937</v>
      </c>
      <c r="G473" s="22" t="s">
        <v>34</v>
      </c>
      <c r="H473" s="23"/>
      <c r="I473" s="131" t="s">
        <v>5261</v>
      </c>
      <c r="J473" s="3"/>
      <c r="K473" s="5" t="s">
        <v>2938</v>
      </c>
      <c r="L473" s="3" t="s">
        <v>155</v>
      </c>
      <c r="M473" s="3" t="s">
        <v>147</v>
      </c>
      <c r="N473" s="2" t="s">
        <v>2939</v>
      </c>
      <c r="O473" s="2" t="s">
        <v>2940</v>
      </c>
      <c r="P473" s="3" t="s">
        <v>2941</v>
      </c>
      <c r="Q473" s="70"/>
      <c r="R473" s="70"/>
      <c r="S473" s="70"/>
      <c r="T473" s="7" t="s">
        <v>2942</v>
      </c>
      <c r="U473" s="3" t="s">
        <v>2943</v>
      </c>
      <c r="V473" s="3" t="s">
        <v>105</v>
      </c>
      <c r="W473" s="3" t="s">
        <v>85</v>
      </c>
      <c r="X473" s="3" t="s">
        <v>86</v>
      </c>
      <c r="Y473" s="4" t="s">
        <v>89</v>
      </c>
      <c r="Z473" s="4"/>
      <c r="AA473" s="13"/>
      <c r="AB473" s="13" t="str">
        <f ca="1">IF(Tabela1[[#This Row],[PRAZO ABERTURA R.A.E]]&gt;=TODAY(),"",IF(Tabela1[[#This Row],[STATUS]]="ATRASADO",TODAY()-Tabela1[[#This Row],[PRAZO ABERTURA R.A.E]],""))</f>
        <v/>
      </c>
      <c r="AE473" s="3"/>
      <c r="AF473" s="4"/>
    </row>
    <row r="474" spans="1:32" ht="30" x14ac:dyDescent="0.25">
      <c r="A474" s="6">
        <v>473</v>
      </c>
      <c r="B474" s="2" t="s">
        <v>25</v>
      </c>
      <c r="C474" s="85">
        <v>45408</v>
      </c>
      <c r="D474" s="18" t="str">
        <f t="shared" ref="D474" si="3">TEXT(C474,"MMMM")</f>
        <v>abril</v>
      </c>
      <c r="E474" s="9">
        <v>0.35069444444444442</v>
      </c>
      <c r="F474" s="80" t="s">
        <v>2944</v>
      </c>
      <c r="G474" s="2" t="s">
        <v>36</v>
      </c>
      <c r="H474" s="23"/>
      <c r="I474" s="131"/>
      <c r="J474" s="3"/>
      <c r="K474" s="5" t="s">
        <v>2993</v>
      </c>
      <c r="L474" s="3" t="s">
        <v>150</v>
      </c>
      <c r="M474" s="3" t="s">
        <v>145</v>
      </c>
      <c r="N474" s="2" t="s">
        <v>2945</v>
      </c>
      <c r="O474" s="2" t="s">
        <v>2946</v>
      </c>
      <c r="P474" s="3" t="s">
        <v>2947</v>
      </c>
      <c r="Q474" s="70"/>
      <c r="R474" s="70"/>
      <c r="S474" s="70"/>
      <c r="T474" s="7" t="s">
        <v>2948</v>
      </c>
      <c r="U474" s="3" t="s">
        <v>2949</v>
      </c>
      <c r="V474" s="3" t="s">
        <v>91</v>
      </c>
      <c r="W474" s="3" t="s">
        <v>85</v>
      </c>
      <c r="X474" s="3" t="s">
        <v>86</v>
      </c>
      <c r="Y474" s="3" t="s">
        <v>83</v>
      </c>
      <c r="Z474" s="4"/>
      <c r="AA474" s="13"/>
      <c r="AB474" s="13" t="str">
        <f ca="1">IF(Tabela1[[#This Row],[PRAZO ABERTURA R.A.E]]&gt;=TODAY(),"",IF(Tabela1[[#This Row],[STATUS]]="ATRASADO",TODAY()-Tabela1[[#This Row],[PRAZO ABERTURA R.A.E]],""))</f>
        <v/>
      </c>
      <c r="AE474" s="3"/>
    </row>
    <row r="475" spans="1:32" ht="60" x14ac:dyDescent="0.25">
      <c r="A475" s="6">
        <v>474</v>
      </c>
      <c r="B475" s="2" t="s">
        <v>30</v>
      </c>
      <c r="C475" s="85">
        <v>45406</v>
      </c>
      <c r="D475" s="87" t="s">
        <v>139</v>
      </c>
      <c r="E475" s="9">
        <v>0.56944444444444442</v>
      </c>
      <c r="F475" s="80" t="s">
        <v>2950</v>
      </c>
      <c r="G475" s="2" t="s">
        <v>28</v>
      </c>
      <c r="H475" s="23" t="s">
        <v>2400</v>
      </c>
      <c r="I475" s="131"/>
      <c r="J475" s="3"/>
      <c r="K475" s="5" t="s">
        <v>2994</v>
      </c>
      <c r="L475" s="3" t="s">
        <v>153</v>
      </c>
      <c r="M475" s="3" t="s">
        <v>145</v>
      </c>
      <c r="N475" s="2" t="s">
        <v>2950</v>
      </c>
      <c r="O475" s="2" t="s">
        <v>2956</v>
      </c>
      <c r="P475" s="3" t="s">
        <v>1673</v>
      </c>
      <c r="Q475" s="70"/>
      <c r="R475" s="70"/>
      <c r="S475" s="70"/>
      <c r="T475" s="7"/>
      <c r="V475" s="3" t="s">
        <v>99</v>
      </c>
      <c r="W475" s="3" t="s">
        <v>85</v>
      </c>
      <c r="X475" s="3" t="s">
        <v>86</v>
      </c>
      <c r="Y475" s="3" t="s">
        <v>83</v>
      </c>
      <c r="Z475" s="4"/>
      <c r="AA475" s="13"/>
      <c r="AB475" s="13" t="str">
        <f ca="1">IF(Tabela1[[#This Row],[PRAZO ABERTURA R.A.E]]&gt;=TODAY(),"",IF(Tabela1[[#This Row],[STATUS]]="ATRASADO",TODAY()-Tabela1[[#This Row],[PRAZO ABERTURA R.A.E]],""))</f>
        <v/>
      </c>
      <c r="AE475" s="3"/>
      <c r="AF475" t="s">
        <v>2722</v>
      </c>
    </row>
    <row r="476" spans="1:32" ht="30" x14ac:dyDescent="0.25">
      <c r="A476" s="6">
        <v>475</v>
      </c>
      <c r="B476" s="2" t="s">
        <v>30</v>
      </c>
      <c r="C476" s="85">
        <v>45406</v>
      </c>
      <c r="D476" s="87" t="s">
        <v>139</v>
      </c>
      <c r="E476" s="9">
        <v>0.66666666666666663</v>
      </c>
      <c r="F476" s="80" t="s">
        <v>2951</v>
      </c>
      <c r="G476" s="2" t="s">
        <v>28</v>
      </c>
      <c r="H476" s="23" t="s">
        <v>2399</v>
      </c>
      <c r="I476" s="131"/>
      <c r="J476" s="3"/>
      <c r="K476" s="5" t="s">
        <v>2995</v>
      </c>
      <c r="L476" s="3" t="s">
        <v>153</v>
      </c>
      <c r="M476" s="3" t="s">
        <v>145</v>
      </c>
      <c r="N476" s="2" t="s">
        <v>2951</v>
      </c>
      <c r="O476" s="2" t="s">
        <v>2957</v>
      </c>
      <c r="P476" s="3" t="s">
        <v>1673</v>
      </c>
      <c r="Q476" s="70"/>
      <c r="R476" s="70"/>
      <c r="S476" s="70"/>
      <c r="T476" s="7"/>
      <c r="V476" s="3" t="s">
        <v>94</v>
      </c>
      <c r="W476" s="3" t="s">
        <v>85</v>
      </c>
      <c r="X476" s="3" t="s">
        <v>86</v>
      </c>
      <c r="Y476" s="3" t="s">
        <v>83</v>
      </c>
      <c r="Z476" s="4"/>
      <c r="AA476" s="13"/>
      <c r="AB476" s="13" t="str">
        <f ca="1">IF(Tabela1[[#This Row],[PRAZO ABERTURA R.A.E]]&gt;=TODAY(),"",IF(Tabela1[[#This Row],[STATUS]]="ATRASADO",TODAY()-Tabela1[[#This Row],[PRAZO ABERTURA R.A.E]],""))</f>
        <v/>
      </c>
      <c r="AE476" s="3"/>
      <c r="AF476" t="s">
        <v>2722</v>
      </c>
    </row>
    <row r="477" spans="1:32" ht="45" x14ac:dyDescent="0.25">
      <c r="A477" s="6">
        <v>476</v>
      </c>
      <c r="B477" s="2" t="s">
        <v>30</v>
      </c>
      <c r="C477" s="85">
        <v>45406</v>
      </c>
      <c r="D477" s="87" t="s">
        <v>139</v>
      </c>
      <c r="E477" s="9">
        <v>0.61111111111111105</v>
      </c>
      <c r="F477" s="80" t="s">
        <v>2952</v>
      </c>
      <c r="G477" s="2" t="s">
        <v>28</v>
      </c>
      <c r="H477" s="23" t="s">
        <v>2399</v>
      </c>
      <c r="I477" s="131"/>
      <c r="J477" s="3"/>
      <c r="K477" s="5" t="s">
        <v>2996</v>
      </c>
      <c r="L477" s="3" t="s">
        <v>153</v>
      </c>
      <c r="M477" s="3" t="s">
        <v>145</v>
      </c>
      <c r="N477" s="2" t="s">
        <v>2952</v>
      </c>
      <c r="O477" s="2" t="s">
        <v>2958</v>
      </c>
      <c r="P477" s="3" t="s">
        <v>2962</v>
      </c>
      <c r="Q477" s="70"/>
      <c r="R477" s="70"/>
      <c r="S477" s="70"/>
      <c r="T477" s="7"/>
      <c r="V477" s="3" t="s">
        <v>99</v>
      </c>
      <c r="W477" s="3" t="s">
        <v>92</v>
      </c>
      <c r="X477" s="3" t="s">
        <v>2766</v>
      </c>
      <c r="Y477" s="3" t="s">
        <v>89</v>
      </c>
      <c r="Z477" s="4"/>
      <c r="AA477" s="13"/>
      <c r="AB477" s="13" t="str">
        <f ca="1">IF(Tabela1[[#This Row],[PRAZO ABERTURA R.A.E]]&gt;=TODAY(),"",IF(Tabela1[[#This Row],[STATUS]]="ATRASADO",TODAY()-Tabela1[[#This Row],[PRAZO ABERTURA R.A.E]],""))</f>
        <v/>
      </c>
      <c r="AE477" s="3"/>
      <c r="AF477" t="s">
        <v>2722</v>
      </c>
    </row>
    <row r="478" spans="1:32" ht="30" x14ac:dyDescent="0.25">
      <c r="A478" s="6">
        <v>477</v>
      </c>
      <c r="B478" s="2" t="s">
        <v>30</v>
      </c>
      <c r="C478" s="85">
        <v>45406</v>
      </c>
      <c r="D478" s="87" t="s">
        <v>139</v>
      </c>
      <c r="E478" s="9">
        <v>0.67361111111111116</v>
      </c>
      <c r="F478" s="80" t="s">
        <v>2330</v>
      </c>
      <c r="G478" s="2" t="s">
        <v>39</v>
      </c>
      <c r="H478" s="3"/>
      <c r="I478" s="131"/>
      <c r="J478" s="3"/>
      <c r="K478" s="5" t="s">
        <v>2954</v>
      </c>
      <c r="L478" s="3" t="s">
        <v>153</v>
      </c>
      <c r="M478" s="3" t="s">
        <v>145</v>
      </c>
      <c r="N478" s="2" t="s">
        <v>2330</v>
      </c>
      <c r="O478" s="2" t="s">
        <v>2959</v>
      </c>
      <c r="P478" s="3" t="s">
        <v>2615</v>
      </c>
      <c r="Q478" s="70"/>
      <c r="R478" s="70"/>
      <c r="S478" s="70"/>
      <c r="T478" s="7"/>
      <c r="V478" s="3" t="s">
        <v>103</v>
      </c>
      <c r="W478" s="3" t="s">
        <v>85</v>
      </c>
      <c r="X478" s="3" t="s">
        <v>86</v>
      </c>
      <c r="Y478" s="3" t="s">
        <v>83</v>
      </c>
      <c r="Z478" s="4"/>
      <c r="AA478" s="13"/>
      <c r="AB478" s="13" t="str">
        <f ca="1">IF(Tabela1[[#This Row],[PRAZO ABERTURA R.A.E]]&gt;=TODAY(),"",IF(Tabela1[[#This Row],[STATUS]]="ATRASADO",TODAY()-Tabela1[[#This Row],[PRAZO ABERTURA R.A.E]],""))</f>
        <v/>
      </c>
      <c r="AE478" s="3"/>
      <c r="AF478" t="s">
        <v>2722</v>
      </c>
    </row>
    <row r="479" spans="1:32" ht="30" x14ac:dyDescent="0.25">
      <c r="A479" s="6">
        <v>478</v>
      </c>
      <c r="B479" s="2" t="s">
        <v>30</v>
      </c>
      <c r="C479" s="85">
        <v>45407</v>
      </c>
      <c r="D479" s="87" t="s">
        <v>139</v>
      </c>
      <c r="E479" s="9">
        <v>0.33680555555555558</v>
      </c>
      <c r="F479" s="80" t="s">
        <v>2953</v>
      </c>
      <c r="G479" s="2" t="s">
        <v>39</v>
      </c>
      <c r="H479" s="3"/>
      <c r="I479" s="131"/>
      <c r="J479" s="3"/>
      <c r="K479" s="5" t="s">
        <v>2955</v>
      </c>
      <c r="L479" s="3" t="s">
        <v>153</v>
      </c>
      <c r="M479" s="3" t="s">
        <v>145</v>
      </c>
      <c r="N479" s="2" t="s">
        <v>2953</v>
      </c>
      <c r="O479" s="2" t="s">
        <v>2960</v>
      </c>
      <c r="P479" s="3" t="s">
        <v>2963</v>
      </c>
      <c r="Q479" s="70"/>
      <c r="R479" s="70"/>
      <c r="S479" s="70"/>
      <c r="T479" s="7"/>
      <c r="V479" s="3" t="s">
        <v>94</v>
      </c>
      <c r="W479" s="3" t="s">
        <v>85</v>
      </c>
      <c r="X479" s="3" t="s">
        <v>86</v>
      </c>
      <c r="Y479" s="3" t="s">
        <v>83</v>
      </c>
      <c r="Z479" s="4"/>
      <c r="AA479" s="13"/>
      <c r="AB479" s="13" t="str">
        <f ca="1">IF(Tabela1[[#This Row],[PRAZO ABERTURA R.A.E]]&gt;=TODAY(),"",IF(Tabela1[[#This Row],[STATUS]]="ATRASADO",TODAY()-Tabela1[[#This Row],[PRAZO ABERTURA R.A.E]],""))</f>
        <v/>
      </c>
      <c r="AE479" s="3"/>
      <c r="AF479" t="s">
        <v>2722</v>
      </c>
    </row>
    <row r="480" spans="1:32" ht="45" x14ac:dyDescent="0.25">
      <c r="A480" s="6">
        <v>479</v>
      </c>
      <c r="B480" s="2" t="s">
        <v>30</v>
      </c>
      <c r="C480" s="85">
        <v>45408</v>
      </c>
      <c r="D480" s="87" t="s">
        <v>139</v>
      </c>
      <c r="E480" s="9">
        <v>0.6875</v>
      </c>
      <c r="F480" s="80" t="s">
        <v>2951</v>
      </c>
      <c r="G480" s="2" t="s">
        <v>28</v>
      </c>
      <c r="H480" s="23" t="s">
        <v>2400</v>
      </c>
      <c r="I480" s="131"/>
      <c r="J480" s="3"/>
      <c r="K480" s="5" t="s">
        <v>3149</v>
      </c>
      <c r="L480" s="3" t="s">
        <v>153</v>
      </c>
      <c r="M480" s="3" t="s">
        <v>145</v>
      </c>
      <c r="N480" s="2" t="s">
        <v>2951</v>
      </c>
      <c r="O480" s="2" t="s">
        <v>2961</v>
      </c>
      <c r="P480" s="3" t="s">
        <v>1673</v>
      </c>
      <c r="Q480" s="70"/>
      <c r="R480" s="70"/>
      <c r="S480" s="70"/>
      <c r="T480" s="7"/>
      <c r="V480" s="3" t="s">
        <v>94</v>
      </c>
      <c r="W480" s="3" t="s">
        <v>85</v>
      </c>
      <c r="X480" s="3" t="s">
        <v>86</v>
      </c>
      <c r="Y480" s="3" t="s">
        <v>89</v>
      </c>
      <c r="Z480" s="4">
        <f>IF(Tabela1[[#This Row],[R.A.E]]="SIM",VLOOKUP(Tabela1[[#This Row],[CLASSIFICAÇÃO]],Lista_Susp_!PRAZO,2,0)+Tabela1[[#This Row],[DATA]],"")</f>
        <v>45415</v>
      </c>
      <c r="AA480" s="13"/>
      <c r="AB480" s="13" t="str">
        <f ca="1">IF(Tabela1[[#This Row],[PRAZO ABERTURA R.A.E]]&gt;=TODAY(),"",IF(Tabela1[[#This Row],[STATUS]]="ATRASADO",TODAY()-Tabela1[[#This Row],[PRAZO ABERTURA R.A.E]],""))</f>
        <v/>
      </c>
      <c r="AE480" s="3"/>
      <c r="AF480" t="s">
        <v>2722</v>
      </c>
    </row>
    <row r="481" spans="1:32" ht="30" x14ac:dyDescent="0.25">
      <c r="A481" s="6">
        <v>480</v>
      </c>
      <c r="B481" s="2" t="s">
        <v>25</v>
      </c>
      <c r="C481" s="85">
        <v>45408</v>
      </c>
      <c r="D481" s="87" t="s">
        <v>139</v>
      </c>
      <c r="E481" s="9">
        <v>0.25</v>
      </c>
      <c r="F481" s="80" t="s">
        <v>1671</v>
      </c>
      <c r="G481" s="2" t="s">
        <v>28</v>
      </c>
      <c r="H481" s="23" t="s">
        <v>2400</v>
      </c>
      <c r="I481" s="131"/>
      <c r="J481" s="3"/>
      <c r="K481" s="5" t="s">
        <v>2997</v>
      </c>
      <c r="L481" s="3" t="s">
        <v>150</v>
      </c>
      <c r="M481" s="3" t="s">
        <v>146</v>
      </c>
      <c r="N481" s="2" t="s">
        <v>2964</v>
      </c>
      <c r="O481" s="2" t="s">
        <v>2965</v>
      </c>
      <c r="P481" s="3" t="s">
        <v>1673</v>
      </c>
      <c r="Q481" s="70"/>
      <c r="R481" s="70"/>
      <c r="S481" s="70"/>
      <c r="T481" s="7" t="s">
        <v>3027</v>
      </c>
      <c r="U481" s="3" t="s">
        <v>2927</v>
      </c>
      <c r="V481" s="3" t="s">
        <v>80</v>
      </c>
      <c r="W481" s="3" t="s">
        <v>85</v>
      </c>
      <c r="X481" s="3" t="s">
        <v>86</v>
      </c>
      <c r="Y481" s="3" t="s">
        <v>83</v>
      </c>
      <c r="Z481" s="4" t="str">
        <f>IF(Tabela1[[#This Row],[R.A.E]]="SIM",VLOOKUP(Tabela1[[#This Row],[CLASSIFICAÇÃO]],Lista_Susp_!PRAZO,2,0)+Tabela1[[#This Row],[DATA]],"")</f>
        <v/>
      </c>
      <c r="AA481" s="13" t="b">
        <f ca="1">IF(Tabela1[[#This Row],[R.A.E]]="SIM",IF(AC481="ok","CONCLUÍDO",IF(Tabela1[[#This Row],[PRAZO ABERTURA R.A.E]]&lt;TODAY(),"ATRASADO","NO PRAZO")))</f>
        <v>0</v>
      </c>
      <c r="AB481" s="13" t="str">
        <f ca="1">IF(Tabela1[[#This Row],[PRAZO ABERTURA R.A.E]]&gt;=TODAY(),"",IF(Tabela1[[#This Row],[STATUS]]="ATRASADO",TODAY()-Tabela1[[#This Row],[PRAZO ABERTURA R.A.E]],""))</f>
        <v/>
      </c>
      <c r="AE481" s="3"/>
      <c r="AF481" t="s">
        <v>89</v>
      </c>
    </row>
    <row r="482" spans="1:32" ht="30" x14ac:dyDescent="0.25">
      <c r="A482" s="6">
        <v>481</v>
      </c>
      <c r="B482" s="2" t="s">
        <v>25</v>
      </c>
      <c r="C482" s="85">
        <v>45407</v>
      </c>
      <c r="D482" s="87" t="s">
        <v>139</v>
      </c>
      <c r="E482" s="9">
        <v>0.90555555555555556</v>
      </c>
      <c r="F482" s="80" t="s">
        <v>2966</v>
      </c>
      <c r="G482" s="2" t="s">
        <v>28</v>
      </c>
      <c r="H482" s="23" t="s">
        <v>2400</v>
      </c>
      <c r="I482" s="131"/>
      <c r="J482" s="3"/>
      <c r="K482" s="5" t="s">
        <v>2967</v>
      </c>
      <c r="L482" s="3" t="s">
        <v>150</v>
      </c>
      <c r="M482" s="3" t="s">
        <v>146</v>
      </c>
      <c r="N482" s="2" t="s">
        <v>2964</v>
      </c>
      <c r="O482" s="2" t="s">
        <v>2968</v>
      </c>
      <c r="P482" s="3" t="s">
        <v>1673</v>
      </c>
      <c r="Q482" s="70"/>
      <c r="R482" s="70"/>
      <c r="S482" s="70"/>
      <c r="T482" s="7" t="s">
        <v>3027</v>
      </c>
      <c r="U482" s="3" t="s">
        <v>2927</v>
      </c>
      <c r="V482" s="3" t="s">
        <v>80</v>
      </c>
      <c r="W482" s="3" t="s">
        <v>85</v>
      </c>
      <c r="X482" s="3" t="s">
        <v>86</v>
      </c>
      <c r="Y482" s="3" t="s">
        <v>83</v>
      </c>
      <c r="Z482" s="4" t="str">
        <f>IF(Tabela1[[#This Row],[R.A.E]]="SIM",VLOOKUP(Tabela1[[#This Row],[CLASSIFICAÇÃO]],Lista_Susp_!PRAZO,2,0)+Tabela1[[#This Row],[DATA]],"")</f>
        <v/>
      </c>
      <c r="AA482" s="13" t="b">
        <f ca="1">IF(Tabela1[[#This Row],[R.A.E]]="SIM",IF(AC482="ok","CONCLUÍDO",IF(Tabela1[[#This Row],[PRAZO ABERTURA R.A.E]]&lt;TODAY(),"ATRASADO","NO PRAZO")))</f>
        <v>0</v>
      </c>
      <c r="AB482" s="13" t="str">
        <f ca="1">IF(Tabela1[[#This Row],[PRAZO ABERTURA R.A.E]]&gt;=TODAY(),"",IF(Tabela1[[#This Row],[STATUS]]="ATRASADO",TODAY()-Tabela1[[#This Row],[PRAZO ABERTURA R.A.E]],""))</f>
        <v/>
      </c>
      <c r="AE482" s="3"/>
      <c r="AF482" t="s">
        <v>89</v>
      </c>
    </row>
    <row r="483" spans="1:32" ht="75" x14ac:dyDescent="0.25">
      <c r="A483" s="6">
        <v>482</v>
      </c>
      <c r="B483" s="2" t="s">
        <v>25</v>
      </c>
      <c r="C483" s="85">
        <v>45407</v>
      </c>
      <c r="D483" s="87" t="s">
        <v>139</v>
      </c>
      <c r="E483" s="9">
        <v>0.67361111111111116</v>
      </c>
      <c r="F483" s="80" t="s">
        <v>1134</v>
      </c>
      <c r="G483" s="2" t="s">
        <v>34</v>
      </c>
      <c r="H483" s="3"/>
      <c r="I483" s="131" t="s">
        <v>5262</v>
      </c>
      <c r="J483" s="3"/>
      <c r="K483" s="5" t="s">
        <v>2998</v>
      </c>
      <c r="L483" s="3" t="s">
        <v>150</v>
      </c>
      <c r="M483" s="3" t="s">
        <v>257</v>
      </c>
      <c r="N483" s="2" t="s">
        <v>2969</v>
      </c>
      <c r="O483" s="2" t="s">
        <v>2970</v>
      </c>
      <c r="P483" s="3" t="s">
        <v>1332</v>
      </c>
      <c r="Q483" s="70"/>
      <c r="R483" s="70"/>
      <c r="S483" s="70"/>
      <c r="T483" s="7" t="s">
        <v>3029</v>
      </c>
      <c r="U483" s="3" t="s">
        <v>3028</v>
      </c>
      <c r="V483" s="3" t="s">
        <v>297</v>
      </c>
      <c r="W483" s="3" t="s">
        <v>85</v>
      </c>
      <c r="X483" s="3" t="s">
        <v>86</v>
      </c>
      <c r="Y483" s="3" t="s">
        <v>89</v>
      </c>
      <c r="Z483" s="4">
        <f>IF(Tabela1[[#This Row],[R.A.E]]="SIM",VLOOKUP(Tabela1[[#This Row],[CLASSIFICAÇÃO]],Lista_Susp_!PRAZO,2,0)+Tabela1[[#This Row],[DATA]],"")</f>
        <v>45414</v>
      </c>
      <c r="AA483" s="13" t="str">
        <f ca="1">IF(Tabela1[[#This Row],[R.A.E]]="SIM",IF(AC483="ok","CONCLUÍDO",IF(Tabela1[[#This Row],[PRAZO ABERTURA R.A.E]]&lt;TODAY(),"ATRASADO","NO PRAZO")))</f>
        <v>CONCLUÍDO</v>
      </c>
      <c r="AB483" s="13" t="str">
        <f ca="1">IF(Tabela1[[#This Row],[PRAZO ABERTURA R.A.E]]&gt;=TODAY(),"",IF(Tabela1[[#This Row],[STATUS]]="ATRASADO",TODAY()-Tabela1[[#This Row],[PRAZO ABERTURA R.A.E]],""))</f>
        <v/>
      </c>
      <c r="AC483" s="3" t="s">
        <v>248</v>
      </c>
      <c r="AE483" s="3" t="s">
        <v>89</v>
      </c>
      <c r="AF483" t="s">
        <v>89</v>
      </c>
    </row>
    <row r="484" spans="1:32" ht="30" x14ac:dyDescent="0.25">
      <c r="A484" s="6">
        <v>483</v>
      </c>
      <c r="B484" s="2" t="s">
        <v>25</v>
      </c>
      <c r="C484" s="85">
        <v>45409</v>
      </c>
      <c r="D484" s="18" t="s">
        <v>139</v>
      </c>
      <c r="E484" s="9">
        <v>0.48958333333333331</v>
      </c>
      <c r="F484" s="80" t="s">
        <v>649</v>
      </c>
      <c r="G484" s="2" t="s">
        <v>28</v>
      </c>
      <c r="H484" s="23" t="s">
        <v>2399</v>
      </c>
      <c r="I484" s="131"/>
      <c r="J484" s="3"/>
      <c r="K484" s="5" t="s">
        <v>2999</v>
      </c>
      <c r="L484" s="3" t="s">
        <v>155</v>
      </c>
      <c r="M484" s="3" t="s">
        <v>147</v>
      </c>
      <c r="N484" s="2" t="s">
        <v>1507</v>
      </c>
      <c r="O484" s="2" t="s">
        <v>2971</v>
      </c>
      <c r="P484" s="3" t="s">
        <v>2972</v>
      </c>
      <c r="Q484" s="70"/>
      <c r="R484" s="70"/>
      <c r="S484" s="70"/>
      <c r="T484" s="7" t="s">
        <v>3031</v>
      </c>
      <c r="U484" s="3" t="s">
        <v>3030</v>
      </c>
      <c r="V484" s="3" t="s">
        <v>105</v>
      </c>
      <c r="W484" s="3" t="s">
        <v>85</v>
      </c>
      <c r="X484" s="3" t="s">
        <v>86</v>
      </c>
      <c r="Y484" s="3" t="s">
        <v>83</v>
      </c>
      <c r="Z484" s="4" t="str">
        <f>IF(Tabela1[[#This Row],[R.A.E]]="SIM",VLOOKUP(Tabela1[[#This Row],[CLASSIFICAÇÃO]],Lista_Susp_!PRAZO,2,0)+Tabela1[[#This Row],[DATA]],"")</f>
        <v/>
      </c>
      <c r="AA484" s="13" t="b">
        <f ca="1">IF(Tabela1[[#This Row],[R.A.E]]="SIM",IF(AC484="ok","CONCLUÍDO",IF(Tabela1[[#This Row],[PRAZO ABERTURA R.A.E]]&lt;TODAY(),"ATRASADO","NO PRAZO")))</f>
        <v>0</v>
      </c>
      <c r="AB484" s="13" t="str">
        <f ca="1">IF(Tabela1[[#This Row],[PRAZO ABERTURA R.A.E]]&gt;=TODAY(),"",IF(Tabela1[[#This Row],[STATUS]]="ATRASADO",TODAY()-Tabela1[[#This Row],[PRAZO ABERTURA R.A.E]],""))</f>
        <v/>
      </c>
      <c r="AE484" s="3"/>
      <c r="AF484" t="s">
        <v>89</v>
      </c>
    </row>
    <row r="485" spans="1:32" ht="94.5" customHeight="1" x14ac:dyDescent="0.25">
      <c r="A485" s="6">
        <v>484</v>
      </c>
      <c r="B485" s="2" t="s">
        <v>25</v>
      </c>
      <c r="C485" s="85">
        <v>45409</v>
      </c>
      <c r="D485" s="18" t="s">
        <v>139</v>
      </c>
      <c r="E485" s="9">
        <v>0.71666666666666667</v>
      </c>
      <c r="F485" s="80" t="s">
        <v>2973</v>
      </c>
      <c r="G485" s="2" t="s">
        <v>28</v>
      </c>
      <c r="H485" s="23" t="s">
        <v>2399</v>
      </c>
      <c r="I485" s="131"/>
      <c r="J485" s="3"/>
      <c r="K485" s="5" t="s">
        <v>3000</v>
      </c>
      <c r="L485" s="3" t="s">
        <v>150</v>
      </c>
      <c r="M485" s="3" t="s">
        <v>51</v>
      </c>
      <c r="N485" s="2" t="s">
        <v>523</v>
      </c>
      <c r="O485" s="2"/>
      <c r="P485" s="3" t="s">
        <v>2974</v>
      </c>
      <c r="Q485" s="70"/>
      <c r="R485" s="70"/>
      <c r="S485" s="70"/>
      <c r="T485" s="7" t="s">
        <v>3032</v>
      </c>
      <c r="U485" s="3" t="s">
        <v>529</v>
      </c>
      <c r="V485" s="3" t="s">
        <v>97</v>
      </c>
      <c r="W485" s="3" t="s">
        <v>85</v>
      </c>
      <c r="X485" s="3" t="s">
        <v>86</v>
      </c>
      <c r="Y485" s="3" t="s">
        <v>83</v>
      </c>
      <c r="Z485" s="4" t="str">
        <f>IF(Tabela1[[#This Row],[R.A.E]]="SIM",VLOOKUP(Tabela1[[#This Row],[CLASSIFICAÇÃO]],Lista_Susp_!PRAZO,2,0)+Tabela1[[#This Row],[DATA]],"")</f>
        <v/>
      </c>
      <c r="AA485" s="13" t="b">
        <f ca="1">IF(Tabela1[[#This Row],[R.A.E]]="SIM",IF(AC485="ok","CONCLUÍDO",IF(Tabela1[[#This Row],[PRAZO ABERTURA R.A.E]]&lt;TODAY(),"ATRASADO","NO PRAZO")))</f>
        <v>0</v>
      </c>
      <c r="AB485" s="13" t="str">
        <f ca="1">IF(Tabela1[[#This Row],[PRAZO ABERTURA R.A.E]]&gt;=TODAY(),"",IF(Tabela1[[#This Row],[STATUS]]="ATRASADO",TODAY()-Tabela1[[#This Row],[PRAZO ABERTURA R.A.E]],""))</f>
        <v/>
      </c>
      <c r="AE485" s="3"/>
      <c r="AF485" t="s">
        <v>89</v>
      </c>
    </row>
    <row r="486" spans="1:32" ht="45" x14ac:dyDescent="0.25">
      <c r="A486" s="6">
        <v>485</v>
      </c>
      <c r="B486" s="2" t="s">
        <v>25</v>
      </c>
      <c r="C486" s="85">
        <v>45410</v>
      </c>
      <c r="D486" s="18" t="s">
        <v>139</v>
      </c>
      <c r="E486" s="9">
        <v>0.49652777777777773</v>
      </c>
      <c r="F486" s="80" t="s">
        <v>2975</v>
      </c>
      <c r="G486" s="2" t="s">
        <v>36</v>
      </c>
      <c r="H486" s="23"/>
      <c r="I486" s="131"/>
      <c r="J486" s="3"/>
      <c r="K486" s="5" t="s">
        <v>3084</v>
      </c>
      <c r="L486" s="3" t="s">
        <v>150</v>
      </c>
      <c r="M486" s="3" t="s">
        <v>147</v>
      </c>
      <c r="N486" s="2" t="s">
        <v>1569</v>
      </c>
      <c r="O486" s="2" t="s">
        <v>2976</v>
      </c>
      <c r="P486" s="3" t="s">
        <v>2748</v>
      </c>
      <c r="Q486" s="70"/>
      <c r="R486" s="70"/>
      <c r="S486" s="70"/>
      <c r="T486" s="7" t="s">
        <v>1756</v>
      </c>
      <c r="U486" s="3" t="s">
        <v>3033</v>
      </c>
      <c r="V486" s="3" t="s">
        <v>271</v>
      </c>
      <c r="W486" s="3" t="s">
        <v>85</v>
      </c>
      <c r="X486" s="3" t="s">
        <v>86</v>
      </c>
      <c r="Y486" s="3" t="s">
        <v>83</v>
      </c>
      <c r="Z486" s="4" t="str">
        <f>IF(Tabela1[[#This Row],[R.A.E]]="SIM",VLOOKUP(Tabela1[[#This Row],[CLASSIFICAÇÃO]],Lista_Susp_!PRAZO,2,0)+Tabela1[[#This Row],[DATA]],"")</f>
        <v/>
      </c>
      <c r="AA486" s="13" t="b">
        <f ca="1">IF(Tabela1[[#This Row],[R.A.E]]="SIM",IF(AC486="ok","CONCLUÍDO",IF(Tabela1[[#This Row],[PRAZO ABERTURA R.A.E]]&lt;TODAY(),"ATRASADO","NO PRAZO")))</f>
        <v>0</v>
      </c>
      <c r="AB486" s="13" t="str">
        <f ca="1">IF(Tabela1[[#This Row],[PRAZO ABERTURA R.A.E]]&gt;=TODAY(),"",IF(Tabela1[[#This Row],[STATUS]]="ATRASADO",TODAY()-Tabela1[[#This Row],[PRAZO ABERTURA R.A.E]],""))</f>
        <v/>
      </c>
      <c r="AE486" s="3"/>
      <c r="AF486" t="s">
        <v>89</v>
      </c>
    </row>
    <row r="487" spans="1:32" ht="45" x14ac:dyDescent="0.25">
      <c r="A487" s="6">
        <v>486</v>
      </c>
      <c r="B487" s="2" t="s">
        <v>25</v>
      </c>
      <c r="C487" s="85">
        <v>45407</v>
      </c>
      <c r="D487" s="18" t="s">
        <v>139</v>
      </c>
      <c r="E487" s="9">
        <v>0.83333333333333337</v>
      </c>
      <c r="F487" s="80" t="s">
        <v>2977</v>
      </c>
      <c r="G487" s="2" t="s">
        <v>39</v>
      </c>
      <c r="H487" s="23"/>
      <c r="I487" s="131"/>
      <c r="J487" s="3"/>
      <c r="K487" s="5" t="s">
        <v>3001</v>
      </c>
      <c r="L487" s="3" t="s">
        <v>150</v>
      </c>
      <c r="M487" s="3" t="s">
        <v>147</v>
      </c>
      <c r="N487" s="2" t="s">
        <v>1796</v>
      </c>
      <c r="O487" s="2" t="s">
        <v>2978</v>
      </c>
      <c r="P487" s="3" t="s">
        <v>2289</v>
      </c>
      <c r="Q487" s="70"/>
      <c r="R487" s="70"/>
      <c r="S487" s="70" t="s">
        <v>3034</v>
      </c>
      <c r="T487" s="7" t="s">
        <v>3035</v>
      </c>
      <c r="U487" s="3" t="s">
        <v>1799</v>
      </c>
      <c r="V487" s="3" t="s">
        <v>93</v>
      </c>
      <c r="W487" s="3" t="s">
        <v>85</v>
      </c>
      <c r="X487" s="3" t="s">
        <v>86</v>
      </c>
      <c r="Y487" s="3" t="s">
        <v>83</v>
      </c>
      <c r="Z487" s="4" t="str">
        <f>IF(Tabela1[[#This Row],[R.A.E]]="SIM",VLOOKUP(Tabela1[[#This Row],[CLASSIFICAÇÃO]],Lista_Susp_!PRAZO,2,0)+Tabela1[[#This Row],[DATA]],"")</f>
        <v/>
      </c>
      <c r="AA487" s="13" t="b">
        <f ca="1">IF(Tabela1[[#This Row],[R.A.E]]="SIM",IF(AC487="ok","CONCLUÍDO",IF(Tabela1[[#This Row],[PRAZO ABERTURA R.A.E]]&lt;TODAY(),"ATRASADO","NO PRAZO")))</f>
        <v>0</v>
      </c>
      <c r="AB487" s="13" t="str">
        <f ca="1">IF(Tabela1[[#This Row],[PRAZO ABERTURA R.A.E]]&gt;=TODAY(),"",IF(Tabela1[[#This Row],[STATUS]]="ATRASADO",TODAY()-Tabela1[[#This Row],[PRAZO ABERTURA R.A.E]],""))</f>
        <v/>
      </c>
      <c r="AE487" s="3"/>
      <c r="AF487" t="s">
        <v>89</v>
      </c>
    </row>
    <row r="488" spans="1:32" ht="90" x14ac:dyDescent="0.25">
      <c r="A488" s="152">
        <v>487</v>
      </c>
      <c r="B488" s="2" t="s">
        <v>25</v>
      </c>
      <c r="C488" s="85">
        <v>45408</v>
      </c>
      <c r="D488" s="18" t="s">
        <v>139</v>
      </c>
      <c r="E488" s="9">
        <v>0.51736111111111105</v>
      </c>
      <c r="F488" s="80" t="s">
        <v>3002</v>
      </c>
      <c r="G488" s="2" t="s">
        <v>26</v>
      </c>
      <c r="H488" s="23" t="s">
        <v>2400</v>
      </c>
      <c r="I488" s="131"/>
      <c r="J488" s="3" t="s">
        <v>89</v>
      </c>
      <c r="K488" s="5" t="s">
        <v>3074</v>
      </c>
      <c r="L488" s="3" t="s">
        <v>150</v>
      </c>
      <c r="M488" s="3" t="s">
        <v>257</v>
      </c>
      <c r="N488" s="2" t="s">
        <v>3003</v>
      </c>
      <c r="O488" s="2" t="s">
        <v>3004</v>
      </c>
      <c r="P488" s="3" t="s">
        <v>3005</v>
      </c>
      <c r="Q488" s="70"/>
      <c r="R488" s="70"/>
      <c r="S488" s="70"/>
      <c r="T488" s="7" t="s">
        <v>3006</v>
      </c>
      <c r="U488" s="3" t="s">
        <v>3007</v>
      </c>
      <c r="V488" s="3" t="s">
        <v>297</v>
      </c>
      <c r="W488" s="3" t="s">
        <v>88</v>
      </c>
      <c r="X488" s="3" t="s">
        <v>86</v>
      </c>
      <c r="Y488" s="3" t="s">
        <v>89</v>
      </c>
      <c r="Z488" s="4">
        <f>IF(Tabela1[[#This Row],[R.A.E]]="SIM",VLOOKUP(Tabela1[[#This Row],[CLASSIFICAÇÃO]],Lista_Susp_!PRAZO,2,0)+Tabela1[[#This Row],[DATA]],"")</f>
        <v>45415</v>
      </c>
      <c r="AA488" s="13" t="str">
        <f ca="1">IF(Tabela1[[#This Row],[R.A.E]]="SIM",IF(AC488="ok","CONCLUÍDO",IF(Tabela1[[#This Row],[PRAZO ABERTURA R.A.E]]&lt;TODAY(),"ATRASADO","NO PRAZO")))</f>
        <v>CONCLUÍDO</v>
      </c>
      <c r="AB488" s="13" t="str">
        <f ca="1">IF(Tabela1[[#This Row],[PRAZO ABERTURA R.A.E]]&gt;=TODAY(),"",IF(Tabela1[[#This Row],[STATUS]]="ATRASADO",TODAY()-Tabela1[[#This Row],[PRAZO ABERTURA R.A.E]],""))</f>
        <v/>
      </c>
      <c r="AC488" s="3" t="s">
        <v>248</v>
      </c>
      <c r="AE488" s="3" t="s">
        <v>89</v>
      </c>
      <c r="AF488" t="s">
        <v>89</v>
      </c>
    </row>
    <row r="489" spans="1:32" ht="75" x14ac:dyDescent="0.25">
      <c r="A489" s="6">
        <v>488</v>
      </c>
      <c r="B489" s="2" t="s">
        <v>25</v>
      </c>
      <c r="C489" s="85">
        <v>45412</v>
      </c>
      <c r="D489" s="18" t="str">
        <f t="shared" ref="D489:D552" si="4">TEXT(C489,"MMMM")</f>
        <v>abril</v>
      </c>
      <c r="E489" s="9">
        <v>0.27083333333333331</v>
      </c>
      <c r="F489" s="80" t="s">
        <v>3008</v>
      </c>
      <c r="G489" s="2" t="s">
        <v>28</v>
      </c>
      <c r="H489" s="23" t="s">
        <v>2401</v>
      </c>
      <c r="I489" s="131"/>
      <c r="J489" s="3"/>
      <c r="K489" s="5" t="s">
        <v>3083</v>
      </c>
      <c r="L489" s="3" t="s">
        <v>150</v>
      </c>
      <c r="M489" s="3" t="s">
        <v>146</v>
      </c>
      <c r="N489" s="2" t="s">
        <v>3009</v>
      </c>
      <c r="O489" s="2" t="s">
        <v>3010</v>
      </c>
      <c r="P489" s="3" t="s">
        <v>2811</v>
      </c>
      <c r="Q489" s="70"/>
      <c r="R489" s="70"/>
      <c r="S489" s="70"/>
      <c r="T489" s="7" t="s">
        <v>3011</v>
      </c>
      <c r="U489" s="3" t="s">
        <v>2813</v>
      </c>
      <c r="V489" s="3" t="s">
        <v>80</v>
      </c>
      <c r="W489" s="3" t="s">
        <v>92</v>
      </c>
      <c r="X489" s="3" t="s">
        <v>86</v>
      </c>
      <c r="Y489" s="3" t="s">
        <v>89</v>
      </c>
      <c r="Z489" s="4">
        <f>IF(Tabela1[[#This Row],[R.A.E]]="SIM",VLOOKUP(Tabela1[[#This Row],[CLASSIFICAÇÃO]],Lista_Susp_!PRAZO,2,0)+Tabela1[[#This Row],[DATA]],"")</f>
        <v>45419</v>
      </c>
      <c r="AA489" s="13" t="str">
        <f ca="1">IF(Tabela1[[#This Row],[R.A.E]]="SIM",IF(AC489="ok","CONCLUÍDO",IF(Tabela1[[#This Row],[PRAZO ABERTURA R.A.E]]&lt;TODAY(),"ATRASADO","NO PRAZO")))</f>
        <v>CONCLUÍDO</v>
      </c>
      <c r="AB489" s="13" t="str">
        <f ca="1">IF(Tabela1[[#This Row],[PRAZO ABERTURA R.A.E]]&gt;=TODAY(),"",IF(Tabela1[[#This Row],[STATUS]]="ATRASADO",TODAY()-Tabela1[[#This Row],[PRAZO ABERTURA R.A.E]],""))</f>
        <v/>
      </c>
      <c r="AC489" s="3" t="s">
        <v>248</v>
      </c>
      <c r="AD489" s="4">
        <v>45414</v>
      </c>
      <c r="AE489" s="3" t="s">
        <v>89</v>
      </c>
      <c r="AF489" t="s">
        <v>89</v>
      </c>
    </row>
    <row r="490" spans="1:32" ht="60" x14ac:dyDescent="0.25">
      <c r="A490" s="6">
        <v>489</v>
      </c>
      <c r="B490" s="2" t="s">
        <v>25</v>
      </c>
      <c r="C490" s="85">
        <v>45412</v>
      </c>
      <c r="D490" s="18" t="s">
        <v>139</v>
      </c>
      <c r="E490" s="9">
        <v>0.46180555555555558</v>
      </c>
      <c r="F490" s="80" t="s">
        <v>3012</v>
      </c>
      <c r="G490" s="2" t="s">
        <v>32</v>
      </c>
      <c r="H490" s="23"/>
      <c r="I490" s="131"/>
      <c r="J490" s="3"/>
      <c r="K490" s="5" t="s">
        <v>3082</v>
      </c>
      <c r="L490" s="3" t="s">
        <v>150</v>
      </c>
      <c r="M490" s="3" t="s">
        <v>284</v>
      </c>
      <c r="N490" s="2" t="s">
        <v>3013</v>
      </c>
      <c r="O490" s="2" t="s">
        <v>3014</v>
      </c>
      <c r="P490" s="3" t="s">
        <v>3015</v>
      </c>
      <c r="Q490" s="70"/>
      <c r="R490" s="70"/>
      <c r="S490" s="70"/>
      <c r="T490" s="7" t="s">
        <v>3016</v>
      </c>
      <c r="U490" s="3" t="s">
        <v>3017</v>
      </c>
      <c r="V490" s="3" t="s">
        <v>112</v>
      </c>
      <c r="W490" s="3" t="s">
        <v>85</v>
      </c>
      <c r="X490" s="3" t="s">
        <v>86</v>
      </c>
      <c r="Y490" s="3" t="s">
        <v>83</v>
      </c>
      <c r="Z490" s="4" t="str">
        <f>IF(Tabela1[[#This Row],[R.A.E]]="SIM",VLOOKUP(Tabela1[[#This Row],[CLASSIFICAÇÃO]],Lista_Susp_!PRAZO,2,0)+Tabela1[[#This Row],[DATA]],"")</f>
        <v/>
      </c>
      <c r="AA490" s="13" t="b">
        <f ca="1">IF(Tabela1[[#This Row],[R.A.E]]="SIM",IF(AC490="ok","CONCLUÍDO",IF(Tabela1[[#This Row],[PRAZO ABERTURA R.A.E]]&lt;TODAY(),"ATRASADO","NO PRAZO")))</f>
        <v>0</v>
      </c>
      <c r="AB490" s="13" t="str">
        <f ca="1">IF(Tabela1[[#This Row],[PRAZO ABERTURA R.A.E]]&gt;=TODAY(),"",IF(Tabela1[[#This Row],[STATUS]]="ATRASADO",TODAY()-Tabela1[[#This Row],[PRAZO ABERTURA R.A.E]],""))</f>
        <v/>
      </c>
      <c r="AE490" s="3"/>
    </row>
    <row r="491" spans="1:32" ht="60" x14ac:dyDescent="0.25">
      <c r="A491" s="6">
        <v>490</v>
      </c>
      <c r="B491" s="2" t="s">
        <v>25</v>
      </c>
      <c r="C491" s="85">
        <v>45412</v>
      </c>
      <c r="D491" s="18" t="s">
        <v>139</v>
      </c>
      <c r="E491" s="9">
        <v>0.66666666666666663</v>
      </c>
      <c r="F491" s="80" t="s">
        <v>3018</v>
      </c>
      <c r="G491" s="2" t="s">
        <v>28</v>
      </c>
      <c r="H491" s="23" t="s">
        <v>2401</v>
      </c>
      <c r="I491" s="131"/>
      <c r="J491" s="3"/>
      <c r="K491" s="5" t="s">
        <v>3081</v>
      </c>
      <c r="L491" s="3" t="s">
        <v>150</v>
      </c>
      <c r="M491" s="3" t="s">
        <v>146</v>
      </c>
      <c r="N491" s="2" t="s">
        <v>2964</v>
      </c>
      <c r="O491" s="2" t="s">
        <v>3019</v>
      </c>
      <c r="P491" s="3" t="s">
        <v>2811</v>
      </c>
      <c r="Q491" s="70"/>
      <c r="R491" s="70"/>
      <c r="S491" s="70"/>
      <c r="T491" s="7" t="s">
        <v>3020</v>
      </c>
      <c r="U491" s="3" t="s">
        <v>2927</v>
      </c>
      <c r="V491" s="3" t="s">
        <v>80</v>
      </c>
      <c r="W491" s="3" t="s">
        <v>92</v>
      </c>
      <c r="X491" s="3" t="s">
        <v>86</v>
      </c>
      <c r="Y491" s="3" t="s">
        <v>89</v>
      </c>
      <c r="Z491" s="4">
        <f>IF(Tabela1[[#This Row],[R.A.E]]="SIM",VLOOKUP(Tabela1[[#This Row],[CLASSIFICAÇÃO]],Lista_Susp_!PRAZO,2,0)+Tabela1[[#This Row],[DATA]],"")</f>
        <v>45419</v>
      </c>
      <c r="AA491" s="13" t="str">
        <f ca="1">IF(Tabela1[[#This Row],[R.A.E]]="SIM",IF(AC491="ok","CONCLUÍDO",IF(Tabela1[[#This Row],[PRAZO ABERTURA R.A.E]]&lt;TODAY(),"ATRASADO","NO PRAZO")))</f>
        <v>CONCLUÍDO</v>
      </c>
      <c r="AB491" s="13" t="str">
        <f ca="1">IF(Tabela1[[#This Row],[PRAZO ABERTURA R.A.E]]&gt;=TODAY(),"",IF(Tabela1[[#This Row],[STATUS]]="ATRASADO",TODAY()-Tabela1[[#This Row],[PRAZO ABERTURA R.A.E]],""))</f>
        <v/>
      </c>
      <c r="AC491" s="3" t="s">
        <v>248</v>
      </c>
      <c r="AD491" s="4">
        <v>45414</v>
      </c>
      <c r="AE491" s="3" t="s">
        <v>89</v>
      </c>
      <c r="AF491" t="s">
        <v>89</v>
      </c>
    </row>
    <row r="492" spans="1:32" ht="45" x14ac:dyDescent="0.25">
      <c r="A492" s="6">
        <v>491</v>
      </c>
      <c r="B492" s="2" t="s">
        <v>25</v>
      </c>
      <c r="C492" s="85">
        <v>45413</v>
      </c>
      <c r="D492" s="18" t="str">
        <f t="shared" si="4"/>
        <v>maio</v>
      </c>
      <c r="E492" s="9">
        <v>0.76736111111111116</v>
      </c>
      <c r="F492" s="80" t="s">
        <v>3021</v>
      </c>
      <c r="G492" s="2" t="s">
        <v>28</v>
      </c>
      <c r="H492" s="23" t="s">
        <v>2401</v>
      </c>
      <c r="I492" s="131"/>
      <c r="J492" s="3"/>
      <c r="K492" s="5" t="s">
        <v>3080</v>
      </c>
      <c r="L492" s="3" t="s">
        <v>150</v>
      </c>
      <c r="M492" s="3" t="s">
        <v>146</v>
      </c>
      <c r="N492" s="2" t="s">
        <v>3022</v>
      </c>
      <c r="O492" s="2" t="s">
        <v>3023</v>
      </c>
      <c r="P492" s="3" t="s">
        <v>3024</v>
      </c>
      <c r="Q492" s="70"/>
      <c r="R492" s="70"/>
      <c r="S492" s="70"/>
      <c r="T492" s="7" t="s">
        <v>3025</v>
      </c>
      <c r="U492" s="3" t="s">
        <v>3026</v>
      </c>
      <c r="V492" s="3" t="s">
        <v>80</v>
      </c>
      <c r="W492" s="3" t="s">
        <v>85</v>
      </c>
      <c r="X492" s="3" t="s">
        <v>86</v>
      </c>
      <c r="Y492" s="3" t="s">
        <v>89</v>
      </c>
      <c r="Z492" s="4">
        <f>IF(Tabela1[[#This Row],[R.A.E]]="SIM",VLOOKUP(Tabela1[[#This Row],[CLASSIFICAÇÃO]],Lista_Susp_!PRAZO,2,0)+Tabela1[[#This Row],[DATA]],"")</f>
        <v>45420</v>
      </c>
      <c r="AA492" s="13" t="str">
        <f ca="1">IF(Tabela1[[#This Row],[R.A.E]]="SIM",IF(AC492="ok","CONCLUÍDO",IF(Tabela1[[#This Row],[PRAZO ABERTURA R.A.E]]&lt;TODAY(),"ATRASADO","NO PRAZO")))</f>
        <v>CONCLUÍDO</v>
      </c>
      <c r="AB492" s="13" t="str">
        <f ca="1">IF(Tabela1[[#This Row],[PRAZO ABERTURA R.A.E]]&gt;=TODAY(),"",IF(Tabela1[[#This Row],[STATUS]]="ATRASADO",TODAY()-Tabela1[[#This Row],[PRAZO ABERTURA R.A.E]],""))</f>
        <v/>
      </c>
      <c r="AC492" s="3" t="s">
        <v>248</v>
      </c>
      <c r="AD492" s="4">
        <v>45415</v>
      </c>
      <c r="AE492" s="3" t="s">
        <v>89</v>
      </c>
      <c r="AF492" t="s">
        <v>89</v>
      </c>
    </row>
    <row r="493" spans="1:32" ht="75" x14ac:dyDescent="0.25">
      <c r="A493" s="6">
        <v>492</v>
      </c>
      <c r="B493" s="2" t="s">
        <v>25</v>
      </c>
      <c r="C493" s="85">
        <v>45408</v>
      </c>
      <c r="D493" s="18" t="str">
        <f t="shared" si="4"/>
        <v>abril</v>
      </c>
      <c r="E493" s="9">
        <v>0.83333333333333337</v>
      </c>
      <c r="F493" s="80" t="s">
        <v>3036</v>
      </c>
      <c r="G493" s="2" t="s">
        <v>28</v>
      </c>
      <c r="H493" s="23" t="s">
        <v>2400</v>
      </c>
      <c r="I493" s="131"/>
      <c r="J493" s="3"/>
      <c r="K493" s="5" t="s">
        <v>3079</v>
      </c>
      <c r="L493" s="3" t="s">
        <v>155</v>
      </c>
      <c r="M493" s="6" t="s">
        <v>257</v>
      </c>
      <c r="N493" s="2" t="s">
        <v>3037</v>
      </c>
      <c r="O493" s="2" t="s">
        <v>3038</v>
      </c>
      <c r="P493" s="3" t="s">
        <v>3039</v>
      </c>
      <c r="Q493" s="70"/>
      <c r="R493" s="70"/>
      <c r="S493" s="70"/>
      <c r="T493" s="7" t="s">
        <v>3040</v>
      </c>
      <c r="U493" s="3" t="s">
        <v>3041</v>
      </c>
      <c r="V493" s="3" t="s">
        <v>297</v>
      </c>
      <c r="W493" s="3" t="s">
        <v>92</v>
      </c>
      <c r="X493" s="3" t="s">
        <v>86</v>
      </c>
      <c r="Y493" s="3" t="s">
        <v>89</v>
      </c>
      <c r="Z493" s="4">
        <f>IF(Tabela1[[#This Row],[R.A.E]]="SIM",VLOOKUP(Tabela1[[#This Row],[CLASSIFICAÇÃO]],Lista_Susp_!PRAZO,2,0)+Tabela1[[#This Row],[DATA]],"")</f>
        <v>45415</v>
      </c>
      <c r="AA493" s="13" t="str">
        <f ca="1">IF(Tabela1[[#This Row],[R.A.E]]="SIM",IF(AC493="ok","CONCLUÍDO",IF(Tabela1[[#This Row],[PRAZO ABERTURA R.A.E]]&lt;TODAY(),"ATRASADO","NO PRAZO")))</f>
        <v>CONCLUÍDO</v>
      </c>
      <c r="AB493" s="13" t="str">
        <f ca="1">IF(Tabela1[[#This Row],[PRAZO ABERTURA R.A.E]]&gt;=TODAY(),"",IF(Tabela1[[#This Row],[STATUS]]="ATRASADO",TODAY()-Tabela1[[#This Row],[PRAZO ABERTURA R.A.E]],""))</f>
        <v/>
      </c>
      <c r="AC493" s="3" t="s">
        <v>248</v>
      </c>
      <c r="AE493" s="3" t="s">
        <v>89</v>
      </c>
    </row>
    <row r="494" spans="1:32" ht="45" x14ac:dyDescent="0.25">
      <c r="A494" s="6">
        <v>493</v>
      </c>
      <c r="B494" s="2" t="s">
        <v>25</v>
      </c>
      <c r="C494" s="85">
        <v>45411</v>
      </c>
      <c r="D494" s="18" t="str">
        <f t="shared" si="4"/>
        <v>abril</v>
      </c>
      <c r="E494" s="9">
        <v>0.4375</v>
      </c>
      <c r="F494" s="80" t="s">
        <v>3042</v>
      </c>
      <c r="G494" s="2" t="s">
        <v>32</v>
      </c>
      <c r="H494" s="23"/>
      <c r="I494" s="131"/>
      <c r="J494" s="3"/>
      <c r="K494" s="5" t="s">
        <v>3078</v>
      </c>
      <c r="L494" s="3" t="s">
        <v>209</v>
      </c>
      <c r="M494" s="3" t="s">
        <v>145</v>
      </c>
      <c r="N494" s="2" t="s">
        <v>145</v>
      </c>
      <c r="O494" s="2" t="s">
        <v>3043</v>
      </c>
      <c r="P494" s="3" t="s">
        <v>2947</v>
      </c>
      <c r="Q494" s="70"/>
      <c r="R494" s="70"/>
      <c r="S494" s="70"/>
      <c r="T494" s="7" t="s">
        <v>3044</v>
      </c>
      <c r="U494" s="3" t="s">
        <v>3045</v>
      </c>
      <c r="V494" s="3" t="s">
        <v>91</v>
      </c>
      <c r="W494" s="3" t="s">
        <v>85</v>
      </c>
      <c r="X494" s="3" t="s">
        <v>86</v>
      </c>
      <c r="Y494" s="3" t="s">
        <v>83</v>
      </c>
      <c r="Z494" s="4" t="str">
        <f>IF(Tabela1[[#This Row],[R.A.E]]="SIM",VLOOKUP(Tabela1[[#This Row],[CLASSIFICAÇÃO]],Lista_Susp_!PRAZO,2,0)+Tabela1[[#This Row],[DATA]],"")</f>
        <v/>
      </c>
      <c r="AA494" s="13" t="b">
        <f ca="1">IF(Tabela1[[#This Row],[R.A.E]]="SIM",IF(AC494="ok","CONCLUÍDO",IF(Tabela1[[#This Row],[PRAZO ABERTURA R.A.E]]&lt;TODAY(),"ATRASADO","NO PRAZO")))</f>
        <v>0</v>
      </c>
      <c r="AB494" s="13" t="str">
        <f ca="1">IF(Tabela1[[#This Row],[PRAZO ABERTURA R.A.E]]&gt;=TODAY(),"",IF(Tabela1[[#This Row],[STATUS]]="ATRASADO",TODAY()-Tabela1[[#This Row],[PRAZO ABERTURA R.A.E]],""))</f>
        <v/>
      </c>
      <c r="AE494" s="3"/>
      <c r="AF494" t="s">
        <v>2722</v>
      </c>
    </row>
    <row r="495" spans="1:32" ht="75" x14ac:dyDescent="0.25">
      <c r="A495" s="6">
        <v>494</v>
      </c>
      <c r="B495" s="2" t="s">
        <v>25</v>
      </c>
      <c r="C495" s="85">
        <v>45411</v>
      </c>
      <c r="D495" s="18" t="str">
        <f t="shared" si="4"/>
        <v>abril</v>
      </c>
      <c r="E495" s="9">
        <v>0.44097222222222227</v>
      </c>
      <c r="F495" s="80" t="s">
        <v>3046</v>
      </c>
      <c r="G495" s="2" t="s">
        <v>32</v>
      </c>
      <c r="H495" s="23"/>
      <c r="I495" s="131"/>
      <c r="J495" s="3"/>
      <c r="K495" s="5" t="s">
        <v>3047</v>
      </c>
      <c r="L495" s="3" t="s">
        <v>150</v>
      </c>
      <c r="M495" s="3" t="s">
        <v>51</v>
      </c>
      <c r="N495" s="2" t="s">
        <v>523</v>
      </c>
      <c r="O495" s="2" t="s">
        <v>3048</v>
      </c>
      <c r="P495" s="3" t="s">
        <v>1265</v>
      </c>
      <c r="Q495" s="70"/>
      <c r="R495" s="70"/>
      <c r="S495" s="70"/>
      <c r="T495" s="7" t="s">
        <v>3049</v>
      </c>
      <c r="U495" s="26" t="s">
        <v>1927</v>
      </c>
      <c r="V495" s="3" t="s">
        <v>97</v>
      </c>
      <c r="W495" s="3" t="s">
        <v>85</v>
      </c>
      <c r="X495" s="3" t="s">
        <v>95</v>
      </c>
      <c r="Y495" s="3" t="s">
        <v>83</v>
      </c>
      <c r="Z495" s="4" t="str">
        <f>IF(Tabela1[[#This Row],[R.A.E]]="SIM",VLOOKUP(Tabela1[[#This Row],[CLASSIFICAÇÃO]],Lista_Susp_!PRAZO,2,0)+Tabela1[[#This Row],[DATA]],"")</f>
        <v/>
      </c>
      <c r="AA495" s="13" t="b">
        <f ca="1">IF(Tabela1[[#This Row],[R.A.E]]="SIM",IF(AC495="ok","CONCLUÍDO",IF(Tabela1[[#This Row],[PRAZO ABERTURA R.A.E]]&lt;TODAY(),"ATRASADO","NO PRAZO")))</f>
        <v>0</v>
      </c>
      <c r="AB495" s="13" t="str">
        <f ca="1">IF(Tabela1[[#This Row],[PRAZO ABERTURA R.A.E]]&gt;=TODAY(),"",IF(Tabela1[[#This Row],[STATUS]]="ATRASADO",TODAY()-Tabela1[[#This Row],[PRAZO ABERTURA R.A.E]],""))</f>
        <v/>
      </c>
      <c r="AE495" s="3"/>
      <c r="AF495" t="s">
        <v>2722</v>
      </c>
    </row>
    <row r="496" spans="1:32" ht="60" x14ac:dyDescent="0.25">
      <c r="A496" s="6">
        <v>495</v>
      </c>
      <c r="B496" s="2" t="s">
        <v>25</v>
      </c>
      <c r="C496" s="85">
        <v>45411</v>
      </c>
      <c r="D496" s="18" t="str">
        <f t="shared" si="4"/>
        <v>abril</v>
      </c>
      <c r="E496" s="9">
        <v>0.69791666666666663</v>
      </c>
      <c r="F496" s="80" t="s">
        <v>3050</v>
      </c>
      <c r="G496" s="2" t="s">
        <v>39</v>
      </c>
      <c r="H496" s="23"/>
      <c r="I496" s="131"/>
      <c r="J496" s="3"/>
      <c r="K496" s="5" t="s">
        <v>3077</v>
      </c>
      <c r="L496" s="3" t="s">
        <v>152</v>
      </c>
      <c r="M496" s="3" t="s">
        <v>145</v>
      </c>
      <c r="N496" s="2" t="s">
        <v>1245</v>
      </c>
      <c r="O496" s="2" t="s">
        <v>3051</v>
      </c>
      <c r="P496" s="3" t="s">
        <v>3052</v>
      </c>
      <c r="Q496" s="70"/>
      <c r="R496" s="70"/>
      <c r="S496" s="70"/>
      <c r="T496" s="7" t="s">
        <v>3053</v>
      </c>
      <c r="U496" s="26" t="s">
        <v>3054</v>
      </c>
      <c r="V496" s="3" t="s">
        <v>276</v>
      </c>
      <c r="W496" s="3" t="s">
        <v>85</v>
      </c>
      <c r="X496" s="3" t="s">
        <v>86</v>
      </c>
      <c r="Y496" s="3" t="s">
        <v>83</v>
      </c>
      <c r="Z496" s="4" t="str">
        <f>IF(Tabela1[[#This Row],[R.A.E]]="SIM",VLOOKUP(Tabela1[[#This Row],[CLASSIFICAÇÃO]],Lista_Susp_!PRAZO,2,0)+Tabela1[[#This Row],[DATA]],"")</f>
        <v/>
      </c>
      <c r="AA496" s="13" t="b">
        <f ca="1">IF(Tabela1[[#This Row],[R.A.E]]="SIM",IF(AC496="ok","CONCLUÍDO",IF(Tabela1[[#This Row],[PRAZO ABERTURA R.A.E]]&lt;TODAY(),"ATRASADO","NO PRAZO")))</f>
        <v>0</v>
      </c>
      <c r="AB496" s="13" t="str">
        <f ca="1">IF(Tabela1[[#This Row],[PRAZO ABERTURA R.A.E]]&gt;=TODAY(),"",IF(Tabela1[[#This Row],[STATUS]]="ATRASADO",TODAY()-Tabela1[[#This Row],[PRAZO ABERTURA R.A.E]],""))</f>
        <v/>
      </c>
      <c r="AE496" s="3"/>
      <c r="AF496" t="s">
        <v>2722</v>
      </c>
    </row>
    <row r="497" spans="1:32" ht="30" x14ac:dyDescent="0.25">
      <c r="A497" s="6">
        <v>496</v>
      </c>
      <c r="B497" s="2" t="s">
        <v>25</v>
      </c>
      <c r="C497" s="85">
        <v>45412</v>
      </c>
      <c r="D497" s="18" t="str">
        <f t="shared" si="4"/>
        <v>abril</v>
      </c>
      <c r="E497" s="9">
        <v>0.43055555555555558</v>
      </c>
      <c r="F497" s="80" t="s">
        <v>3055</v>
      </c>
      <c r="G497" s="2" t="s">
        <v>32</v>
      </c>
      <c r="H497" s="23"/>
      <c r="I497" s="131"/>
      <c r="J497" s="3"/>
      <c r="K497" s="5" t="s">
        <v>3076</v>
      </c>
      <c r="L497" s="3" t="s">
        <v>150</v>
      </c>
      <c r="M497" s="3" t="s">
        <v>145</v>
      </c>
      <c r="N497" s="2" t="s">
        <v>3056</v>
      </c>
      <c r="O497" s="2" t="s">
        <v>3057</v>
      </c>
      <c r="P497" s="3" t="s">
        <v>1544</v>
      </c>
      <c r="Q497" s="70"/>
      <c r="R497" s="70"/>
      <c r="S497" s="70"/>
      <c r="T497" s="7" t="s">
        <v>3058</v>
      </c>
      <c r="U497" s="3" t="s">
        <v>3059</v>
      </c>
      <c r="V497" s="3" t="s">
        <v>84</v>
      </c>
      <c r="W497" s="3" t="s">
        <v>85</v>
      </c>
      <c r="X497" s="3" t="s">
        <v>86</v>
      </c>
      <c r="Y497" s="3" t="s">
        <v>83</v>
      </c>
      <c r="Z497" s="4" t="str">
        <f>IF(Tabela1[[#This Row],[R.A.E]]="SIM",VLOOKUP(Tabela1[[#This Row],[CLASSIFICAÇÃO]],Lista_Susp_!PRAZO,2,0)+Tabela1[[#This Row],[DATA]],"")</f>
        <v/>
      </c>
      <c r="AA497" s="13" t="b">
        <f ca="1">IF(Tabela1[[#This Row],[R.A.E]]="SIM",IF(AC497="ok","CONCLUÍDO",IF(Tabela1[[#This Row],[PRAZO ABERTURA R.A.E]]&lt;TODAY(),"ATRASADO","NO PRAZO")))</f>
        <v>0</v>
      </c>
      <c r="AB497" s="13" t="str">
        <f ca="1">IF(Tabela1[[#This Row],[PRAZO ABERTURA R.A.E]]&gt;=TODAY(),"",IF(Tabela1[[#This Row],[STATUS]]="ATRASADO",TODAY()-Tabela1[[#This Row],[PRAZO ABERTURA R.A.E]],""))</f>
        <v/>
      </c>
      <c r="AE497" s="3"/>
      <c r="AF497" t="s">
        <v>2722</v>
      </c>
    </row>
    <row r="498" spans="1:32" ht="75" x14ac:dyDescent="0.25">
      <c r="A498" s="6">
        <v>497</v>
      </c>
      <c r="B498" s="2" t="s">
        <v>30</v>
      </c>
      <c r="C498" s="85">
        <v>45408</v>
      </c>
      <c r="D498" s="18" t="str">
        <f t="shared" si="4"/>
        <v>abril</v>
      </c>
      <c r="E498" s="9">
        <v>0.6875</v>
      </c>
      <c r="F498" s="80" t="s">
        <v>3060</v>
      </c>
      <c r="G498" s="2" t="s">
        <v>28</v>
      </c>
      <c r="H498" s="23" t="s">
        <v>2400</v>
      </c>
      <c r="I498" s="131"/>
      <c r="J498" s="3"/>
      <c r="K498" s="5" t="s">
        <v>3061</v>
      </c>
      <c r="L498" s="3" t="s">
        <v>153</v>
      </c>
      <c r="M498" s="3" t="s">
        <v>145</v>
      </c>
      <c r="N498" s="2" t="s">
        <v>830</v>
      </c>
      <c r="O498" s="2" t="s">
        <v>831</v>
      </c>
      <c r="P498" s="3" t="s">
        <v>3062</v>
      </c>
      <c r="Q498" s="70"/>
      <c r="R498" s="70"/>
      <c r="S498" s="70"/>
      <c r="T498" s="7" t="s">
        <v>3063</v>
      </c>
      <c r="U498" s="3" t="s">
        <v>3064</v>
      </c>
      <c r="V498" s="3" t="s">
        <v>258</v>
      </c>
      <c r="W498" s="3" t="s">
        <v>85</v>
      </c>
      <c r="X498" s="3" t="s">
        <v>86</v>
      </c>
      <c r="Y498" s="3" t="s">
        <v>83</v>
      </c>
      <c r="Z498" s="4" t="str">
        <f>IF(Tabela1[[#This Row],[R.A.E]]="SIM",VLOOKUP(Tabela1[[#This Row],[CLASSIFICAÇÃO]],Lista_Susp_!PRAZO,2,0)+Tabela1[[#This Row],[DATA]],"")</f>
        <v/>
      </c>
      <c r="AA498" s="13" t="b">
        <f ca="1">IF(Tabela1[[#This Row],[R.A.E]]="SIM",IF(AC498="ok","CONCLUÍDO",IF(Tabela1[[#This Row],[PRAZO ABERTURA R.A.E]]&lt;TODAY(),"ATRASADO","NO PRAZO")))</f>
        <v>0</v>
      </c>
      <c r="AB498" s="13" t="str">
        <f ca="1">IF(Tabela1[[#This Row],[PRAZO ABERTURA R.A.E]]&gt;=TODAY(),"",IF(Tabela1[[#This Row],[STATUS]]="ATRASADO",TODAY()-Tabela1[[#This Row],[PRAZO ABERTURA R.A.E]],""))</f>
        <v/>
      </c>
      <c r="AE498" s="3"/>
      <c r="AF498" t="s">
        <v>2722</v>
      </c>
    </row>
    <row r="499" spans="1:32" ht="45" x14ac:dyDescent="0.25">
      <c r="A499" s="6">
        <v>498</v>
      </c>
      <c r="B499" s="2" t="s">
        <v>30</v>
      </c>
      <c r="C499" s="85">
        <v>45411</v>
      </c>
      <c r="D499" s="18" t="str">
        <f t="shared" si="4"/>
        <v>abril</v>
      </c>
      <c r="E499" s="9">
        <v>0.49652777777777773</v>
      </c>
      <c r="F499" s="80" t="s">
        <v>1406</v>
      </c>
      <c r="G499" s="2" t="s">
        <v>39</v>
      </c>
      <c r="H499" s="23"/>
      <c r="I499" s="131"/>
      <c r="J499" s="3"/>
      <c r="K499" s="5" t="s">
        <v>3075</v>
      </c>
      <c r="L499" s="3" t="s">
        <v>153</v>
      </c>
      <c r="M499" s="3" t="s">
        <v>145</v>
      </c>
      <c r="N499" s="108" t="s">
        <v>3065</v>
      </c>
      <c r="O499" s="2" t="s">
        <v>3066</v>
      </c>
      <c r="P499" s="3" t="s">
        <v>3067</v>
      </c>
      <c r="Q499" s="70"/>
      <c r="R499" s="70"/>
      <c r="S499" s="70"/>
      <c r="T499" s="7" t="s">
        <v>3068</v>
      </c>
      <c r="U499" s="3" t="s">
        <v>3069</v>
      </c>
      <c r="V499" s="3" t="s">
        <v>99</v>
      </c>
      <c r="W499" s="3" t="s">
        <v>85</v>
      </c>
      <c r="X499" s="3" t="s">
        <v>86</v>
      </c>
      <c r="Y499" s="3" t="s">
        <v>83</v>
      </c>
      <c r="Z499" s="4" t="str">
        <f>IF(Tabela1[[#This Row],[R.A.E]]="SIM",VLOOKUP(Tabela1[[#This Row],[CLASSIFICAÇÃO]],Lista_Susp_!PRAZO,2,0)+Tabela1[[#This Row],[DATA]],"")</f>
        <v/>
      </c>
      <c r="AA499" s="13" t="b">
        <f ca="1">IF(Tabela1[[#This Row],[R.A.E]]="SIM",IF(AC499="ok","CONCLUÍDO",IF(Tabela1[[#This Row],[PRAZO ABERTURA R.A.E]]&lt;TODAY(),"ATRASADO","NO PRAZO")))</f>
        <v>0</v>
      </c>
      <c r="AB499" s="13" t="str">
        <f ca="1">IF(Tabela1[[#This Row],[PRAZO ABERTURA R.A.E]]&gt;=TODAY(),"",IF(Tabela1[[#This Row],[STATUS]]="ATRASADO",TODAY()-Tabela1[[#This Row],[PRAZO ABERTURA R.A.E]],""))</f>
        <v/>
      </c>
      <c r="AE499" s="3"/>
      <c r="AF499" t="s">
        <v>2722</v>
      </c>
    </row>
    <row r="500" spans="1:32" ht="45" x14ac:dyDescent="0.25">
      <c r="A500" s="6">
        <v>499</v>
      </c>
      <c r="B500" s="2" t="s">
        <v>30</v>
      </c>
      <c r="C500" s="85">
        <v>45411</v>
      </c>
      <c r="D500" s="18" t="str">
        <f t="shared" si="4"/>
        <v>abril</v>
      </c>
      <c r="E500" s="9">
        <v>0.33333333333333331</v>
      </c>
      <c r="F500" s="80" t="s">
        <v>3073</v>
      </c>
      <c r="G500" s="2" t="s">
        <v>28</v>
      </c>
      <c r="H500" s="23" t="s">
        <v>2399</v>
      </c>
      <c r="I500" s="131"/>
      <c r="J500" s="3"/>
      <c r="K500" s="5" t="s">
        <v>3232</v>
      </c>
      <c r="L500" s="3" t="s">
        <v>153</v>
      </c>
      <c r="M500" s="3" t="s">
        <v>145</v>
      </c>
      <c r="N500" s="2" t="s">
        <v>145</v>
      </c>
      <c r="O500" s="2" t="s">
        <v>3070</v>
      </c>
      <c r="P500" s="3" t="s">
        <v>1418</v>
      </c>
      <c r="Q500" s="70"/>
      <c r="R500" s="70"/>
      <c r="S500" s="70"/>
      <c r="T500" s="7" t="s">
        <v>3071</v>
      </c>
      <c r="U500" s="1" t="s">
        <v>3072</v>
      </c>
      <c r="V500" s="3" t="s">
        <v>258</v>
      </c>
      <c r="W500" s="3" t="s">
        <v>85</v>
      </c>
      <c r="X500" s="3" t="s">
        <v>86</v>
      </c>
      <c r="Y500" s="3" t="s">
        <v>83</v>
      </c>
      <c r="Z500" s="4" t="str">
        <f>IF(Tabela1[[#This Row],[R.A.E]]="SIM",VLOOKUP(Tabela1[[#This Row],[CLASSIFICAÇÃO]],Lista_Susp_!PRAZO,2,0)+Tabela1[[#This Row],[DATA]],"")</f>
        <v/>
      </c>
      <c r="AA500" s="13" t="b">
        <f ca="1">IF(Tabela1[[#This Row],[R.A.E]]="SIM",IF(AC500="ok","CONCLUÍDO",IF(Tabela1[[#This Row],[PRAZO ABERTURA R.A.E]]&lt;TODAY(),"ATRASADO","NO PRAZO")))</f>
        <v>0</v>
      </c>
      <c r="AB500" s="13" t="str">
        <f ca="1">IF(Tabela1[[#This Row],[PRAZO ABERTURA R.A.E]]&gt;=TODAY(),"",IF(Tabela1[[#This Row],[STATUS]]="ATRASADO",TODAY()-Tabela1[[#This Row],[PRAZO ABERTURA R.A.E]],""))</f>
        <v/>
      </c>
      <c r="AE500" s="3"/>
      <c r="AF500" t="s">
        <v>2722</v>
      </c>
    </row>
    <row r="501" spans="1:32" ht="75" x14ac:dyDescent="0.25">
      <c r="A501" s="6">
        <v>500</v>
      </c>
      <c r="B501" s="2" t="s">
        <v>25</v>
      </c>
      <c r="C501" s="85">
        <v>45413</v>
      </c>
      <c r="D501" s="18" t="str">
        <f t="shared" si="4"/>
        <v>maio</v>
      </c>
      <c r="E501" s="9">
        <v>0.96736111111111101</v>
      </c>
      <c r="F501" s="80" t="s">
        <v>3102</v>
      </c>
      <c r="G501" s="2" t="s">
        <v>28</v>
      </c>
      <c r="H501" s="23" t="s">
        <v>2399</v>
      </c>
      <c r="I501" s="131"/>
      <c r="J501" s="3"/>
      <c r="K501" s="5" t="s">
        <v>3231</v>
      </c>
      <c r="L501" s="3" t="s">
        <v>150</v>
      </c>
      <c r="M501" s="3" t="s">
        <v>144</v>
      </c>
      <c r="N501" s="2" t="s">
        <v>3085</v>
      </c>
      <c r="O501" s="2" t="s">
        <v>3086</v>
      </c>
      <c r="P501" s="3" t="s">
        <v>3087</v>
      </c>
      <c r="Q501" s="70"/>
      <c r="R501" s="70"/>
      <c r="S501" s="70"/>
      <c r="T501" s="7" t="s">
        <v>3088</v>
      </c>
      <c r="U501" s="3" t="s">
        <v>3089</v>
      </c>
      <c r="V501" s="3" t="s">
        <v>98</v>
      </c>
      <c r="W501" s="3" t="s">
        <v>85</v>
      </c>
      <c r="X501" s="3" t="s">
        <v>86</v>
      </c>
      <c r="Y501" s="3" t="s">
        <v>83</v>
      </c>
      <c r="Z501" s="4" t="str">
        <f>IF(Tabela1[[#This Row],[R.A.E]]="SIM",VLOOKUP(Tabela1[[#This Row],[CLASSIFICAÇÃO]],Lista_Susp_!PRAZO,2,0)+Tabela1[[#This Row],[DATA]],"")</f>
        <v/>
      </c>
      <c r="AA501" s="13" t="b">
        <f ca="1">IF(Tabela1[[#This Row],[R.A.E]]="SIM",IF(AC501="ok","CONCLUÍDO",IF(Tabela1[[#This Row],[PRAZO ABERTURA R.A.E]]&lt;TODAY(),"ATRASADO","NO PRAZO")))</f>
        <v>0</v>
      </c>
      <c r="AB501" s="13" t="str">
        <f ca="1">IF(Tabela1[[#This Row],[PRAZO ABERTURA R.A.E]]&gt;=TODAY(),"",IF(Tabela1[[#This Row],[STATUS]]="ATRASADO",TODAY()-Tabela1[[#This Row],[PRAZO ABERTURA R.A.E]],""))</f>
        <v/>
      </c>
      <c r="AE501" s="3"/>
      <c r="AF501" t="s">
        <v>89</v>
      </c>
    </row>
    <row r="502" spans="1:32" ht="75" x14ac:dyDescent="0.25">
      <c r="A502" s="6">
        <v>501</v>
      </c>
      <c r="B502" s="2" t="s">
        <v>25</v>
      </c>
      <c r="C502" s="85">
        <v>45414</v>
      </c>
      <c r="D502" s="18" t="str">
        <f t="shared" si="4"/>
        <v>maio</v>
      </c>
      <c r="E502" s="9">
        <v>0.4201388888888889</v>
      </c>
      <c r="F502" s="80" t="s">
        <v>3090</v>
      </c>
      <c r="G502" s="2" t="s">
        <v>36</v>
      </c>
      <c r="H502" s="23"/>
      <c r="I502" s="131"/>
      <c r="J502" s="3"/>
      <c r="K502" s="5" t="s">
        <v>3091</v>
      </c>
      <c r="L502" s="3" t="s">
        <v>150</v>
      </c>
      <c r="M502" s="70" t="s">
        <v>46</v>
      </c>
      <c r="N502" s="2" t="s">
        <v>2794</v>
      </c>
      <c r="O502" s="80" t="s">
        <v>3092</v>
      </c>
      <c r="P502" s="3" t="s">
        <v>3093</v>
      </c>
      <c r="Q502" s="70"/>
      <c r="R502" s="70"/>
      <c r="S502" s="70"/>
      <c r="T502" s="7" t="s">
        <v>3094</v>
      </c>
      <c r="U502" s="3" t="s">
        <v>3095</v>
      </c>
      <c r="V502" s="3" t="s">
        <v>97</v>
      </c>
      <c r="W502" s="3" t="s">
        <v>85</v>
      </c>
      <c r="X502" s="3" t="s">
        <v>95</v>
      </c>
      <c r="Y502" s="3" t="s">
        <v>83</v>
      </c>
      <c r="Z502" s="4" t="str">
        <f>IF(Tabela1[[#This Row],[R.A.E]]="SIM",VLOOKUP(Tabela1[[#This Row],[CLASSIFICAÇÃO]],Lista_Susp_!PRAZO,2,0)+Tabela1[[#This Row],[DATA]],"")</f>
        <v/>
      </c>
      <c r="AA502" s="13" t="b">
        <f ca="1">IF(Tabela1[[#This Row],[R.A.E]]="SIM",IF(AC502="ok","CONCLUÍDO",IF(Tabela1[[#This Row],[PRAZO ABERTURA R.A.E]]&lt;TODAY(),"ATRASADO","NO PRAZO")))</f>
        <v>0</v>
      </c>
      <c r="AB502" s="13" t="str">
        <f ca="1">IF(Tabela1[[#This Row],[PRAZO ABERTURA R.A.E]]&gt;=TODAY(),"",IF(Tabela1[[#This Row],[STATUS]]="ATRASADO",TODAY()-Tabela1[[#This Row],[PRAZO ABERTURA R.A.E]],""))</f>
        <v/>
      </c>
      <c r="AE502" s="3"/>
      <c r="AF502" t="s">
        <v>89</v>
      </c>
    </row>
    <row r="503" spans="1:32" ht="60" x14ac:dyDescent="0.25">
      <c r="A503" s="6">
        <v>502</v>
      </c>
      <c r="B503" s="2" t="s">
        <v>25</v>
      </c>
      <c r="C503" s="85">
        <v>45414</v>
      </c>
      <c r="D503" s="18" t="str">
        <f t="shared" si="4"/>
        <v>maio</v>
      </c>
      <c r="E503" s="9">
        <v>0.75</v>
      </c>
      <c r="F503" s="80" t="s">
        <v>3096</v>
      </c>
      <c r="G503" s="2" t="s">
        <v>28</v>
      </c>
      <c r="H503" s="23" t="s">
        <v>2401</v>
      </c>
      <c r="I503" s="131"/>
      <c r="J503" s="3"/>
      <c r="K503" s="5" t="s">
        <v>3230</v>
      </c>
      <c r="L503" s="3" t="s">
        <v>150</v>
      </c>
      <c r="M503" s="3" t="s">
        <v>146</v>
      </c>
      <c r="N503" s="2" t="s">
        <v>3097</v>
      </c>
      <c r="O503" s="2" t="s">
        <v>3098</v>
      </c>
      <c r="P503" s="3" t="s">
        <v>3099</v>
      </c>
      <c r="Q503" s="70"/>
      <c r="R503" s="70"/>
      <c r="S503" s="70"/>
      <c r="T503" s="7" t="s">
        <v>3100</v>
      </c>
      <c r="U503" s="3" t="s">
        <v>659</v>
      </c>
      <c r="V503" s="3" t="s">
        <v>80</v>
      </c>
      <c r="W503" s="3" t="s">
        <v>85</v>
      </c>
      <c r="X503" s="3" t="s">
        <v>86</v>
      </c>
      <c r="Y503" s="3" t="s">
        <v>89</v>
      </c>
      <c r="Z503" s="4">
        <f>IF(Tabela1[[#This Row],[R.A.E]]="SIM",VLOOKUP(Tabela1[[#This Row],[CLASSIFICAÇÃO]],Lista_Susp_!PRAZO,2,0)+Tabela1[[#This Row],[DATA]],"")</f>
        <v>45421</v>
      </c>
      <c r="AA503" s="13" t="str">
        <f ca="1">IF(Tabela1[[#This Row],[R.A.E]]="SIM",IF(AC503="ok","CONCLUÍDO",IF(Tabela1[[#This Row],[PRAZO ABERTURA R.A.E]]&lt;TODAY(),"ATRASADO","NO PRAZO")))</f>
        <v>CONCLUÍDO</v>
      </c>
      <c r="AB503" s="13" t="str">
        <f ca="1">IF(Tabela1[[#This Row],[PRAZO ABERTURA R.A.E]]&gt;=TODAY(),"",IF(Tabela1[[#This Row],[STATUS]]="ATRASADO",TODAY()-Tabela1[[#This Row],[PRAZO ABERTURA R.A.E]],""))</f>
        <v/>
      </c>
      <c r="AC503" s="3" t="s">
        <v>248</v>
      </c>
      <c r="AD503" s="4">
        <v>45415</v>
      </c>
      <c r="AE503" s="3" t="s">
        <v>89</v>
      </c>
      <c r="AF503" t="s">
        <v>89</v>
      </c>
    </row>
    <row r="504" spans="1:32" ht="75" x14ac:dyDescent="0.25">
      <c r="A504" s="6">
        <v>503</v>
      </c>
      <c r="B504" s="2" t="s">
        <v>25</v>
      </c>
      <c r="C504" s="85">
        <v>45414</v>
      </c>
      <c r="D504" s="18" t="str">
        <f t="shared" si="4"/>
        <v>maio</v>
      </c>
      <c r="E504" s="9">
        <v>0.95486111111111116</v>
      </c>
      <c r="F504" s="80" t="s">
        <v>3101</v>
      </c>
      <c r="G504" s="2" t="s">
        <v>36</v>
      </c>
      <c r="H504" s="23"/>
      <c r="I504" s="131"/>
      <c r="J504" s="3"/>
      <c r="K504" s="5" t="s">
        <v>3229</v>
      </c>
      <c r="L504" s="3" t="s">
        <v>190</v>
      </c>
      <c r="M504" s="3" t="s">
        <v>147</v>
      </c>
      <c r="N504" s="2" t="s">
        <v>1569</v>
      </c>
      <c r="O504" s="2" t="s">
        <v>3103</v>
      </c>
      <c r="P504" s="3" t="s">
        <v>399</v>
      </c>
      <c r="Q504" s="70"/>
      <c r="R504" s="70"/>
      <c r="S504" s="70"/>
      <c r="T504" s="7" t="s">
        <v>2916</v>
      </c>
      <c r="U504" s="3" t="s">
        <v>1572</v>
      </c>
      <c r="V504" s="3" t="s">
        <v>1361</v>
      </c>
      <c r="W504" s="3" t="s">
        <v>85</v>
      </c>
      <c r="X504" s="3" t="s">
        <v>86</v>
      </c>
      <c r="Y504" s="3" t="s">
        <v>83</v>
      </c>
      <c r="Z504" s="4" t="str">
        <f>IF(Tabela1[[#This Row],[R.A.E]]="SIM",VLOOKUP(Tabela1[[#This Row],[CLASSIFICAÇÃO]],Lista_Susp_!PRAZO,2,0)+Tabela1[[#This Row],[DATA]],"")</f>
        <v/>
      </c>
      <c r="AA504" s="13" t="b">
        <f ca="1">IF(Tabela1[[#This Row],[R.A.E]]="SIM",IF(AC504="ok","CONCLUÍDO",IF(Tabela1[[#This Row],[PRAZO ABERTURA R.A.E]]&lt;TODAY(),"ATRASADO","NO PRAZO")))</f>
        <v>0</v>
      </c>
      <c r="AB504" s="13" t="str">
        <f ca="1">IF(Tabela1[[#This Row],[PRAZO ABERTURA R.A.E]]&gt;=TODAY(),"",IF(Tabela1[[#This Row],[STATUS]]="ATRASADO",TODAY()-Tabela1[[#This Row],[PRAZO ABERTURA R.A.E]],""))</f>
        <v/>
      </c>
      <c r="AE504" s="3"/>
      <c r="AF504" t="s">
        <v>89</v>
      </c>
    </row>
    <row r="505" spans="1:32" ht="150" x14ac:dyDescent="0.25">
      <c r="A505" s="6">
        <v>504</v>
      </c>
      <c r="B505" s="2" t="s">
        <v>30</v>
      </c>
      <c r="C505" s="85">
        <v>45411</v>
      </c>
      <c r="D505" s="18" t="str">
        <f t="shared" si="4"/>
        <v>abril</v>
      </c>
      <c r="E505" s="9">
        <v>0.29166666666666669</v>
      </c>
      <c r="F505" s="80" t="s">
        <v>3104</v>
      </c>
      <c r="G505" s="2" t="s">
        <v>32</v>
      </c>
      <c r="H505" s="23"/>
      <c r="I505" s="131"/>
      <c r="J505" s="3" t="s">
        <v>89</v>
      </c>
      <c r="K505" s="5" t="s">
        <v>3228</v>
      </c>
      <c r="L505" s="3" t="s">
        <v>176</v>
      </c>
      <c r="M505" s="3" t="s">
        <v>145</v>
      </c>
      <c r="N505" s="108" t="s">
        <v>3065</v>
      </c>
      <c r="O505" s="2" t="s">
        <v>3105</v>
      </c>
      <c r="P505" s="3" t="s">
        <v>1696</v>
      </c>
      <c r="Q505" s="70"/>
      <c r="R505" s="70"/>
      <c r="S505" s="70"/>
      <c r="T505" s="7" t="s">
        <v>3106</v>
      </c>
      <c r="U505" s="3" t="s">
        <v>3107</v>
      </c>
      <c r="V505" s="3" t="s">
        <v>258</v>
      </c>
      <c r="W505" s="3" t="s">
        <v>85</v>
      </c>
      <c r="X505" s="3" t="s">
        <v>102</v>
      </c>
      <c r="Y505" s="3" t="s">
        <v>89</v>
      </c>
      <c r="Z505" s="4">
        <f>IF(Tabela1[[#This Row],[R.A.E]]="SIM",VLOOKUP(Tabela1[[#This Row],[CLASSIFICAÇÃO]],Lista_Susp_!PRAZO,2,0)+Tabela1[[#This Row],[DATA]],"")</f>
        <v>45418</v>
      </c>
      <c r="AA505" s="13" t="str">
        <f ca="1">IF(Tabela1[[#This Row],[R.A.E]]="SIM",IF(AC505="ok","CONCLUÍDO",IF(Tabela1[[#This Row],[PRAZO ABERTURA R.A.E]]&lt;TODAY(),"ATRASADO","NO PRAZO")))</f>
        <v>ATRASADO</v>
      </c>
      <c r="AB505" s="13">
        <f ca="1">IF(Tabela1[[#This Row],[PRAZO ABERTURA R.A.E]]&gt;=TODAY(),"",IF(Tabela1[[#This Row],[STATUS]]="ATRASADO",TODAY()-Tabela1[[#This Row],[PRAZO ABERTURA R.A.E]],""))</f>
        <v>130</v>
      </c>
      <c r="AE505" s="3"/>
      <c r="AF505" t="s">
        <v>89</v>
      </c>
    </row>
    <row r="506" spans="1:32" ht="45" x14ac:dyDescent="0.25">
      <c r="A506" s="6">
        <v>505</v>
      </c>
      <c r="B506" s="2" t="s">
        <v>30</v>
      </c>
      <c r="C506" s="85">
        <v>45412</v>
      </c>
      <c r="D506" s="18" t="str">
        <f t="shared" si="4"/>
        <v>abril</v>
      </c>
      <c r="E506" s="9">
        <v>0.50694444444444442</v>
      </c>
      <c r="F506" s="80" t="s">
        <v>3108</v>
      </c>
      <c r="G506" s="2" t="s">
        <v>28</v>
      </c>
      <c r="H506" s="23" t="s">
        <v>2400</v>
      </c>
      <c r="I506" s="131"/>
      <c r="J506" s="3"/>
      <c r="K506" s="7" t="s">
        <v>3227</v>
      </c>
      <c r="L506" s="3" t="s">
        <v>220</v>
      </c>
      <c r="M506" s="3" t="s">
        <v>145</v>
      </c>
      <c r="N506" s="108" t="s">
        <v>3065</v>
      </c>
      <c r="O506" s="2" t="s">
        <v>3109</v>
      </c>
      <c r="P506" s="3" t="s">
        <v>533</v>
      </c>
      <c r="Q506" s="70"/>
      <c r="R506" s="70"/>
      <c r="S506" s="70"/>
      <c r="T506" s="7" t="s">
        <v>3110</v>
      </c>
      <c r="U506" s="3" t="s">
        <v>3111</v>
      </c>
      <c r="V506" s="3" t="s">
        <v>258</v>
      </c>
      <c r="W506" s="3" t="s">
        <v>85</v>
      </c>
      <c r="X506" s="3" t="s">
        <v>86</v>
      </c>
      <c r="Y506" s="3" t="s">
        <v>83</v>
      </c>
      <c r="Z506" s="4" t="str">
        <f>IF(Tabela1[[#This Row],[R.A.E]]="SIM",VLOOKUP(Tabela1[[#This Row],[CLASSIFICAÇÃO]],Lista_Susp_!PRAZO,2,0)+Tabela1[[#This Row],[DATA]],"")</f>
        <v/>
      </c>
      <c r="AA506" s="13" t="b">
        <f ca="1">IF(Tabela1[[#This Row],[R.A.E]]="SIM",IF(AC506="ok","CONCLUÍDO",IF(Tabela1[[#This Row],[PRAZO ABERTURA R.A.E]]&lt;TODAY(),"ATRASADO","NO PRAZO")))</f>
        <v>0</v>
      </c>
      <c r="AB506" s="13" t="str">
        <f ca="1">IF(Tabela1[[#This Row],[PRAZO ABERTURA R.A.E]]&gt;=TODAY(),"",IF(Tabela1[[#This Row],[STATUS]]="ATRASADO",TODAY()-Tabela1[[#This Row],[PRAZO ABERTURA R.A.E]],""))</f>
        <v/>
      </c>
      <c r="AE506" s="3"/>
      <c r="AF506" t="s">
        <v>89</v>
      </c>
    </row>
    <row r="507" spans="1:32" ht="45" x14ac:dyDescent="0.25">
      <c r="A507" s="6">
        <v>506</v>
      </c>
      <c r="B507" s="2" t="s">
        <v>30</v>
      </c>
      <c r="C507" s="85">
        <v>45412</v>
      </c>
      <c r="D507" s="18" t="str">
        <f t="shared" si="4"/>
        <v>abril</v>
      </c>
      <c r="E507" s="9">
        <v>0.625</v>
      </c>
      <c r="F507" s="2" t="s">
        <v>1097</v>
      </c>
      <c r="G507" s="2" t="s">
        <v>39</v>
      </c>
      <c r="H507" s="23"/>
      <c r="I507" s="131"/>
      <c r="J507" s="3" t="s">
        <v>89</v>
      </c>
      <c r="K507" s="5" t="s">
        <v>3112</v>
      </c>
      <c r="L507" s="3" t="s">
        <v>167</v>
      </c>
      <c r="M507" s="3" t="s">
        <v>145</v>
      </c>
      <c r="N507" t="s">
        <v>3113</v>
      </c>
      <c r="O507" s="2" t="s">
        <v>3114</v>
      </c>
      <c r="P507" s="3" t="s">
        <v>459</v>
      </c>
      <c r="Q507" s="70"/>
      <c r="R507" s="70"/>
      <c r="S507" s="70"/>
      <c r="T507" s="7" t="s">
        <v>3115</v>
      </c>
      <c r="U507" t="s">
        <v>3116</v>
      </c>
      <c r="V507" s="3" t="s">
        <v>258</v>
      </c>
      <c r="W507" s="3" t="s">
        <v>92</v>
      </c>
      <c r="X507" s="3" t="s">
        <v>95</v>
      </c>
      <c r="Y507" s="3" t="s">
        <v>89</v>
      </c>
      <c r="Z507" s="4">
        <f>IF(Tabela1[[#This Row],[R.A.E]]="SIM",VLOOKUP(Tabela1[[#This Row],[CLASSIFICAÇÃO]],Lista_Susp_!PRAZO,2,0)+Tabela1[[#This Row],[DATA]],"")</f>
        <v>45419</v>
      </c>
      <c r="AA507" s="13" t="str">
        <f ca="1">IF(Tabela1[[#This Row],[R.A.E]]="SIM",IF(AC507="ok","CONCLUÍDO",IF(Tabela1[[#This Row],[PRAZO ABERTURA R.A.E]]&lt;TODAY(),"ATRASADO","NO PRAZO")))</f>
        <v>ATRASADO</v>
      </c>
      <c r="AB507" s="13">
        <f ca="1">IF(Tabela1[[#This Row],[PRAZO ABERTURA R.A.E]]&gt;=TODAY(),"",IF(Tabela1[[#This Row],[STATUS]]="ATRASADO",TODAY()-Tabela1[[#This Row],[PRAZO ABERTURA R.A.E]],""))</f>
        <v>129</v>
      </c>
      <c r="AE507" s="3"/>
      <c r="AF507" t="s">
        <v>89</v>
      </c>
    </row>
    <row r="508" spans="1:32" ht="45" x14ac:dyDescent="0.25">
      <c r="A508" s="6">
        <v>507</v>
      </c>
      <c r="B508" s="2" t="s">
        <v>30</v>
      </c>
      <c r="C508" s="85">
        <v>45412</v>
      </c>
      <c r="D508" s="18" t="str">
        <f t="shared" si="4"/>
        <v>abril</v>
      </c>
      <c r="E508" s="9">
        <v>0.74305555555555547</v>
      </c>
      <c r="F508" s="80" t="s">
        <v>3117</v>
      </c>
      <c r="G508" s="2" t="s">
        <v>39</v>
      </c>
      <c r="H508" s="23"/>
      <c r="I508" s="131"/>
      <c r="J508" s="3"/>
      <c r="K508" s="5" t="s">
        <v>3226</v>
      </c>
      <c r="L508" s="3" t="s">
        <v>153</v>
      </c>
      <c r="M508" s="3" t="s">
        <v>145</v>
      </c>
      <c r="N508" s="2" t="s">
        <v>3118</v>
      </c>
      <c r="O508" s="80" t="s">
        <v>3119</v>
      </c>
      <c r="P508" s="3" t="s">
        <v>3120</v>
      </c>
      <c r="Q508" s="70"/>
      <c r="R508" s="70"/>
      <c r="S508" s="70"/>
      <c r="T508" s="7" t="s">
        <v>3121</v>
      </c>
      <c r="U508" s="3" t="s">
        <v>2110</v>
      </c>
      <c r="V508" s="3" t="s">
        <v>94</v>
      </c>
      <c r="W508" s="3" t="s">
        <v>85</v>
      </c>
      <c r="X508" s="3" t="s">
        <v>86</v>
      </c>
      <c r="Y508" s="3" t="s">
        <v>83</v>
      </c>
      <c r="Z508" s="4" t="str">
        <f>IF(Tabela1[[#This Row],[R.A.E]]="SIM",VLOOKUP(Tabela1[[#This Row],[CLASSIFICAÇÃO]],Lista_Susp_!PRAZO,2,0)+Tabela1[[#This Row],[DATA]],"")</f>
        <v/>
      </c>
      <c r="AA508" s="13" t="b">
        <f ca="1">IF(Tabela1[[#This Row],[R.A.E]]="SIM",IF(AC508="ok","CONCLUÍDO",IF(Tabela1[[#This Row],[PRAZO ABERTURA R.A.E]]&lt;TODAY(),"ATRASADO","NO PRAZO")))</f>
        <v>0</v>
      </c>
      <c r="AB508" s="13" t="str">
        <f ca="1">IF(Tabela1[[#This Row],[PRAZO ABERTURA R.A.E]]&gt;=TODAY(),"",IF(Tabela1[[#This Row],[STATUS]]="ATRASADO",TODAY()-Tabela1[[#This Row],[PRAZO ABERTURA R.A.E]],""))</f>
        <v/>
      </c>
      <c r="AE508" s="3"/>
      <c r="AF508" t="s">
        <v>89</v>
      </c>
    </row>
    <row r="509" spans="1:32" ht="90" x14ac:dyDescent="0.25">
      <c r="A509" s="6">
        <v>508</v>
      </c>
      <c r="B509" s="2" t="s">
        <v>30</v>
      </c>
      <c r="C509" s="85">
        <v>45412</v>
      </c>
      <c r="D509" s="18" t="str">
        <f t="shared" si="4"/>
        <v>abril</v>
      </c>
      <c r="E509" s="9">
        <v>0.57361111111111118</v>
      </c>
      <c r="F509" s="80" t="s">
        <v>3122</v>
      </c>
      <c r="G509" s="2" t="s">
        <v>28</v>
      </c>
      <c r="H509" s="23" t="s">
        <v>2400</v>
      </c>
      <c r="I509" s="131"/>
      <c r="J509" s="3"/>
      <c r="K509" s="5" t="s">
        <v>3225</v>
      </c>
      <c r="L509" s="3" t="s">
        <v>153</v>
      </c>
      <c r="M509" s="3" t="s">
        <v>145</v>
      </c>
      <c r="N509" s="2" t="s">
        <v>3123</v>
      </c>
      <c r="O509" s="80" t="s">
        <v>3124</v>
      </c>
      <c r="P509" s="3" t="s">
        <v>1664</v>
      </c>
      <c r="Q509" s="70"/>
      <c r="R509" s="70"/>
      <c r="S509" s="70"/>
      <c r="T509" s="7" t="s">
        <v>3121</v>
      </c>
      <c r="U509" s="3" t="s">
        <v>3125</v>
      </c>
      <c r="V509" s="3" t="s">
        <v>258</v>
      </c>
      <c r="W509" s="3" t="s">
        <v>92</v>
      </c>
      <c r="X509" s="3" t="s">
        <v>102</v>
      </c>
      <c r="Y509" s="3" t="s">
        <v>89</v>
      </c>
      <c r="Z509" s="4">
        <f>IF(Tabela1[[#This Row],[R.A.E]]="SIM",VLOOKUP(Tabela1[[#This Row],[CLASSIFICAÇÃO]],Lista_Susp_!PRAZO,2,0)+Tabela1[[#This Row],[DATA]],"")</f>
        <v>45419</v>
      </c>
      <c r="AA509" s="13" t="str">
        <f ca="1">IF(Tabela1[[#This Row],[R.A.E]]="SIM",IF(AC509="ok","CONCLUÍDO",IF(Tabela1[[#This Row],[PRAZO ABERTURA R.A.E]]&lt;TODAY(),"ATRASADO","NO PRAZO")))</f>
        <v>ATRASADO</v>
      </c>
      <c r="AB509" s="13">
        <f ca="1">IF(Tabela1[[#This Row],[PRAZO ABERTURA R.A.E]]&gt;=TODAY(),"",IF(Tabela1[[#This Row],[STATUS]]="ATRASADO",TODAY()-Tabela1[[#This Row],[PRAZO ABERTURA R.A.E]],""))</f>
        <v>129</v>
      </c>
      <c r="AE509" s="3"/>
      <c r="AF509" t="s">
        <v>89</v>
      </c>
    </row>
    <row r="510" spans="1:32" ht="30" x14ac:dyDescent="0.25">
      <c r="A510" s="6">
        <v>509</v>
      </c>
      <c r="B510" s="2" t="s">
        <v>30</v>
      </c>
      <c r="C510" s="85">
        <v>45412</v>
      </c>
      <c r="D510" s="18" t="str">
        <f t="shared" si="4"/>
        <v>abril</v>
      </c>
      <c r="E510" s="9">
        <v>0.5625</v>
      </c>
      <c r="F510" s="80" t="s">
        <v>3126</v>
      </c>
      <c r="G510" s="2" t="s">
        <v>39</v>
      </c>
      <c r="H510" s="3"/>
      <c r="I510" s="131"/>
      <c r="J510" s="3"/>
      <c r="K510" s="5" t="s">
        <v>3224</v>
      </c>
      <c r="L510" s="3" t="s">
        <v>153</v>
      </c>
      <c r="M510" s="3" t="s">
        <v>145</v>
      </c>
      <c r="N510" s="2" t="s">
        <v>3127</v>
      </c>
      <c r="O510" s="2" t="s">
        <v>3128</v>
      </c>
      <c r="P510" s="3" t="s">
        <v>3120</v>
      </c>
      <c r="Q510" s="70"/>
      <c r="R510" s="70"/>
      <c r="S510" s="70"/>
      <c r="T510" s="7" t="s">
        <v>3121</v>
      </c>
      <c r="U510" s="3" t="s">
        <v>3129</v>
      </c>
      <c r="V510" s="3" t="s">
        <v>94</v>
      </c>
      <c r="W510" s="3" t="s">
        <v>85</v>
      </c>
      <c r="X510" s="3" t="s">
        <v>86</v>
      </c>
      <c r="Y510" s="3" t="s">
        <v>83</v>
      </c>
      <c r="Z510" s="4" t="str">
        <f>IF(Tabela1[[#This Row],[R.A.E]]="SIM",VLOOKUP(Tabela1[[#This Row],[CLASSIFICAÇÃO]],Lista_Susp_!PRAZO,2,0)+Tabela1[[#This Row],[DATA]],"")</f>
        <v/>
      </c>
      <c r="AA510" s="13" t="b">
        <f ca="1">IF(Tabela1[[#This Row],[R.A.E]]="SIM",IF(AC510="ok","CONCLUÍDO",IF(Tabela1[[#This Row],[PRAZO ABERTURA R.A.E]]&lt;TODAY(),"ATRASADO","NO PRAZO")))</f>
        <v>0</v>
      </c>
      <c r="AB510" s="13" t="str">
        <f ca="1">IF(Tabela1[[#This Row],[PRAZO ABERTURA R.A.E]]&gt;=TODAY(),"",IF(Tabela1[[#This Row],[STATUS]]="ATRASADO",TODAY()-Tabela1[[#This Row],[PRAZO ABERTURA R.A.E]],""))</f>
        <v/>
      </c>
      <c r="AE510" s="3"/>
      <c r="AF510" t="s">
        <v>89</v>
      </c>
    </row>
    <row r="511" spans="1:32" ht="45" x14ac:dyDescent="0.25">
      <c r="A511" s="6">
        <v>510</v>
      </c>
      <c r="B511" s="2" t="s">
        <v>30</v>
      </c>
      <c r="C511" s="85">
        <v>45414</v>
      </c>
      <c r="D511" s="18" t="str">
        <f t="shared" si="4"/>
        <v>maio</v>
      </c>
      <c r="E511" s="9">
        <v>0.6875</v>
      </c>
      <c r="F511" s="80" t="s">
        <v>2951</v>
      </c>
      <c r="G511" s="2" t="s">
        <v>28</v>
      </c>
      <c r="H511" s="23" t="s">
        <v>2399</v>
      </c>
      <c r="I511" s="131"/>
      <c r="J511" s="3"/>
      <c r="K511" s="5" t="s">
        <v>3130</v>
      </c>
      <c r="L511" s="3" t="s">
        <v>220</v>
      </c>
      <c r="M511" s="3" t="s">
        <v>145</v>
      </c>
      <c r="N511" s="2" t="s">
        <v>3131</v>
      </c>
      <c r="O511" s="2" t="s">
        <v>3132</v>
      </c>
      <c r="P511" s="3" t="s">
        <v>3133</v>
      </c>
      <c r="Q511" s="70"/>
      <c r="R511" s="70"/>
      <c r="S511" s="70"/>
      <c r="T511" s="7" t="s">
        <v>3134</v>
      </c>
      <c r="U511" s="3" t="s">
        <v>3135</v>
      </c>
      <c r="V511" s="3" t="s">
        <v>94</v>
      </c>
      <c r="W511" s="3" t="s">
        <v>85</v>
      </c>
      <c r="X511" s="3" t="s">
        <v>86</v>
      </c>
      <c r="Y511" s="3" t="s">
        <v>83</v>
      </c>
      <c r="Z511" s="4" t="str">
        <f>IF(Tabela1[[#This Row],[R.A.E]]="SIM",VLOOKUP(Tabela1[[#This Row],[CLASSIFICAÇÃO]],Lista_Susp_!PRAZO,2,0)+Tabela1[[#This Row],[DATA]],"")</f>
        <v/>
      </c>
      <c r="AA511" s="13" t="b">
        <f ca="1">IF(Tabela1[[#This Row],[R.A.E]]="SIM",IF(AC511="ok","CONCLUÍDO",IF(Tabela1[[#This Row],[PRAZO ABERTURA R.A.E]]&lt;TODAY(),"ATRASADO","NO PRAZO")))</f>
        <v>0</v>
      </c>
      <c r="AB511" s="13" t="str">
        <f ca="1">IF(Tabela1[[#This Row],[PRAZO ABERTURA R.A.E]]&gt;=TODAY(),"",IF(Tabela1[[#This Row],[STATUS]]="ATRASADO",TODAY()-Tabela1[[#This Row],[PRAZO ABERTURA R.A.E]],""))</f>
        <v/>
      </c>
      <c r="AE511" s="3"/>
      <c r="AF511" t="s">
        <v>89</v>
      </c>
    </row>
    <row r="512" spans="1:32" ht="30" x14ac:dyDescent="0.25">
      <c r="A512" s="6">
        <v>511</v>
      </c>
      <c r="B512" s="2" t="s">
        <v>30</v>
      </c>
      <c r="C512" s="85">
        <v>45414</v>
      </c>
      <c r="D512" s="18" t="str">
        <f t="shared" si="4"/>
        <v>maio</v>
      </c>
      <c r="E512" s="9">
        <v>0.625</v>
      </c>
      <c r="F512" s="80" t="s">
        <v>3136</v>
      </c>
      <c r="G512" s="2" t="s">
        <v>28</v>
      </c>
      <c r="H512" s="23" t="s">
        <v>2399</v>
      </c>
      <c r="I512" s="131"/>
      <c r="J512" s="3"/>
      <c r="K512" s="5" t="s">
        <v>3223</v>
      </c>
      <c r="L512" s="3" t="s">
        <v>153</v>
      </c>
      <c r="M512" s="3" t="s">
        <v>257</v>
      </c>
      <c r="N512" s="2" t="s">
        <v>3137</v>
      </c>
      <c r="O512" s="2" t="s">
        <v>3138</v>
      </c>
      <c r="P512" s="3" t="s">
        <v>3139</v>
      </c>
      <c r="Q512" s="70"/>
      <c r="R512" s="70"/>
      <c r="S512" s="70"/>
      <c r="T512" s="7" t="s">
        <v>3071</v>
      </c>
      <c r="U512" s="3" t="s">
        <v>3140</v>
      </c>
      <c r="V512" s="3" t="s">
        <v>258</v>
      </c>
      <c r="W512" s="3" t="s">
        <v>85</v>
      </c>
      <c r="X512" s="3" t="s">
        <v>86</v>
      </c>
      <c r="Y512" s="3" t="s">
        <v>83</v>
      </c>
      <c r="Z512" s="4" t="str">
        <f>IF(Tabela1[[#This Row],[R.A.E]]="SIM",VLOOKUP(Tabela1[[#This Row],[CLASSIFICAÇÃO]],Lista_Susp_!PRAZO,2,0)+Tabela1[[#This Row],[DATA]],"")</f>
        <v/>
      </c>
      <c r="AA512" s="13" t="b">
        <f ca="1">IF(Tabela1[[#This Row],[R.A.E]]="SIM",IF(AC512="ok","CONCLUÍDO",IF(Tabela1[[#This Row],[PRAZO ABERTURA R.A.E]]&lt;TODAY(),"ATRASADO","NO PRAZO")))</f>
        <v>0</v>
      </c>
      <c r="AB512" s="13" t="str">
        <f ca="1">IF(Tabela1[[#This Row],[PRAZO ABERTURA R.A.E]]&gt;=TODAY(),"",IF(Tabela1[[#This Row],[STATUS]]="ATRASADO",TODAY()-Tabela1[[#This Row],[PRAZO ABERTURA R.A.E]],""))</f>
        <v/>
      </c>
      <c r="AE512" s="3"/>
      <c r="AF512" t="s">
        <v>89</v>
      </c>
    </row>
    <row r="513" spans="1:32" ht="30" x14ac:dyDescent="0.25">
      <c r="A513" s="6">
        <v>512</v>
      </c>
      <c r="B513" s="2" t="s">
        <v>30</v>
      </c>
      <c r="C513" s="85">
        <v>45415</v>
      </c>
      <c r="D513" s="18" t="str">
        <f t="shared" si="4"/>
        <v>maio</v>
      </c>
      <c r="E513" s="9">
        <v>0.70833333333333337</v>
      </c>
      <c r="F513" s="80" t="s">
        <v>3141</v>
      </c>
      <c r="G513" s="2" t="s">
        <v>28</v>
      </c>
      <c r="H513" s="23" t="s">
        <v>2400</v>
      </c>
      <c r="I513" s="131"/>
      <c r="J513" s="3" t="s">
        <v>89</v>
      </c>
      <c r="K513" s="5" t="s">
        <v>3222</v>
      </c>
      <c r="L513" s="3" t="s">
        <v>153</v>
      </c>
      <c r="M513" s="3" t="s">
        <v>257</v>
      </c>
      <c r="N513" s="2" t="s">
        <v>3142</v>
      </c>
      <c r="O513" s="2" t="s">
        <v>3143</v>
      </c>
      <c r="P513" s="3" t="s">
        <v>3005</v>
      </c>
      <c r="Q513" s="70"/>
      <c r="R513" s="70"/>
      <c r="S513" s="70"/>
      <c r="T513" s="7" t="s">
        <v>3121</v>
      </c>
      <c r="U513" s="3" t="s">
        <v>3144</v>
      </c>
      <c r="V513" s="3" t="s">
        <v>99</v>
      </c>
      <c r="W513" s="3" t="s">
        <v>92</v>
      </c>
      <c r="X513" s="3" t="s">
        <v>95</v>
      </c>
      <c r="Y513" s="3" t="s">
        <v>89</v>
      </c>
      <c r="Z513" s="4">
        <f>IF(Tabela1[[#This Row],[R.A.E]]="SIM",VLOOKUP(Tabela1[[#This Row],[CLASSIFICAÇÃO]],Lista_Susp_!PRAZO,2,0)+Tabela1[[#This Row],[DATA]],"")</f>
        <v>45422</v>
      </c>
      <c r="AA513" s="13" t="str">
        <f ca="1">IF(Tabela1[[#This Row],[R.A.E]]="SIM",IF(AC513="ok","CONCLUÍDO",IF(Tabela1[[#This Row],[PRAZO ABERTURA R.A.E]]&lt;TODAY(),"ATRASADO","NO PRAZO")))</f>
        <v>ATRASADO</v>
      </c>
      <c r="AB513" s="13">
        <f ca="1">IF(Tabela1[[#This Row],[PRAZO ABERTURA R.A.E]]&gt;=TODAY(),"",IF(Tabela1[[#This Row],[STATUS]]="ATRASADO",TODAY()-Tabela1[[#This Row],[PRAZO ABERTURA R.A.E]],""))</f>
        <v>126</v>
      </c>
      <c r="AE513" s="3"/>
      <c r="AF513" t="s">
        <v>89</v>
      </c>
    </row>
    <row r="514" spans="1:32" ht="45" x14ac:dyDescent="0.25">
      <c r="A514" s="6">
        <v>513</v>
      </c>
      <c r="B514" s="2" t="s">
        <v>30</v>
      </c>
      <c r="C514" s="85">
        <v>45415</v>
      </c>
      <c r="D514" s="18" t="str">
        <f t="shared" si="4"/>
        <v>maio</v>
      </c>
      <c r="E514" s="9">
        <v>0.5</v>
      </c>
      <c r="F514" s="80" t="s">
        <v>3145</v>
      </c>
      <c r="G514" s="2" t="s">
        <v>39</v>
      </c>
      <c r="H514" s="23"/>
      <c r="I514" s="131"/>
      <c r="J514" s="3"/>
      <c r="K514" s="5" t="s">
        <v>3221</v>
      </c>
      <c r="L514" s="3" t="s">
        <v>153</v>
      </c>
      <c r="M514" s="3" t="s">
        <v>145</v>
      </c>
      <c r="N514" s="2" t="s">
        <v>3127</v>
      </c>
      <c r="O514" s="2" t="s">
        <v>3146</v>
      </c>
      <c r="P514" s="3" t="s">
        <v>3147</v>
      </c>
      <c r="Q514" s="70"/>
      <c r="R514" s="70"/>
      <c r="S514" s="70"/>
      <c r="T514" s="7" t="s">
        <v>3071</v>
      </c>
      <c r="U514" s="3" t="s">
        <v>3148</v>
      </c>
      <c r="V514" s="3" t="s">
        <v>258</v>
      </c>
      <c r="W514" s="3" t="s">
        <v>85</v>
      </c>
      <c r="X514" s="3" t="s">
        <v>86</v>
      </c>
      <c r="Y514" s="3" t="s">
        <v>83</v>
      </c>
      <c r="Z514" s="4" t="str">
        <f>IF(Tabela1[[#This Row],[R.A.E]]="SIM",VLOOKUP(Tabela1[[#This Row],[CLASSIFICAÇÃO]],Lista_Susp_!PRAZO,2,0)+Tabela1[[#This Row],[DATA]],"")</f>
        <v/>
      </c>
      <c r="AA514" s="13" t="b">
        <f ca="1">IF(Tabela1[[#This Row],[R.A.E]]="SIM",IF(AC514="ok","CONCLUÍDO",IF(Tabela1[[#This Row],[PRAZO ABERTURA R.A.E]]&lt;TODAY(),"ATRASADO","NO PRAZO")))</f>
        <v>0</v>
      </c>
      <c r="AB514" s="13" t="str">
        <f ca="1">IF(Tabela1[[#This Row],[PRAZO ABERTURA R.A.E]]&gt;=TODAY(),"",IF(Tabela1[[#This Row],[STATUS]]="ATRASADO",TODAY()-Tabela1[[#This Row],[PRAZO ABERTURA R.A.E]],""))</f>
        <v/>
      </c>
      <c r="AE514" s="3"/>
      <c r="AF514" t="s">
        <v>89</v>
      </c>
    </row>
    <row r="515" spans="1:32" ht="60" x14ac:dyDescent="0.25">
      <c r="A515" s="6">
        <v>514</v>
      </c>
      <c r="B515" s="2" t="s">
        <v>25</v>
      </c>
      <c r="C515" s="85">
        <v>45414</v>
      </c>
      <c r="D515" s="18" t="str">
        <f t="shared" si="4"/>
        <v>maio</v>
      </c>
      <c r="E515" s="9">
        <v>0.83333333333333337</v>
      </c>
      <c r="F515" s="80" t="s">
        <v>3150</v>
      </c>
      <c r="G515" s="2" t="s">
        <v>28</v>
      </c>
      <c r="H515" s="23" t="s">
        <v>2401</v>
      </c>
      <c r="I515" s="131"/>
      <c r="J515" s="3"/>
      <c r="K515" s="5" t="s">
        <v>3220</v>
      </c>
      <c r="L515" s="3" t="s">
        <v>150</v>
      </c>
      <c r="M515" s="3" t="s">
        <v>146</v>
      </c>
      <c r="N515" s="2" t="s">
        <v>2228</v>
      </c>
      <c r="O515" s="2" t="s">
        <v>3151</v>
      </c>
      <c r="P515" s="3" t="s">
        <v>3099</v>
      </c>
      <c r="Q515" s="70"/>
      <c r="R515" s="70"/>
      <c r="S515" s="70"/>
      <c r="T515" s="7" t="s">
        <v>3152</v>
      </c>
      <c r="U515" s="3" t="s">
        <v>659</v>
      </c>
      <c r="V515" s="3" t="s">
        <v>80</v>
      </c>
      <c r="W515" s="3" t="s">
        <v>92</v>
      </c>
      <c r="X515" s="3" t="s">
        <v>86</v>
      </c>
      <c r="Y515" s="3" t="s">
        <v>89</v>
      </c>
      <c r="Z515" s="4">
        <f>IF(Tabela1[[#This Row],[R.A.E]]="SIM",VLOOKUP(Tabela1[[#This Row],[CLASSIFICAÇÃO]],Lista_Susp_!PRAZO,2,0)+Tabela1[[#This Row],[DATA]],"")</f>
        <v>45421</v>
      </c>
      <c r="AA515" s="13" t="str">
        <f ca="1">IF(Tabela1[[#This Row],[R.A.E]]="SIM",IF(AC515="ok","CONCLUÍDO",IF(Tabela1[[#This Row],[PRAZO ABERTURA R.A.E]]&lt;TODAY(),"ATRASADO","NO PRAZO")))</f>
        <v>CONCLUÍDO</v>
      </c>
      <c r="AB515" s="13" t="str">
        <f ca="1">IF(Tabela1[[#This Row],[PRAZO ABERTURA R.A.E]]&gt;=TODAY(),"",IF(Tabela1[[#This Row],[STATUS]]="ATRASADO",TODAY()-Tabela1[[#This Row],[PRAZO ABERTURA R.A.E]],""))</f>
        <v/>
      </c>
      <c r="AC515" s="3" t="s">
        <v>248</v>
      </c>
      <c r="AD515" s="4">
        <v>45418</v>
      </c>
      <c r="AE515" s="3" t="s">
        <v>89</v>
      </c>
      <c r="AF515" t="s">
        <v>89</v>
      </c>
    </row>
    <row r="516" spans="1:32" ht="30" x14ac:dyDescent="0.25">
      <c r="A516" s="6">
        <v>515</v>
      </c>
      <c r="B516" s="2" t="s">
        <v>25</v>
      </c>
      <c r="C516" s="85">
        <v>45415</v>
      </c>
      <c r="D516" s="18" t="str">
        <f t="shared" si="4"/>
        <v>maio</v>
      </c>
      <c r="E516" s="9">
        <v>0.41666666666666669</v>
      </c>
      <c r="F516" s="80" t="s">
        <v>3153</v>
      </c>
      <c r="G516" s="2" t="s">
        <v>32</v>
      </c>
      <c r="H516" s="23"/>
      <c r="I516" s="131"/>
      <c r="J516" s="3"/>
      <c r="K516" s="5" t="s">
        <v>3219</v>
      </c>
      <c r="L516" s="3" t="s">
        <v>209</v>
      </c>
      <c r="M516" s="3" t="s">
        <v>145</v>
      </c>
      <c r="N516" s="2" t="s">
        <v>3154</v>
      </c>
      <c r="O516" s="2" t="s">
        <v>3155</v>
      </c>
      <c r="P516" s="3" t="s">
        <v>2511</v>
      </c>
      <c r="Q516" s="70"/>
      <c r="R516" s="70"/>
      <c r="S516" s="70"/>
      <c r="T516" s="7" t="s">
        <v>3156</v>
      </c>
      <c r="U516" s="3" t="s">
        <v>3157</v>
      </c>
      <c r="V516" s="3" t="s">
        <v>91</v>
      </c>
      <c r="W516" s="3" t="s">
        <v>85</v>
      </c>
      <c r="X516" s="3" t="s">
        <v>86</v>
      </c>
      <c r="Y516" s="3" t="s">
        <v>83</v>
      </c>
      <c r="Z516" s="4" t="str">
        <f>IF(Tabela1[[#This Row],[R.A.E]]="SIM",VLOOKUP(Tabela1[[#This Row],[CLASSIFICAÇÃO]],Lista_Susp_!PRAZO,2,0)+Tabela1[[#This Row],[DATA]],"")</f>
        <v/>
      </c>
      <c r="AA516" s="13" t="b">
        <f ca="1">IF(Tabela1[[#This Row],[R.A.E]]="SIM",IF(AC516="ok","CONCLUÍDO",IF(Tabela1[[#This Row],[PRAZO ABERTURA R.A.E]]&lt;TODAY(),"ATRASADO","NO PRAZO")))</f>
        <v>0</v>
      </c>
      <c r="AB516" s="13" t="str">
        <f ca="1">IF(Tabela1[[#This Row],[PRAZO ABERTURA R.A.E]]&gt;=TODAY(),"",IF(Tabela1[[#This Row],[STATUS]]="ATRASADO",TODAY()-Tabela1[[#This Row],[PRAZO ABERTURA R.A.E]],""))</f>
        <v/>
      </c>
      <c r="AE516" s="3"/>
      <c r="AF516" t="s">
        <v>89</v>
      </c>
    </row>
    <row r="517" spans="1:32" ht="30" x14ac:dyDescent="0.25">
      <c r="A517" s="6">
        <v>516</v>
      </c>
      <c r="B517" s="2" t="s">
        <v>25</v>
      </c>
      <c r="C517" s="85">
        <v>45415</v>
      </c>
      <c r="D517" s="18" t="str">
        <f t="shared" si="4"/>
        <v>maio</v>
      </c>
      <c r="E517" s="9">
        <v>0.4513888888888889</v>
      </c>
      <c r="F517" s="80" t="s">
        <v>2075</v>
      </c>
      <c r="G517" s="2" t="s">
        <v>39</v>
      </c>
      <c r="H517" s="23"/>
      <c r="I517" s="131"/>
      <c r="J517" s="3"/>
      <c r="K517" s="5" t="s">
        <v>3218</v>
      </c>
      <c r="L517" s="3" t="s">
        <v>209</v>
      </c>
      <c r="M517" s="3" t="s">
        <v>145</v>
      </c>
      <c r="N517" s="2" t="s">
        <v>1479</v>
      </c>
      <c r="O517" s="2" t="s">
        <v>3158</v>
      </c>
      <c r="P517" s="3" t="s">
        <v>1746</v>
      </c>
      <c r="Q517" s="70"/>
      <c r="R517" s="70"/>
      <c r="S517" s="70"/>
      <c r="T517" s="7" t="s">
        <v>3159</v>
      </c>
      <c r="U517" s="3" t="s">
        <v>3160</v>
      </c>
      <c r="V517" s="3" t="s">
        <v>91</v>
      </c>
      <c r="W517" s="3" t="s">
        <v>85</v>
      </c>
      <c r="X517" s="3" t="s">
        <v>86</v>
      </c>
      <c r="Y517" s="3" t="s">
        <v>83</v>
      </c>
      <c r="Z517" s="4" t="str">
        <f>IF(Tabela1[[#This Row],[R.A.E]]="SIM",VLOOKUP(Tabela1[[#This Row],[CLASSIFICAÇÃO]],Lista_Susp_!PRAZO,2,0)+Tabela1[[#This Row],[DATA]],"")</f>
        <v/>
      </c>
      <c r="AA517" s="13" t="b">
        <f ca="1">IF(Tabela1[[#This Row],[R.A.E]]="SIM",IF(AC517="ok","CONCLUÍDO",IF(Tabela1[[#This Row],[PRAZO ABERTURA R.A.E]]&lt;TODAY(),"ATRASADO","NO PRAZO")))</f>
        <v>0</v>
      </c>
      <c r="AB517" s="13" t="str">
        <f ca="1">IF(Tabela1[[#This Row],[PRAZO ABERTURA R.A.E]]&gt;=TODAY(),"",IF(Tabela1[[#This Row],[STATUS]]="ATRASADO",TODAY()-Tabela1[[#This Row],[PRAZO ABERTURA R.A.E]],""))</f>
        <v/>
      </c>
      <c r="AE517" s="3"/>
      <c r="AF517" t="s">
        <v>89</v>
      </c>
    </row>
    <row r="518" spans="1:32" ht="30" x14ac:dyDescent="0.25">
      <c r="A518" s="6">
        <v>517</v>
      </c>
      <c r="B518" s="2" t="s">
        <v>25</v>
      </c>
      <c r="C518" s="85">
        <v>45415</v>
      </c>
      <c r="D518" s="18" t="str">
        <f t="shared" si="4"/>
        <v>maio</v>
      </c>
      <c r="E518" s="9">
        <v>0.84375</v>
      </c>
      <c r="F518" s="80" t="s">
        <v>3161</v>
      </c>
      <c r="G518" s="2" t="s">
        <v>28</v>
      </c>
      <c r="H518" s="23" t="s">
        <v>2401</v>
      </c>
      <c r="I518" s="131"/>
      <c r="J518" s="3"/>
      <c r="K518" s="5" t="s">
        <v>3217</v>
      </c>
      <c r="L518" s="3" t="s">
        <v>150</v>
      </c>
      <c r="M518" s="3" t="s">
        <v>146</v>
      </c>
      <c r="N518" s="2" t="s">
        <v>2639</v>
      </c>
      <c r="O518" s="2" t="s">
        <v>3162</v>
      </c>
      <c r="P518" s="3" t="s">
        <v>516</v>
      </c>
      <c r="Q518" s="70"/>
      <c r="R518" s="70"/>
      <c r="S518" s="70"/>
      <c r="T518" s="7" t="s">
        <v>3163</v>
      </c>
      <c r="U518" s="3" t="s">
        <v>3164</v>
      </c>
      <c r="V518" s="3" t="s">
        <v>80</v>
      </c>
      <c r="W518" s="3" t="s">
        <v>85</v>
      </c>
      <c r="X518" s="3" t="s">
        <v>86</v>
      </c>
      <c r="Y518" s="3" t="s">
        <v>89</v>
      </c>
      <c r="Z518" s="4">
        <f>IF(Tabela1[[#This Row],[R.A.E]]="SIM",VLOOKUP(Tabela1[[#This Row],[CLASSIFICAÇÃO]],Lista_Susp_!PRAZO,2,0)+Tabela1[[#This Row],[DATA]],"")</f>
        <v>45422</v>
      </c>
      <c r="AA518" s="13" t="str">
        <f ca="1">IF(Tabela1[[#This Row],[R.A.E]]="SIM",IF(AC518="ok","CONCLUÍDO",IF(Tabela1[[#This Row],[PRAZO ABERTURA R.A.E]]&lt;TODAY(),"ATRASADO","NO PRAZO")))</f>
        <v>CONCLUÍDO</v>
      </c>
      <c r="AB518" s="13" t="str">
        <f ca="1">IF(Tabela1[[#This Row],[PRAZO ABERTURA R.A.E]]&gt;=TODAY(),"",IF(Tabela1[[#This Row],[STATUS]]="ATRASADO",TODAY()-Tabela1[[#This Row],[PRAZO ABERTURA R.A.E]],""))</f>
        <v/>
      </c>
      <c r="AC518" s="3" t="s">
        <v>248</v>
      </c>
      <c r="AD518" s="4">
        <v>45420</v>
      </c>
      <c r="AE518" s="3" t="s">
        <v>89</v>
      </c>
      <c r="AF518" t="s">
        <v>89</v>
      </c>
    </row>
    <row r="519" spans="1:32" ht="45" x14ac:dyDescent="0.25">
      <c r="A519" s="6">
        <v>518</v>
      </c>
      <c r="B519" s="2" t="s">
        <v>25</v>
      </c>
      <c r="C519" s="85">
        <v>45416</v>
      </c>
      <c r="D519" s="18" t="str">
        <f t="shared" si="4"/>
        <v>maio</v>
      </c>
      <c r="E519" s="9">
        <v>0.22222222222222221</v>
      </c>
      <c r="F519" s="80" t="s">
        <v>3165</v>
      </c>
      <c r="G519" s="2" t="s">
        <v>32</v>
      </c>
      <c r="H519" s="23"/>
      <c r="I519" s="131"/>
      <c r="J519" s="3"/>
      <c r="K519" s="5" t="s">
        <v>3215</v>
      </c>
      <c r="L519" s="3" t="s">
        <v>150</v>
      </c>
      <c r="M519" s="3" t="s">
        <v>145</v>
      </c>
      <c r="N519" s="2" t="s">
        <v>3166</v>
      </c>
      <c r="O519" s="2" t="s">
        <v>3167</v>
      </c>
      <c r="P519" s="3" t="s">
        <v>3168</v>
      </c>
      <c r="Q519" s="70"/>
      <c r="R519" s="70"/>
      <c r="S519" s="70"/>
      <c r="T519" s="7" t="s">
        <v>3169</v>
      </c>
      <c r="U519" s="3" t="s">
        <v>3170</v>
      </c>
      <c r="V519" s="3" t="s">
        <v>84</v>
      </c>
      <c r="Y519" s="3"/>
      <c r="Z519" s="4" t="str">
        <f>IF(Tabela1[[#This Row],[R.A.E]]="SIM",VLOOKUP(Tabela1[[#This Row],[CLASSIFICAÇÃO]],Lista_Susp_!PRAZO,2,0)+Tabela1[[#This Row],[DATA]],"")</f>
        <v/>
      </c>
      <c r="AA519" s="13" t="b">
        <f ca="1">IF(Tabela1[[#This Row],[R.A.E]]="SIM",IF(AC519="ok","CONCLUÍDO",IF(Tabela1[[#This Row],[PRAZO ABERTURA R.A.E]]&lt;TODAY(),"ATRASADO","NO PRAZO")))</f>
        <v>0</v>
      </c>
      <c r="AB519" s="13" t="str">
        <f ca="1">IF(Tabela1[[#This Row],[PRAZO ABERTURA R.A.E]]&gt;=TODAY(),"",IF(Tabela1[[#This Row],[STATUS]]="ATRASADO",TODAY()-Tabela1[[#This Row],[PRAZO ABERTURA R.A.E]],""))</f>
        <v/>
      </c>
      <c r="AE519" s="3"/>
      <c r="AF519" t="s">
        <v>89</v>
      </c>
    </row>
    <row r="520" spans="1:32" ht="135" x14ac:dyDescent="0.25">
      <c r="A520" s="6">
        <v>519</v>
      </c>
      <c r="B520" s="2" t="s">
        <v>25</v>
      </c>
      <c r="C520" s="85">
        <v>45415</v>
      </c>
      <c r="D520" s="18" t="str">
        <f t="shared" si="4"/>
        <v>maio</v>
      </c>
      <c r="E520" s="9">
        <v>0.94097222222222221</v>
      </c>
      <c r="F520" s="80" t="s">
        <v>3171</v>
      </c>
      <c r="G520" s="2" t="s">
        <v>28</v>
      </c>
      <c r="H520" s="23" t="s">
        <v>2401</v>
      </c>
      <c r="I520" s="131"/>
      <c r="J520" s="3"/>
      <c r="K520" s="5" t="s">
        <v>3214</v>
      </c>
      <c r="L520" s="3" t="s">
        <v>179</v>
      </c>
      <c r="M520" s="3" t="s">
        <v>146</v>
      </c>
      <c r="N520" s="2" t="s">
        <v>2228</v>
      </c>
      <c r="O520" s="2" t="s">
        <v>3172</v>
      </c>
      <c r="P520" s="3" t="s">
        <v>3173</v>
      </c>
      <c r="Q520" s="70"/>
      <c r="R520" s="70"/>
      <c r="S520" s="70"/>
      <c r="T520" s="7" t="s">
        <v>3174</v>
      </c>
      <c r="U520" s="3" t="s">
        <v>1603</v>
      </c>
      <c r="V520" s="3" t="s">
        <v>80</v>
      </c>
      <c r="W520" s="3" t="s">
        <v>85</v>
      </c>
      <c r="X520" s="3" t="s">
        <v>86</v>
      </c>
      <c r="Y520" s="3" t="s">
        <v>89</v>
      </c>
      <c r="Z520" s="4">
        <f>IF(Tabela1[[#This Row],[R.A.E]]="SIM",VLOOKUP(Tabela1[[#This Row],[CLASSIFICAÇÃO]],Lista_Susp_!PRAZO,2,0)+Tabela1[[#This Row],[DATA]],"")</f>
        <v>45422</v>
      </c>
      <c r="AA520" s="13" t="str">
        <f ca="1">IF(Tabela1[[#This Row],[R.A.E]]="SIM",IF(AC520="ok","CONCLUÍDO",IF(Tabela1[[#This Row],[PRAZO ABERTURA R.A.E]]&lt;TODAY(),"ATRASADO","NO PRAZO")))</f>
        <v>CONCLUÍDO</v>
      </c>
      <c r="AB520" s="13" t="str">
        <f ca="1">IF(Tabela1[[#This Row],[PRAZO ABERTURA R.A.E]]&gt;=TODAY(),"",IF(Tabela1[[#This Row],[STATUS]]="ATRASADO",TODAY()-Tabela1[[#This Row],[PRAZO ABERTURA R.A.E]],""))</f>
        <v/>
      </c>
      <c r="AC520" s="3" t="s">
        <v>248</v>
      </c>
      <c r="AD520" s="4">
        <v>45419</v>
      </c>
      <c r="AE520" s="3" t="s">
        <v>89</v>
      </c>
      <c r="AF520" t="s">
        <v>89</v>
      </c>
    </row>
    <row r="521" spans="1:32" ht="60" x14ac:dyDescent="0.25">
      <c r="A521" s="6">
        <v>520</v>
      </c>
      <c r="B521" s="2" t="s">
        <v>25</v>
      </c>
      <c r="C521" s="85">
        <v>45416</v>
      </c>
      <c r="D521" s="18" t="str">
        <f t="shared" si="4"/>
        <v>maio</v>
      </c>
      <c r="E521" s="9">
        <v>0.3125</v>
      </c>
      <c r="F521" s="80" t="s">
        <v>3175</v>
      </c>
      <c r="G521" s="2" t="s">
        <v>32</v>
      </c>
      <c r="H521" s="23"/>
      <c r="I521" s="131"/>
      <c r="J521" s="3" t="s">
        <v>89</v>
      </c>
      <c r="K521" s="5" t="s">
        <v>3213</v>
      </c>
      <c r="L521" s="3" t="s">
        <v>150</v>
      </c>
      <c r="M521" s="3" t="s">
        <v>144</v>
      </c>
      <c r="N521" s="2" t="s">
        <v>3176</v>
      </c>
      <c r="O521" s="2" t="s">
        <v>3177</v>
      </c>
      <c r="P521" s="3" t="s">
        <v>3087</v>
      </c>
      <c r="Q521" s="70"/>
      <c r="R521" s="70"/>
      <c r="S521" s="70"/>
      <c r="T521" s="7" t="s">
        <v>3178</v>
      </c>
      <c r="U521" s="3" t="s">
        <v>3179</v>
      </c>
      <c r="V521" s="3" t="s">
        <v>98</v>
      </c>
      <c r="W521" s="3" t="s">
        <v>88</v>
      </c>
      <c r="X521" s="3" t="s">
        <v>95</v>
      </c>
      <c r="Y521" s="3" t="s">
        <v>89</v>
      </c>
      <c r="Z521" s="4">
        <f>IF(Tabela1[[#This Row],[R.A.E]]="SIM",VLOOKUP(Tabela1[[#This Row],[CLASSIFICAÇÃO]],Lista_Susp_!PRAZO,2,0)+Tabela1[[#This Row],[DATA]],"")</f>
        <v>45423</v>
      </c>
      <c r="AA521" s="13" t="str">
        <f ca="1">IF(Tabela1[[#This Row],[R.A.E]]="SIM",IF(AC521="ok","CONCLUÍDO",IF(Tabela1[[#This Row],[PRAZO ABERTURA R.A.E]]&lt;TODAY(),"ATRASADO","NO PRAZO")))</f>
        <v>CONCLUÍDO</v>
      </c>
      <c r="AB521" s="13" t="str">
        <f ca="1">IF(Tabela1[[#This Row],[PRAZO ABERTURA R.A.E]]&gt;=TODAY(),"",IF(Tabela1[[#This Row],[STATUS]]="ATRASADO",TODAY()-Tabela1[[#This Row],[PRAZO ABERTURA R.A.E]],""))</f>
        <v/>
      </c>
      <c r="AC521" s="3" t="s">
        <v>248</v>
      </c>
      <c r="AE521" s="3"/>
      <c r="AF521" t="s">
        <v>89</v>
      </c>
    </row>
    <row r="522" spans="1:32" ht="75" x14ac:dyDescent="0.25">
      <c r="A522" s="6">
        <v>521</v>
      </c>
      <c r="B522" s="2" t="s">
        <v>25</v>
      </c>
      <c r="C522" s="85">
        <v>45415</v>
      </c>
      <c r="D522" s="18" t="str">
        <f t="shared" si="4"/>
        <v>maio</v>
      </c>
      <c r="E522" s="9">
        <v>0.8125</v>
      </c>
      <c r="F522" s="80" t="s">
        <v>3180</v>
      </c>
      <c r="G522" s="2" t="s">
        <v>32</v>
      </c>
      <c r="H522" s="23"/>
      <c r="I522" s="131"/>
      <c r="J522" s="3"/>
      <c r="K522" s="5" t="s">
        <v>3212</v>
      </c>
      <c r="L522" s="3" t="s">
        <v>150</v>
      </c>
      <c r="M522" s="3" t="s">
        <v>257</v>
      </c>
      <c r="N522" s="2" t="s">
        <v>3003</v>
      </c>
      <c r="O522" s="2" t="s">
        <v>3181</v>
      </c>
      <c r="P522" s="3" t="s">
        <v>1325</v>
      </c>
      <c r="Q522" s="70"/>
      <c r="R522" s="70"/>
      <c r="S522" s="70"/>
      <c r="T522" s="7" t="s">
        <v>3182</v>
      </c>
      <c r="U522" s="3" t="s">
        <v>3183</v>
      </c>
      <c r="V522" s="3" t="s">
        <v>297</v>
      </c>
      <c r="W522" s="3" t="s">
        <v>85</v>
      </c>
      <c r="X522" s="3" t="s">
        <v>86</v>
      </c>
      <c r="Y522" s="3" t="s">
        <v>83</v>
      </c>
      <c r="Z522" s="4" t="str">
        <f>IF(Tabela1[[#This Row],[R.A.E]]="SIM",VLOOKUP(Tabela1[[#This Row],[CLASSIFICAÇÃO]],Lista_Susp_!PRAZO,2,0)+Tabela1[[#This Row],[DATA]],"")</f>
        <v/>
      </c>
      <c r="AA522" s="13" t="b">
        <f ca="1">IF(Tabela1[[#This Row],[R.A.E]]="SIM",IF(AC522="ok","CONCLUÍDO",IF(Tabela1[[#This Row],[PRAZO ABERTURA R.A.E]]&lt;TODAY(),"ATRASADO","NO PRAZO")))</f>
        <v>0</v>
      </c>
      <c r="AB522" s="13" t="str">
        <f ca="1">IF(Tabela1[[#This Row],[PRAZO ABERTURA R.A.E]]&gt;=TODAY(),"",IF(Tabela1[[#This Row],[STATUS]]="ATRASADO",TODAY()-Tabela1[[#This Row],[PRAZO ABERTURA R.A.E]],""))</f>
        <v/>
      </c>
      <c r="AE522" s="3"/>
      <c r="AF522" t="s">
        <v>89</v>
      </c>
    </row>
    <row r="523" spans="1:32" ht="30" x14ac:dyDescent="0.25">
      <c r="A523" s="6">
        <v>522</v>
      </c>
      <c r="B523" s="2" t="s">
        <v>25</v>
      </c>
      <c r="C523" s="85">
        <v>45416</v>
      </c>
      <c r="D523" s="18" t="str">
        <f t="shared" si="4"/>
        <v>maio</v>
      </c>
      <c r="E523" s="9">
        <v>0.77083333333333337</v>
      </c>
      <c r="F523" s="80" t="s">
        <v>1038</v>
      </c>
      <c r="G523" s="2" t="s">
        <v>28</v>
      </c>
      <c r="H523" s="23" t="s">
        <v>2401</v>
      </c>
      <c r="I523" s="131"/>
      <c r="J523" s="3"/>
      <c r="K523" s="76" t="s">
        <v>3216</v>
      </c>
      <c r="L523" s="3" t="s">
        <v>150</v>
      </c>
      <c r="M523" s="3" t="s">
        <v>146</v>
      </c>
      <c r="N523" s="2" t="s">
        <v>3097</v>
      </c>
      <c r="O523" s="80" t="s">
        <v>3184</v>
      </c>
      <c r="P523" s="3" t="s">
        <v>1996</v>
      </c>
      <c r="Q523" s="70"/>
      <c r="R523" s="70"/>
      <c r="S523" s="70"/>
      <c r="T523" s="7" t="s">
        <v>3185</v>
      </c>
      <c r="U523" s="3" t="s">
        <v>2715</v>
      </c>
      <c r="V523" s="3" t="s">
        <v>80</v>
      </c>
      <c r="W523" s="3" t="s">
        <v>92</v>
      </c>
      <c r="X523" s="3" t="s">
        <v>86</v>
      </c>
      <c r="Y523" s="3" t="s">
        <v>89</v>
      </c>
      <c r="Z523" s="4">
        <f>IF(Tabela1[[#This Row],[R.A.E]]="SIM",VLOOKUP(Tabela1[[#This Row],[CLASSIFICAÇÃO]],Lista_Susp_!PRAZO,2,0)+Tabela1[[#This Row],[DATA]],"")</f>
        <v>45423</v>
      </c>
      <c r="AA523" s="13" t="str">
        <f ca="1">IF(Tabela1[[#This Row],[R.A.E]]="SIM",IF(AC523="ok","CONCLUÍDO",IF(Tabela1[[#This Row],[PRAZO ABERTURA R.A.E]]&lt;TODAY(),"ATRASADO","NO PRAZO")))</f>
        <v>CONCLUÍDO</v>
      </c>
      <c r="AB523" s="13" t="str">
        <f ca="1">IF(Tabela1[[#This Row],[PRAZO ABERTURA R.A.E]]&gt;=TODAY(),"",IF(Tabela1[[#This Row],[STATUS]]="ATRASADO",TODAY()-Tabela1[[#This Row],[PRAZO ABERTURA R.A.E]],""))</f>
        <v/>
      </c>
      <c r="AC523" s="3" t="s">
        <v>248</v>
      </c>
      <c r="AD523" s="4">
        <v>45420</v>
      </c>
      <c r="AE523" s="3" t="s">
        <v>89</v>
      </c>
      <c r="AF523" t="s">
        <v>89</v>
      </c>
    </row>
    <row r="524" spans="1:32" ht="75" x14ac:dyDescent="0.25">
      <c r="A524" s="6">
        <v>523</v>
      </c>
      <c r="B524" s="2" t="s">
        <v>25</v>
      </c>
      <c r="C524" s="85">
        <v>45417</v>
      </c>
      <c r="D524" s="18" t="str">
        <f t="shared" si="4"/>
        <v>maio</v>
      </c>
      <c r="E524" s="9">
        <v>0.20833333333333334</v>
      </c>
      <c r="F524" s="80" t="s">
        <v>3233</v>
      </c>
      <c r="G524" s="2" t="s">
        <v>34</v>
      </c>
      <c r="H524" s="23"/>
      <c r="I524" s="131" t="s">
        <v>5262</v>
      </c>
      <c r="J524" s="3" t="s">
        <v>89</v>
      </c>
      <c r="K524" s="5" t="s">
        <v>3948</v>
      </c>
      <c r="L524" s="3" t="s">
        <v>3194</v>
      </c>
      <c r="M524" s="3" t="s">
        <v>146</v>
      </c>
      <c r="N524" s="2"/>
      <c r="O524" s="2" t="s">
        <v>3186</v>
      </c>
      <c r="P524" s="3" t="s">
        <v>423</v>
      </c>
      <c r="Q524" s="70"/>
      <c r="R524" s="70"/>
      <c r="S524" s="70"/>
      <c r="T524" s="7" t="s">
        <v>3187</v>
      </c>
      <c r="U524" s="3" t="s">
        <v>426</v>
      </c>
      <c r="V524" s="3" t="s">
        <v>80</v>
      </c>
      <c r="W524" s="3" t="s">
        <v>88</v>
      </c>
      <c r="X524" s="3" t="s">
        <v>102</v>
      </c>
      <c r="Y524" s="3" t="s">
        <v>89</v>
      </c>
      <c r="Z524" s="4">
        <f>IF(Tabela1[[#This Row],[R.A.E]]="SIM",VLOOKUP(Tabela1[[#This Row],[CLASSIFICAÇÃO]],Lista_Susp_!PRAZO,2,0)+Tabela1[[#This Row],[DATA]],"")</f>
        <v>45424</v>
      </c>
      <c r="AA524" s="13" t="str">
        <f ca="1">IF(Tabela1[[#This Row],[R.A.E]]="SIM",IF(AC524="ok","CONCLUÍDO",IF(Tabela1[[#This Row],[PRAZO ABERTURA R.A.E]]&lt;TODAY(),"ATRASADO","NO PRAZO")))</f>
        <v>CONCLUÍDO</v>
      </c>
      <c r="AB524" s="13" t="str">
        <f ca="1">IF(Tabela1[[#This Row],[PRAZO ABERTURA R.A.E]]&gt;=TODAY(),"",IF(Tabela1[[#This Row],[STATUS]]="ATRASADO",TODAY()-Tabela1[[#This Row],[PRAZO ABERTURA R.A.E]],""))</f>
        <v/>
      </c>
      <c r="AC524" s="3" t="s">
        <v>248</v>
      </c>
      <c r="AD524" s="4">
        <v>45419</v>
      </c>
      <c r="AE524" s="3" t="s">
        <v>89</v>
      </c>
      <c r="AF524" t="s">
        <v>89</v>
      </c>
    </row>
    <row r="525" spans="1:32" ht="30" x14ac:dyDescent="0.25">
      <c r="A525" s="6">
        <v>524</v>
      </c>
      <c r="B525" s="2" t="s">
        <v>25</v>
      </c>
      <c r="C525" s="85">
        <v>45417</v>
      </c>
      <c r="D525" s="18" t="str">
        <f t="shared" si="4"/>
        <v>maio</v>
      </c>
      <c r="E525" s="9">
        <v>0.71527777777777779</v>
      </c>
      <c r="F525" s="80" t="s">
        <v>3188</v>
      </c>
      <c r="G525" s="2" t="s">
        <v>28</v>
      </c>
      <c r="H525" s="23" t="s">
        <v>2401</v>
      </c>
      <c r="I525" s="131"/>
      <c r="J525" s="3"/>
      <c r="K525" s="5" t="s">
        <v>3211</v>
      </c>
      <c r="L525" s="3" t="s">
        <v>150</v>
      </c>
      <c r="M525" s="3" t="s">
        <v>146</v>
      </c>
      <c r="N525" s="2" t="s">
        <v>3097</v>
      </c>
      <c r="O525" s="2" t="s">
        <v>3189</v>
      </c>
      <c r="P525" s="3" t="s">
        <v>3099</v>
      </c>
      <c r="Q525" s="70"/>
      <c r="R525" s="70"/>
      <c r="S525" s="70"/>
      <c r="T525" s="7" t="s">
        <v>3190</v>
      </c>
      <c r="U525" s="3" t="s">
        <v>3191</v>
      </c>
      <c r="V525" s="3" t="s">
        <v>80</v>
      </c>
      <c r="W525" s="3" t="s">
        <v>85</v>
      </c>
      <c r="X525" s="3" t="s">
        <v>86</v>
      </c>
      <c r="Y525" s="3" t="s">
        <v>89</v>
      </c>
      <c r="Z525" s="4">
        <f>IF(Tabela1[[#This Row],[R.A.E]]="SIM",VLOOKUP(Tabela1[[#This Row],[CLASSIFICAÇÃO]],Lista_Susp_!PRAZO,2,0)+Tabela1[[#This Row],[DATA]],"")</f>
        <v>45424</v>
      </c>
      <c r="AA525" s="13" t="str">
        <f ca="1">IF(Tabela1[[#This Row],[R.A.E]]="SIM",IF(AC525="ok","CONCLUÍDO",IF(Tabela1[[#This Row],[PRAZO ABERTURA R.A.E]]&lt;TODAY(),"ATRASADO","NO PRAZO")))</f>
        <v>CONCLUÍDO</v>
      </c>
      <c r="AB525" s="13" t="str">
        <f ca="1">IF(Tabela1[[#This Row],[PRAZO ABERTURA R.A.E]]&gt;=TODAY(),"",IF(Tabela1[[#This Row],[STATUS]]="ATRASADO",TODAY()-Tabela1[[#This Row],[PRAZO ABERTURA R.A.E]],""))</f>
        <v/>
      </c>
      <c r="AC525" s="3" t="s">
        <v>248</v>
      </c>
      <c r="AD525" s="4">
        <v>45420</v>
      </c>
      <c r="AE525" s="3" t="s">
        <v>89</v>
      </c>
      <c r="AF525" t="s">
        <v>89</v>
      </c>
    </row>
    <row r="526" spans="1:32" ht="30" x14ac:dyDescent="0.25">
      <c r="A526" s="6">
        <v>525</v>
      </c>
      <c r="B526" s="2" t="s">
        <v>25</v>
      </c>
      <c r="C526" s="85">
        <v>45417</v>
      </c>
      <c r="D526" s="18" t="str">
        <f t="shared" si="4"/>
        <v>maio</v>
      </c>
      <c r="E526" s="9">
        <v>0.91319444444444453</v>
      </c>
      <c r="F526" s="80" t="s">
        <v>3192</v>
      </c>
      <c r="G526" s="2" t="s">
        <v>28</v>
      </c>
      <c r="H526" s="23" t="s">
        <v>2401</v>
      </c>
      <c r="I526" s="131"/>
      <c r="J526" s="3"/>
      <c r="K526" s="5" t="s">
        <v>3210</v>
      </c>
      <c r="L526" s="3" t="s">
        <v>150</v>
      </c>
      <c r="M526" s="3" t="s">
        <v>146</v>
      </c>
      <c r="N526" s="2" t="s">
        <v>2228</v>
      </c>
      <c r="O526" s="2" t="s">
        <v>3691</v>
      </c>
      <c r="P526" s="3" t="s">
        <v>3099</v>
      </c>
      <c r="Q526" s="70"/>
      <c r="R526" s="70"/>
      <c r="S526" s="70"/>
      <c r="T526" s="7" t="s">
        <v>3193</v>
      </c>
      <c r="U526" s="3" t="s">
        <v>1298</v>
      </c>
      <c r="V526" s="3" t="s">
        <v>80</v>
      </c>
      <c r="W526" s="3" t="s">
        <v>85</v>
      </c>
      <c r="X526" s="3" t="s">
        <v>86</v>
      </c>
      <c r="Y526" s="3" t="s">
        <v>89</v>
      </c>
      <c r="Z526" s="4">
        <f>IF(Tabela1[[#This Row],[R.A.E]]="SIM",VLOOKUP(Tabela1[[#This Row],[CLASSIFICAÇÃO]],Lista_Susp_!PRAZO,2,0)+Tabela1[[#This Row],[DATA]],"")</f>
        <v>45424</v>
      </c>
      <c r="AA526" s="13" t="str">
        <f ca="1">IF(Tabela1[[#This Row],[R.A.E]]="SIM",IF(AC526="ok","CONCLUÍDO",IF(Tabela1[[#This Row],[PRAZO ABERTURA R.A.E]]&lt;TODAY(),"ATRASADO","NO PRAZO")))</f>
        <v>CONCLUÍDO</v>
      </c>
      <c r="AB526" s="13" t="str">
        <f ca="1">IF(Tabela1[[#This Row],[PRAZO ABERTURA R.A.E]]&gt;=TODAY(),"",IF(Tabela1[[#This Row],[STATUS]]="ATRASADO",TODAY()-Tabela1[[#This Row],[PRAZO ABERTURA R.A.E]],""))</f>
        <v/>
      </c>
      <c r="AC526" s="3" t="s">
        <v>248</v>
      </c>
      <c r="AD526" s="4">
        <v>45419</v>
      </c>
      <c r="AE526" s="3" t="s">
        <v>89</v>
      </c>
      <c r="AF526" t="s">
        <v>89</v>
      </c>
    </row>
    <row r="527" spans="1:32" ht="30" x14ac:dyDescent="0.25">
      <c r="A527" s="6">
        <v>526</v>
      </c>
      <c r="B527" s="2" t="s">
        <v>25</v>
      </c>
      <c r="C527" s="85">
        <v>45417</v>
      </c>
      <c r="D527" s="18" t="str">
        <f t="shared" si="4"/>
        <v>maio</v>
      </c>
      <c r="E527" s="9">
        <v>0.59375</v>
      </c>
      <c r="F527" s="80" t="s">
        <v>3195</v>
      </c>
      <c r="G527" s="2" t="s">
        <v>28</v>
      </c>
      <c r="H527" s="23" t="s">
        <v>2399</v>
      </c>
      <c r="I527" s="131"/>
      <c r="J527" s="3"/>
      <c r="K527" s="5" t="s">
        <v>3209</v>
      </c>
      <c r="L527" s="3" t="s">
        <v>161</v>
      </c>
      <c r="M527" s="3" t="s">
        <v>144</v>
      </c>
      <c r="N527" s="2" t="s">
        <v>1574</v>
      </c>
      <c r="O527" s="2" t="s">
        <v>3196</v>
      </c>
      <c r="P527" s="3" t="s">
        <v>3197</v>
      </c>
      <c r="Q527" s="70"/>
      <c r="R527" s="70"/>
      <c r="S527" s="70"/>
      <c r="T527" s="7" t="s">
        <v>3198</v>
      </c>
      <c r="U527" s="3" t="s">
        <v>3199</v>
      </c>
      <c r="V527" s="3" t="s">
        <v>271</v>
      </c>
      <c r="W527" s="3" t="s">
        <v>85</v>
      </c>
      <c r="X527" s="3" t="s">
        <v>86</v>
      </c>
      <c r="Y527" s="3" t="s">
        <v>83</v>
      </c>
      <c r="Z527" s="4" t="str">
        <f>IF(Tabela1[[#This Row],[R.A.E]]="SIM",VLOOKUP(Tabela1[[#This Row],[CLASSIFICAÇÃO]],Lista_Susp_!PRAZO,2,0)+Tabela1[[#This Row],[DATA]],"")</f>
        <v/>
      </c>
      <c r="AA527" s="13" t="b">
        <f ca="1">IF(Tabela1[[#This Row],[R.A.E]]="SIM",IF(AC527="ok","CONCLUÍDO",IF(Tabela1[[#This Row],[PRAZO ABERTURA R.A.E]]&lt;TODAY(),"ATRASADO","NO PRAZO")))</f>
        <v>0</v>
      </c>
      <c r="AB527" s="13" t="str">
        <f ca="1">IF(Tabela1[[#This Row],[PRAZO ABERTURA R.A.E]]&gt;=TODAY(),"",IF(Tabela1[[#This Row],[STATUS]]="ATRASADO",TODAY()-Tabela1[[#This Row],[PRAZO ABERTURA R.A.E]],""))</f>
        <v/>
      </c>
      <c r="AE527" s="3"/>
      <c r="AF527" t="s">
        <v>89</v>
      </c>
    </row>
    <row r="528" spans="1:32" ht="45" x14ac:dyDescent="0.25">
      <c r="A528" s="6">
        <v>527</v>
      </c>
      <c r="B528" s="2" t="s">
        <v>25</v>
      </c>
      <c r="C528" s="85">
        <v>45416</v>
      </c>
      <c r="D528" s="18" t="str">
        <f t="shared" si="4"/>
        <v>maio</v>
      </c>
      <c r="E528" s="9">
        <v>0.40972222222222227</v>
      </c>
      <c r="F528" s="80" t="s">
        <v>3200</v>
      </c>
      <c r="G528" s="2" t="s">
        <v>39</v>
      </c>
      <c r="H528" s="23" t="s">
        <v>2400</v>
      </c>
      <c r="I528" s="131"/>
      <c r="J528" s="3" t="s">
        <v>89</v>
      </c>
      <c r="K528" s="5" t="s">
        <v>3208</v>
      </c>
      <c r="L528" s="3" t="s">
        <v>45</v>
      </c>
      <c r="M528" s="3" t="s">
        <v>145</v>
      </c>
      <c r="N528" s="2" t="s">
        <v>758</v>
      </c>
      <c r="O528" s="2" t="s">
        <v>3207</v>
      </c>
      <c r="P528" s="3" t="s">
        <v>459</v>
      </c>
      <c r="Q528" s="70"/>
      <c r="R528" s="70"/>
      <c r="S528" s="70"/>
      <c r="T528" s="7" t="s">
        <v>3201</v>
      </c>
      <c r="U528" s="6" t="s">
        <v>3206</v>
      </c>
      <c r="V528" s="3" t="s">
        <v>91</v>
      </c>
      <c r="W528" s="3" t="s">
        <v>92</v>
      </c>
      <c r="X528" s="3" t="s">
        <v>86</v>
      </c>
      <c r="Y528" s="3" t="s">
        <v>89</v>
      </c>
      <c r="Z528" s="4">
        <f>IF(Tabela1[[#This Row],[R.A.E]]="SIM",VLOOKUP(Tabela1[[#This Row],[CLASSIFICAÇÃO]],Lista_Susp_!PRAZO,2,0)+Tabela1[[#This Row],[DATA]],"")</f>
        <v>45423</v>
      </c>
      <c r="AA528" s="13" t="str">
        <f ca="1">IF(Tabela1[[#This Row],[R.A.E]]="SIM",IF(AC528="ok","CONCLUÍDO",IF(Tabela1[[#This Row],[PRAZO ABERTURA R.A.E]]&lt;TODAY(),"ATRASADO","NO PRAZO")))</f>
        <v>CONCLUÍDO</v>
      </c>
      <c r="AB528" s="13" t="str">
        <f ca="1">IF(Tabela1[[#This Row],[PRAZO ABERTURA R.A.E]]&gt;=TODAY(),"",IF(Tabela1[[#This Row],[STATUS]]="ATRASADO",TODAY()-Tabela1[[#This Row],[PRAZO ABERTURA R.A.E]],""))</f>
        <v/>
      </c>
      <c r="AC528" s="3" t="s">
        <v>248</v>
      </c>
      <c r="AD528" s="4">
        <v>45427</v>
      </c>
      <c r="AE528" s="3" t="s">
        <v>89</v>
      </c>
      <c r="AF528" t="s">
        <v>89</v>
      </c>
    </row>
    <row r="529" spans="1:32" ht="30" x14ac:dyDescent="0.25">
      <c r="A529" s="125">
        <v>528</v>
      </c>
      <c r="B529" s="2" t="s">
        <v>25</v>
      </c>
      <c r="C529" s="85">
        <v>45415</v>
      </c>
      <c r="D529" s="18" t="str">
        <f t="shared" si="4"/>
        <v>maio</v>
      </c>
      <c r="E529" s="9">
        <v>0.54166666666666663</v>
      </c>
      <c r="F529" s="80" t="s">
        <v>1023</v>
      </c>
      <c r="G529" s="2" t="s">
        <v>28</v>
      </c>
      <c r="H529" s="23" t="s">
        <v>2399</v>
      </c>
      <c r="I529" s="131"/>
      <c r="J529" s="3"/>
      <c r="K529" s="5" t="s">
        <v>3503</v>
      </c>
      <c r="L529" s="3" t="s">
        <v>150</v>
      </c>
      <c r="M529" s="3" t="s">
        <v>145</v>
      </c>
      <c r="N529" s="2" t="s">
        <v>1449</v>
      </c>
      <c r="O529" s="2" t="s">
        <v>3202</v>
      </c>
      <c r="P529" s="3" t="s">
        <v>3203</v>
      </c>
      <c r="Q529" s="70"/>
      <c r="R529" s="70"/>
      <c r="S529" s="70"/>
      <c r="T529" s="7" t="s">
        <v>3204</v>
      </c>
      <c r="U529" s="3" t="s">
        <v>3205</v>
      </c>
      <c r="V529" s="3" t="s">
        <v>276</v>
      </c>
      <c r="W529" s="3" t="s">
        <v>85</v>
      </c>
      <c r="X529" s="3" t="s">
        <v>86</v>
      </c>
      <c r="Y529" s="3" t="s">
        <v>83</v>
      </c>
      <c r="Z529" s="4"/>
      <c r="AA529" s="13" t="b">
        <f ca="1">IF(Tabela1[[#This Row],[R.A.E]]="SIM",IF(AC529="ok","CONCLUÍDO",IF(Tabela1[[#This Row],[PRAZO ABERTURA R.A.E]]&lt;TODAY(),"ATRASADO","NO PRAZO")))</f>
        <v>0</v>
      </c>
      <c r="AB529" s="13" t="str">
        <f ca="1">IF(Tabela1[[#This Row],[PRAZO ABERTURA R.A.E]]&gt;=TODAY(),"",IF(Tabela1[[#This Row],[STATUS]]="ATRASADO",TODAY()-Tabela1[[#This Row],[PRAZO ABERTURA R.A.E]],""))</f>
        <v/>
      </c>
      <c r="AE529" s="3"/>
      <c r="AF529" t="s">
        <v>89</v>
      </c>
    </row>
    <row r="530" spans="1:32" ht="105" x14ac:dyDescent="0.25">
      <c r="A530" s="6">
        <v>529</v>
      </c>
      <c r="B530" s="2" t="s">
        <v>25</v>
      </c>
      <c r="C530" s="85">
        <v>45420</v>
      </c>
      <c r="D530" s="18" t="str">
        <f t="shared" si="4"/>
        <v>maio</v>
      </c>
      <c r="E530" s="9">
        <v>0.41666666666666669</v>
      </c>
      <c r="F530" s="80" t="s">
        <v>3235</v>
      </c>
      <c r="G530" s="2" t="s">
        <v>32</v>
      </c>
      <c r="H530" s="23"/>
      <c r="I530" s="131"/>
      <c r="J530" s="3"/>
      <c r="K530" s="5" t="s">
        <v>3234</v>
      </c>
      <c r="L530" s="3" t="s">
        <v>155</v>
      </c>
      <c r="M530" s="3" t="s">
        <v>147</v>
      </c>
      <c r="N530" s="2" t="s">
        <v>1910</v>
      </c>
      <c r="O530" s="2" t="s">
        <v>3236</v>
      </c>
      <c r="P530" s="3" t="s">
        <v>399</v>
      </c>
      <c r="Q530" s="70"/>
      <c r="R530" s="70"/>
      <c r="S530" s="70"/>
      <c r="T530" s="7" t="s">
        <v>3237</v>
      </c>
      <c r="U530" s="3" t="s">
        <v>3238</v>
      </c>
      <c r="V530" s="3" t="s">
        <v>405</v>
      </c>
      <c r="W530" s="3" t="s">
        <v>85</v>
      </c>
      <c r="X530" s="3" t="s">
        <v>86</v>
      </c>
      <c r="Y530" s="3" t="s">
        <v>83</v>
      </c>
      <c r="Z530" s="4" t="str">
        <f>IF(Tabela1[[#This Row],[R.A.E]]="SIM",VLOOKUP(Tabela1[[#This Row],[CLASSIFICAÇÃO]],Lista_Susp_!PRAZO,2,0)+Tabela1[[#This Row],[DATA]],"")</f>
        <v/>
      </c>
      <c r="AA530" s="13" t="b">
        <f ca="1">IF(Tabela1[[#This Row],[R.A.E]]="SIM",IF(AC530="ok","CONCLUÍDO",IF(Tabela1[[#This Row],[PRAZO ABERTURA R.A.E]]&lt;TODAY(),"ATRASADO","NO PRAZO")))</f>
        <v>0</v>
      </c>
      <c r="AB530" s="13" t="str">
        <f ca="1">IF(Tabela1[[#This Row],[PRAZO ABERTURA R.A.E]]&gt;=TODAY(),"",IF(Tabela1[[#This Row],[STATUS]]="ATRASADO",TODAY()-Tabela1[[#This Row],[PRAZO ABERTURA R.A.E]],""))</f>
        <v/>
      </c>
      <c r="AE530" s="3"/>
      <c r="AF530" t="s">
        <v>89</v>
      </c>
    </row>
    <row r="531" spans="1:32" ht="45" x14ac:dyDescent="0.25">
      <c r="A531" s="6">
        <v>530</v>
      </c>
      <c r="B531" s="2" t="s">
        <v>25</v>
      </c>
      <c r="C531" s="85">
        <v>45419</v>
      </c>
      <c r="D531" s="18" t="str">
        <f t="shared" si="4"/>
        <v>maio</v>
      </c>
      <c r="E531" s="9">
        <v>0.42708333333333331</v>
      </c>
      <c r="F531" s="80" t="s">
        <v>3239</v>
      </c>
      <c r="G531" s="2" t="s">
        <v>32</v>
      </c>
      <c r="H531" s="23"/>
      <c r="I531" s="131"/>
      <c r="J531" s="3"/>
      <c r="K531" s="5" t="s">
        <v>3240</v>
      </c>
      <c r="L531" s="3" t="s">
        <v>176</v>
      </c>
      <c r="M531" s="3" t="s">
        <v>145</v>
      </c>
      <c r="N531" s="2" t="s">
        <v>3241</v>
      </c>
      <c r="O531" s="2" t="s">
        <v>3246</v>
      </c>
      <c r="P531" s="3" t="s">
        <v>3242</v>
      </c>
      <c r="Q531" s="70"/>
      <c r="R531" s="70"/>
      <c r="S531" s="70"/>
      <c r="T531" s="7" t="s">
        <v>3243</v>
      </c>
      <c r="U531" s="3" t="s">
        <v>3244</v>
      </c>
      <c r="V531" s="3" t="s">
        <v>276</v>
      </c>
      <c r="W531" s="3" t="s">
        <v>85</v>
      </c>
      <c r="X531" s="3" t="s">
        <v>86</v>
      </c>
      <c r="Y531" s="3" t="s">
        <v>83</v>
      </c>
      <c r="Z531" s="4" t="str">
        <f>IF(Tabela1[[#This Row],[R.A.E]]="SIM",VLOOKUP(Tabela1[[#This Row],[CLASSIFICAÇÃO]],Lista_Susp_!PRAZO,2,0)+Tabela1[[#This Row],[DATA]],"")</f>
        <v/>
      </c>
      <c r="AA531" s="13" t="b">
        <f ca="1">IF(Tabela1[[#This Row],[R.A.E]]="SIM",IF(AC531="ok","CONCLUÍDO",IF(Tabela1[[#This Row],[PRAZO ABERTURA R.A.E]]&lt;TODAY(),"ATRASADO","NO PRAZO")))</f>
        <v>0</v>
      </c>
      <c r="AB531" s="13" t="str">
        <f ca="1">IF(Tabela1[[#This Row],[PRAZO ABERTURA R.A.E]]&gt;=TODAY(),"",IF(Tabela1[[#This Row],[STATUS]]="ATRASADO",TODAY()-Tabela1[[#This Row],[PRAZO ABERTURA R.A.E]],""))</f>
        <v/>
      </c>
      <c r="AE531" s="3"/>
      <c r="AF531" t="s">
        <v>89</v>
      </c>
    </row>
    <row r="532" spans="1:32" ht="45" x14ac:dyDescent="0.25">
      <c r="A532" s="6">
        <v>531</v>
      </c>
      <c r="B532" s="2" t="s">
        <v>30</v>
      </c>
      <c r="C532" s="85">
        <v>45419</v>
      </c>
      <c r="D532" s="18" t="str">
        <f t="shared" si="4"/>
        <v>maio</v>
      </c>
      <c r="E532" s="9">
        <v>0.58680555555555558</v>
      </c>
      <c r="F532" s="80" t="s">
        <v>3245</v>
      </c>
      <c r="G532" s="2" t="s">
        <v>39</v>
      </c>
      <c r="H532" s="23"/>
      <c r="I532" s="131"/>
      <c r="J532" s="3"/>
      <c r="K532" s="5" t="s">
        <v>3374</v>
      </c>
      <c r="L532" s="3" t="s">
        <v>229</v>
      </c>
      <c r="M532" s="3" t="s">
        <v>145</v>
      </c>
      <c r="N532" s="2" t="s">
        <v>1617</v>
      </c>
      <c r="O532" s="2" t="s">
        <v>3247</v>
      </c>
      <c r="P532" s="3" t="s">
        <v>1306</v>
      </c>
      <c r="Q532" s="70"/>
      <c r="R532" s="70"/>
      <c r="S532" s="70"/>
      <c r="T532" s="7" t="s">
        <v>3248</v>
      </c>
      <c r="U532" s="3" t="s">
        <v>3249</v>
      </c>
      <c r="V532" s="3" t="s">
        <v>99</v>
      </c>
      <c r="W532" s="3" t="s">
        <v>85</v>
      </c>
      <c r="X532" s="3" t="s">
        <v>86</v>
      </c>
      <c r="Y532" s="3" t="s">
        <v>83</v>
      </c>
      <c r="Z532" s="4" t="str">
        <f>IF(Tabela1[[#This Row],[R.A.E]]="SIM",VLOOKUP(Tabela1[[#This Row],[CLASSIFICAÇÃO]],Lista_Susp_!PRAZO,2,0)+Tabela1[[#This Row],[DATA]],"")</f>
        <v/>
      </c>
      <c r="AA532" s="13" t="b">
        <f ca="1">IF(Tabela1[[#This Row],[R.A.E]]="SIM",IF(AC532="ok","CONCLUÍDO",IF(Tabela1[[#This Row],[PRAZO ABERTURA R.A.E]]&lt;TODAY(),"ATRASADO","NO PRAZO")))</f>
        <v>0</v>
      </c>
      <c r="AB532" s="13" t="str">
        <f ca="1">IF(Tabela1[[#This Row],[PRAZO ABERTURA R.A.E]]&gt;=TODAY(),"",IF(Tabela1[[#This Row],[STATUS]]="ATRASADO",TODAY()-Tabela1[[#This Row],[PRAZO ABERTURA R.A.E]],""))</f>
        <v/>
      </c>
      <c r="AE532" s="3"/>
      <c r="AF532" t="s">
        <v>89</v>
      </c>
    </row>
    <row r="533" spans="1:32" ht="45" x14ac:dyDescent="0.25">
      <c r="A533" s="6">
        <v>532</v>
      </c>
      <c r="B533" s="2" t="s">
        <v>25</v>
      </c>
      <c r="C533" s="85">
        <v>45420</v>
      </c>
      <c r="D533" s="18" t="str">
        <f t="shared" si="4"/>
        <v>maio</v>
      </c>
      <c r="E533" s="9">
        <v>0.39583333333333331</v>
      </c>
      <c r="F533" s="80" t="s">
        <v>3250</v>
      </c>
      <c r="G533" s="2" t="s">
        <v>39</v>
      </c>
      <c r="H533" s="23"/>
      <c r="I533" s="131"/>
      <c r="J533" s="3"/>
      <c r="K533" s="5" t="s">
        <v>3251</v>
      </c>
      <c r="L533" s="3" t="s">
        <v>209</v>
      </c>
      <c r="M533" s="3" t="s">
        <v>145</v>
      </c>
      <c r="N533" s="2" t="s">
        <v>3252</v>
      </c>
      <c r="O533" s="2" t="s">
        <v>3253</v>
      </c>
      <c r="P533" s="3" t="s">
        <v>3254</v>
      </c>
      <c r="Q533" s="70"/>
      <c r="R533" s="70"/>
      <c r="S533" s="70"/>
      <c r="T533" s="7" t="s">
        <v>3255</v>
      </c>
      <c r="U533" s="3" t="s">
        <v>3256</v>
      </c>
      <c r="V533" s="3" t="s">
        <v>91</v>
      </c>
      <c r="W533" s="3" t="s">
        <v>85</v>
      </c>
      <c r="X533" s="3" t="s">
        <v>86</v>
      </c>
      <c r="Y533" s="3" t="s">
        <v>83</v>
      </c>
      <c r="Z533" s="4" t="str">
        <f>IF(Tabela1[[#This Row],[R.A.E]]="SIM",VLOOKUP(Tabela1[[#This Row],[CLASSIFICAÇÃO]],Lista_Susp_!PRAZO,2,0)+Tabela1[[#This Row],[DATA]],"")</f>
        <v/>
      </c>
      <c r="AA533" s="13" t="b">
        <f ca="1">IF(Tabela1[[#This Row],[R.A.E]]="SIM",IF(AC533="ok","CONCLUÍDO",IF(Tabela1[[#This Row],[PRAZO ABERTURA R.A.E]]&lt;TODAY(),"ATRASADO","NO PRAZO")))</f>
        <v>0</v>
      </c>
      <c r="AB533" s="13" t="str">
        <f ca="1">IF(Tabela1[[#This Row],[PRAZO ABERTURA R.A.E]]&gt;=TODAY(),"",IF(Tabela1[[#This Row],[STATUS]]="ATRASADO",TODAY()-Tabela1[[#This Row],[PRAZO ABERTURA R.A.E]],""))</f>
        <v/>
      </c>
      <c r="AE533" s="3"/>
      <c r="AF533" t="s">
        <v>89</v>
      </c>
    </row>
    <row r="534" spans="1:32" ht="30" x14ac:dyDescent="0.25">
      <c r="A534" s="6">
        <v>533</v>
      </c>
      <c r="B534" s="2" t="s">
        <v>25</v>
      </c>
      <c r="C534" s="85">
        <v>45420</v>
      </c>
      <c r="D534" s="18" t="str">
        <f t="shared" si="4"/>
        <v>maio</v>
      </c>
      <c r="E534" s="9">
        <v>0.53125</v>
      </c>
      <c r="F534" s="80" t="s">
        <v>3257</v>
      </c>
      <c r="G534" s="2" t="s">
        <v>28</v>
      </c>
      <c r="H534" s="23" t="s">
        <v>2399</v>
      </c>
      <c r="I534" s="131"/>
      <c r="J534" s="3"/>
      <c r="K534" s="5" t="s">
        <v>3258</v>
      </c>
      <c r="L534" s="3" t="s">
        <v>150</v>
      </c>
      <c r="M534" s="3" t="s">
        <v>146</v>
      </c>
      <c r="N534" s="2" t="s">
        <v>2228</v>
      </c>
      <c r="O534" s="2" t="s">
        <v>3259</v>
      </c>
      <c r="P534" s="3" t="s">
        <v>3260</v>
      </c>
      <c r="Q534" s="70"/>
      <c r="R534" s="70"/>
      <c r="S534" s="70"/>
      <c r="T534" s="7" t="s">
        <v>3261</v>
      </c>
      <c r="U534" s="3" t="s">
        <v>3262</v>
      </c>
      <c r="V534" s="3" t="s">
        <v>122</v>
      </c>
      <c r="W534" s="3" t="s">
        <v>85</v>
      </c>
      <c r="X534" s="3" t="s">
        <v>86</v>
      </c>
      <c r="Y534" s="3" t="s">
        <v>83</v>
      </c>
      <c r="Z534" s="4"/>
      <c r="AA534" s="13" t="b">
        <f ca="1">IF(Tabela1[[#This Row],[R.A.E]]="SIM",IF(AC534="ok","CONCLUÍDO",IF(Tabela1[[#This Row],[PRAZO ABERTURA R.A.E]]&lt;TODAY(),"ATRASADO","NO PRAZO")))</f>
        <v>0</v>
      </c>
      <c r="AB534" s="13" t="str">
        <f ca="1">IF(Tabela1[[#This Row],[PRAZO ABERTURA R.A.E]]&gt;=TODAY(),"",IF(Tabela1[[#This Row],[STATUS]]="ATRASADO",TODAY()-Tabela1[[#This Row],[PRAZO ABERTURA R.A.E]],""))</f>
        <v/>
      </c>
      <c r="AE534" s="3"/>
      <c r="AF534" t="s">
        <v>89</v>
      </c>
    </row>
    <row r="535" spans="1:32" ht="30" x14ac:dyDescent="0.25">
      <c r="A535" s="6">
        <v>534</v>
      </c>
      <c r="B535" s="2" t="s">
        <v>25</v>
      </c>
      <c r="C535" s="85">
        <v>45420</v>
      </c>
      <c r="D535" s="18" t="str">
        <f t="shared" si="4"/>
        <v>maio</v>
      </c>
      <c r="E535" s="9">
        <v>0.52430555555555558</v>
      </c>
      <c r="F535" s="80" t="s">
        <v>3263</v>
      </c>
      <c r="G535" s="2" t="s">
        <v>28</v>
      </c>
      <c r="H535" s="23" t="s">
        <v>2399</v>
      </c>
      <c r="I535" s="131"/>
      <c r="J535" s="3"/>
      <c r="K535" s="5" t="s">
        <v>3504</v>
      </c>
      <c r="L535" s="3" t="s">
        <v>45</v>
      </c>
      <c r="M535" s="3" t="s">
        <v>145</v>
      </c>
      <c r="N535" s="2" t="s">
        <v>3264</v>
      </c>
      <c r="O535" s="2" t="s">
        <v>3265</v>
      </c>
      <c r="P535" s="3" t="s">
        <v>3266</v>
      </c>
      <c r="Q535" s="70"/>
      <c r="R535" s="70"/>
      <c r="S535" s="70"/>
      <c r="T535" s="7" t="s">
        <v>3267</v>
      </c>
      <c r="U535" s="3" t="s">
        <v>3268</v>
      </c>
      <c r="V535" s="3" t="s">
        <v>276</v>
      </c>
      <c r="W535" s="3" t="s">
        <v>85</v>
      </c>
      <c r="X535" s="3" t="s">
        <v>86</v>
      </c>
      <c r="Y535" s="3" t="s">
        <v>83</v>
      </c>
      <c r="Z535" s="4" t="str">
        <f>IF(Tabela1[[#This Row],[R.A.E]]="SIM",VLOOKUP(Tabela1[[#This Row],[CLASSIFICAÇÃO]],Lista_Susp_!PRAZO,2,0)+Tabela1[[#This Row],[DATA]],"")</f>
        <v/>
      </c>
      <c r="AA535" s="13" t="b">
        <f ca="1">IF(Tabela1[[#This Row],[R.A.E]]="SIM",IF(AC535="ok","CONCLUÍDO",IF(Tabela1[[#This Row],[PRAZO ABERTURA R.A.E]]&lt;TODAY(),"ATRASADO","NO PRAZO")))</f>
        <v>0</v>
      </c>
      <c r="AB535" s="13" t="str">
        <f ca="1">IF(Tabela1[[#This Row],[PRAZO ABERTURA R.A.E]]&gt;=TODAY(),"",IF(Tabela1[[#This Row],[STATUS]]="ATRASADO",TODAY()-Tabela1[[#This Row],[PRAZO ABERTURA R.A.E]],""))</f>
        <v/>
      </c>
      <c r="AE535" s="3"/>
      <c r="AF535" t="s">
        <v>89</v>
      </c>
    </row>
    <row r="536" spans="1:32" ht="30" x14ac:dyDescent="0.25">
      <c r="A536" s="6">
        <v>535</v>
      </c>
      <c r="B536" s="2" t="s">
        <v>30</v>
      </c>
      <c r="C536" s="85">
        <v>45420</v>
      </c>
      <c r="D536" s="18" t="str">
        <f t="shared" si="4"/>
        <v>maio</v>
      </c>
      <c r="E536" s="9">
        <v>0.625</v>
      </c>
      <c r="F536" s="80" t="s">
        <v>3269</v>
      </c>
      <c r="G536" s="2" t="s">
        <v>36</v>
      </c>
      <c r="H536" s="23"/>
      <c r="I536" s="131"/>
      <c r="J536" s="3"/>
      <c r="K536" s="5" t="s">
        <v>3270</v>
      </c>
      <c r="L536" s="3" t="s">
        <v>153</v>
      </c>
      <c r="M536" s="3" t="s">
        <v>145</v>
      </c>
      <c r="N536" s="2" t="s">
        <v>3271</v>
      </c>
      <c r="O536" s="2" t="s">
        <v>3272</v>
      </c>
      <c r="P536" s="3" t="s">
        <v>3273</v>
      </c>
      <c r="Q536" s="70"/>
      <c r="R536" s="70"/>
      <c r="S536" s="70"/>
      <c r="T536" s="7" t="s">
        <v>473</v>
      </c>
      <c r="U536" s="3" t="s">
        <v>3274</v>
      </c>
      <c r="V536" s="3" t="s">
        <v>94</v>
      </c>
      <c r="W536" s="3" t="s">
        <v>85</v>
      </c>
      <c r="X536" s="3" t="s">
        <v>86</v>
      </c>
      <c r="Y536" s="3" t="s">
        <v>83</v>
      </c>
      <c r="Z536" s="4" t="str">
        <f>IF(Tabela1[[#This Row],[R.A.E]]="SIM",VLOOKUP(Tabela1[[#This Row],[CLASSIFICAÇÃO]],Lista_Susp_!PRAZO,2,0)+Tabela1[[#This Row],[DATA]],"")</f>
        <v/>
      </c>
      <c r="AA536" s="13" t="b">
        <f ca="1">IF(Tabela1[[#This Row],[R.A.E]]="SIM",IF(AC536="ok","CONCLUÍDO",IF(Tabela1[[#This Row],[PRAZO ABERTURA R.A.E]]&lt;TODAY(),"ATRASADO","NO PRAZO")))</f>
        <v>0</v>
      </c>
      <c r="AB536" s="13" t="str">
        <f ca="1">IF(Tabela1[[#This Row],[PRAZO ABERTURA R.A.E]]&gt;=TODAY(),"",IF(Tabela1[[#This Row],[STATUS]]="ATRASADO",TODAY()-Tabela1[[#This Row],[PRAZO ABERTURA R.A.E]],""))</f>
        <v/>
      </c>
      <c r="AE536" s="3"/>
      <c r="AF536" t="s">
        <v>89</v>
      </c>
    </row>
    <row r="537" spans="1:32" ht="60" x14ac:dyDescent="0.25">
      <c r="A537" s="6">
        <v>536</v>
      </c>
      <c r="B537" s="2" t="s">
        <v>30</v>
      </c>
      <c r="C537" s="85">
        <v>45420</v>
      </c>
      <c r="D537" s="18" t="str">
        <f t="shared" si="4"/>
        <v>maio</v>
      </c>
      <c r="E537" s="9">
        <v>0.63194444444444442</v>
      </c>
      <c r="F537" s="80" t="s">
        <v>3275</v>
      </c>
      <c r="G537" s="2" t="s">
        <v>39</v>
      </c>
      <c r="H537" s="23"/>
      <c r="I537" s="131"/>
      <c r="J537" s="3"/>
      <c r="K537" s="5" t="s">
        <v>3276</v>
      </c>
      <c r="L537" s="3" t="s">
        <v>220</v>
      </c>
      <c r="M537" s="3" t="s">
        <v>145</v>
      </c>
      <c r="N537" s="2" t="s">
        <v>3065</v>
      </c>
      <c r="O537" s="2" t="s">
        <v>3277</v>
      </c>
      <c r="P537" s="3" t="s">
        <v>3278</v>
      </c>
      <c r="Q537" s="70"/>
      <c r="R537" s="70"/>
      <c r="S537" s="70"/>
      <c r="T537" s="7" t="s">
        <v>3279</v>
      </c>
      <c r="U537" s="3" t="s">
        <v>3280</v>
      </c>
      <c r="V537" s="3" t="s">
        <v>258</v>
      </c>
      <c r="W537" s="3" t="s">
        <v>85</v>
      </c>
      <c r="X537" s="3" t="s">
        <v>86</v>
      </c>
      <c r="Y537" s="3" t="s">
        <v>83</v>
      </c>
      <c r="Z537" s="4" t="str">
        <f>IF(Tabela1[[#This Row],[R.A.E]]="SIM",VLOOKUP(Tabela1[[#This Row],[CLASSIFICAÇÃO]],Lista_Susp_!PRAZO,2,0)+Tabela1[[#This Row],[DATA]],"")</f>
        <v/>
      </c>
      <c r="AA537" s="13" t="b">
        <f ca="1">IF(Tabela1[[#This Row],[R.A.E]]="SIM",IF(AC537="ok","CONCLUÍDO",IF(Tabela1[[#This Row],[PRAZO ABERTURA R.A.E]]&lt;TODAY(),"ATRASADO","NO PRAZO")))</f>
        <v>0</v>
      </c>
      <c r="AB537" s="13" t="str">
        <f ca="1">IF(Tabela1[[#This Row],[PRAZO ABERTURA R.A.E]]&gt;=TODAY(),"",IF(Tabela1[[#This Row],[STATUS]]="ATRASADO",TODAY()-Tabela1[[#This Row],[PRAZO ABERTURA R.A.E]],""))</f>
        <v/>
      </c>
      <c r="AE537" s="3"/>
      <c r="AF537" t="s">
        <v>89</v>
      </c>
    </row>
    <row r="538" spans="1:32" ht="45" x14ac:dyDescent="0.25">
      <c r="A538" s="6">
        <v>537</v>
      </c>
      <c r="B538" s="2" t="s">
        <v>25</v>
      </c>
      <c r="C538" s="85">
        <v>45421</v>
      </c>
      <c r="D538" s="18" t="str">
        <f t="shared" si="4"/>
        <v>maio</v>
      </c>
      <c r="E538" s="9">
        <v>0.3888888888888889</v>
      </c>
      <c r="F538" s="80" t="s">
        <v>4101</v>
      </c>
      <c r="G538" s="2" t="s">
        <v>28</v>
      </c>
      <c r="H538" s="23" t="s">
        <v>2401</v>
      </c>
      <c r="I538" s="131"/>
      <c r="J538" s="3"/>
      <c r="K538" s="5" t="s">
        <v>3505</v>
      </c>
      <c r="L538" s="3" t="s">
        <v>279</v>
      </c>
      <c r="M538" s="3" t="s">
        <v>146</v>
      </c>
      <c r="N538" s="2" t="s">
        <v>2228</v>
      </c>
      <c r="O538" s="2" t="s">
        <v>3281</v>
      </c>
      <c r="P538" s="3" t="s">
        <v>3282</v>
      </c>
      <c r="Q538" s="70"/>
      <c r="R538" s="70"/>
      <c r="S538" s="70"/>
      <c r="T538" s="7" t="s">
        <v>3283</v>
      </c>
      <c r="U538" s="3" t="s">
        <v>2688</v>
      </c>
      <c r="V538" s="3" t="s">
        <v>80</v>
      </c>
      <c r="W538" s="3" t="s">
        <v>92</v>
      </c>
      <c r="X538" s="3" t="s">
        <v>86</v>
      </c>
      <c r="Y538" s="3" t="s">
        <v>89</v>
      </c>
      <c r="Z538" s="4">
        <f>IF(Tabela1[[#This Row],[R.A.E]]="SIM",VLOOKUP(Tabela1[[#This Row],[CLASSIFICAÇÃO]],Lista_Susp_!PRAZO,2,0)+Tabela1[[#This Row],[DATA]],"")</f>
        <v>45428</v>
      </c>
      <c r="AA538" s="13" t="str">
        <f ca="1">IF(Tabela1[[#This Row],[R.A.E]]="SIM",IF(AC538="ok","CONCLUÍDO",IF(Tabela1[[#This Row],[PRAZO ABERTURA R.A.E]]&lt;TODAY(),"ATRASADO","NO PRAZO")))</f>
        <v>CONCLUÍDO</v>
      </c>
      <c r="AB538" s="13" t="str">
        <f ca="1">IF(Tabela1[[#This Row],[PRAZO ABERTURA R.A.E]]&gt;=TODAY(),"",IF(Tabela1[[#This Row],[STATUS]]="ATRASADO",TODAY()-Tabela1[[#This Row],[PRAZO ABERTURA R.A.E]],""))</f>
        <v/>
      </c>
      <c r="AC538" s="3" t="s">
        <v>248</v>
      </c>
      <c r="AD538" s="4">
        <v>45425</v>
      </c>
      <c r="AE538" s="3" t="s">
        <v>89</v>
      </c>
      <c r="AF538" t="s">
        <v>89</v>
      </c>
    </row>
    <row r="539" spans="1:32" ht="45" x14ac:dyDescent="0.25">
      <c r="A539" s="6">
        <v>538</v>
      </c>
      <c r="B539" s="2" t="s">
        <v>30</v>
      </c>
      <c r="C539" s="85">
        <v>45420</v>
      </c>
      <c r="D539" s="18" t="str">
        <f t="shared" si="4"/>
        <v>maio</v>
      </c>
      <c r="E539" s="9">
        <v>0.64583333333333337</v>
      </c>
      <c r="F539" s="80" t="s">
        <v>3284</v>
      </c>
      <c r="G539" s="2" t="s">
        <v>39</v>
      </c>
      <c r="H539" s="23"/>
      <c r="I539" s="131"/>
      <c r="J539" s="3"/>
      <c r="K539" s="5" t="s">
        <v>3373</v>
      </c>
      <c r="L539" s="3" t="s">
        <v>187</v>
      </c>
      <c r="M539" s="3" t="s">
        <v>145</v>
      </c>
      <c r="N539" s="2"/>
      <c r="O539" s="2" t="s">
        <v>3285</v>
      </c>
      <c r="P539" s="3" t="s">
        <v>3286</v>
      </c>
      <c r="Q539" s="70"/>
      <c r="R539" s="70"/>
      <c r="S539" s="70"/>
      <c r="T539" s="7" t="s">
        <v>3287</v>
      </c>
      <c r="U539" s="3" t="s">
        <v>3288</v>
      </c>
      <c r="V539" s="3" t="s">
        <v>258</v>
      </c>
      <c r="W539" s="3" t="s">
        <v>85</v>
      </c>
      <c r="X539" s="3" t="s">
        <v>86</v>
      </c>
      <c r="Y539" s="3" t="s">
        <v>83</v>
      </c>
      <c r="Z539" s="4" t="str">
        <f>IF(Tabela1[[#This Row],[R.A.E]]="SIM",VLOOKUP(Tabela1[[#This Row],[CLASSIFICAÇÃO]],Lista_Susp_!PRAZO,2,0)+Tabela1[[#This Row],[DATA]],"")</f>
        <v/>
      </c>
      <c r="AA539" s="13" t="b">
        <f ca="1">IF(Tabela1[[#This Row],[R.A.E]]="SIM",IF(AC539="ok","CONCLUÍDO",IF(Tabela1[[#This Row],[PRAZO ABERTURA R.A.E]]&lt;TODAY(),"ATRASADO","NO PRAZO")))</f>
        <v>0</v>
      </c>
      <c r="AB539" s="13" t="str">
        <f ca="1">IF(Tabela1[[#This Row],[PRAZO ABERTURA R.A.E]]&gt;=TODAY(),"",IF(Tabela1[[#This Row],[STATUS]]="ATRASADO",TODAY()-Tabela1[[#This Row],[PRAZO ABERTURA R.A.E]],""))</f>
        <v/>
      </c>
      <c r="AE539" s="3"/>
      <c r="AF539" t="s">
        <v>89</v>
      </c>
    </row>
    <row r="540" spans="1:32" ht="30" x14ac:dyDescent="0.25">
      <c r="A540" s="6">
        <v>539</v>
      </c>
      <c r="B540" s="2" t="s">
        <v>30</v>
      </c>
      <c r="C540" s="85">
        <v>45420</v>
      </c>
      <c r="D540" s="18" t="str">
        <f t="shared" si="4"/>
        <v>maio</v>
      </c>
      <c r="E540" s="9">
        <v>0.41666666666666669</v>
      </c>
      <c r="F540" s="80" t="s">
        <v>3289</v>
      </c>
      <c r="G540" s="2" t="s">
        <v>32</v>
      </c>
      <c r="H540" s="23"/>
      <c r="I540" s="131"/>
      <c r="J540" s="3"/>
      <c r="K540" s="5" t="s">
        <v>3506</v>
      </c>
      <c r="L540" s="3" t="s">
        <v>45</v>
      </c>
      <c r="M540" s="3" t="s">
        <v>145</v>
      </c>
      <c r="N540" s="2" t="s">
        <v>3290</v>
      </c>
      <c r="O540" s="2" t="s">
        <v>3291</v>
      </c>
      <c r="P540" s="3" t="s">
        <v>887</v>
      </c>
      <c r="Q540" s="70"/>
      <c r="R540" s="70"/>
      <c r="S540" s="70"/>
      <c r="T540" s="7" t="s">
        <v>3292</v>
      </c>
      <c r="U540" s="70"/>
      <c r="V540" s="6" t="s">
        <v>91</v>
      </c>
      <c r="W540" s="3" t="s">
        <v>85</v>
      </c>
      <c r="X540" s="3" t="s">
        <v>86</v>
      </c>
      <c r="Y540" s="3" t="s">
        <v>83</v>
      </c>
      <c r="Z540" s="4" t="str">
        <f>IF(Tabela1[[#This Row],[R.A.E]]="SIM",VLOOKUP(Tabela1[[#This Row],[CLASSIFICAÇÃO]],Lista_Susp_!PRAZO,2,0)+Tabela1[[#This Row],[DATA]],"")</f>
        <v/>
      </c>
      <c r="AA540" s="13" t="b">
        <f ca="1">IF(Tabela1[[#This Row],[R.A.E]]="SIM",IF(AC540="ok","CONCLUÍDO",IF(Tabela1[[#This Row],[PRAZO ABERTURA R.A.E]]&lt;TODAY(),"ATRASADO","NO PRAZO")))</f>
        <v>0</v>
      </c>
      <c r="AB540" s="13" t="str">
        <f ca="1">IF(Tabela1[[#This Row],[PRAZO ABERTURA R.A.E]]&gt;=TODAY(),"",IF(Tabela1[[#This Row],[STATUS]]="ATRASADO",TODAY()-Tabela1[[#This Row],[PRAZO ABERTURA R.A.E]],""))</f>
        <v/>
      </c>
      <c r="AE540" s="3"/>
      <c r="AF540" t="s">
        <v>89</v>
      </c>
    </row>
    <row r="541" spans="1:32" ht="30" x14ac:dyDescent="0.25">
      <c r="A541" s="6">
        <v>540</v>
      </c>
      <c r="B541" s="2" t="s">
        <v>25</v>
      </c>
      <c r="C541" s="85">
        <v>45421</v>
      </c>
      <c r="D541" s="18" t="str">
        <f t="shared" si="4"/>
        <v>maio</v>
      </c>
      <c r="E541" s="9">
        <v>0.6743055555555556</v>
      </c>
      <c r="F541" s="80" t="s">
        <v>3293</v>
      </c>
      <c r="G541" s="2" t="s">
        <v>28</v>
      </c>
      <c r="H541" s="23" t="s">
        <v>2399</v>
      </c>
      <c r="I541" s="131"/>
      <c r="J541" s="3"/>
      <c r="K541" s="5" t="s">
        <v>3507</v>
      </c>
      <c r="L541" s="3" t="s">
        <v>45</v>
      </c>
      <c r="M541" s="3" t="s">
        <v>145</v>
      </c>
      <c r="N541" s="2" t="s">
        <v>3290</v>
      </c>
      <c r="O541" s="2" t="s">
        <v>3294</v>
      </c>
      <c r="P541" s="3" t="s">
        <v>3295</v>
      </c>
      <c r="Q541" s="70"/>
      <c r="R541" s="70"/>
      <c r="S541" s="70"/>
      <c r="T541" s="7" t="s">
        <v>3296</v>
      </c>
      <c r="U541" s="70"/>
      <c r="V541" s="6" t="s">
        <v>91</v>
      </c>
      <c r="W541" s="3" t="s">
        <v>85</v>
      </c>
      <c r="X541" s="3" t="s">
        <v>86</v>
      </c>
      <c r="Y541" s="3" t="s">
        <v>83</v>
      </c>
      <c r="Z541" s="4" t="str">
        <f>IF(Tabela1[[#This Row],[R.A.E]]="SIM",VLOOKUP(Tabela1[[#This Row],[CLASSIFICAÇÃO]],Lista_Susp_!PRAZO,2,0)+Tabela1[[#This Row],[DATA]],"")</f>
        <v/>
      </c>
      <c r="AA541" s="13" t="b">
        <f ca="1">IF(Tabela1[[#This Row],[R.A.E]]="SIM",IF(AC541="ok","CONCLUÍDO",IF(Tabela1[[#This Row],[PRAZO ABERTURA R.A.E]]&lt;TODAY(),"ATRASADO","NO PRAZO")))</f>
        <v>0</v>
      </c>
      <c r="AB541" s="13" t="str">
        <f ca="1">IF(Tabela1[[#This Row],[PRAZO ABERTURA R.A.E]]&gt;=TODAY(),"",IF(Tabela1[[#This Row],[STATUS]]="ATRASADO",TODAY()-Tabela1[[#This Row],[PRAZO ABERTURA R.A.E]],""))</f>
        <v/>
      </c>
      <c r="AE541" s="3"/>
      <c r="AF541" t="s">
        <v>89</v>
      </c>
    </row>
    <row r="542" spans="1:32" ht="60" x14ac:dyDescent="0.25">
      <c r="A542" s="6">
        <v>541</v>
      </c>
      <c r="B542" s="2" t="s">
        <v>25</v>
      </c>
      <c r="C542" s="85">
        <v>45421</v>
      </c>
      <c r="D542" s="18" t="str">
        <f t="shared" si="4"/>
        <v>maio</v>
      </c>
      <c r="E542" s="9">
        <v>0.66666666666666663</v>
      </c>
      <c r="F542" s="80" t="s">
        <v>3297</v>
      </c>
      <c r="G542" s="2" t="s">
        <v>32</v>
      </c>
      <c r="H542" s="23"/>
      <c r="I542" s="131"/>
      <c r="J542" s="3"/>
      <c r="K542" s="5" t="s">
        <v>2815</v>
      </c>
      <c r="L542" s="3" t="s">
        <v>150</v>
      </c>
      <c r="M542" s="3" t="s">
        <v>145</v>
      </c>
      <c r="N542" s="2" t="s">
        <v>3298</v>
      </c>
      <c r="O542" s="2" t="s">
        <v>3299</v>
      </c>
      <c r="P542" s="3" t="s">
        <v>3300</v>
      </c>
      <c r="Q542" s="70"/>
      <c r="R542" s="70"/>
      <c r="S542" s="70"/>
      <c r="T542" s="7" t="s">
        <v>3301</v>
      </c>
      <c r="U542" s="70"/>
      <c r="V542" s="3" t="s">
        <v>84</v>
      </c>
      <c r="W542" s="3" t="s">
        <v>85</v>
      </c>
      <c r="X542" s="3" t="s">
        <v>86</v>
      </c>
      <c r="Y542" s="3" t="s">
        <v>83</v>
      </c>
      <c r="Z542" s="4" t="str">
        <f>IF(Tabela1[[#This Row],[R.A.E]]="SIM",VLOOKUP(Tabela1[[#This Row],[CLASSIFICAÇÃO]],Lista_Susp_!PRAZO,2,0)+Tabela1[[#This Row],[DATA]],"")</f>
        <v/>
      </c>
      <c r="AA542" s="13" t="b">
        <f ca="1">IF(Tabela1[[#This Row],[R.A.E]]="SIM",IF(AC542="ok","CONCLUÍDO",IF(Tabela1[[#This Row],[PRAZO ABERTURA R.A.E]]&lt;TODAY(),"ATRASADO","NO PRAZO")))</f>
        <v>0</v>
      </c>
      <c r="AB542" s="13" t="str">
        <f ca="1">IF(Tabela1[[#This Row],[PRAZO ABERTURA R.A.E]]&gt;=TODAY(),"",IF(Tabela1[[#This Row],[STATUS]]="ATRASADO",TODAY()-Tabela1[[#This Row],[PRAZO ABERTURA R.A.E]],""))</f>
        <v/>
      </c>
      <c r="AE542" s="3"/>
      <c r="AF542" t="s">
        <v>89</v>
      </c>
    </row>
    <row r="543" spans="1:32" ht="90" x14ac:dyDescent="0.25">
      <c r="A543" s="6">
        <v>542</v>
      </c>
      <c r="B543" s="2" t="s">
        <v>25</v>
      </c>
      <c r="C543" s="85">
        <v>45421</v>
      </c>
      <c r="D543" s="18" t="str">
        <f t="shared" si="4"/>
        <v>maio</v>
      </c>
      <c r="E543" s="9">
        <v>0.68055555555555547</v>
      </c>
      <c r="F543" s="80" t="s">
        <v>2969</v>
      </c>
      <c r="G543" s="2" t="s">
        <v>32</v>
      </c>
      <c r="H543" s="23"/>
      <c r="I543" s="131"/>
      <c r="J543" s="3"/>
      <c r="K543" s="5" t="s">
        <v>3372</v>
      </c>
      <c r="L543" s="3" t="s">
        <v>150</v>
      </c>
      <c r="M543" s="3" t="s">
        <v>257</v>
      </c>
      <c r="N543" s="2" t="s">
        <v>3302</v>
      </c>
      <c r="O543" s="2" t="s">
        <v>3303</v>
      </c>
      <c r="P543" s="3" t="s">
        <v>3304</v>
      </c>
      <c r="Q543" s="70"/>
      <c r="R543" s="70"/>
      <c r="S543" s="70"/>
      <c r="T543" s="7" t="s">
        <v>3305</v>
      </c>
      <c r="U543" s="3" t="s">
        <v>3306</v>
      </c>
      <c r="V543" s="3" t="s">
        <v>297</v>
      </c>
      <c r="W543" s="3" t="s">
        <v>85</v>
      </c>
      <c r="X543" s="3" t="s">
        <v>86</v>
      </c>
      <c r="Y543" s="3" t="s">
        <v>83</v>
      </c>
      <c r="Z543" s="4" t="str">
        <f>IF(Tabela1[[#This Row],[R.A.E]]="SIM",VLOOKUP(Tabela1[[#This Row],[CLASSIFICAÇÃO]],Lista_Susp_!PRAZO,2,0)+Tabela1[[#This Row],[DATA]],"")</f>
        <v/>
      </c>
      <c r="AA543" s="13" t="b">
        <f ca="1">IF(Tabela1[[#This Row],[R.A.E]]="SIM",IF(AC543="ok","CONCLUÍDO",IF(Tabela1[[#This Row],[PRAZO ABERTURA R.A.E]]&lt;TODAY(),"ATRASADO","NO PRAZO")))</f>
        <v>0</v>
      </c>
      <c r="AB543" s="13" t="str">
        <f ca="1">IF(Tabela1[[#This Row],[PRAZO ABERTURA R.A.E]]&gt;=TODAY(),"",IF(Tabela1[[#This Row],[STATUS]]="ATRASADO",TODAY()-Tabela1[[#This Row],[PRAZO ABERTURA R.A.E]],""))</f>
        <v/>
      </c>
      <c r="AE543" s="3"/>
    </row>
    <row r="544" spans="1:32" ht="45" x14ac:dyDescent="0.25">
      <c r="A544" s="6">
        <v>543</v>
      </c>
      <c r="B544" s="2" t="s">
        <v>25</v>
      </c>
      <c r="C544" s="85">
        <v>45421</v>
      </c>
      <c r="D544" s="18" t="str">
        <f t="shared" si="4"/>
        <v>maio</v>
      </c>
      <c r="E544" s="9">
        <v>0.8027777777777777</v>
      </c>
      <c r="F544" s="80" t="s">
        <v>3307</v>
      </c>
      <c r="G544" s="2" t="s">
        <v>28</v>
      </c>
      <c r="H544" s="23" t="s">
        <v>2401</v>
      </c>
      <c r="I544" s="131"/>
      <c r="J544" s="3"/>
      <c r="K544" s="5" t="s">
        <v>3371</v>
      </c>
      <c r="L544" s="3" t="s">
        <v>150</v>
      </c>
      <c r="M544" s="3" t="s">
        <v>146</v>
      </c>
      <c r="N544" s="2" t="s">
        <v>3022</v>
      </c>
      <c r="O544" s="2" t="s">
        <v>3308</v>
      </c>
      <c r="P544" s="3" t="s">
        <v>3309</v>
      </c>
      <c r="Q544" s="70"/>
      <c r="R544" s="70"/>
      <c r="S544" s="70"/>
      <c r="T544" s="7" t="s">
        <v>3310</v>
      </c>
      <c r="U544" s="3" t="s">
        <v>3311</v>
      </c>
      <c r="V544" s="3" t="s">
        <v>122</v>
      </c>
      <c r="W544" s="3" t="s">
        <v>92</v>
      </c>
      <c r="X544" s="3" t="s">
        <v>95</v>
      </c>
      <c r="Y544" s="3" t="s">
        <v>89</v>
      </c>
      <c r="Z544" s="4">
        <f>IF(Tabela1[[#This Row],[R.A.E]]="SIM",VLOOKUP(Tabela1[[#This Row],[CLASSIFICAÇÃO]],Lista_Susp_!PRAZO,2,0)+Tabela1[[#This Row],[DATA]],"")</f>
        <v>45428</v>
      </c>
      <c r="AA544" s="13" t="str">
        <f ca="1">IF(Tabela1[[#This Row],[R.A.E]]="SIM",IF(AC544="ok","CONCLUÍDO",IF(Tabela1[[#This Row],[PRAZO ABERTURA R.A.E]]&lt;TODAY(),"ATRASADO","NO PRAZO")))</f>
        <v>CONCLUÍDO</v>
      </c>
      <c r="AB544" s="13" t="str">
        <f ca="1">IF(Tabela1[[#This Row],[PRAZO ABERTURA R.A.E]]&gt;=TODAY(),"",IF(Tabela1[[#This Row],[STATUS]]="ATRASADO",TODAY()-Tabela1[[#This Row],[PRAZO ABERTURA R.A.E]],""))</f>
        <v/>
      </c>
      <c r="AC544" s="3" t="s">
        <v>248</v>
      </c>
      <c r="AE544" s="3" t="s">
        <v>89</v>
      </c>
      <c r="AF544" t="s">
        <v>89</v>
      </c>
    </row>
    <row r="545" spans="1:32" ht="45" x14ac:dyDescent="0.25">
      <c r="A545" s="6">
        <v>544</v>
      </c>
      <c r="B545" s="2" t="s">
        <v>30</v>
      </c>
      <c r="C545" s="85">
        <v>45421</v>
      </c>
      <c r="D545" s="18" t="str">
        <f t="shared" si="4"/>
        <v>maio</v>
      </c>
      <c r="E545" s="9">
        <v>0.58333333333333337</v>
      </c>
      <c r="F545" s="80" t="s">
        <v>3312</v>
      </c>
      <c r="G545" s="2" t="s">
        <v>39</v>
      </c>
      <c r="H545" s="23"/>
      <c r="I545" s="131"/>
      <c r="J545" s="3"/>
      <c r="K545" s="5" t="s">
        <v>3313</v>
      </c>
      <c r="L545" s="3" t="s">
        <v>2210</v>
      </c>
      <c r="M545" s="3" t="s">
        <v>145</v>
      </c>
      <c r="N545" s="2" t="s">
        <v>3314</v>
      </c>
      <c r="O545" s="2" t="s">
        <v>3315</v>
      </c>
      <c r="P545" s="3" t="s">
        <v>3316</v>
      </c>
      <c r="Q545" s="70"/>
      <c r="R545" s="70"/>
      <c r="S545" s="70"/>
      <c r="T545" s="7" t="s">
        <v>3317</v>
      </c>
      <c r="U545" s="3" t="s">
        <v>3318</v>
      </c>
      <c r="V545" s="3" t="s">
        <v>94</v>
      </c>
      <c r="W545" s="3" t="s">
        <v>85</v>
      </c>
      <c r="X545" s="3" t="s">
        <v>86</v>
      </c>
      <c r="Y545" s="3" t="s">
        <v>83</v>
      </c>
      <c r="Z545" s="4" t="str">
        <f>IF(Tabela1[[#This Row],[R.A.E]]="SIM",VLOOKUP(Tabela1[[#This Row],[CLASSIFICAÇÃO]],Lista_Susp_!PRAZO,2,0)+Tabela1[[#This Row],[DATA]],"")</f>
        <v/>
      </c>
      <c r="AA545" s="13" t="b">
        <f ca="1">IF(Tabela1[[#This Row],[R.A.E]]="SIM",IF(AC545="ok","CONCLUÍDO",IF(Tabela1[[#This Row],[PRAZO ABERTURA R.A.E]]&lt;TODAY(),"ATRASADO","NO PRAZO")))</f>
        <v>0</v>
      </c>
      <c r="AB545" s="13" t="str">
        <f ca="1">IF(Tabela1[[#This Row],[PRAZO ABERTURA R.A.E]]&gt;=TODAY(),"",IF(Tabela1[[#This Row],[STATUS]]="ATRASADO",TODAY()-Tabela1[[#This Row],[PRAZO ABERTURA R.A.E]],""))</f>
        <v/>
      </c>
      <c r="AE545" s="3"/>
      <c r="AF545" t="s">
        <v>89</v>
      </c>
    </row>
    <row r="546" spans="1:32" ht="165" x14ac:dyDescent="0.25">
      <c r="A546" s="6">
        <v>545</v>
      </c>
      <c r="B546" s="2" t="s">
        <v>25</v>
      </c>
      <c r="C546" s="85">
        <v>45422</v>
      </c>
      <c r="D546" s="18" t="str">
        <f t="shared" si="4"/>
        <v>maio</v>
      </c>
      <c r="E546" s="9">
        <v>2.0833333333333332E-2</v>
      </c>
      <c r="F546" s="80" t="s">
        <v>3319</v>
      </c>
      <c r="G546" s="2" t="s">
        <v>28</v>
      </c>
      <c r="H546" s="23" t="s">
        <v>2401</v>
      </c>
      <c r="I546" s="131"/>
      <c r="J546" s="3"/>
      <c r="K546" s="5" t="s">
        <v>3370</v>
      </c>
      <c r="L546" s="3" t="s">
        <v>214</v>
      </c>
      <c r="M546" s="3" t="s">
        <v>146</v>
      </c>
      <c r="N546" s="2" t="s">
        <v>2228</v>
      </c>
      <c r="O546" s="2" t="s">
        <v>3320</v>
      </c>
      <c r="P546" s="3" t="s">
        <v>3321</v>
      </c>
      <c r="Q546" s="70"/>
      <c r="R546" s="70"/>
      <c r="S546" s="70"/>
      <c r="T546" s="7" t="s">
        <v>3322</v>
      </c>
      <c r="U546" s="3" t="s">
        <v>3323</v>
      </c>
      <c r="V546" s="3" t="s">
        <v>80</v>
      </c>
      <c r="W546" s="3" t="s">
        <v>85</v>
      </c>
      <c r="X546" s="3" t="s">
        <v>86</v>
      </c>
      <c r="Y546" s="3" t="s">
        <v>83</v>
      </c>
      <c r="Z546" s="4" t="str">
        <f>IF(Tabela1[[#This Row],[R.A.E]]="SIM",VLOOKUP(Tabela1[[#This Row],[CLASSIFICAÇÃO]],Lista_Susp_!PRAZO,2,0)+Tabela1[[#This Row],[DATA]],"")</f>
        <v/>
      </c>
      <c r="AA546" s="13" t="b">
        <f ca="1">IF(Tabela1[[#This Row],[R.A.E]]="SIM",IF(AC546="ok","CONCLUÍDO",IF(Tabela1[[#This Row],[PRAZO ABERTURA R.A.E]]&lt;TODAY(),"ATRASADO","NO PRAZO")))</f>
        <v>0</v>
      </c>
      <c r="AB546" s="13" t="str">
        <f ca="1">IF(Tabela1[[#This Row],[PRAZO ABERTURA R.A.E]]&gt;=TODAY(),"",IF(Tabela1[[#This Row],[STATUS]]="ATRASADO",TODAY()-Tabela1[[#This Row],[PRAZO ABERTURA R.A.E]],""))</f>
        <v/>
      </c>
      <c r="AE546" s="3"/>
      <c r="AF546" t="s">
        <v>89</v>
      </c>
    </row>
    <row r="547" spans="1:32" ht="60" x14ac:dyDescent="0.25">
      <c r="A547" s="6">
        <v>546</v>
      </c>
      <c r="B547" s="2" t="s">
        <v>25</v>
      </c>
      <c r="C547" s="85">
        <v>45421</v>
      </c>
      <c r="D547" s="18" t="str">
        <f t="shared" si="4"/>
        <v>maio</v>
      </c>
      <c r="E547" s="9">
        <v>0.9375</v>
      </c>
      <c r="F547" s="80" t="s">
        <v>3324</v>
      </c>
      <c r="G547" s="2" t="s">
        <v>32</v>
      </c>
      <c r="H547" s="23"/>
      <c r="I547" s="131"/>
      <c r="J547" s="3"/>
      <c r="K547" s="5" t="s">
        <v>3325</v>
      </c>
      <c r="L547" s="3" t="s">
        <v>150</v>
      </c>
      <c r="M547" s="3" t="s">
        <v>257</v>
      </c>
      <c r="N547" s="2" t="s">
        <v>3326</v>
      </c>
      <c r="O547" s="2" t="s">
        <v>3327</v>
      </c>
      <c r="P547" s="3" t="s">
        <v>3328</v>
      </c>
      <c r="Q547" s="70"/>
      <c r="R547" s="70"/>
      <c r="S547" s="70"/>
      <c r="T547" s="7" t="s">
        <v>3329</v>
      </c>
      <c r="U547" s="3" t="s">
        <v>3330</v>
      </c>
      <c r="V547" s="3" t="s">
        <v>297</v>
      </c>
      <c r="W547" s="3" t="s">
        <v>81</v>
      </c>
      <c r="X547" s="3" t="s">
        <v>95</v>
      </c>
      <c r="Y547" s="3" t="s">
        <v>83</v>
      </c>
      <c r="Z547" s="4" t="str">
        <f>IF(Tabela1[[#This Row],[R.A.E]]="SIM",VLOOKUP(Tabela1[[#This Row],[CLASSIFICAÇÃO]],Lista_Susp_!PRAZO,2,0)+Tabela1[[#This Row],[DATA]],"")</f>
        <v/>
      </c>
      <c r="AA547" s="13" t="b">
        <f ca="1">IF(Tabela1[[#This Row],[R.A.E]]="SIM",IF(AC547="ok","CONCLUÍDO",IF(Tabela1[[#This Row],[PRAZO ABERTURA R.A.E]]&lt;TODAY(),"ATRASADO","NO PRAZO")))</f>
        <v>0</v>
      </c>
      <c r="AB547" s="13" t="str">
        <f ca="1">IF(Tabela1[[#This Row],[PRAZO ABERTURA R.A.E]]&gt;=TODAY(),"",IF(Tabela1[[#This Row],[STATUS]]="ATRASADO",TODAY()-Tabela1[[#This Row],[PRAZO ABERTURA R.A.E]],""))</f>
        <v/>
      </c>
      <c r="AE547" s="3"/>
      <c r="AF547" t="s">
        <v>89</v>
      </c>
    </row>
    <row r="548" spans="1:32" ht="45" x14ac:dyDescent="0.25">
      <c r="A548" s="6">
        <v>547</v>
      </c>
      <c r="B548" s="2" t="s">
        <v>25</v>
      </c>
      <c r="C548" s="85">
        <v>45420</v>
      </c>
      <c r="D548" s="18" t="str">
        <f t="shared" si="4"/>
        <v>maio</v>
      </c>
      <c r="E548" s="9">
        <v>0.65277777777777779</v>
      </c>
      <c r="F548" s="80" t="s">
        <v>3331</v>
      </c>
      <c r="G548" s="2" t="s">
        <v>32</v>
      </c>
      <c r="H548" s="23"/>
      <c r="I548" s="131"/>
      <c r="J548" s="3"/>
      <c r="K548" s="5" t="s">
        <v>3369</v>
      </c>
      <c r="L548" s="3" t="s">
        <v>150</v>
      </c>
      <c r="M548" s="3" t="s">
        <v>51</v>
      </c>
      <c r="N548" s="2" t="s">
        <v>1217</v>
      </c>
      <c r="O548" s="2" t="s">
        <v>3332</v>
      </c>
      <c r="P548" s="3" t="s">
        <v>3300</v>
      </c>
      <c r="Q548" s="70"/>
      <c r="R548" s="70"/>
      <c r="S548" s="70"/>
      <c r="T548" s="7" t="s">
        <v>3333</v>
      </c>
      <c r="U548" s="3" t="s">
        <v>3334</v>
      </c>
      <c r="V548" s="3" t="s">
        <v>97</v>
      </c>
      <c r="W548" s="3" t="s">
        <v>85</v>
      </c>
      <c r="X548" s="3" t="s">
        <v>95</v>
      </c>
      <c r="Y548" s="3" t="s">
        <v>83</v>
      </c>
      <c r="Z548" s="4" t="str">
        <f>IF(Tabela1[[#This Row],[R.A.E]]="SIM",VLOOKUP(Tabela1[[#This Row],[CLASSIFICAÇÃO]],Lista_Susp_!PRAZO,2,0)+Tabela1[[#This Row],[DATA]],"")</f>
        <v/>
      </c>
      <c r="AA548" s="13" t="b">
        <f ca="1">IF(Tabela1[[#This Row],[R.A.E]]="SIM",IF(AC548="ok","CONCLUÍDO",IF(Tabela1[[#This Row],[PRAZO ABERTURA R.A.E]]&lt;TODAY(),"ATRASADO","NO PRAZO")))</f>
        <v>0</v>
      </c>
      <c r="AB548" s="13" t="str">
        <f ca="1">IF(Tabela1[[#This Row],[PRAZO ABERTURA R.A.E]]&gt;=TODAY(),"",IF(Tabela1[[#This Row],[STATUS]]="ATRASADO",TODAY()-Tabela1[[#This Row],[PRAZO ABERTURA R.A.E]],""))</f>
        <v/>
      </c>
      <c r="AE548" s="3"/>
      <c r="AF548" t="s">
        <v>83</v>
      </c>
    </row>
    <row r="549" spans="1:32" ht="60" x14ac:dyDescent="0.25">
      <c r="A549" s="6">
        <v>548</v>
      </c>
      <c r="B549" s="2" t="s">
        <v>25</v>
      </c>
      <c r="C549" s="85">
        <v>45422</v>
      </c>
      <c r="D549" s="18" t="str">
        <f t="shared" si="4"/>
        <v>maio</v>
      </c>
      <c r="E549" s="9">
        <v>0.41666666666666669</v>
      </c>
      <c r="F549" s="80" t="s">
        <v>3337</v>
      </c>
      <c r="G549" s="2" t="s">
        <v>36</v>
      </c>
      <c r="H549" s="23"/>
      <c r="I549" s="131"/>
      <c r="J549" s="3"/>
      <c r="K549" s="5" t="s">
        <v>3335</v>
      </c>
      <c r="L549" s="3" t="s">
        <v>150</v>
      </c>
      <c r="M549" s="3" t="s">
        <v>147</v>
      </c>
      <c r="N549" s="2" t="s">
        <v>3336</v>
      </c>
      <c r="O549" s="2" t="s">
        <v>3338</v>
      </c>
      <c r="P549" s="3" t="s">
        <v>3339</v>
      </c>
      <c r="Q549" s="70"/>
      <c r="R549" s="70"/>
      <c r="S549" s="70"/>
      <c r="T549" s="7" t="s">
        <v>3340</v>
      </c>
      <c r="U549" s="3" t="s">
        <v>2611</v>
      </c>
      <c r="V549" s="3" t="s">
        <v>105</v>
      </c>
      <c r="W549" s="3" t="s">
        <v>85</v>
      </c>
      <c r="X549" s="3" t="s">
        <v>86</v>
      </c>
      <c r="Y549" s="3" t="s">
        <v>83</v>
      </c>
      <c r="Z549" s="4" t="str">
        <f>IF(Tabela1[[#This Row],[R.A.E]]="SIM",VLOOKUP(Tabela1[[#This Row],[CLASSIFICAÇÃO]],Lista_Susp_!PRAZO,2,0)+Tabela1[[#This Row],[DATA]],"")</f>
        <v/>
      </c>
      <c r="AA549" s="13" t="b">
        <f ca="1">IF(Tabela1[[#This Row],[R.A.E]]="SIM",IF(AC549="ok","CONCLUÍDO",IF(Tabela1[[#This Row],[PRAZO ABERTURA R.A.E]]&lt;TODAY(),"ATRASADO","NO PRAZO")))</f>
        <v>0</v>
      </c>
      <c r="AB549" s="13" t="str">
        <f ca="1">IF(Tabela1[[#This Row],[PRAZO ABERTURA R.A.E]]&gt;=TODAY(),"",IF(Tabela1[[#This Row],[STATUS]]="ATRASADO",TODAY()-Tabela1[[#This Row],[PRAZO ABERTURA R.A.E]],""))</f>
        <v/>
      </c>
      <c r="AE549" s="3"/>
      <c r="AF549" t="s">
        <v>89</v>
      </c>
    </row>
    <row r="550" spans="1:32" ht="45" x14ac:dyDescent="0.25">
      <c r="A550" s="6">
        <v>549</v>
      </c>
      <c r="B550" s="2" t="s">
        <v>25</v>
      </c>
      <c r="C550" s="85">
        <v>45422</v>
      </c>
      <c r="D550" s="18" t="str">
        <f t="shared" si="4"/>
        <v>maio</v>
      </c>
      <c r="E550" s="9">
        <v>0.56944444444444442</v>
      </c>
      <c r="F550" s="80" t="s">
        <v>284</v>
      </c>
      <c r="G550" s="2" t="s">
        <v>32</v>
      </c>
      <c r="H550" s="23"/>
      <c r="I550" s="131"/>
      <c r="J550" s="3"/>
      <c r="K550" s="5" t="s">
        <v>3368</v>
      </c>
      <c r="L550" s="3" t="s">
        <v>150</v>
      </c>
      <c r="M550" s="3" t="s">
        <v>146</v>
      </c>
      <c r="N550" s="2" t="s">
        <v>2964</v>
      </c>
      <c r="O550" s="2" t="s">
        <v>3019</v>
      </c>
      <c r="P550" s="3" t="s">
        <v>2811</v>
      </c>
      <c r="Q550" s="70"/>
      <c r="R550" s="70"/>
      <c r="S550" s="70"/>
      <c r="T550" s="7" t="s">
        <v>3341</v>
      </c>
      <c r="U550" s="3" t="s">
        <v>2927</v>
      </c>
      <c r="V550" s="3" t="s">
        <v>122</v>
      </c>
      <c r="W550" s="3" t="s">
        <v>85</v>
      </c>
      <c r="X550" s="3" t="s">
        <v>86</v>
      </c>
      <c r="Y550" s="3" t="s">
        <v>83</v>
      </c>
      <c r="Z550" s="4" t="str">
        <f>IF(Tabela1[[#This Row],[R.A.E]]="SIM",VLOOKUP(Tabela1[[#This Row],[CLASSIFICAÇÃO]],Lista_Susp_!PRAZO,2,0)+Tabela1[[#This Row],[DATA]],"")</f>
        <v/>
      </c>
      <c r="AA550" s="13" t="b">
        <f ca="1">IF(Tabela1[[#This Row],[R.A.E]]="SIM",IF(AC550="ok","CONCLUÍDO",IF(Tabela1[[#This Row],[PRAZO ABERTURA R.A.E]]&lt;TODAY(),"ATRASADO","NO PRAZO")))</f>
        <v>0</v>
      </c>
      <c r="AB550" s="13" t="str">
        <f ca="1">IF(Tabela1[[#This Row],[PRAZO ABERTURA R.A.E]]&gt;=TODAY(),"",IF(Tabela1[[#This Row],[STATUS]]="ATRASADO",TODAY()-Tabela1[[#This Row],[PRAZO ABERTURA R.A.E]],""))</f>
        <v/>
      </c>
      <c r="AE550" s="3"/>
      <c r="AF550" t="s">
        <v>89</v>
      </c>
    </row>
    <row r="551" spans="1:32" ht="165" x14ac:dyDescent="0.25">
      <c r="A551" s="6">
        <v>550</v>
      </c>
      <c r="B551" s="2" t="s">
        <v>25</v>
      </c>
      <c r="C551" s="85">
        <v>45424</v>
      </c>
      <c r="D551" s="18" t="str">
        <f t="shared" si="4"/>
        <v>maio</v>
      </c>
      <c r="E551" s="9">
        <v>0.44097222222222227</v>
      </c>
      <c r="F551" s="80" t="s">
        <v>3342</v>
      </c>
      <c r="G551" s="2" t="s">
        <v>28</v>
      </c>
      <c r="H551" s="23" t="s">
        <v>2401</v>
      </c>
      <c r="I551" s="131"/>
      <c r="J551" s="3"/>
      <c r="K551" s="5" t="s">
        <v>3367</v>
      </c>
      <c r="L551" s="3" t="s">
        <v>214</v>
      </c>
      <c r="M551" s="3" t="s">
        <v>146</v>
      </c>
      <c r="N551" s="2" t="s">
        <v>2228</v>
      </c>
      <c r="O551" s="2" t="s">
        <v>3343</v>
      </c>
      <c r="P551" s="3" t="s">
        <v>3321</v>
      </c>
      <c r="Q551" s="70"/>
      <c r="R551" s="70"/>
      <c r="S551" s="70"/>
      <c r="T551" s="7" t="s">
        <v>3344</v>
      </c>
      <c r="U551" s="3" t="s">
        <v>3323</v>
      </c>
      <c r="V551" s="3" t="s">
        <v>80</v>
      </c>
      <c r="W551" s="3" t="s">
        <v>92</v>
      </c>
      <c r="X551" s="3" t="s">
        <v>86</v>
      </c>
      <c r="Y551" s="3" t="s">
        <v>89</v>
      </c>
      <c r="Z551" s="4">
        <f>IF(Tabela1[[#This Row],[R.A.E]]="SIM",VLOOKUP(Tabela1[[#This Row],[CLASSIFICAÇÃO]],Lista_Susp_!PRAZO,2,0)+Tabela1[[#This Row],[DATA]],"")</f>
        <v>45431</v>
      </c>
      <c r="AA551" s="13" t="str">
        <f ca="1">IF(Tabela1[[#This Row],[R.A.E]]="SIM",IF(AC551="ok","CONCLUÍDO",IF(Tabela1[[#This Row],[PRAZO ABERTURA R.A.E]]&lt;TODAY(),"ATRASADO","NO PRAZO")))</f>
        <v>CONCLUÍDO</v>
      </c>
      <c r="AB551" s="13" t="str">
        <f ca="1">IF(Tabela1[[#This Row],[PRAZO ABERTURA R.A.E]]&gt;=TODAY(),"",IF(Tabela1[[#This Row],[STATUS]]="ATRASADO",TODAY()-Tabela1[[#This Row],[PRAZO ABERTURA R.A.E]],""))</f>
        <v/>
      </c>
      <c r="AC551" s="3" t="s">
        <v>248</v>
      </c>
      <c r="AD551" s="4">
        <v>45427</v>
      </c>
      <c r="AE551" s="3" t="s">
        <v>89</v>
      </c>
      <c r="AF551" t="s">
        <v>89</v>
      </c>
    </row>
    <row r="552" spans="1:32" ht="30" x14ac:dyDescent="0.25">
      <c r="A552" s="6">
        <v>551</v>
      </c>
      <c r="B552" s="2" t="s">
        <v>25</v>
      </c>
      <c r="C552" s="85">
        <v>45423</v>
      </c>
      <c r="D552" s="18" t="str">
        <f t="shared" si="4"/>
        <v>maio</v>
      </c>
      <c r="E552" s="9">
        <v>0.9375</v>
      </c>
      <c r="F552" s="80" t="s">
        <v>3345</v>
      </c>
      <c r="G552" s="2" t="s">
        <v>28</v>
      </c>
      <c r="H552" s="23" t="s">
        <v>2401</v>
      </c>
      <c r="I552" s="131"/>
      <c r="J552" s="3"/>
      <c r="K552" s="5" t="s">
        <v>3366</v>
      </c>
      <c r="L552" s="3" t="s">
        <v>150</v>
      </c>
      <c r="M552" s="3" t="s">
        <v>146</v>
      </c>
      <c r="N552" s="2" t="s">
        <v>3346</v>
      </c>
      <c r="O552" s="2" t="s">
        <v>3347</v>
      </c>
      <c r="P552" s="3" t="s">
        <v>3350</v>
      </c>
      <c r="Q552" s="70"/>
      <c r="R552" s="70"/>
      <c r="S552" s="70"/>
      <c r="T552" s="7" t="s">
        <v>3348</v>
      </c>
      <c r="U552" s="3" t="s">
        <v>3349</v>
      </c>
      <c r="V552" s="3" t="s">
        <v>122</v>
      </c>
      <c r="W552" s="3" t="s">
        <v>85</v>
      </c>
      <c r="X552" s="3" t="s">
        <v>86</v>
      </c>
      <c r="Y552" s="3" t="s">
        <v>83</v>
      </c>
      <c r="Z552" s="4" t="str">
        <f>IF(Tabela1[[#This Row],[R.A.E]]="SIM",VLOOKUP(Tabela1[[#This Row],[CLASSIFICAÇÃO]],Lista_Susp_!PRAZO,2,0)+Tabela1[[#This Row],[DATA]],"")</f>
        <v/>
      </c>
      <c r="AA552" s="13" t="b">
        <f ca="1">IF(Tabela1[[#This Row],[R.A.E]]="SIM",IF(AC552="ok","CONCLUÍDO",IF(Tabela1[[#This Row],[PRAZO ABERTURA R.A.E]]&lt;TODAY(),"ATRASADO","NO PRAZO")))</f>
        <v>0</v>
      </c>
      <c r="AB552" s="13" t="str">
        <f ca="1">IF(Tabela1[[#This Row],[PRAZO ABERTURA R.A.E]]&gt;=TODAY(),"",IF(Tabela1[[#This Row],[STATUS]]="ATRASADO",TODAY()-Tabela1[[#This Row],[PRAZO ABERTURA R.A.E]],""))</f>
        <v/>
      </c>
      <c r="AE552" s="3"/>
      <c r="AF552" t="s">
        <v>89</v>
      </c>
    </row>
    <row r="553" spans="1:32" ht="45" x14ac:dyDescent="0.25">
      <c r="A553" s="6">
        <v>552</v>
      </c>
      <c r="B553" s="2" t="s">
        <v>30</v>
      </c>
      <c r="C553" s="85">
        <v>45422</v>
      </c>
      <c r="D553" s="18" t="str">
        <f t="shared" ref="D553:D616" si="5">TEXT(C553,"MMMM")</f>
        <v>maio</v>
      </c>
      <c r="E553" s="9">
        <v>0.65625</v>
      </c>
      <c r="F553" s="80" t="s">
        <v>3351</v>
      </c>
      <c r="G553" s="2" t="s">
        <v>28</v>
      </c>
      <c r="H553" s="23" t="s">
        <v>2400</v>
      </c>
      <c r="I553" s="131"/>
      <c r="J553" s="3"/>
      <c r="K553" s="5" t="s">
        <v>3365</v>
      </c>
      <c r="L553" s="3" t="s">
        <v>229</v>
      </c>
      <c r="M553" s="3" t="s">
        <v>145</v>
      </c>
      <c r="N553" s="2" t="s">
        <v>3352</v>
      </c>
      <c r="O553" s="2" t="s">
        <v>3353</v>
      </c>
      <c r="P553" s="3" t="s">
        <v>1367</v>
      </c>
      <c r="Q553" s="70"/>
      <c r="R553" s="70"/>
      <c r="S553" s="70"/>
      <c r="T553" s="7" t="s">
        <v>3354</v>
      </c>
      <c r="U553" s="3" t="s">
        <v>3355</v>
      </c>
      <c r="V553" s="3" t="s">
        <v>99</v>
      </c>
      <c r="W553" s="3" t="s">
        <v>85</v>
      </c>
      <c r="X553" s="3" t="s">
        <v>86</v>
      </c>
      <c r="Y553" s="3" t="s">
        <v>83</v>
      </c>
      <c r="Z553" s="4" t="str">
        <f>IF(Tabela1[[#This Row],[R.A.E]]="SIM",VLOOKUP(Tabela1[[#This Row],[CLASSIFICAÇÃO]],Lista_Susp_!PRAZO,2,0)+Tabela1[[#This Row],[DATA]],"")</f>
        <v/>
      </c>
      <c r="AA553" s="13" t="b">
        <f ca="1">IF(Tabela1[[#This Row],[R.A.E]]="SIM",IF(AC553="ok","CONCLUÍDO",IF(Tabela1[[#This Row],[PRAZO ABERTURA R.A.E]]&lt;TODAY(),"ATRASADO","NO PRAZO")))</f>
        <v>0</v>
      </c>
      <c r="AB553" s="13" t="str">
        <f ca="1">IF(Tabela1[[#This Row],[PRAZO ABERTURA R.A.E]]&gt;=TODAY(),"",IF(Tabela1[[#This Row],[STATUS]]="ATRASADO",TODAY()-Tabela1[[#This Row],[PRAZO ABERTURA R.A.E]],""))</f>
        <v/>
      </c>
      <c r="AE553" s="3"/>
      <c r="AF553" t="s">
        <v>89</v>
      </c>
    </row>
    <row r="554" spans="1:32" ht="60" x14ac:dyDescent="0.25">
      <c r="A554" s="6">
        <v>553</v>
      </c>
      <c r="B554" s="2" t="s">
        <v>30</v>
      </c>
      <c r="C554" s="85">
        <v>45423</v>
      </c>
      <c r="D554" s="18" t="str">
        <f t="shared" si="5"/>
        <v>maio</v>
      </c>
      <c r="E554" s="9">
        <v>0.60416666666666663</v>
      </c>
      <c r="F554" s="80" t="s">
        <v>3356</v>
      </c>
      <c r="G554" s="2" t="s">
        <v>28</v>
      </c>
      <c r="H554" s="131" t="s">
        <v>2532</v>
      </c>
      <c r="I554" s="131"/>
      <c r="J554" s="3"/>
      <c r="K554" s="5" t="s">
        <v>3357</v>
      </c>
      <c r="L554" s="3" t="s">
        <v>220</v>
      </c>
      <c r="M554" s="3" t="s">
        <v>145</v>
      </c>
      <c r="N554" s="2" t="s">
        <v>2170</v>
      </c>
      <c r="O554" s="2" t="s">
        <v>3358</v>
      </c>
      <c r="P554" s="3" t="s">
        <v>3278</v>
      </c>
      <c r="Q554" s="70"/>
      <c r="R554" s="70"/>
      <c r="S554" s="70"/>
      <c r="T554" s="7" t="s">
        <v>3359</v>
      </c>
      <c r="U554" s="3" t="s">
        <v>3360</v>
      </c>
      <c r="V554" s="3" t="s">
        <v>258</v>
      </c>
      <c r="W554" s="3" t="s">
        <v>92</v>
      </c>
      <c r="X554" s="3" t="s">
        <v>95</v>
      </c>
      <c r="Y554" s="3" t="s">
        <v>89</v>
      </c>
      <c r="Z554" s="4">
        <f>IF(Tabela1[[#This Row],[R.A.E]]="SIM",VLOOKUP(Tabela1[[#This Row],[CLASSIFICAÇÃO]],Lista_Susp_!PRAZO,2,0)+Tabela1[[#This Row],[DATA]],"")</f>
        <v>45430</v>
      </c>
      <c r="AA554" s="13" t="str">
        <f ca="1">IF(Tabela1[[#This Row],[R.A.E]]="SIM",IF(AC554="ok","CONCLUÍDO",IF(Tabela1[[#This Row],[PRAZO ABERTURA R.A.E]]&lt;TODAY(),"ATRASADO","NO PRAZO")))</f>
        <v>ATRASADO</v>
      </c>
      <c r="AB554" s="13">
        <f ca="1">IF(Tabela1[[#This Row],[PRAZO ABERTURA R.A.E]]&gt;=TODAY(),"",IF(Tabela1[[#This Row],[STATUS]]="ATRASADO",TODAY()-Tabela1[[#This Row],[PRAZO ABERTURA R.A.E]],""))</f>
        <v>118</v>
      </c>
      <c r="AE554" s="3"/>
      <c r="AF554" t="s">
        <v>89</v>
      </c>
    </row>
    <row r="555" spans="1:32" ht="120" x14ac:dyDescent="0.25">
      <c r="A555" s="6">
        <v>554</v>
      </c>
      <c r="B555" s="2" t="s">
        <v>30</v>
      </c>
      <c r="C555" s="85">
        <v>45428</v>
      </c>
      <c r="D555" s="18" t="str">
        <f t="shared" si="5"/>
        <v>maio</v>
      </c>
      <c r="E555" s="9">
        <v>0.36458333333333331</v>
      </c>
      <c r="F555" s="80" t="s">
        <v>3493</v>
      </c>
      <c r="G555" s="2" t="s">
        <v>32</v>
      </c>
      <c r="H555" s="23"/>
      <c r="I555" s="131"/>
      <c r="J555" s="3"/>
      <c r="K555" s="5" t="s">
        <v>3494</v>
      </c>
      <c r="L555" s="3" t="s">
        <v>3495</v>
      </c>
      <c r="M555" s="3" t="s">
        <v>51</v>
      </c>
      <c r="N555" s="3" t="s">
        <v>51</v>
      </c>
      <c r="O555" s="2" t="s">
        <v>3496</v>
      </c>
      <c r="P555" s="3" t="s">
        <v>3497</v>
      </c>
      <c r="Q555" s="70"/>
      <c r="R555" s="70"/>
      <c r="S555" s="70"/>
      <c r="T555" s="7" t="s">
        <v>3498</v>
      </c>
      <c r="U555" s="3" t="s">
        <v>3499</v>
      </c>
      <c r="V555" s="3" t="s">
        <v>1049</v>
      </c>
      <c r="W555" s="3" t="s">
        <v>85</v>
      </c>
      <c r="X555" s="3" t="s">
        <v>86</v>
      </c>
      <c r="Y555" s="6" t="s">
        <v>83</v>
      </c>
      <c r="Z555" s="4"/>
      <c r="AA555" s="13"/>
      <c r="AB555" s="13"/>
      <c r="AE555" s="3"/>
      <c r="AF555" t="s">
        <v>89</v>
      </c>
    </row>
    <row r="556" spans="1:32" x14ac:dyDescent="0.25">
      <c r="A556" s="6">
        <v>555</v>
      </c>
      <c r="B556" s="2" t="s">
        <v>25</v>
      </c>
      <c r="C556" s="85">
        <v>45419</v>
      </c>
      <c r="D556" s="18" t="str">
        <f t="shared" si="5"/>
        <v>maio</v>
      </c>
      <c r="E556" s="9">
        <v>0.37847222222222227</v>
      </c>
      <c r="F556" s="80" t="s">
        <v>3375</v>
      </c>
      <c r="G556" s="2" t="s">
        <v>28</v>
      </c>
      <c r="H556" s="23" t="s">
        <v>2399</v>
      </c>
      <c r="I556" s="131"/>
      <c r="J556" s="3"/>
      <c r="K556" s="5" t="s">
        <v>3519</v>
      </c>
      <c r="L556" s="3" t="s">
        <v>150</v>
      </c>
      <c r="M556" s="3" t="s">
        <v>146</v>
      </c>
      <c r="N556" s="2" t="s">
        <v>3376</v>
      </c>
      <c r="O556" s="2" t="s">
        <v>3379</v>
      </c>
      <c r="P556" s="3" t="s">
        <v>1673</v>
      </c>
      <c r="Q556" s="70"/>
      <c r="R556" s="70"/>
      <c r="S556" s="70"/>
      <c r="T556" s="7" t="s">
        <v>3377</v>
      </c>
      <c r="U556" s="3" t="s">
        <v>3378</v>
      </c>
      <c r="V556" s="3" t="s">
        <v>122</v>
      </c>
      <c r="W556" s="3" t="s">
        <v>92</v>
      </c>
      <c r="X556" s="3" t="s">
        <v>86</v>
      </c>
      <c r="Y556" s="3" t="s">
        <v>89</v>
      </c>
      <c r="Z556" s="4">
        <f>IF(Tabela1[[#This Row],[R.A.E]]="SIM",VLOOKUP(Tabela1[[#This Row],[CLASSIFICAÇÃO]],Lista_Susp_!PRAZO,2,0)+Tabela1[[#This Row],[DATA]],"")</f>
        <v>45426</v>
      </c>
      <c r="AA556" s="13" t="str">
        <f ca="1">IF(Tabela1[[#This Row],[R.A.E]]="SIM",IF(AC556="ok","CONCLUÍDO",IF(Tabela1[[#This Row],[PRAZO ABERTURA R.A.E]]&lt;TODAY(),"ATRASADO","NO PRAZO")))</f>
        <v>CONCLUÍDO</v>
      </c>
      <c r="AB556" s="13" t="str">
        <f ca="1">IF(Tabela1[[#This Row],[PRAZO ABERTURA R.A.E]]&gt;=TODAY(),"",IF(Tabela1[[#This Row],[STATUS]]="ATRASADO",TODAY()-Tabela1[[#This Row],[PRAZO ABERTURA R.A.E]],""))</f>
        <v/>
      </c>
      <c r="AC556" s="3" t="s">
        <v>958</v>
      </c>
      <c r="AE556" s="3" t="s">
        <v>89</v>
      </c>
      <c r="AF556" t="s">
        <v>89</v>
      </c>
    </row>
    <row r="557" spans="1:32" ht="60" x14ac:dyDescent="0.25">
      <c r="A557" s="70">
        <v>556</v>
      </c>
      <c r="B557" s="2" t="s">
        <v>25</v>
      </c>
      <c r="C557" s="85">
        <v>45425</v>
      </c>
      <c r="D557" s="18" t="str">
        <f t="shared" si="5"/>
        <v>maio</v>
      </c>
      <c r="E557" s="9">
        <v>0.70833333333333337</v>
      </c>
      <c r="F557" s="80" t="s">
        <v>3362</v>
      </c>
      <c r="G557" s="2" t="s">
        <v>34</v>
      </c>
      <c r="H557" s="23"/>
      <c r="I557" s="131" t="s">
        <v>5261</v>
      </c>
      <c r="J557" s="3"/>
      <c r="K557" s="5" t="s">
        <v>3518</v>
      </c>
      <c r="L557" s="3" t="s">
        <v>150</v>
      </c>
      <c r="M557" s="3" t="s">
        <v>147</v>
      </c>
      <c r="N557" s="2" t="s">
        <v>3361</v>
      </c>
      <c r="O557" s="2" t="s">
        <v>3380</v>
      </c>
      <c r="P557" s="3" t="s">
        <v>3339</v>
      </c>
      <c r="Q557" s="70"/>
      <c r="R557" s="70"/>
      <c r="S557" s="70"/>
      <c r="T557" s="7" t="s">
        <v>3363</v>
      </c>
      <c r="U557" s="3" t="s">
        <v>3364</v>
      </c>
      <c r="V557" s="3" t="s">
        <v>105</v>
      </c>
      <c r="W557" s="3" t="s">
        <v>85</v>
      </c>
      <c r="X557" s="3" t="s">
        <v>86</v>
      </c>
      <c r="Y557" s="3" t="s">
        <v>89</v>
      </c>
      <c r="Z557" s="4">
        <f>IF(Tabela1[[#This Row],[R.A.E]]="SIM",VLOOKUP(Tabela1[[#This Row],[CLASSIFICAÇÃO]],Lista_Susp_!PRAZO,2,0)+Tabela1[[#This Row],[DATA]],"")</f>
        <v>45432</v>
      </c>
      <c r="AA557" s="13" t="str">
        <f ca="1">IF(Tabela1[[#This Row],[R.A.E]]="SIM",IF(AC557="ok","CONCLUÍDO",IF(Tabela1[[#This Row],[PRAZO ABERTURA R.A.E]]&lt;TODAY(),"ATRASADO","NO PRAZO")))</f>
        <v>CONCLUÍDO</v>
      </c>
      <c r="AB557" s="13" t="str">
        <f ca="1">IF(Tabela1[[#This Row],[PRAZO ABERTURA R.A.E]]&gt;=TODAY(),"",IF(Tabela1[[#This Row],[STATUS]]="ATRASADO",TODAY()-Tabela1[[#This Row],[PRAZO ABERTURA R.A.E]],""))</f>
        <v/>
      </c>
      <c r="AC557" s="3" t="s">
        <v>958</v>
      </c>
      <c r="AD557" s="4">
        <v>45429</v>
      </c>
      <c r="AE557" s="3" t="s">
        <v>89</v>
      </c>
      <c r="AF557" t="s">
        <v>89</v>
      </c>
    </row>
    <row r="558" spans="1:32" ht="45" x14ac:dyDescent="0.25">
      <c r="A558" s="6">
        <v>557</v>
      </c>
      <c r="B558" s="2" t="s">
        <v>25</v>
      </c>
      <c r="C558" s="85">
        <v>45425</v>
      </c>
      <c r="D558" s="18" t="str">
        <f t="shared" si="5"/>
        <v>maio</v>
      </c>
      <c r="E558" s="9">
        <v>0.5854166666666667</v>
      </c>
      <c r="F558" s="80" t="s">
        <v>3381</v>
      </c>
      <c r="G558" s="2" t="s">
        <v>28</v>
      </c>
      <c r="H558" s="23" t="s">
        <v>2399</v>
      </c>
      <c r="I558" s="131"/>
      <c r="J558" s="3"/>
      <c r="K558" s="5" t="s">
        <v>3382</v>
      </c>
      <c r="L558" s="3" t="s">
        <v>150</v>
      </c>
      <c r="M558" s="3" t="s">
        <v>233</v>
      </c>
      <c r="N558" s="2" t="s">
        <v>3383</v>
      </c>
      <c r="O558" s="2" t="s">
        <v>3384</v>
      </c>
      <c r="P558" s="3" t="s">
        <v>3385</v>
      </c>
      <c r="Q558" s="70"/>
      <c r="R558" s="70"/>
      <c r="S558" s="70"/>
      <c r="T558" s="7" t="s">
        <v>3386</v>
      </c>
      <c r="U558" s="3" t="s">
        <v>3387</v>
      </c>
      <c r="V558" s="3" t="s">
        <v>97</v>
      </c>
      <c r="W558" s="3" t="s">
        <v>85</v>
      </c>
      <c r="X558" s="3" t="s">
        <v>86</v>
      </c>
      <c r="Y558" s="3" t="s">
        <v>83</v>
      </c>
      <c r="Z558" s="4" t="str">
        <f>IF(Tabela1[[#This Row],[R.A.E]]="SIM",VLOOKUP(Tabela1[[#This Row],[CLASSIFICAÇÃO]],Lista_Susp_!PRAZO,2,0)+Tabela1[[#This Row],[DATA]],"")</f>
        <v/>
      </c>
      <c r="AA558" s="13" t="b">
        <f ca="1">IF(Tabela1[[#This Row],[R.A.E]]="SIM",IF(AC558="ok","CONCLUÍDO",IF(Tabela1[[#This Row],[PRAZO ABERTURA R.A.E]]&lt;TODAY(),"ATRASADO","NO PRAZO")))</f>
        <v>0</v>
      </c>
      <c r="AB558" s="13" t="str">
        <f ca="1">IF(Tabela1[[#This Row],[PRAZO ABERTURA R.A.E]]&gt;=TODAY(),"",IF(Tabela1[[#This Row],[STATUS]]="ATRASADO",TODAY()-Tabela1[[#This Row],[PRAZO ABERTURA R.A.E]],""))</f>
        <v/>
      </c>
      <c r="AE558" s="3"/>
      <c r="AF558" t="s">
        <v>89</v>
      </c>
    </row>
    <row r="559" spans="1:32" ht="45" x14ac:dyDescent="0.25">
      <c r="A559" s="6">
        <v>558</v>
      </c>
      <c r="B559" s="2" t="s">
        <v>25</v>
      </c>
      <c r="C559" s="85">
        <v>45425</v>
      </c>
      <c r="D559" s="18" t="str">
        <f t="shared" si="5"/>
        <v>maio</v>
      </c>
      <c r="E559" s="9">
        <v>0.65277777777777779</v>
      </c>
      <c r="F559" s="80" t="s">
        <v>3388</v>
      </c>
      <c r="G559" s="2" t="s">
        <v>28</v>
      </c>
      <c r="H559" s="23" t="s">
        <v>2399</v>
      </c>
      <c r="I559" s="131"/>
      <c r="J559" s="3"/>
      <c r="K559" s="5" t="s">
        <v>3517</v>
      </c>
      <c r="L559" s="3" t="s">
        <v>150</v>
      </c>
      <c r="M559" s="3" t="s">
        <v>275</v>
      </c>
      <c r="N559" s="2" t="s">
        <v>3389</v>
      </c>
      <c r="O559" s="2" t="s">
        <v>3390</v>
      </c>
      <c r="P559" s="3" t="s">
        <v>3391</v>
      </c>
      <c r="Q559" s="70"/>
      <c r="R559" s="70"/>
      <c r="S559" s="70"/>
      <c r="T559" s="7" t="s">
        <v>3392</v>
      </c>
      <c r="U559" s="3" t="s">
        <v>3393</v>
      </c>
      <c r="V559" s="3" t="s">
        <v>90</v>
      </c>
      <c r="W559" s="3" t="s">
        <v>85</v>
      </c>
      <c r="X559" s="3" t="s">
        <v>86</v>
      </c>
      <c r="Y559" s="3" t="s">
        <v>83</v>
      </c>
      <c r="Z559" s="4" t="str">
        <f>IF(Tabela1[[#This Row],[R.A.E]]="SIM",VLOOKUP(Tabela1[[#This Row],[CLASSIFICAÇÃO]],Lista_Susp_!PRAZO,2,0)+Tabela1[[#This Row],[DATA]],"")</f>
        <v/>
      </c>
      <c r="AA559" s="13" t="b">
        <f ca="1">IF(Tabela1[[#This Row],[R.A.E]]="SIM",IF(AC559="ok","CONCLUÍDO",IF(Tabela1[[#This Row],[PRAZO ABERTURA R.A.E]]&lt;TODAY(),"ATRASADO","NO PRAZO")))</f>
        <v>0</v>
      </c>
      <c r="AB559" s="13" t="str">
        <f ca="1">IF(Tabela1[[#This Row],[PRAZO ABERTURA R.A.E]]&gt;=TODAY(),"",IF(Tabela1[[#This Row],[STATUS]]="ATRASADO",TODAY()-Tabela1[[#This Row],[PRAZO ABERTURA R.A.E]],""))</f>
        <v/>
      </c>
      <c r="AE559" s="3"/>
      <c r="AF559" t="s">
        <v>89</v>
      </c>
    </row>
    <row r="560" spans="1:32" ht="30" x14ac:dyDescent="0.25">
      <c r="A560" s="6">
        <v>559</v>
      </c>
      <c r="B560" s="2" t="s">
        <v>25</v>
      </c>
      <c r="C560" s="85">
        <v>45425</v>
      </c>
      <c r="D560" s="18" t="str">
        <f t="shared" si="5"/>
        <v>maio</v>
      </c>
      <c r="E560" s="9">
        <v>0.66666666666666663</v>
      </c>
      <c r="F560" s="80" t="s">
        <v>3394</v>
      </c>
      <c r="G560" s="2" t="s">
        <v>36</v>
      </c>
      <c r="H560" s="23"/>
      <c r="I560" s="131"/>
      <c r="J560" s="3"/>
      <c r="K560" s="5" t="s">
        <v>3395</v>
      </c>
      <c r="L560" s="3" t="s">
        <v>150</v>
      </c>
      <c r="M560" s="3" t="s">
        <v>145</v>
      </c>
      <c r="N560" s="2" t="s">
        <v>3298</v>
      </c>
      <c r="O560" s="2" t="s">
        <v>3396</v>
      </c>
      <c r="P560" s="1" t="s">
        <v>3300</v>
      </c>
      <c r="Q560" s="70"/>
      <c r="R560" s="70"/>
      <c r="S560" s="70"/>
      <c r="T560" s="7" t="s">
        <v>3397</v>
      </c>
      <c r="U560" s="3" t="s">
        <v>3398</v>
      </c>
      <c r="V560" s="3" t="s">
        <v>84</v>
      </c>
      <c r="W560" s="3" t="s">
        <v>85</v>
      </c>
      <c r="X560" s="3" t="s">
        <v>86</v>
      </c>
      <c r="Y560" s="3" t="s">
        <v>83</v>
      </c>
      <c r="Z560" s="4" t="str">
        <f>IF(Tabela1[[#This Row],[R.A.E]]="SIM",VLOOKUP(Tabela1[[#This Row],[CLASSIFICAÇÃO]],Lista_Susp_!PRAZO,2,0)+Tabela1[[#This Row],[DATA]],"")</f>
        <v/>
      </c>
      <c r="AA560" s="13" t="b">
        <f ca="1">IF(Tabela1[[#This Row],[R.A.E]]="SIM",IF(AC560="ok","CONCLUÍDO",IF(Tabela1[[#This Row],[PRAZO ABERTURA R.A.E]]&lt;TODAY(),"ATRASADO","NO PRAZO")))</f>
        <v>0</v>
      </c>
      <c r="AB560" s="13" t="str">
        <f ca="1">IF(Tabela1[[#This Row],[PRAZO ABERTURA R.A.E]]&gt;=TODAY(),"",IF(Tabela1[[#This Row],[STATUS]]="ATRASADO",TODAY()-Tabela1[[#This Row],[PRAZO ABERTURA R.A.E]],""))</f>
        <v/>
      </c>
      <c r="AE560" s="3"/>
      <c r="AF560" t="s">
        <v>89</v>
      </c>
    </row>
    <row r="561" spans="1:32" ht="120" x14ac:dyDescent="0.25">
      <c r="A561" s="6">
        <v>560</v>
      </c>
      <c r="B561" s="2" t="s">
        <v>25</v>
      </c>
      <c r="C561" s="85">
        <v>45425</v>
      </c>
      <c r="D561" s="18" t="str">
        <f t="shared" si="5"/>
        <v>maio</v>
      </c>
      <c r="E561" s="9">
        <v>0.5</v>
      </c>
      <c r="F561" s="80" t="s">
        <v>3399</v>
      </c>
      <c r="G561" s="2" t="s">
        <v>34</v>
      </c>
      <c r="H561" s="23"/>
      <c r="I561" s="131" t="s">
        <v>5262</v>
      </c>
      <c r="J561" s="3"/>
      <c r="K561" s="5" t="s">
        <v>3400</v>
      </c>
      <c r="L561" s="3" t="s">
        <v>150</v>
      </c>
      <c r="M561" s="6" t="s">
        <v>51</v>
      </c>
      <c r="N561" s="2" t="s">
        <v>3446</v>
      </c>
      <c r="O561" s="2" t="s">
        <v>3401</v>
      </c>
      <c r="P561" s="1" t="s">
        <v>3300</v>
      </c>
      <c r="Q561" s="70"/>
      <c r="R561" s="70"/>
      <c r="S561" s="70"/>
      <c r="T561" s="7" t="s">
        <v>3402</v>
      </c>
      <c r="U561" s="3" t="s">
        <v>3403</v>
      </c>
      <c r="V561" s="3" t="s">
        <v>97</v>
      </c>
      <c r="W561" s="3" t="s">
        <v>85</v>
      </c>
      <c r="X561" s="3" t="s">
        <v>86</v>
      </c>
      <c r="Y561" s="3" t="s">
        <v>89</v>
      </c>
      <c r="Z561" s="4">
        <f>IF(Tabela1[[#This Row],[R.A.E]]="SIM",VLOOKUP(Tabela1[[#This Row],[CLASSIFICAÇÃO]],Lista_Susp_!PRAZO,2,0)+Tabela1[[#This Row],[DATA]],"")</f>
        <v>45432</v>
      </c>
      <c r="AA561" s="13" t="str">
        <f ca="1">IF(Tabela1[[#This Row],[R.A.E]]="SIM",IF(AC561="ok","CONCLUÍDO",IF(Tabela1[[#This Row],[PRAZO ABERTURA R.A.E]]&lt;TODAY(),"ATRASADO","NO PRAZO")))</f>
        <v>CONCLUÍDO</v>
      </c>
      <c r="AB561" s="13" t="str">
        <f ca="1">IF(Tabela1[[#This Row],[PRAZO ABERTURA R.A.E]]&gt;=TODAY(),"",IF(Tabela1[[#This Row],[STATUS]]="ATRASADO",TODAY()-Tabela1[[#This Row],[PRAZO ABERTURA R.A.E]],""))</f>
        <v/>
      </c>
      <c r="AC561" s="3" t="s">
        <v>958</v>
      </c>
      <c r="AD561" s="4">
        <v>45432</v>
      </c>
      <c r="AE561" s="3" t="s">
        <v>89</v>
      </c>
      <c r="AF561" t="s">
        <v>89</v>
      </c>
    </row>
    <row r="562" spans="1:32" ht="45" x14ac:dyDescent="0.25">
      <c r="A562" s="6">
        <v>561</v>
      </c>
      <c r="B562" s="2" t="s">
        <v>25</v>
      </c>
      <c r="C562" s="85">
        <v>45425</v>
      </c>
      <c r="D562" s="18" t="str">
        <f t="shared" si="5"/>
        <v>maio</v>
      </c>
      <c r="E562" s="9">
        <v>0.52083333333333337</v>
      </c>
      <c r="F562" s="80" t="s">
        <v>2560</v>
      </c>
      <c r="G562" s="2" t="s">
        <v>28</v>
      </c>
      <c r="H562" s="23" t="s">
        <v>2532</v>
      </c>
      <c r="I562" s="131"/>
      <c r="J562" s="3"/>
      <c r="K562" s="5" t="s">
        <v>3516</v>
      </c>
      <c r="L562" s="3" t="s">
        <v>901</v>
      </c>
      <c r="M562" s="3" t="s">
        <v>147</v>
      </c>
      <c r="N562" s="2" t="s">
        <v>3404</v>
      </c>
      <c r="O562" s="2" t="s">
        <v>3405</v>
      </c>
      <c r="P562" s="3" t="s">
        <v>1673</v>
      </c>
      <c r="Q562" s="70"/>
      <c r="R562" s="70"/>
      <c r="S562" s="70"/>
      <c r="T562" s="7" t="s">
        <v>3406</v>
      </c>
      <c r="U562" s="3" t="s">
        <v>3407</v>
      </c>
      <c r="V562" s="3" t="s">
        <v>271</v>
      </c>
      <c r="W562" s="3" t="s">
        <v>85</v>
      </c>
      <c r="X562" s="3" t="s">
        <v>86</v>
      </c>
      <c r="Y562" s="3" t="s">
        <v>83</v>
      </c>
      <c r="Z562" s="4" t="str">
        <f>IF(Tabela1[[#This Row],[R.A.E]]="SIM",VLOOKUP(Tabela1[[#This Row],[CLASSIFICAÇÃO]],Lista_Susp_!PRAZO,2,0)+Tabela1[[#This Row],[DATA]],"")</f>
        <v/>
      </c>
      <c r="AA562" s="13" t="b">
        <f ca="1">IF(Tabela1[[#This Row],[R.A.E]]="SIM",IF(AC562="ok","CONCLUÍDO",IF(Tabela1[[#This Row],[PRAZO ABERTURA R.A.E]]&lt;TODAY(),"ATRASADO","NO PRAZO")))</f>
        <v>0</v>
      </c>
      <c r="AB562" s="13" t="str">
        <f ca="1">IF(Tabela1[[#This Row],[PRAZO ABERTURA R.A.E]]&gt;=TODAY(),"",IF(Tabela1[[#This Row],[STATUS]]="ATRASADO",TODAY()-Tabela1[[#This Row],[PRAZO ABERTURA R.A.E]],""))</f>
        <v/>
      </c>
      <c r="AE562" s="3"/>
      <c r="AF562" t="s">
        <v>89</v>
      </c>
    </row>
    <row r="563" spans="1:32" ht="45" x14ac:dyDescent="0.25">
      <c r="A563" s="6">
        <v>562</v>
      </c>
      <c r="B563" s="2" t="s">
        <v>25</v>
      </c>
      <c r="C563" s="85">
        <v>45425</v>
      </c>
      <c r="D563" s="18" t="str">
        <f t="shared" si="5"/>
        <v>maio</v>
      </c>
      <c r="E563" s="9">
        <v>0.83333333333333337</v>
      </c>
      <c r="F563" s="80" t="s">
        <v>3408</v>
      </c>
      <c r="G563" s="2" t="s">
        <v>32</v>
      </c>
      <c r="H563" s="23"/>
      <c r="I563" s="131"/>
      <c r="J563" s="3"/>
      <c r="K563" s="5" t="s">
        <v>3515</v>
      </c>
      <c r="L563" s="3" t="s">
        <v>150</v>
      </c>
      <c r="M563" s="3" t="s">
        <v>147</v>
      </c>
      <c r="N563" s="2" t="s">
        <v>3409</v>
      </c>
      <c r="O563" s="2" t="s">
        <v>3410</v>
      </c>
      <c r="P563" s="3" t="s">
        <v>3411</v>
      </c>
      <c r="Q563" s="70"/>
      <c r="R563" s="70"/>
      <c r="S563" s="70"/>
      <c r="T563" s="7" t="s">
        <v>3412</v>
      </c>
      <c r="U563" s="3" t="s">
        <v>3413</v>
      </c>
      <c r="V563" s="3" t="s">
        <v>405</v>
      </c>
      <c r="W563" s="3" t="s">
        <v>85</v>
      </c>
      <c r="X563" s="3" t="s">
        <v>86</v>
      </c>
      <c r="Y563" s="3" t="s">
        <v>83</v>
      </c>
      <c r="Z563" s="4" t="str">
        <f>IF(Tabela1[[#This Row],[R.A.E]]="SIM",VLOOKUP(Tabela1[[#This Row],[CLASSIFICAÇÃO]],Lista_Susp_!PRAZO,2,0)+Tabela1[[#This Row],[DATA]],"")</f>
        <v/>
      </c>
      <c r="AA563" s="13" t="b">
        <f ca="1">IF(Tabela1[[#This Row],[R.A.E]]="SIM",IF(AC563="ok","CONCLUÍDO",IF(Tabela1[[#This Row],[PRAZO ABERTURA R.A.E]]&lt;TODAY(),"ATRASADO","NO PRAZO")))</f>
        <v>0</v>
      </c>
      <c r="AB563" s="13" t="str">
        <f ca="1">IF(Tabela1[[#This Row],[PRAZO ABERTURA R.A.E]]&gt;=TODAY(),"",IF(Tabela1[[#This Row],[STATUS]]="ATRASADO",TODAY()-Tabela1[[#This Row],[PRAZO ABERTURA R.A.E]],""))</f>
        <v/>
      </c>
      <c r="AE563" s="3"/>
      <c r="AF563" t="s">
        <v>89</v>
      </c>
    </row>
    <row r="564" spans="1:32" ht="45" x14ac:dyDescent="0.25">
      <c r="A564" s="6">
        <v>563</v>
      </c>
      <c r="B564" s="2" t="s">
        <v>25</v>
      </c>
      <c r="C564" s="85">
        <v>45425</v>
      </c>
      <c r="D564" s="18" t="str">
        <f t="shared" si="5"/>
        <v>maio</v>
      </c>
      <c r="E564" s="9">
        <v>0.55555555555555558</v>
      </c>
      <c r="F564" s="80" t="s">
        <v>3513</v>
      </c>
      <c r="G564" s="2" t="s">
        <v>39</v>
      </c>
      <c r="H564" s="23"/>
      <c r="I564" s="131"/>
      <c r="J564" s="3"/>
      <c r="K564" s="5" t="s">
        <v>3514</v>
      </c>
      <c r="L564" s="3" t="s">
        <v>45</v>
      </c>
      <c r="M564" s="3" t="s">
        <v>145</v>
      </c>
      <c r="N564" s="2" t="s">
        <v>3414</v>
      </c>
      <c r="O564" s="2" t="s">
        <v>3415</v>
      </c>
      <c r="P564" s="3" t="s">
        <v>3416</v>
      </c>
      <c r="Q564" s="70"/>
      <c r="R564" s="70"/>
      <c r="S564" s="70"/>
      <c r="T564" s="7" t="s">
        <v>3417</v>
      </c>
      <c r="U564" s="3" t="s">
        <v>3418</v>
      </c>
      <c r="V564" s="3" t="s">
        <v>276</v>
      </c>
      <c r="W564" s="3" t="s">
        <v>85</v>
      </c>
      <c r="X564" s="3" t="s">
        <v>86</v>
      </c>
      <c r="Y564" s="3" t="s">
        <v>83</v>
      </c>
      <c r="Z564" s="4" t="str">
        <f>IF(Tabela1[[#This Row],[R.A.E]]="SIM",VLOOKUP(Tabela1[[#This Row],[CLASSIFICAÇÃO]],Lista_Susp_!PRAZO,2,0)+Tabela1[[#This Row],[DATA]],"")</f>
        <v/>
      </c>
      <c r="AA564" s="13" t="b">
        <f ca="1">IF(Tabela1[[#This Row],[R.A.E]]="SIM",IF(AC564="ok","CONCLUÍDO",IF(Tabela1[[#This Row],[PRAZO ABERTURA R.A.E]]&lt;TODAY(),"ATRASADO","NO PRAZO")))</f>
        <v>0</v>
      </c>
      <c r="AB564" s="13" t="str">
        <f ca="1">IF(Tabela1[[#This Row],[PRAZO ABERTURA R.A.E]]&gt;=TODAY(),"",IF(Tabela1[[#This Row],[STATUS]]="ATRASADO",TODAY()-Tabela1[[#This Row],[PRAZO ABERTURA R.A.E]],""))</f>
        <v/>
      </c>
      <c r="AE564" s="3"/>
      <c r="AF564" t="s">
        <v>89</v>
      </c>
    </row>
    <row r="565" spans="1:32" ht="30" x14ac:dyDescent="0.25">
      <c r="A565" s="6">
        <v>564</v>
      </c>
      <c r="B565" s="2" t="s">
        <v>25</v>
      </c>
      <c r="C565" s="85">
        <v>45426</v>
      </c>
      <c r="D565" s="18" t="str">
        <f t="shared" si="5"/>
        <v>maio</v>
      </c>
      <c r="E565" s="9">
        <v>0.44930555555555557</v>
      </c>
      <c r="F565" s="80" t="s">
        <v>3419</v>
      </c>
      <c r="G565" s="2" t="s">
        <v>39</v>
      </c>
      <c r="H565" s="23"/>
      <c r="I565" s="131"/>
      <c r="J565" s="3"/>
      <c r="K565" s="5" t="s">
        <v>3512</v>
      </c>
      <c r="L565" s="3" t="s">
        <v>193</v>
      </c>
      <c r="M565" s="3" t="s">
        <v>274</v>
      </c>
      <c r="N565" s="2" t="s">
        <v>3420</v>
      </c>
      <c r="O565" s="2" t="s">
        <v>3421</v>
      </c>
      <c r="P565" s="3" t="s">
        <v>3422</v>
      </c>
      <c r="Q565" s="70"/>
      <c r="R565" s="70"/>
      <c r="S565" s="70"/>
      <c r="T565" s="7" t="s">
        <v>3423</v>
      </c>
      <c r="U565" s="3" t="s">
        <v>3424</v>
      </c>
      <c r="V565" s="3" t="s">
        <v>90</v>
      </c>
      <c r="W565" s="3" t="s">
        <v>92</v>
      </c>
      <c r="X565" s="3" t="s">
        <v>86</v>
      </c>
      <c r="Y565" s="3" t="s">
        <v>89</v>
      </c>
      <c r="Z565" s="4">
        <f>IF(Tabela1[[#This Row],[R.A.E]]="SIM",VLOOKUP(Tabela1[[#This Row],[CLASSIFICAÇÃO]],Lista_Susp_!PRAZO,2,0)+Tabela1[[#This Row],[DATA]],"")</f>
        <v>45433</v>
      </c>
      <c r="AA565" s="13" t="str">
        <f ca="1">IF(Tabela1[[#This Row],[R.A.E]]="SIM",IF(AC565="ok","CONCLUÍDO",IF(Tabela1[[#This Row],[PRAZO ABERTURA R.A.E]]&lt;TODAY(),"ATRASADO","NO PRAZO")))</f>
        <v>CONCLUÍDO</v>
      </c>
      <c r="AB565" s="13" t="str">
        <f ca="1">IF(Tabela1[[#This Row],[PRAZO ABERTURA R.A.E]]&gt;=TODAY(),"",IF(Tabela1[[#This Row],[STATUS]]="ATRASADO",TODAY()-Tabela1[[#This Row],[PRAZO ABERTURA R.A.E]],""))</f>
        <v/>
      </c>
      <c r="AC565" s="3" t="s">
        <v>248</v>
      </c>
      <c r="AE565" s="3"/>
      <c r="AF565" t="s">
        <v>89</v>
      </c>
    </row>
    <row r="566" spans="1:32" ht="45" x14ac:dyDescent="0.25">
      <c r="A566" s="6">
        <v>565</v>
      </c>
      <c r="B566" s="2" t="s">
        <v>25</v>
      </c>
      <c r="C566" s="85">
        <v>45426</v>
      </c>
      <c r="D566" s="18" t="str">
        <f t="shared" si="5"/>
        <v>maio</v>
      </c>
      <c r="E566" s="9">
        <v>0.52777777777777779</v>
      </c>
      <c r="F566" s="80" t="s">
        <v>3425</v>
      </c>
      <c r="G566" s="2" t="s">
        <v>28</v>
      </c>
      <c r="H566" s="23" t="s">
        <v>2399</v>
      </c>
      <c r="I566" s="131"/>
      <c r="J566" s="3"/>
      <c r="K566" s="5" t="s">
        <v>3426</v>
      </c>
      <c r="L566" s="3" t="s">
        <v>150</v>
      </c>
      <c r="M566" s="3" t="s">
        <v>145</v>
      </c>
      <c r="N566" s="2" t="s">
        <v>3427</v>
      </c>
      <c r="O566" s="2" t="s">
        <v>3428</v>
      </c>
      <c r="P566" s="3" t="s">
        <v>3429</v>
      </c>
      <c r="Q566" s="70"/>
      <c r="R566" s="70"/>
      <c r="S566" s="70"/>
      <c r="T566" s="7" t="s">
        <v>3430</v>
      </c>
      <c r="U566" s="3" t="s">
        <v>3431</v>
      </c>
      <c r="V566" s="3" t="s">
        <v>84</v>
      </c>
      <c r="W566" s="3" t="s">
        <v>85</v>
      </c>
      <c r="X566" s="3" t="s">
        <v>86</v>
      </c>
      <c r="Y566" s="3" t="s">
        <v>83</v>
      </c>
      <c r="Z566" s="4" t="str">
        <f>IF(Tabela1[[#This Row],[R.A.E]]="SIM",VLOOKUP(Tabela1[[#This Row],[CLASSIFICAÇÃO]],Lista_Susp_!PRAZO,2,0)+Tabela1[[#This Row],[DATA]],"")</f>
        <v/>
      </c>
      <c r="AA566" s="13" t="b">
        <f ca="1">IF(Tabela1[[#This Row],[R.A.E]]="SIM",IF(AC566="ok","CONCLUÍDO",IF(Tabela1[[#This Row],[PRAZO ABERTURA R.A.E]]&lt;TODAY(),"ATRASADO","NO PRAZO")))</f>
        <v>0</v>
      </c>
      <c r="AB566" s="13" t="str">
        <f ca="1">IF(Tabela1[[#This Row],[PRAZO ABERTURA R.A.E]]&gt;=TODAY(),"",IF(Tabela1[[#This Row],[STATUS]]="ATRASADO",TODAY()-Tabela1[[#This Row],[PRAZO ABERTURA R.A.E]],""))</f>
        <v/>
      </c>
      <c r="AE566" s="3"/>
      <c r="AF566" t="s">
        <v>89</v>
      </c>
    </row>
    <row r="567" spans="1:32" ht="90" x14ac:dyDescent="0.25">
      <c r="A567" s="6">
        <v>566</v>
      </c>
      <c r="B567" s="2" t="s">
        <v>25</v>
      </c>
      <c r="C567" s="85">
        <v>45423</v>
      </c>
      <c r="D567" s="18" t="str">
        <f t="shared" si="5"/>
        <v>maio</v>
      </c>
      <c r="E567" s="9">
        <v>0.20138888888888887</v>
      </c>
      <c r="F567" s="80" t="s">
        <v>3432</v>
      </c>
      <c r="G567" s="2" t="s">
        <v>58</v>
      </c>
      <c r="H567" s="23"/>
      <c r="I567" s="131"/>
      <c r="J567" s="3"/>
      <c r="K567" s="5" t="s">
        <v>3433</v>
      </c>
      <c r="L567" s="3" t="s">
        <v>150</v>
      </c>
      <c r="M567" s="3" t="s">
        <v>257</v>
      </c>
      <c r="N567" s="2" t="s">
        <v>3434</v>
      </c>
      <c r="O567" s="2" t="s">
        <v>3435</v>
      </c>
      <c r="P567" s="3" t="s">
        <v>3436</v>
      </c>
      <c r="Q567" s="70"/>
      <c r="R567" s="70"/>
      <c r="S567" s="70"/>
      <c r="T567" s="7" t="s">
        <v>3437</v>
      </c>
      <c r="U567" s="3" t="s">
        <v>3438</v>
      </c>
      <c r="V567" s="3" t="s">
        <v>297</v>
      </c>
      <c r="W567" s="3" t="s">
        <v>85</v>
      </c>
      <c r="X567" s="3" t="s">
        <v>82</v>
      </c>
      <c r="Y567" s="3" t="s">
        <v>83</v>
      </c>
      <c r="Z567" s="4" t="str">
        <f>IF(Tabela1[[#This Row],[R.A.E]]="SIM",VLOOKUP(Tabela1[[#This Row],[CLASSIFICAÇÃO]],Lista_Susp_!PRAZO,2,0)+Tabela1[[#This Row],[DATA]],"")</f>
        <v/>
      </c>
      <c r="AA567" s="13" t="b">
        <f ca="1">IF(Tabela1[[#This Row],[R.A.E]]="SIM",IF(AC567="ok","CONCLUÍDO",IF(Tabela1[[#This Row],[PRAZO ABERTURA R.A.E]]&lt;TODAY(),"ATRASADO","NO PRAZO")))</f>
        <v>0</v>
      </c>
      <c r="AB567" s="13" t="str">
        <f ca="1">IF(Tabela1[[#This Row],[PRAZO ABERTURA R.A.E]]&gt;=TODAY(),"",IF(Tabela1[[#This Row],[STATUS]]="ATRASADO",TODAY()-Tabela1[[#This Row],[PRAZO ABERTURA R.A.E]],""))</f>
        <v/>
      </c>
      <c r="AE567" s="3"/>
      <c r="AF567" t="s">
        <v>89</v>
      </c>
    </row>
    <row r="568" spans="1:32" ht="90" x14ac:dyDescent="0.25">
      <c r="A568" s="6">
        <v>567</v>
      </c>
      <c r="B568" s="2" t="s">
        <v>25</v>
      </c>
      <c r="C568" s="85">
        <v>45426</v>
      </c>
      <c r="D568" s="18" t="str">
        <f t="shared" si="5"/>
        <v>maio</v>
      </c>
      <c r="E568" s="9">
        <v>0.46527777777777773</v>
      </c>
      <c r="F568" s="80" t="s">
        <v>3439</v>
      </c>
      <c r="G568" s="2" t="s">
        <v>32</v>
      </c>
      <c r="H568" s="23"/>
      <c r="I568" s="131"/>
      <c r="J568" s="3"/>
      <c r="K568" s="5" t="s">
        <v>3440</v>
      </c>
      <c r="L568" s="3" t="s">
        <v>150</v>
      </c>
      <c r="M568" s="3" t="s">
        <v>257</v>
      </c>
      <c r="N568" s="2" t="s">
        <v>3441</v>
      </c>
      <c r="O568" s="2" t="s">
        <v>3442</v>
      </c>
      <c r="P568" s="3" t="s">
        <v>3443</v>
      </c>
      <c r="Q568" s="70"/>
      <c r="R568" s="70"/>
      <c r="S568" s="70"/>
      <c r="T568" s="7" t="s">
        <v>3444</v>
      </c>
      <c r="U568" s="3" t="s">
        <v>3445</v>
      </c>
      <c r="V568" s="3" t="s">
        <v>297</v>
      </c>
      <c r="W568" s="3" t="s">
        <v>85</v>
      </c>
      <c r="X568" s="3" t="s">
        <v>86</v>
      </c>
      <c r="Y568" s="3" t="s">
        <v>83</v>
      </c>
      <c r="Z568" s="4" t="str">
        <f>IF(Tabela1[[#This Row],[R.A.E]]="SIM",VLOOKUP(Tabela1[[#This Row],[CLASSIFICAÇÃO]],Lista_Susp_!PRAZO,2,0)+Tabela1[[#This Row],[DATA]],"")</f>
        <v/>
      </c>
      <c r="AA568" s="13" t="b">
        <f ca="1">IF(Tabela1[[#This Row],[R.A.E]]="SIM",IF(AC568="ok","CONCLUÍDO",IF(Tabela1[[#This Row],[PRAZO ABERTURA R.A.E]]&lt;TODAY(),"ATRASADO","NO PRAZO")))</f>
        <v>0</v>
      </c>
      <c r="AB568" s="13" t="str">
        <f ca="1">IF(Tabela1[[#This Row],[PRAZO ABERTURA R.A.E]]&gt;=TODAY(),"",IF(Tabela1[[#This Row],[STATUS]]="ATRASADO",TODAY()-Tabela1[[#This Row],[PRAZO ABERTURA R.A.E]],""))</f>
        <v/>
      </c>
      <c r="AE568" s="3"/>
      <c r="AF568" t="s">
        <v>89</v>
      </c>
    </row>
    <row r="569" spans="1:32" ht="30" x14ac:dyDescent="0.25">
      <c r="A569" s="6">
        <v>568</v>
      </c>
      <c r="B569" s="2" t="s">
        <v>25</v>
      </c>
      <c r="C569" s="85">
        <v>45427</v>
      </c>
      <c r="D569" s="18" t="str">
        <f t="shared" si="5"/>
        <v>maio</v>
      </c>
      <c r="E569" s="9">
        <v>0.4381944444444445</v>
      </c>
      <c r="F569" s="80" t="s">
        <v>3447</v>
      </c>
      <c r="G569" s="2" t="s">
        <v>39</v>
      </c>
      <c r="H569" s="23"/>
      <c r="I569" s="131"/>
      <c r="J569" s="3"/>
      <c r="K569" s="5" t="s">
        <v>3511</v>
      </c>
      <c r="L569" s="3" t="s">
        <v>209</v>
      </c>
      <c r="M569" s="3" t="s">
        <v>145</v>
      </c>
      <c r="N569" s="2" t="s">
        <v>3448</v>
      </c>
      <c r="O569" s="2" t="s">
        <v>3449</v>
      </c>
      <c r="P569" s="3" t="s">
        <v>3254</v>
      </c>
      <c r="Q569" s="70"/>
      <c r="R569" s="70"/>
      <c r="S569" s="70"/>
      <c r="T569" s="7" t="s">
        <v>3450</v>
      </c>
      <c r="U569" s="3" t="s">
        <v>3451</v>
      </c>
      <c r="V569" s="3" t="s">
        <v>91</v>
      </c>
      <c r="W569" s="3" t="s">
        <v>85</v>
      </c>
      <c r="X569" s="3" t="s">
        <v>86</v>
      </c>
      <c r="Y569" s="3" t="s">
        <v>83</v>
      </c>
      <c r="Z569" s="4" t="str">
        <f>IF(Tabela1[[#This Row],[R.A.E]]="SIM",VLOOKUP(Tabela1[[#This Row],[CLASSIFICAÇÃO]],Lista_Susp_!PRAZO,2,0)+Tabela1[[#This Row],[DATA]],"")</f>
        <v/>
      </c>
      <c r="AA569" s="13" t="b">
        <f ca="1">IF(Tabela1[[#This Row],[R.A.E]]="SIM",IF(AC569="ok","CONCLUÍDO",IF(Tabela1[[#This Row],[PRAZO ABERTURA R.A.E]]&lt;TODAY(),"ATRASADO","NO PRAZO")))</f>
        <v>0</v>
      </c>
      <c r="AB569" s="13" t="str">
        <f ca="1">IF(Tabela1[[#This Row],[PRAZO ABERTURA R.A.E]]&gt;=TODAY(),"",IF(Tabela1[[#This Row],[STATUS]]="ATRASADO",TODAY()-Tabela1[[#This Row],[PRAZO ABERTURA R.A.E]],""))</f>
        <v/>
      </c>
      <c r="AE569" s="3"/>
      <c r="AF569" t="s">
        <v>89</v>
      </c>
    </row>
    <row r="570" spans="1:32" ht="30" x14ac:dyDescent="0.25">
      <c r="A570" s="6">
        <v>569</v>
      </c>
      <c r="B570" s="2" t="s">
        <v>25</v>
      </c>
      <c r="C570" s="85">
        <v>45427</v>
      </c>
      <c r="D570" s="18" t="str">
        <f t="shared" si="5"/>
        <v>maio</v>
      </c>
      <c r="E570" s="9">
        <v>0.77083333333333337</v>
      </c>
      <c r="F570" s="80" t="s">
        <v>3452</v>
      </c>
      <c r="G570" s="2" t="s">
        <v>28</v>
      </c>
      <c r="H570" s="23" t="s">
        <v>2401</v>
      </c>
      <c r="I570" s="131"/>
      <c r="J570" s="3"/>
      <c r="K570" s="5" t="s">
        <v>3453</v>
      </c>
      <c r="L570" s="3" t="s">
        <v>150</v>
      </c>
      <c r="M570" s="3" t="s">
        <v>146</v>
      </c>
      <c r="N570" s="2" t="s">
        <v>3346</v>
      </c>
      <c r="O570" s="2" t="s">
        <v>3454</v>
      </c>
      <c r="P570" s="3" t="s">
        <v>3350</v>
      </c>
      <c r="Q570" s="70"/>
      <c r="R570" s="70"/>
      <c r="S570" s="70"/>
      <c r="T570" s="7" t="s">
        <v>3348</v>
      </c>
      <c r="U570" s="3" t="s">
        <v>3349</v>
      </c>
      <c r="V570" s="3" t="s">
        <v>122</v>
      </c>
      <c r="W570" s="3" t="s">
        <v>92</v>
      </c>
      <c r="X570" s="3" t="s">
        <v>86</v>
      </c>
      <c r="Y570" s="3" t="s">
        <v>89</v>
      </c>
      <c r="Z570" s="4">
        <f>IF(Tabela1[[#This Row],[R.A.E]]="SIM",VLOOKUP(Tabela1[[#This Row],[CLASSIFICAÇÃO]],Lista_Susp_!PRAZO,2,0)+Tabela1[[#This Row],[DATA]],"")</f>
        <v>45434</v>
      </c>
      <c r="AA570" s="13" t="str">
        <f ca="1">IF(Tabela1[[#This Row],[R.A.E]]="SIM",IF(AC570="ok","CONCLUÍDO",IF(Tabela1[[#This Row],[PRAZO ABERTURA R.A.E]]&lt;TODAY(),"ATRASADO","NO PRAZO")))</f>
        <v>CONCLUÍDO</v>
      </c>
      <c r="AB570" s="13" t="str">
        <f ca="1">IF(Tabela1[[#This Row],[PRAZO ABERTURA R.A.E]]&gt;=TODAY(),"",IF(Tabela1[[#This Row],[STATUS]]="ATRASADO",TODAY()-Tabela1[[#This Row],[PRAZO ABERTURA R.A.E]],""))</f>
        <v/>
      </c>
      <c r="AC570" s="3" t="s">
        <v>958</v>
      </c>
      <c r="AE570" s="3" t="s">
        <v>89</v>
      </c>
      <c r="AF570" t="s">
        <v>89</v>
      </c>
    </row>
    <row r="571" spans="1:32" ht="30" x14ac:dyDescent="0.25">
      <c r="A571" s="6">
        <v>570</v>
      </c>
      <c r="B571" s="2" t="s">
        <v>30</v>
      </c>
      <c r="C571" s="85">
        <v>45425</v>
      </c>
      <c r="D571" s="18" t="str">
        <f t="shared" si="5"/>
        <v>maio</v>
      </c>
      <c r="E571" s="9">
        <v>0.42708333333333331</v>
      </c>
      <c r="F571" s="80" t="s">
        <v>3455</v>
      </c>
      <c r="G571" s="2" t="s">
        <v>32</v>
      </c>
      <c r="H571" s="23"/>
      <c r="I571" s="131"/>
      <c r="J571" s="3"/>
      <c r="K571" s="5" t="s">
        <v>3510</v>
      </c>
      <c r="L571" s="3" t="s">
        <v>153</v>
      </c>
      <c r="M571" s="3" t="s">
        <v>51</v>
      </c>
      <c r="N571" s="2"/>
      <c r="O571" s="2" t="s">
        <v>3456</v>
      </c>
      <c r="P571" s="3" t="s">
        <v>3457</v>
      </c>
      <c r="Q571" s="70"/>
      <c r="R571" s="70"/>
      <c r="S571" s="70"/>
      <c r="T571" s="7" t="s">
        <v>473</v>
      </c>
      <c r="U571" s="3" t="s">
        <v>3458</v>
      </c>
      <c r="V571" s="3" t="s">
        <v>604</v>
      </c>
      <c r="W571" s="3" t="s">
        <v>85</v>
      </c>
      <c r="X571" s="3" t="s">
        <v>86</v>
      </c>
      <c r="Y571" s="3" t="s">
        <v>83</v>
      </c>
      <c r="Z571" s="4" t="str">
        <f>IF(Tabela1[[#This Row],[R.A.E]]="SIM",VLOOKUP(Tabela1[[#This Row],[CLASSIFICAÇÃO]],Lista_Susp_!PRAZO,2,0)+Tabela1[[#This Row],[DATA]],"")</f>
        <v/>
      </c>
      <c r="AA571" s="13" t="b">
        <f ca="1">IF(Tabela1[[#This Row],[R.A.E]]="SIM",IF(AC571="ok","CONCLUÍDO",IF(Tabela1[[#This Row],[PRAZO ABERTURA R.A.E]]&lt;TODAY(),"ATRASADO","NO PRAZO")))</f>
        <v>0</v>
      </c>
      <c r="AB571" s="13" t="str">
        <f ca="1">IF(Tabela1[[#This Row],[PRAZO ABERTURA R.A.E]]&gt;=TODAY(),"",IF(Tabela1[[#This Row],[STATUS]]="ATRASADO",TODAY()-Tabela1[[#This Row],[PRAZO ABERTURA R.A.E]],""))</f>
        <v/>
      </c>
      <c r="AE571" s="3"/>
      <c r="AF571" t="s">
        <v>89</v>
      </c>
    </row>
    <row r="572" spans="1:32" ht="30" x14ac:dyDescent="0.25">
      <c r="A572" s="6">
        <v>571</v>
      </c>
      <c r="B572" s="2" t="s">
        <v>30</v>
      </c>
      <c r="C572" s="85">
        <v>45426</v>
      </c>
      <c r="D572" s="18" t="str">
        <f t="shared" si="5"/>
        <v>maio</v>
      </c>
      <c r="E572" s="9">
        <v>0.40277777777777773</v>
      </c>
      <c r="F572" s="80" t="s">
        <v>3459</v>
      </c>
      <c r="G572" s="2" t="s">
        <v>39</v>
      </c>
      <c r="H572" s="23"/>
      <c r="I572" s="131"/>
      <c r="J572" s="3"/>
      <c r="K572" s="5" t="s">
        <v>3460</v>
      </c>
      <c r="L572" s="3" t="s">
        <v>166</v>
      </c>
      <c r="M572" s="3" t="s">
        <v>145</v>
      </c>
      <c r="N572" s="2" t="s">
        <v>3461</v>
      </c>
      <c r="O572" s="2" t="s">
        <v>3462</v>
      </c>
      <c r="P572" s="3" t="s">
        <v>3463</v>
      </c>
      <c r="Q572" s="70"/>
      <c r="R572" s="70"/>
      <c r="S572" s="70"/>
      <c r="T572" s="7" t="s">
        <v>3464</v>
      </c>
      <c r="U572" s="3" t="s">
        <v>3465</v>
      </c>
      <c r="V572" s="3" t="s">
        <v>94</v>
      </c>
      <c r="W572" s="3" t="s">
        <v>85</v>
      </c>
      <c r="X572" s="3" t="s">
        <v>86</v>
      </c>
      <c r="Y572" s="3" t="s">
        <v>83</v>
      </c>
      <c r="Z572" s="4" t="str">
        <f>IF(Tabela1[[#This Row],[R.A.E]]="SIM",VLOOKUP(Tabela1[[#This Row],[CLASSIFICAÇÃO]],Lista_Susp_!PRAZO,2,0)+Tabela1[[#This Row],[DATA]],"")</f>
        <v/>
      </c>
      <c r="AA572" s="13" t="b">
        <f ca="1">IF(Tabela1[[#This Row],[R.A.E]]="SIM",IF(AC572="ok","CONCLUÍDO",IF(Tabela1[[#This Row],[PRAZO ABERTURA R.A.E]]&lt;TODAY(),"ATRASADO","NO PRAZO")))</f>
        <v>0</v>
      </c>
      <c r="AB572" s="13" t="str">
        <f ca="1">IF(Tabela1[[#This Row],[PRAZO ABERTURA R.A.E]]&gt;=TODAY(),"",IF(Tabela1[[#This Row],[STATUS]]="ATRASADO",TODAY()-Tabela1[[#This Row],[PRAZO ABERTURA R.A.E]],""))</f>
        <v/>
      </c>
      <c r="AE572" s="3"/>
      <c r="AF572" t="s">
        <v>89</v>
      </c>
    </row>
    <row r="573" spans="1:32" ht="75" x14ac:dyDescent="0.25">
      <c r="A573" s="6">
        <v>572</v>
      </c>
      <c r="B573" s="2" t="s">
        <v>30</v>
      </c>
      <c r="C573" s="85">
        <v>45427</v>
      </c>
      <c r="D573" s="18" t="str">
        <f t="shared" si="5"/>
        <v>maio</v>
      </c>
      <c r="E573" s="9">
        <v>0.41666666666666669</v>
      </c>
      <c r="F573" s="80" t="s">
        <v>3466</v>
      </c>
      <c r="G573" s="2" t="s">
        <v>39</v>
      </c>
      <c r="H573" s="23"/>
      <c r="I573" s="131"/>
      <c r="J573" s="3"/>
      <c r="K573" s="5" t="s">
        <v>3509</v>
      </c>
      <c r="L573" s="3" t="s">
        <v>224</v>
      </c>
      <c r="M573" s="3" t="s">
        <v>145</v>
      </c>
      <c r="N573" s="2" t="s">
        <v>3467</v>
      </c>
      <c r="O573" s="2" t="s">
        <v>3468</v>
      </c>
      <c r="P573" s="3" t="s">
        <v>2615</v>
      </c>
      <c r="Q573" s="70"/>
      <c r="R573" s="70"/>
      <c r="S573" s="70"/>
      <c r="T573" s="7" t="s">
        <v>3469</v>
      </c>
      <c r="U573" s="3" t="s">
        <v>3470</v>
      </c>
      <c r="V573" s="3" t="s">
        <v>99</v>
      </c>
      <c r="W573" s="3" t="s">
        <v>85</v>
      </c>
      <c r="X573" s="3" t="s">
        <v>86</v>
      </c>
      <c r="Y573" s="3" t="s">
        <v>89</v>
      </c>
      <c r="Z573" s="4">
        <f>IF(Tabela1[[#This Row],[R.A.E]]="SIM",VLOOKUP(Tabela1[[#This Row],[CLASSIFICAÇÃO]],Lista_Susp_!PRAZO,2,0)+Tabela1[[#This Row],[DATA]],"")</f>
        <v>45434</v>
      </c>
      <c r="AA573" s="13" t="str">
        <f ca="1">IF(Tabela1[[#This Row],[R.A.E]]="SIM",IF(AC573="ok","CONCLUÍDO",IF(Tabela1[[#This Row],[PRAZO ABERTURA R.A.E]]&lt;TODAY(),"ATRASADO","NO PRAZO")))</f>
        <v>ATRASADO</v>
      </c>
      <c r="AB573" s="13">
        <f ca="1">IF(Tabela1[[#This Row],[PRAZO ABERTURA R.A.E]]&gt;=TODAY(),"",IF(Tabela1[[#This Row],[STATUS]]="ATRASADO",TODAY()-Tabela1[[#This Row],[PRAZO ABERTURA R.A.E]],""))</f>
        <v>114</v>
      </c>
      <c r="AE573" s="3"/>
      <c r="AF573" t="s">
        <v>89</v>
      </c>
    </row>
    <row r="574" spans="1:32" ht="60" x14ac:dyDescent="0.25">
      <c r="A574" s="6">
        <v>573</v>
      </c>
      <c r="B574" s="2" t="s">
        <v>25</v>
      </c>
      <c r="C574" s="85">
        <v>45426</v>
      </c>
      <c r="D574" s="18" t="str">
        <f t="shared" si="5"/>
        <v>maio</v>
      </c>
      <c r="E574" s="9">
        <v>0.80555555555555547</v>
      </c>
      <c r="F574" s="80" t="s">
        <v>3472</v>
      </c>
      <c r="G574" s="2" t="s">
        <v>39</v>
      </c>
      <c r="H574" s="23"/>
      <c r="I574" s="131"/>
      <c r="J574" s="3"/>
      <c r="K574" s="5" t="s">
        <v>3508</v>
      </c>
      <c r="L574" s="3" t="s">
        <v>150</v>
      </c>
      <c r="M574" s="3" t="s">
        <v>147</v>
      </c>
      <c r="N574" s="2" t="s">
        <v>3471</v>
      </c>
      <c r="O574" s="2" t="s">
        <v>3473</v>
      </c>
      <c r="P574" s="3" t="s">
        <v>3339</v>
      </c>
      <c r="Q574" s="70"/>
      <c r="R574" s="70"/>
      <c r="S574" s="70"/>
      <c r="T574" s="7" t="s">
        <v>3474</v>
      </c>
      <c r="U574" s="3" t="s">
        <v>3475</v>
      </c>
      <c r="V574" s="3" t="s">
        <v>93</v>
      </c>
      <c r="W574" s="3" t="s">
        <v>85</v>
      </c>
      <c r="X574" s="3" t="s">
        <v>86</v>
      </c>
      <c r="Y574" s="3" t="s">
        <v>83</v>
      </c>
      <c r="Z574" s="4" t="str">
        <f>IF(Tabela1[[#This Row],[R.A.E]]="SIM",VLOOKUP(Tabela1[[#This Row],[CLASSIFICAÇÃO]],Lista_Susp_!PRAZO,2,0)+Tabela1[[#This Row],[DATA]],"")</f>
        <v/>
      </c>
      <c r="AA574" s="13" t="b">
        <f ca="1">IF(Tabela1[[#This Row],[R.A.E]]="SIM",IF(AC574="ok","CONCLUÍDO",IF(Tabela1[[#This Row],[PRAZO ABERTURA R.A.E]]&lt;TODAY(),"ATRASADO","NO PRAZO")))</f>
        <v>0</v>
      </c>
      <c r="AB574" s="13" t="str">
        <f ca="1">IF(Tabela1[[#This Row],[PRAZO ABERTURA R.A.E]]&gt;=TODAY(),"",IF(Tabela1[[#This Row],[STATUS]]="ATRASADO",TODAY()-Tabela1[[#This Row],[PRAZO ABERTURA R.A.E]],""))</f>
        <v/>
      </c>
      <c r="AE574" s="3"/>
      <c r="AF574" t="s">
        <v>89</v>
      </c>
    </row>
    <row r="575" spans="1:32" ht="30" x14ac:dyDescent="0.25">
      <c r="A575" s="6">
        <v>574</v>
      </c>
      <c r="B575" s="2" t="s">
        <v>25</v>
      </c>
      <c r="C575" s="85">
        <v>45427</v>
      </c>
      <c r="D575" s="18" t="str">
        <f t="shared" si="5"/>
        <v>maio</v>
      </c>
      <c r="E575" s="9">
        <v>0.6875</v>
      </c>
      <c r="F575" s="80" t="s">
        <v>3476</v>
      </c>
      <c r="G575" s="2" t="s">
        <v>39</v>
      </c>
      <c r="H575" s="23"/>
      <c r="I575" s="131"/>
      <c r="J575" s="3"/>
      <c r="K575" s="5" t="s">
        <v>3477</v>
      </c>
      <c r="L575" s="3" t="s">
        <v>45</v>
      </c>
      <c r="M575" s="3" t="s">
        <v>145</v>
      </c>
      <c r="N575" s="2" t="s">
        <v>3290</v>
      </c>
      <c r="O575" s="2" t="s">
        <v>3478</v>
      </c>
      <c r="P575" s="3" t="s">
        <v>3479</v>
      </c>
      <c r="Q575" s="70"/>
      <c r="R575" s="70"/>
      <c r="S575" s="70"/>
      <c r="T575" s="7" t="s">
        <v>3480</v>
      </c>
      <c r="U575" s="3" t="s">
        <v>3481</v>
      </c>
      <c r="V575" s="3" t="s">
        <v>91</v>
      </c>
      <c r="W575" s="3" t="s">
        <v>85</v>
      </c>
      <c r="X575" s="3" t="s">
        <v>86</v>
      </c>
      <c r="Y575" s="3" t="s">
        <v>83</v>
      </c>
      <c r="Z575" s="4" t="str">
        <f>IF(Tabela1[[#This Row],[R.A.E]]="SIM",VLOOKUP(Tabela1[[#This Row],[CLASSIFICAÇÃO]],Lista_Susp_!PRAZO,2,0)+Tabela1[[#This Row],[DATA]],"")</f>
        <v/>
      </c>
      <c r="AA575" s="13" t="b">
        <f ca="1">IF(Tabela1[[#This Row],[R.A.E]]="SIM",IF(AC575="ok","CONCLUÍDO",IF(Tabela1[[#This Row],[PRAZO ABERTURA R.A.E]]&lt;TODAY(),"ATRASADO","NO PRAZO")))</f>
        <v>0</v>
      </c>
      <c r="AB575" s="13" t="str">
        <f ca="1">IF(Tabela1[[#This Row],[PRAZO ABERTURA R.A.E]]&gt;=TODAY(),"",IF(Tabela1[[#This Row],[STATUS]]="ATRASADO",TODAY()-Tabela1[[#This Row],[PRAZO ABERTURA R.A.E]],""))</f>
        <v/>
      </c>
      <c r="AE575" s="3"/>
      <c r="AF575" t="s">
        <v>89</v>
      </c>
    </row>
    <row r="576" spans="1:32" ht="30" x14ac:dyDescent="0.25">
      <c r="A576" s="6">
        <v>575</v>
      </c>
      <c r="B576" s="2" t="s">
        <v>25</v>
      </c>
      <c r="C576" s="85">
        <v>45428</v>
      </c>
      <c r="D576" s="18" t="str">
        <f t="shared" si="5"/>
        <v>maio</v>
      </c>
      <c r="E576" s="9">
        <v>0.60416666666666663</v>
      </c>
      <c r="F576" s="80" t="s">
        <v>3483</v>
      </c>
      <c r="G576" s="2" t="s">
        <v>36</v>
      </c>
      <c r="H576" s="23"/>
      <c r="I576" s="131"/>
      <c r="J576" s="3"/>
      <c r="K576" s="5" t="s">
        <v>3482</v>
      </c>
      <c r="L576" s="3" t="s">
        <v>150</v>
      </c>
      <c r="M576" s="3" t="s">
        <v>147</v>
      </c>
      <c r="N576" s="2" t="s">
        <v>3409</v>
      </c>
      <c r="O576" s="2" t="s">
        <v>3484</v>
      </c>
      <c r="P576" s="3" t="s">
        <v>1785</v>
      </c>
      <c r="Q576" s="70"/>
      <c r="R576" s="70"/>
      <c r="S576" s="70"/>
      <c r="T576" s="7" t="s">
        <v>3485</v>
      </c>
      <c r="U576" s="3" t="s">
        <v>3486</v>
      </c>
      <c r="V576" s="3" t="s">
        <v>93</v>
      </c>
      <c r="W576" s="3" t="s">
        <v>85</v>
      </c>
      <c r="X576" s="3" t="s">
        <v>86</v>
      </c>
      <c r="Y576" s="3" t="s">
        <v>83</v>
      </c>
      <c r="Z576" s="4" t="str">
        <f>IF(Tabela1[[#This Row],[R.A.E]]="SIM",VLOOKUP(Tabela1[[#This Row],[CLASSIFICAÇÃO]],Lista_Susp_!PRAZO,2,0)+Tabela1[[#This Row],[DATA]],"")</f>
        <v/>
      </c>
      <c r="AA576" s="13" t="b">
        <f ca="1">IF(Tabela1[[#This Row],[R.A.E]]="SIM",IF(AC576="ok","CONCLUÍDO",IF(Tabela1[[#This Row],[PRAZO ABERTURA R.A.E]]&lt;TODAY(),"ATRASADO","NO PRAZO")))</f>
        <v>0</v>
      </c>
      <c r="AB576" s="13" t="str">
        <f ca="1">IF(Tabela1[[#This Row],[PRAZO ABERTURA R.A.E]]&gt;=TODAY(),"",IF(Tabela1[[#This Row],[STATUS]]="ATRASADO",TODAY()-Tabela1[[#This Row],[PRAZO ABERTURA R.A.E]],""))</f>
        <v/>
      </c>
      <c r="AE576" s="3"/>
      <c r="AF576" t="s">
        <v>89</v>
      </c>
    </row>
    <row r="577" spans="1:32" ht="60" x14ac:dyDescent="0.25">
      <c r="A577" s="6">
        <v>576</v>
      </c>
      <c r="B577" s="2" t="s">
        <v>25</v>
      </c>
      <c r="C577" s="85">
        <v>45428</v>
      </c>
      <c r="D577" s="18" t="str">
        <f t="shared" si="5"/>
        <v>maio</v>
      </c>
      <c r="E577" s="9">
        <v>0.71180555555555547</v>
      </c>
      <c r="F577" s="80" t="s">
        <v>3487</v>
      </c>
      <c r="G577" s="2" t="s">
        <v>28</v>
      </c>
      <c r="H577" s="23" t="s">
        <v>2400</v>
      </c>
      <c r="I577" s="131"/>
      <c r="J577" s="3"/>
      <c r="K577" s="5" t="s">
        <v>3488</v>
      </c>
      <c r="L577" s="3" t="s">
        <v>150</v>
      </c>
      <c r="M577" s="3" t="s">
        <v>284</v>
      </c>
      <c r="N577" s="2" t="s">
        <v>1677</v>
      </c>
      <c r="O577" s="2" t="s">
        <v>3489</v>
      </c>
      <c r="P577" s="3" t="s">
        <v>3490</v>
      </c>
      <c r="Q577" s="70"/>
      <c r="R577" s="70"/>
      <c r="S577" s="70"/>
      <c r="T577" s="7" t="s">
        <v>3491</v>
      </c>
      <c r="U577" s="1" t="s">
        <v>3492</v>
      </c>
      <c r="V577" s="3" t="s">
        <v>112</v>
      </c>
      <c r="W577" s="3" t="s">
        <v>92</v>
      </c>
      <c r="X577" s="3" t="s">
        <v>86</v>
      </c>
      <c r="Y577" s="3" t="s">
        <v>89</v>
      </c>
      <c r="Z577" s="4">
        <f>IF(Tabela1[[#This Row],[R.A.E]]="SIM",VLOOKUP(Tabela1[[#This Row],[CLASSIFICAÇÃO]],Lista_Susp_!PRAZO,2,0)+Tabela1[[#This Row],[DATA]],"")</f>
        <v>45435</v>
      </c>
      <c r="AA577" s="13" t="str">
        <f ca="1">IF(Tabela1[[#This Row],[R.A.E]]="SIM",IF(AC577="ok","CONCLUÍDO",IF(Tabela1[[#This Row],[PRAZO ABERTURA R.A.E]]&lt;TODAY(),"ATRASADO","NO PRAZO")))</f>
        <v>CONCLUÍDO</v>
      </c>
      <c r="AB577" s="13" t="str">
        <f ca="1">IF(Tabela1[[#This Row],[PRAZO ABERTURA R.A.E]]&gt;=TODAY(),"",IF(Tabela1[[#This Row],[STATUS]]="ATRASADO",TODAY()-Tabela1[[#This Row],[PRAZO ABERTURA R.A.E]],""))</f>
        <v/>
      </c>
      <c r="AC577" s="3" t="s">
        <v>248</v>
      </c>
      <c r="AE577" s="3" t="s">
        <v>89</v>
      </c>
      <c r="AF577" t="s">
        <v>89</v>
      </c>
    </row>
    <row r="578" spans="1:32" ht="60" x14ac:dyDescent="0.25">
      <c r="A578" s="6">
        <v>577</v>
      </c>
      <c r="B578" s="2" t="s">
        <v>25</v>
      </c>
      <c r="C578" s="85">
        <v>45428</v>
      </c>
      <c r="D578" s="18" t="str">
        <f t="shared" si="5"/>
        <v>maio</v>
      </c>
      <c r="E578" s="9">
        <v>0.60416666666666663</v>
      </c>
      <c r="F578" s="80" t="s">
        <v>3500</v>
      </c>
      <c r="G578" s="2" t="s">
        <v>39</v>
      </c>
      <c r="H578" s="23"/>
      <c r="I578" s="131"/>
      <c r="J578" s="3"/>
      <c r="K578" s="5" t="s">
        <v>3501</v>
      </c>
      <c r="L578" s="3" t="s">
        <v>45</v>
      </c>
      <c r="M578" s="3" t="s">
        <v>145</v>
      </c>
      <c r="N578" s="2" t="s">
        <v>758</v>
      </c>
      <c r="O578" s="2" t="s">
        <v>2358</v>
      </c>
      <c r="P578" s="3" t="s">
        <v>459</v>
      </c>
      <c r="Q578" s="70"/>
      <c r="R578" s="70"/>
      <c r="S578" s="70"/>
      <c r="T578" s="7" t="s">
        <v>3502</v>
      </c>
      <c r="U578" s="3" t="s">
        <v>3481</v>
      </c>
      <c r="V578" s="3" t="s">
        <v>91</v>
      </c>
      <c r="W578" s="3" t="s">
        <v>85</v>
      </c>
      <c r="X578" s="3" t="s">
        <v>86</v>
      </c>
      <c r="Y578" s="3" t="s">
        <v>83</v>
      </c>
      <c r="Z578" s="4" t="str">
        <f>IF(Tabela1[[#This Row],[R.A.E]]="SIM",VLOOKUP(Tabela1[[#This Row],[CLASSIFICAÇÃO]],Lista_Susp_!PRAZO,2,0)+Tabela1[[#This Row],[DATA]],"")</f>
        <v/>
      </c>
      <c r="AA578" s="13" t="b">
        <f ca="1">IF(Tabela1[[#This Row],[R.A.E]]="SIM",IF(AC578="ok","CONCLUÍDO",IF(Tabela1[[#This Row],[PRAZO ABERTURA R.A.E]]&lt;TODAY(),"ATRASADO","NO PRAZO")))</f>
        <v>0</v>
      </c>
      <c r="AB578" s="13" t="str">
        <f ca="1">IF(Tabela1[[#This Row],[PRAZO ABERTURA R.A.E]]&gt;=TODAY(),"",IF(Tabela1[[#This Row],[STATUS]]="ATRASADO",TODAY()-Tabela1[[#This Row],[PRAZO ABERTURA R.A.E]],""))</f>
        <v/>
      </c>
      <c r="AE578" s="3"/>
      <c r="AF578" t="s">
        <v>89</v>
      </c>
    </row>
    <row r="579" spans="1:32" ht="75" x14ac:dyDescent="0.25">
      <c r="A579" s="6">
        <v>578</v>
      </c>
      <c r="B579" s="2" t="s">
        <v>25</v>
      </c>
      <c r="C579" s="85">
        <v>45429</v>
      </c>
      <c r="D579" s="18" t="str">
        <f t="shared" si="5"/>
        <v>maio</v>
      </c>
      <c r="E579" s="9">
        <v>0.61458333333333337</v>
      </c>
      <c r="F579" s="80" t="s">
        <v>3520</v>
      </c>
      <c r="G579" s="2" t="s">
        <v>28</v>
      </c>
      <c r="H579" s="23" t="s">
        <v>2399</v>
      </c>
      <c r="I579" s="131"/>
      <c r="J579" s="3"/>
      <c r="K579" s="5" t="s">
        <v>3521</v>
      </c>
      <c r="L579" s="3" t="s">
        <v>150</v>
      </c>
      <c r="M579" s="3" t="s">
        <v>145</v>
      </c>
      <c r="N579" s="3" t="s">
        <v>3522</v>
      </c>
      <c r="O579" s="3" t="s">
        <v>3523</v>
      </c>
      <c r="P579" s="3" t="s">
        <v>3524</v>
      </c>
      <c r="Q579" s="70"/>
      <c r="R579" s="70"/>
      <c r="S579" s="70"/>
      <c r="T579" s="7" t="s">
        <v>3525</v>
      </c>
      <c r="U579" s="3" t="s">
        <v>3526</v>
      </c>
      <c r="V579" s="3" t="s">
        <v>84</v>
      </c>
      <c r="W579" s="3" t="s">
        <v>85</v>
      </c>
      <c r="X579" s="3" t="s">
        <v>86</v>
      </c>
      <c r="Y579" s="3" t="s">
        <v>83</v>
      </c>
      <c r="Z579" s="4" t="str">
        <f>IF(Tabela1[[#This Row],[R.A.E]]="SIM",VLOOKUP(Tabela1[[#This Row],[CLASSIFICAÇÃO]],Lista_Susp_!PRAZO,2,0)+Tabela1[[#This Row],[DATA]],"")</f>
        <v/>
      </c>
      <c r="AA579" s="13" t="b">
        <f ca="1">IF(Tabela1[[#This Row],[R.A.E]]="SIM",IF(AC579="ok","CONCLUÍDO",IF(Tabela1[[#This Row],[PRAZO ABERTURA R.A.E]]&lt;TODAY(),"ATRASADO","NO PRAZO")))</f>
        <v>0</v>
      </c>
      <c r="AB579" s="13" t="str">
        <f ca="1">IF(Tabela1[[#This Row],[PRAZO ABERTURA R.A.E]]&gt;=TODAY(),"",IF(Tabela1[[#This Row],[STATUS]]="ATRASADO",TODAY()-Tabela1[[#This Row],[PRAZO ABERTURA R.A.E]],""))</f>
        <v/>
      </c>
      <c r="AE579" s="3"/>
      <c r="AF579" t="s">
        <v>89</v>
      </c>
    </row>
    <row r="580" spans="1:32" ht="60" x14ac:dyDescent="0.25">
      <c r="A580" s="6">
        <v>579</v>
      </c>
      <c r="B580" s="2" t="s">
        <v>25</v>
      </c>
      <c r="C580" s="85">
        <v>45428</v>
      </c>
      <c r="D580" s="18" t="str">
        <f t="shared" si="5"/>
        <v>maio</v>
      </c>
      <c r="E580" s="9">
        <v>0.54166666666666663</v>
      </c>
      <c r="F580" s="80" t="s">
        <v>3527</v>
      </c>
      <c r="G580" s="2" t="s">
        <v>36</v>
      </c>
      <c r="H580" s="23"/>
      <c r="I580" s="131"/>
      <c r="J580" s="3"/>
      <c r="K580" s="5" t="s">
        <v>3528</v>
      </c>
      <c r="L580" s="3" t="s">
        <v>150</v>
      </c>
      <c r="M580" s="3" t="s">
        <v>144</v>
      </c>
      <c r="N580" s="3" t="s">
        <v>1460</v>
      </c>
      <c r="O580" s="3" t="s">
        <v>3529</v>
      </c>
      <c r="P580" s="3" t="s">
        <v>572</v>
      </c>
      <c r="Q580" s="70"/>
      <c r="R580" s="70"/>
      <c r="S580" s="70"/>
      <c r="T580" s="7" t="s">
        <v>3530</v>
      </c>
      <c r="U580" s="3" t="s">
        <v>3531</v>
      </c>
      <c r="V580" s="3" t="s">
        <v>98</v>
      </c>
      <c r="W580" s="3" t="s">
        <v>85</v>
      </c>
      <c r="X580" s="3" t="s">
        <v>86</v>
      </c>
      <c r="Y580" s="3" t="s">
        <v>83</v>
      </c>
      <c r="Z580" s="4" t="str">
        <f>IF(Tabela1[[#This Row],[R.A.E]]="SIM",VLOOKUP(Tabela1[[#This Row],[CLASSIFICAÇÃO]],Lista_Susp_!PRAZO,2,0)+Tabela1[[#This Row],[DATA]],"")</f>
        <v/>
      </c>
      <c r="AA580" s="13" t="b">
        <f ca="1">IF(Tabela1[[#This Row],[R.A.E]]="SIM",IF(AC580="ok","CONCLUÍDO",IF(Tabela1[[#This Row],[PRAZO ABERTURA R.A.E]]&lt;TODAY(),"ATRASADO","NO PRAZO")))</f>
        <v>0</v>
      </c>
      <c r="AB580" s="13" t="str">
        <f ca="1">IF(Tabela1[[#This Row],[PRAZO ABERTURA R.A.E]]&gt;=TODAY(),"",IF(Tabela1[[#This Row],[STATUS]]="ATRASADO",TODAY()-Tabela1[[#This Row],[PRAZO ABERTURA R.A.E]],""))</f>
        <v/>
      </c>
      <c r="AE580" s="3"/>
      <c r="AF580" t="s">
        <v>89</v>
      </c>
    </row>
    <row r="581" spans="1:32" ht="45" x14ac:dyDescent="0.25">
      <c r="A581" s="6">
        <v>580</v>
      </c>
      <c r="B581" s="2" t="s">
        <v>25</v>
      </c>
      <c r="C581" s="85">
        <v>45429</v>
      </c>
      <c r="D581" s="18" t="str">
        <f t="shared" si="5"/>
        <v>maio</v>
      </c>
      <c r="E581" s="9">
        <v>0.66319444444444442</v>
      </c>
      <c r="F581" s="80" t="s">
        <v>3532</v>
      </c>
      <c r="G581" s="2" t="s">
        <v>36</v>
      </c>
      <c r="H581" s="23"/>
      <c r="I581" s="131"/>
      <c r="J581" s="3"/>
      <c r="K581" s="5" t="s">
        <v>3533</v>
      </c>
      <c r="L581" s="3" t="s">
        <v>243</v>
      </c>
      <c r="M581" s="3" t="s">
        <v>145</v>
      </c>
      <c r="N581" s="2" t="s">
        <v>3534</v>
      </c>
      <c r="O581" s="2" t="s">
        <v>3535</v>
      </c>
      <c r="P581" s="3" t="s">
        <v>3536</v>
      </c>
      <c r="Q581" s="70"/>
      <c r="R581" s="70"/>
      <c r="S581" s="70"/>
      <c r="T581" s="7" t="s">
        <v>3537</v>
      </c>
      <c r="U581" s="3" t="s">
        <v>3538</v>
      </c>
      <c r="V581" s="3" t="s">
        <v>91</v>
      </c>
      <c r="W581" s="3" t="s">
        <v>85</v>
      </c>
      <c r="X581" s="3" t="s">
        <v>86</v>
      </c>
      <c r="Y581" s="3" t="s">
        <v>83</v>
      </c>
      <c r="Z581" s="4" t="str">
        <f>IF(Tabela1[[#This Row],[R.A.E]]="SIM",VLOOKUP(Tabela1[[#This Row],[CLASSIFICAÇÃO]],Lista_Susp_!PRAZO,2,0)+Tabela1[[#This Row],[DATA]],"")</f>
        <v/>
      </c>
      <c r="AA581" s="13" t="b">
        <f ca="1">IF(Tabela1[[#This Row],[R.A.E]]="SIM",IF(AC581="ok","CONCLUÍDO",IF(Tabela1[[#This Row],[PRAZO ABERTURA R.A.E]]&lt;TODAY(),"ATRASADO","NO PRAZO")))</f>
        <v>0</v>
      </c>
      <c r="AB581" s="13" t="str">
        <f ca="1">IF(Tabela1[[#This Row],[PRAZO ABERTURA R.A.E]]&gt;=TODAY(),"",IF(Tabela1[[#This Row],[STATUS]]="ATRASADO",TODAY()-Tabela1[[#This Row],[PRAZO ABERTURA R.A.E]],""))</f>
        <v/>
      </c>
      <c r="AE581" s="3"/>
      <c r="AF581" t="s">
        <v>89</v>
      </c>
    </row>
    <row r="582" spans="1:32" ht="30" x14ac:dyDescent="0.25">
      <c r="A582" s="6">
        <v>581</v>
      </c>
      <c r="B582" s="2" t="s">
        <v>25</v>
      </c>
      <c r="C582" s="85">
        <v>45430</v>
      </c>
      <c r="D582" s="18" t="str">
        <f t="shared" si="5"/>
        <v>maio</v>
      </c>
      <c r="E582" s="9">
        <v>9.0277777777777776E-2</v>
      </c>
      <c r="F582" s="80" t="s">
        <v>3539</v>
      </c>
      <c r="G582" s="2" t="s">
        <v>28</v>
      </c>
      <c r="H582" s="23" t="s">
        <v>2401</v>
      </c>
      <c r="I582" s="131"/>
      <c r="J582" s="3"/>
      <c r="K582" s="5" t="s">
        <v>3540</v>
      </c>
      <c r="L582" s="3" t="s">
        <v>149</v>
      </c>
      <c r="M582" s="3" t="s">
        <v>146</v>
      </c>
      <c r="N582" s="2"/>
      <c r="O582" s="2" t="s">
        <v>3541</v>
      </c>
      <c r="P582" s="3" t="s">
        <v>3542</v>
      </c>
      <c r="Q582" s="70"/>
      <c r="R582" s="70"/>
      <c r="S582" s="70"/>
      <c r="T582" s="7" t="s">
        <v>3543</v>
      </c>
      <c r="U582" s="70"/>
      <c r="V582" s="3" t="s">
        <v>80</v>
      </c>
      <c r="W582" s="3" t="s">
        <v>85</v>
      </c>
      <c r="X582" s="3" t="s">
        <v>86</v>
      </c>
      <c r="Y582" s="3" t="s">
        <v>83</v>
      </c>
      <c r="Z582" s="4" t="str">
        <f>IF(Tabela1[[#This Row],[R.A.E]]="SIM",VLOOKUP(Tabela1[[#This Row],[CLASSIFICAÇÃO]],Lista_Susp_!PRAZO,2,0)+Tabela1[[#This Row],[DATA]],"")</f>
        <v/>
      </c>
      <c r="AA582" s="13" t="b">
        <f ca="1">IF(Tabela1[[#This Row],[R.A.E]]="SIM",IF(AC582="ok","CONCLUÍDO",IF(Tabela1[[#This Row],[PRAZO ABERTURA R.A.E]]&lt;TODAY(),"ATRASADO","NO PRAZO")))</f>
        <v>0</v>
      </c>
      <c r="AB582" s="13" t="str">
        <f ca="1">IF(Tabela1[[#This Row],[PRAZO ABERTURA R.A.E]]&gt;=TODAY(),"",IF(Tabela1[[#This Row],[STATUS]]="ATRASADO",TODAY()-Tabela1[[#This Row],[PRAZO ABERTURA R.A.E]],""))</f>
        <v/>
      </c>
      <c r="AE582" s="3"/>
      <c r="AF582" t="s">
        <v>89</v>
      </c>
    </row>
    <row r="583" spans="1:32" ht="45" x14ac:dyDescent="0.25">
      <c r="A583" s="6">
        <v>582</v>
      </c>
      <c r="B583" s="2" t="s">
        <v>25</v>
      </c>
      <c r="C583" s="85">
        <v>45429</v>
      </c>
      <c r="D583" s="18" t="str">
        <f t="shared" si="5"/>
        <v>maio</v>
      </c>
      <c r="E583" s="9">
        <v>0.75</v>
      </c>
      <c r="F583" s="80" t="s">
        <v>3549</v>
      </c>
      <c r="G583" s="2" t="s">
        <v>34</v>
      </c>
      <c r="H583" s="23"/>
      <c r="I583" s="131" t="s">
        <v>5261</v>
      </c>
      <c r="J583" s="3"/>
      <c r="K583" s="5" t="s">
        <v>3550</v>
      </c>
      <c r="L583" s="6" t="s">
        <v>190</v>
      </c>
      <c r="M583" s="3" t="s">
        <v>147</v>
      </c>
      <c r="N583" s="2" t="s">
        <v>908</v>
      </c>
      <c r="O583" s="2" t="s">
        <v>3544</v>
      </c>
      <c r="P583" s="3" t="s">
        <v>3545</v>
      </c>
      <c r="Q583" s="70"/>
      <c r="R583" s="70"/>
      <c r="S583" s="70"/>
      <c r="T583" s="7" t="s">
        <v>3546</v>
      </c>
      <c r="U583" s="3" t="s">
        <v>3547</v>
      </c>
      <c r="V583" s="3" t="s">
        <v>271</v>
      </c>
      <c r="W583" s="6" t="s">
        <v>85</v>
      </c>
      <c r="X583" s="6" t="s">
        <v>86</v>
      </c>
      <c r="Y583" s="6" t="s">
        <v>89</v>
      </c>
      <c r="Z583" s="4">
        <f>IF(Tabela1[[#This Row],[R.A.E]]="SIM",VLOOKUP(Tabela1[[#This Row],[CLASSIFICAÇÃO]],Lista_Susp_!PRAZO,2,0)+Tabela1[[#This Row],[DATA]],"")</f>
        <v>45436</v>
      </c>
      <c r="AA583" s="13" t="str">
        <f ca="1">IF(Tabela1[[#This Row],[R.A.E]]="SIM",IF(AC583="ok","CONCLUÍDO",IF(Tabela1[[#This Row],[PRAZO ABERTURA R.A.E]]&lt;TODAY(),"ATRASADO","NO PRAZO")))</f>
        <v>CONCLUÍDO</v>
      </c>
      <c r="AB583" s="13" t="str">
        <f ca="1">IF(Tabela1[[#This Row],[PRAZO ABERTURA R.A.E]]&gt;=TODAY(),"",IF(Tabela1[[#This Row],[STATUS]]="ATRASADO",TODAY()-Tabela1[[#This Row],[PRAZO ABERTURA R.A.E]],""))</f>
        <v/>
      </c>
      <c r="AC583" s="3" t="s">
        <v>248</v>
      </c>
      <c r="AD583" s="4">
        <v>45441</v>
      </c>
      <c r="AE583" s="3" t="s">
        <v>89</v>
      </c>
      <c r="AF583" t="s">
        <v>89</v>
      </c>
    </row>
    <row r="584" spans="1:32" ht="60" x14ac:dyDescent="0.25">
      <c r="A584" s="6">
        <v>583</v>
      </c>
      <c r="B584" s="2" t="s">
        <v>25</v>
      </c>
      <c r="C584" s="85">
        <v>45430</v>
      </c>
      <c r="D584" s="18" t="str">
        <f t="shared" si="5"/>
        <v>maio</v>
      </c>
      <c r="E584" s="9">
        <v>0.5</v>
      </c>
      <c r="F584" s="80" t="s">
        <v>3548</v>
      </c>
      <c r="G584" s="2" t="s">
        <v>36</v>
      </c>
      <c r="H584" s="23"/>
      <c r="I584" s="131"/>
      <c r="J584" s="3"/>
      <c r="K584" s="5" t="s">
        <v>3551</v>
      </c>
      <c r="L584" s="3" t="s">
        <v>150</v>
      </c>
      <c r="M584" s="3" t="s">
        <v>147</v>
      </c>
      <c r="N584" s="2" t="s">
        <v>908</v>
      </c>
      <c r="O584" s="2" t="s">
        <v>3552</v>
      </c>
      <c r="P584" s="3" t="s">
        <v>3316</v>
      </c>
      <c r="Q584" s="70"/>
      <c r="R584" s="70"/>
      <c r="S584" s="70"/>
      <c r="T584" s="7" t="s">
        <v>3553</v>
      </c>
      <c r="U584" s="3" t="s">
        <v>3554</v>
      </c>
      <c r="V584" s="3" t="s">
        <v>271</v>
      </c>
      <c r="W584" s="3" t="s">
        <v>85</v>
      </c>
      <c r="X584" s="3" t="s">
        <v>86</v>
      </c>
      <c r="Y584" s="3" t="s">
        <v>83</v>
      </c>
      <c r="Z584" s="4" t="str">
        <f>IF(Tabela1[[#This Row],[R.A.E]]="SIM",VLOOKUP(Tabela1[[#This Row],[CLASSIFICAÇÃO]],Lista_Susp_!PRAZO,2,0)+Tabela1[[#This Row],[DATA]],"")</f>
        <v/>
      </c>
      <c r="AA584" s="13" t="b">
        <f ca="1">IF(Tabela1[[#This Row],[R.A.E]]="SIM",IF(AC584="ok","CONCLUÍDO",IF(Tabela1[[#This Row],[PRAZO ABERTURA R.A.E]]&lt;TODAY(),"ATRASADO","NO PRAZO")))</f>
        <v>0</v>
      </c>
      <c r="AB584" s="13" t="str">
        <f ca="1">IF(Tabela1[[#This Row],[PRAZO ABERTURA R.A.E]]&gt;=TODAY(),"",IF(Tabela1[[#This Row],[STATUS]]="ATRASADO",TODAY()-Tabela1[[#This Row],[PRAZO ABERTURA R.A.E]],""))</f>
        <v/>
      </c>
      <c r="AE584" s="3"/>
      <c r="AF584" t="s">
        <v>89</v>
      </c>
    </row>
    <row r="585" spans="1:32" ht="60" x14ac:dyDescent="0.25">
      <c r="A585" s="6">
        <v>584</v>
      </c>
      <c r="B585" s="2" t="s">
        <v>25</v>
      </c>
      <c r="C585" s="85">
        <v>45430</v>
      </c>
      <c r="D585" s="18" t="str">
        <f t="shared" si="5"/>
        <v>maio</v>
      </c>
      <c r="E585" s="9">
        <v>0.63541666666666663</v>
      </c>
      <c r="F585" s="80" t="s">
        <v>3555</v>
      </c>
      <c r="G585" s="2" t="s">
        <v>36</v>
      </c>
      <c r="H585" s="23"/>
      <c r="I585" s="131"/>
      <c r="J585" s="3"/>
      <c r="K585" s="5" t="s">
        <v>3556</v>
      </c>
      <c r="L585" s="6" t="s">
        <v>190</v>
      </c>
      <c r="M585" s="3" t="s">
        <v>147</v>
      </c>
      <c r="N585" s="2" t="s">
        <v>908</v>
      </c>
      <c r="O585" s="2" t="s">
        <v>3557</v>
      </c>
      <c r="P585" s="3" t="s">
        <v>3558</v>
      </c>
      <c r="Q585" s="70"/>
      <c r="R585" s="70"/>
      <c r="S585" s="70"/>
      <c r="T585" s="7" t="s">
        <v>3559</v>
      </c>
      <c r="U585" s="3" t="s">
        <v>3554</v>
      </c>
      <c r="V585" s="3" t="s">
        <v>271</v>
      </c>
      <c r="W585" s="3" t="s">
        <v>85</v>
      </c>
      <c r="X585" s="3" t="s">
        <v>86</v>
      </c>
      <c r="Y585" s="3" t="s">
        <v>83</v>
      </c>
      <c r="Z585" s="4" t="str">
        <f>IF(Tabela1[[#This Row],[R.A.E]]="SIM",VLOOKUP(Tabela1[[#This Row],[CLASSIFICAÇÃO]],Lista_Susp_!PRAZO,2,0)+Tabela1[[#This Row],[DATA]],"")</f>
        <v/>
      </c>
      <c r="AA585" s="13" t="b">
        <f ca="1">IF(Tabela1[[#This Row],[R.A.E]]="SIM",IF(AC585="ok","CONCLUÍDO",IF(Tabela1[[#This Row],[PRAZO ABERTURA R.A.E]]&lt;TODAY(),"ATRASADO","NO PRAZO")))</f>
        <v>0</v>
      </c>
      <c r="AB585" s="13" t="str">
        <f ca="1">IF(Tabela1[[#This Row],[PRAZO ABERTURA R.A.E]]&gt;=TODAY(),"",IF(Tabela1[[#This Row],[STATUS]]="ATRASADO",TODAY()-Tabela1[[#This Row],[PRAZO ABERTURA R.A.E]],""))</f>
        <v/>
      </c>
      <c r="AE585" s="3"/>
      <c r="AF585" t="s">
        <v>89</v>
      </c>
    </row>
    <row r="586" spans="1:32" ht="60" x14ac:dyDescent="0.25">
      <c r="A586" s="6">
        <v>585</v>
      </c>
      <c r="B586" s="2" t="s">
        <v>25</v>
      </c>
      <c r="C586" s="85">
        <v>45430</v>
      </c>
      <c r="D586" s="18" t="str">
        <f t="shared" si="5"/>
        <v>maio</v>
      </c>
      <c r="E586" s="9">
        <v>0.60416666666666663</v>
      </c>
      <c r="F586" s="80" t="s">
        <v>3560</v>
      </c>
      <c r="G586" s="2" t="s">
        <v>39</v>
      </c>
      <c r="H586" s="23"/>
      <c r="I586" s="131"/>
      <c r="J586" s="3"/>
      <c r="K586" s="5" t="s">
        <v>3561</v>
      </c>
      <c r="L586" s="3" t="s">
        <v>152</v>
      </c>
      <c r="M586" s="3" t="s">
        <v>145</v>
      </c>
      <c r="N586" s="2"/>
      <c r="O586" s="2" t="s">
        <v>3562</v>
      </c>
      <c r="P586" s="3" t="s">
        <v>3563</v>
      </c>
      <c r="Q586" s="70"/>
      <c r="R586" s="70"/>
      <c r="S586" s="70"/>
      <c r="T586" s="7" t="s">
        <v>3564</v>
      </c>
      <c r="U586" s="3" t="s">
        <v>3565</v>
      </c>
      <c r="V586" s="3" t="s">
        <v>276</v>
      </c>
      <c r="W586" s="3" t="s">
        <v>85</v>
      </c>
      <c r="X586" s="3" t="s">
        <v>86</v>
      </c>
      <c r="Y586" s="3" t="s">
        <v>83</v>
      </c>
      <c r="Z586" s="4" t="str">
        <f>IF(Tabela1[[#This Row],[R.A.E]]="SIM",VLOOKUP(Tabela1[[#This Row],[CLASSIFICAÇÃO]],Lista_Susp_!PRAZO,2,0)+Tabela1[[#This Row],[DATA]],"")</f>
        <v/>
      </c>
      <c r="AA586" s="13" t="b">
        <f ca="1">IF(Tabela1[[#This Row],[R.A.E]]="SIM",IF(AC586="ok","CONCLUÍDO",IF(Tabela1[[#This Row],[PRAZO ABERTURA R.A.E]]&lt;TODAY(),"ATRASADO","NO PRAZO")))</f>
        <v>0</v>
      </c>
      <c r="AB586" s="13" t="str">
        <f ca="1">IF(Tabela1[[#This Row],[PRAZO ABERTURA R.A.E]]&gt;=TODAY(),"",IF(Tabela1[[#This Row],[STATUS]]="ATRASADO",TODAY()-Tabela1[[#This Row],[PRAZO ABERTURA R.A.E]],""))</f>
        <v/>
      </c>
      <c r="AE586" s="3"/>
      <c r="AF586" t="s">
        <v>89</v>
      </c>
    </row>
    <row r="587" spans="1:32" ht="90" x14ac:dyDescent="0.25">
      <c r="A587" s="6">
        <v>586</v>
      </c>
      <c r="B587" s="2" t="s">
        <v>25</v>
      </c>
      <c r="C587" s="85">
        <v>45430</v>
      </c>
      <c r="D587" s="18" t="str">
        <f t="shared" si="5"/>
        <v>maio</v>
      </c>
      <c r="E587" s="9">
        <v>0.34722222222222227</v>
      </c>
      <c r="F587" s="80" t="s">
        <v>2969</v>
      </c>
      <c r="G587" s="2" t="s">
        <v>26</v>
      </c>
      <c r="H587" s="23"/>
      <c r="I587" s="131"/>
      <c r="J587" s="3"/>
      <c r="K587" s="5" t="s">
        <v>3566</v>
      </c>
      <c r="L587" s="3" t="s">
        <v>150</v>
      </c>
      <c r="M587" s="3" t="s">
        <v>257</v>
      </c>
      <c r="N587" s="2" t="s">
        <v>2495</v>
      </c>
      <c r="O587" s="2" t="s">
        <v>3567</v>
      </c>
      <c r="P587" s="3" t="s">
        <v>2594</v>
      </c>
      <c r="Q587" s="70"/>
      <c r="R587" s="70"/>
      <c r="S587" s="70"/>
      <c r="T587" s="7" t="s">
        <v>3568</v>
      </c>
      <c r="U587" s="3" t="s">
        <v>3569</v>
      </c>
      <c r="V587" s="3" t="s">
        <v>297</v>
      </c>
      <c r="W587" s="6" t="s">
        <v>92</v>
      </c>
      <c r="X587" s="6" t="s">
        <v>86</v>
      </c>
      <c r="Y587" s="6" t="s">
        <v>89</v>
      </c>
      <c r="Z587" s="4">
        <f>IF(Tabela1[[#This Row],[R.A.E]]="SIM",VLOOKUP(Tabela1[[#This Row],[CLASSIFICAÇÃO]],Lista_Susp_!PRAZO,2,0)+Tabela1[[#This Row],[DATA]],"")</f>
        <v>45437</v>
      </c>
      <c r="AA587" s="13" t="str">
        <f ca="1">IF(Tabela1[[#This Row],[R.A.E]]="SIM",IF(AC587="ok","CONCLUÍDO",IF(Tabela1[[#This Row],[PRAZO ABERTURA R.A.E]]&lt;TODAY(),"ATRASADO","NO PRAZO")))</f>
        <v>CONCLUÍDO</v>
      </c>
      <c r="AB587" s="13" t="str">
        <f ca="1">IF(Tabela1[[#This Row],[PRAZO ABERTURA R.A.E]]&gt;=TODAY(),"",IF(Tabela1[[#This Row],[STATUS]]="ATRASADO",TODAY()-Tabela1[[#This Row],[PRAZO ABERTURA R.A.E]],""))</f>
        <v/>
      </c>
      <c r="AC587" s="3" t="s">
        <v>248</v>
      </c>
      <c r="AE587" s="3" t="s">
        <v>89</v>
      </c>
      <c r="AF587" t="s">
        <v>89</v>
      </c>
    </row>
    <row r="588" spans="1:32" ht="75" x14ac:dyDescent="0.25">
      <c r="A588" s="6">
        <v>587</v>
      </c>
      <c r="B588" s="2" t="s">
        <v>25</v>
      </c>
      <c r="C588" s="85">
        <v>45431</v>
      </c>
      <c r="D588" s="18" t="str">
        <f t="shared" si="5"/>
        <v>maio</v>
      </c>
      <c r="E588" s="9">
        <v>0.72916666666666663</v>
      </c>
      <c r="F588" s="80" t="s">
        <v>3570</v>
      </c>
      <c r="G588" s="2" t="s">
        <v>28</v>
      </c>
      <c r="H588" s="23" t="s">
        <v>2401</v>
      </c>
      <c r="I588" s="131"/>
      <c r="J588" s="3" t="s">
        <v>89</v>
      </c>
      <c r="K588" s="5" t="s">
        <v>3574</v>
      </c>
      <c r="L588" s="3" t="s">
        <v>55</v>
      </c>
      <c r="M588" s="3" t="s">
        <v>146</v>
      </c>
      <c r="N588" s="2"/>
      <c r="O588" s="2" t="s">
        <v>3571</v>
      </c>
      <c r="P588" s="3" t="s">
        <v>954</v>
      </c>
      <c r="Q588" s="70"/>
      <c r="R588" s="70"/>
      <c r="S588" s="70"/>
      <c r="T588" s="7" t="s">
        <v>3572</v>
      </c>
      <c r="U588" s="3" t="s">
        <v>3573</v>
      </c>
      <c r="V588" s="3" t="s">
        <v>80</v>
      </c>
      <c r="W588" s="3" t="s">
        <v>88</v>
      </c>
      <c r="X588" s="3" t="s">
        <v>102</v>
      </c>
      <c r="Y588" s="3" t="s">
        <v>89</v>
      </c>
      <c r="Z588" s="4">
        <f>IF(Tabela1[[#This Row],[R.A.E]]="SIM",VLOOKUP(Tabela1[[#This Row],[CLASSIFICAÇÃO]],Lista_Susp_!PRAZO,2,0)+Tabela1[[#This Row],[DATA]],"")</f>
        <v>45438</v>
      </c>
      <c r="AA588" s="13" t="str">
        <f ca="1">IF(Tabela1[[#This Row],[R.A.E]]="SIM",IF(AC588="ok","CONCLUÍDO",IF(Tabela1[[#This Row],[PRAZO ABERTURA R.A.E]]&lt;TODAY(),"ATRASADO","NO PRAZO")))</f>
        <v>CONCLUÍDO</v>
      </c>
      <c r="AB588" s="13" t="str">
        <f ca="1">IF(Tabela1[[#This Row],[PRAZO ABERTURA R.A.E]]&gt;=TODAY(),"",IF(Tabela1[[#This Row],[STATUS]]="ATRASADO",TODAY()-Tabela1[[#This Row],[PRAZO ABERTURA R.A.E]],""))</f>
        <v/>
      </c>
      <c r="AC588" s="3" t="s">
        <v>248</v>
      </c>
      <c r="AD588" s="4">
        <v>45434</v>
      </c>
      <c r="AE588" s="3" t="s">
        <v>89</v>
      </c>
      <c r="AF588" t="s">
        <v>89</v>
      </c>
    </row>
    <row r="589" spans="1:32" ht="30" x14ac:dyDescent="0.25">
      <c r="A589" s="6">
        <v>588</v>
      </c>
      <c r="B589" s="2" t="s">
        <v>25</v>
      </c>
      <c r="C589" s="85">
        <v>45429</v>
      </c>
      <c r="D589" s="18" t="str">
        <f t="shared" si="5"/>
        <v>maio</v>
      </c>
      <c r="E589" s="9">
        <v>0.63888888888888895</v>
      </c>
      <c r="F589" s="80" t="s">
        <v>3576</v>
      </c>
      <c r="G589" s="2" t="s">
        <v>28</v>
      </c>
      <c r="H589" s="23" t="s">
        <v>2399</v>
      </c>
      <c r="I589" s="131"/>
      <c r="J589" s="3"/>
      <c r="K589" s="5" t="s">
        <v>3575</v>
      </c>
      <c r="L589" s="3" t="s">
        <v>150</v>
      </c>
      <c r="M589" s="3" t="s">
        <v>147</v>
      </c>
      <c r="N589" s="2" t="s">
        <v>38</v>
      </c>
      <c r="O589" s="2" t="s">
        <v>931</v>
      </c>
      <c r="P589" s="3" t="s">
        <v>3577</v>
      </c>
      <c r="Q589" s="70"/>
      <c r="R589" s="70"/>
      <c r="S589" s="70"/>
      <c r="T589" s="7" t="s">
        <v>3578</v>
      </c>
      <c r="U589" s="70"/>
      <c r="V589" s="3" t="s">
        <v>93</v>
      </c>
      <c r="W589" s="3" t="s">
        <v>85</v>
      </c>
      <c r="X589" s="3" t="s">
        <v>86</v>
      </c>
      <c r="Y589" s="6" t="s">
        <v>83</v>
      </c>
      <c r="Z589" s="4" t="str">
        <f>IF(Tabela1[[#This Row],[R.A.E]]="SIM",VLOOKUP(Tabela1[[#This Row],[CLASSIFICAÇÃO]],Lista_Susp_!PRAZO,2,0)+Tabela1[[#This Row],[DATA]],"")</f>
        <v/>
      </c>
      <c r="AA589" s="13" t="b">
        <f ca="1">IF(Tabela1[[#This Row],[R.A.E]]="SIM",IF(AC589="ok","CONCLUÍDO",IF(Tabela1[[#This Row],[PRAZO ABERTURA R.A.E]]&lt;TODAY(),"ATRASADO","NO PRAZO")))</f>
        <v>0</v>
      </c>
      <c r="AB589" s="13" t="str">
        <f ca="1">IF(Tabela1[[#This Row],[PRAZO ABERTURA R.A.E]]&gt;=TODAY(),"",IF(Tabela1[[#This Row],[STATUS]]="ATRASADO",TODAY()-Tabela1[[#This Row],[PRAZO ABERTURA R.A.E]],""))</f>
        <v/>
      </c>
      <c r="AE589" s="3"/>
      <c r="AF589" t="s">
        <v>89</v>
      </c>
    </row>
    <row r="590" spans="1:32" ht="30" x14ac:dyDescent="0.25">
      <c r="A590" s="6">
        <v>589</v>
      </c>
      <c r="B590" s="2" t="s">
        <v>25</v>
      </c>
      <c r="C590" s="85">
        <v>45429</v>
      </c>
      <c r="D590" s="18" t="str">
        <f t="shared" si="5"/>
        <v>maio</v>
      </c>
      <c r="E590" s="9">
        <v>0.65555555555555556</v>
      </c>
      <c r="F590" s="80" t="s">
        <v>3579</v>
      </c>
      <c r="G590" s="2" t="s">
        <v>28</v>
      </c>
      <c r="H590" s="154" t="s">
        <v>2401</v>
      </c>
      <c r="I590" s="131"/>
      <c r="J590" s="3"/>
      <c r="K590" s="5" t="s">
        <v>3580</v>
      </c>
      <c r="L590" s="3" t="s">
        <v>150</v>
      </c>
      <c r="M590" s="3" t="s">
        <v>146</v>
      </c>
      <c r="N590" s="2"/>
      <c r="O590" s="2" t="s">
        <v>3581</v>
      </c>
      <c r="P590" s="3" t="s">
        <v>516</v>
      </c>
      <c r="Q590" s="70"/>
      <c r="R590" s="70"/>
      <c r="S590" s="70"/>
      <c r="T590" s="7" t="s">
        <v>3163</v>
      </c>
      <c r="U590" s="3" t="s">
        <v>517</v>
      </c>
      <c r="V590" s="3" t="s">
        <v>122</v>
      </c>
      <c r="W590" s="3" t="s">
        <v>85</v>
      </c>
      <c r="X590" s="3" t="s">
        <v>86</v>
      </c>
      <c r="Y590" s="6" t="s">
        <v>83</v>
      </c>
      <c r="Z590" s="4" t="str">
        <f>IF(Tabela1[[#This Row],[R.A.E]]="SIM",VLOOKUP(Tabela1[[#This Row],[CLASSIFICAÇÃO]],Lista_Susp_!PRAZO,2,0)+Tabela1[[#This Row],[DATA]],"")</f>
        <v/>
      </c>
      <c r="AA590" s="13" t="b">
        <f ca="1">IF(Tabela1[[#This Row],[R.A.E]]="SIM",IF(AC590="ok","CONCLUÍDO",IF(Tabela1[[#This Row],[PRAZO ABERTURA R.A.E]]&lt;TODAY(),"ATRASADO","NO PRAZO")))</f>
        <v>0</v>
      </c>
      <c r="AB590" s="13" t="str">
        <f ca="1">IF(Tabela1[[#This Row],[PRAZO ABERTURA R.A.E]]&gt;=TODAY(),"",IF(Tabela1[[#This Row],[STATUS]]="ATRASADO",TODAY()-Tabela1[[#This Row],[PRAZO ABERTURA R.A.E]],""))</f>
        <v/>
      </c>
      <c r="AE590" s="3"/>
      <c r="AF590" t="s">
        <v>89</v>
      </c>
    </row>
    <row r="591" spans="1:32" ht="45" x14ac:dyDescent="0.25">
      <c r="A591" s="6">
        <v>590</v>
      </c>
      <c r="B591" s="2" t="s">
        <v>30</v>
      </c>
      <c r="C591" s="85">
        <v>45429</v>
      </c>
      <c r="D591" s="18" t="str">
        <f t="shared" si="5"/>
        <v>maio</v>
      </c>
      <c r="E591" s="9">
        <v>0.3888888888888889</v>
      </c>
      <c r="F591" s="80" t="s">
        <v>3582</v>
      </c>
      <c r="G591" s="2" t="s">
        <v>32</v>
      </c>
      <c r="H591" s="23"/>
      <c r="I591" s="131"/>
      <c r="J591" s="3"/>
      <c r="K591" s="5" t="s">
        <v>3583</v>
      </c>
      <c r="L591" s="3" t="s">
        <v>220</v>
      </c>
      <c r="M591" s="3" t="s">
        <v>145</v>
      </c>
      <c r="N591" s="2" t="s">
        <v>1617</v>
      </c>
      <c r="O591" s="2" t="s">
        <v>3584</v>
      </c>
      <c r="P591" s="3" t="s">
        <v>430</v>
      </c>
      <c r="Q591" s="70"/>
      <c r="R591" s="70"/>
      <c r="S591" s="70"/>
      <c r="T591" s="7" t="s">
        <v>3585</v>
      </c>
      <c r="U591" s="3" t="s">
        <v>3586</v>
      </c>
      <c r="V591" s="3" t="s">
        <v>258</v>
      </c>
      <c r="W591" s="3" t="s">
        <v>85</v>
      </c>
      <c r="X591" s="3" t="s">
        <v>86</v>
      </c>
      <c r="Y591" s="3" t="s">
        <v>83</v>
      </c>
      <c r="Z591" s="4" t="str">
        <f>IF(Tabela1[[#This Row],[R.A.E]]="SIM",VLOOKUP(Tabela1[[#This Row],[CLASSIFICAÇÃO]],Lista_Susp_!PRAZO,2,0)+Tabela1[[#This Row],[DATA]],"")</f>
        <v/>
      </c>
      <c r="AA591" s="13" t="b">
        <f ca="1">IF(Tabela1[[#This Row],[R.A.E]]="SIM",IF(AC591="ok","CONCLUÍDO",IF(Tabela1[[#This Row],[PRAZO ABERTURA R.A.E]]&lt;TODAY(),"ATRASADO","NO PRAZO")))</f>
        <v>0</v>
      </c>
      <c r="AB591" s="13" t="str">
        <f ca="1">IF(Tabela1[[#This Row],[PRAZO ABERTURA R.A.E]]&gt;=TODAY(),"",IF(Tabela1[[#This Row],[STATUS]]="ATRASADO",TODAY()-Tabela1[[#This Row],[PRAZO ABERTURA R.A.E]],""))</f>
        <v/>
      </c>
      <c r="AE591" s="3"/>
      <c r="AF591" t="s">
        <v>89</v>
      </c>
    </row>
    <row r="592" spans="1:32" ht="45" x14ac:dyDescent="0.25">
      <c r="A592" s="6">
        <v>591</v>
      </c>
      <c r="B592" s="2" t="s">
        <v>25</v>
      </c>
      <c r="C592" s="85">
        <v>45430</v>
      </c>
      <c r="D592" s="18" t="str">
        <f t="shared" si="5"/>
        <v>maio</v>
      </c>
      <c r="E592" s="9">
        <v>0.67708333333333337</v>
      </c>
      <c r="F592" s="80" t="s">
        <v>3587</v>
      </c>
      <c r="G592" s="2" t="s">
        <v>28</v>
      </c>
      <c r="H592" s="23" t="s">
        <v>2400</v>
      </c>
      <c r="I592" s="131"/>
      <c r="J592" s="3"/>
      <c r="K592" s="5" t="s">
        <v>3588</v>
      </c>
      <c r="L592" s="3" t="s">
        <v>150</v>
      </c>
      <c r="M592" s="3" t="s">
        <v>257</v>
      </c>
      <c r="N592" s="2" t="s">
        <v>145</v>
      </c>
      <c r="O592" s="2" t="s">
        <v>3589</v>
      </c>
      <c r="P592" s="3" t="s">
        <v>3590</v>
      </c>
      <c r="Q592" s="70"/>
      <c r="R592" s="70"/>
      <c r="S592" s="70"/>
      <c r="T592" s="7" t="s">
        <v>3591</v>
      </c>
      <c r="U592" s="3" t="s">
        <v>3592</v>
      </c>
      <c r="V592" s="3" t="s">
        <v>84</v>
      </c>
      <c r="W592" s="3" t="s">
        <v>92</v>
      </c>
      <c r="X592" s="3" t="s">
        <v>86</v>
      </c>
      <c r="Y592" s="3" t="s">
        <v>89</v>
      </c>
      <c r="Z592" s="4">
        <f>IF(Tabela1[[#This Row],[R.A.E]]="SIM",VLOOKUP(Tabela1[[#This Row],[CLASSIFICAÇÃO]],Lista_Susp_!PRAZO,2,0)+Tabela1[[#This Row],[DATA]],"")</f>
        <v>45437</v>
      </c>
      <c r="AA592" s="13" t="str">
        <f ca="1">IF(Tabela1[[#This Row],[R.A.E]]="SIM",IF(AC592="ok","CONCLUÍDO",IF(Tabela1[[#This Row],[PRAZO ABERTURA R.A.E]]&lt;TODAY(),"ATRASADO","NO PRAZO")))</f>
        <v>CONCLUÍDO</v>
      </c>
      <c r="AB592" s="13" t="str">
        <f ca="1">IF(Tabela1[[#This Row],[PRAZO ABERTURA R.A.E]]&gt;=TODAY(),"",IF(Tabela1[[#This Row],[STATUS]]="ATRASADO",TODAY()-Tabela1[[#This Row],[PRAZO ABERTURA R.A.E]],""))</f>
        <v/>
      </c>
      <c r="AC592" s="3" t="s">
        <v>958</v>
      </c>
      <c r="AD592" s="4">
        <v>45435</v>
      </c>
      <c r="AE592" s="3" t="s">
        <v>89</v>
      </c>
      <c r="AF592" t="s">
        <v>89</v>
      </c>
    </row>
    <row r="593" spans="1:32" ht="45" x14ac:dyDescent="0.25">
      <c r="A593" s="6">
        <v>592</v>
      </c>
      <c r="B593" s="2" t="s">
        <v>30</v>
      </c>
      <c r="C593" s="85">
        <v>45430</v>
      </c>
      <c r="D593" s="18" t="str">
        <f t="shared" si="5"/>
        <v>maio</v>
      </c>
      <c r="E593" s="9">
        <v>0.375</v>
      </c>
      <c r="F593" s="80" t="s">
        <v>3593</v>
      </c>
      <c r="G593" s="2" t="s">
        <v>39</v>
      </c>
      <c r="H593" s="23"/>
      <c r="I593" s="131"/>
      <c r="J593" s="3"/>
      <c r="K593" s="5" t="s">
        <v>3605</v>
      </c>
      <c r="L593" s="3" t="s">
        <v>176</v>
      </c>
      <c r="M593" s="3" t="s">
        <v>145</v>
      </c>
      <c r="N593" s="2" t="s">
        <v>3594</v>
      </c>
      <c r="O593" s="2" t="s">
        <v>3595</v>
      </c>
      <c r="P593" s="3" t="s">
        <v>3596</v>
      </c>
      <c r="Q593" s="70"/>
      <c r="R593" s="70"/>
      <c r="S593" s="70"/>
      <c r="T593" s="7" t="s">
        <v>3597</v>
      </c>
      <c r="U593" s="3" t="s">
        <v>3107</v>
      </c>
      <c r="V593" s="3" t="s">
        <v>258</v>
      </c>
      <c r="W593" s="6" t="s">
        <v>85</v>
      </c>
      <c r="X593" s="6" t="s">
        <v>86</v>
      </c>
      <c r="Y593" s="6" t="s">
        <v>83</v>
      </c>
      <c r="Z593" s="4" t="str">
        <f>IF(Tabela1[[#This Row],[R.A.E]]="SIM",VLOOKUP(Tabela1[[#This Row],[CLASSIFICAÇÃO]],Lista_Susp_!PRAZO,2,0)+Tabela1[[#This Row],[DATA]],"")</f>
        <v/>
      </c>
      <c r="AA593" s="13" t="b">
        <f ca="1">IF(Tabela1[[#This Row],[R.A.E]]="SIM",IF(AC593="ok","CONCLUÍDO",IF(Tabela1[[#This Row],[PRAZO ABERTURA R.A.E]]&lt;TODAY(),"ATRASADO","NO PRAZO")))</f>
        <v>0</v>
      </c>
      <c r="AB593" s="13" t="str">
        <f ca="1">IF(Tabela1[[#This Row],[PRAZO ABERTURA R.A.E]]&gt;=TODAY(),"",IF(Tabela1[[#This Row],[STATUS]]="ATRASADO",TODAY()-Tabela1[[#This Row],[PRAZO ABERTURA R.A.E]],""))</f>
        <v/>
      </c>
      <c r="AE593" s="3"/>
      <c r="AF593" t="s">
        <v>89</v>
      </c>
    </row>
    <row r="594" spans="1:32" ht="45" x14ac:dyDescent="0.25">
      <c r="A594" s="6">
        <v>593</v>
      </c>
      <c r="B594" s="2" t="s">
        <v>25</v>
      </c>
      <c r="C594" s="85">
        <v>45432</v>
      </c>
      <c r="D594" s="18" t="str">
        <f t="shared" si="5"/>
        <v>maio</v>
      </c>
      <c r="E594" s="9">
        <v>0.66666666666666663</v>
      </c>
      <c r="F594" s="80" t="s">
        <v>3394</v>
      </c>
      <c r="G594" s="2" t="s">
        <v>32</v>
      </c>
      <c r="H594" s="23"/>
      <c r="I594" s="131"/>
      <c r="J594" s="3"/>
      <c r="K594" s="5" t="s">
        <v>3598</v>
      </c>
      <c r="L594" s="3" t="s">
        <v>150</v>
      </c>
      <c r="M594" s="3" t="s">
        <v>145</v>
      </c>
      <c r="N594" s="2" t="s">
        <v>3599</v>
      </c>
      <c r="O594" s="2" t="s">
        <v>3600</v>
      </c>
      <c r="P594" s="3" t="s">
        <v>3300</v>
      </c>
      <c r="Q594" s="70"/>
      <c r="R594" s="70"/>
      <c r="S594" s="70"/>
      <c r="T594" s="7" t="s">
        <v>3601</v>
      </c>
      <c r="U594" s="6" t="s">
        <v>3620</v>
      </c>
      <c r="V594" s="3" t="s">
        <v>84</v>
      </c>
      <c r="W594" s="6" t="s">
        <v>85</v>
      </c>
      <c r="X594" s="6" t="s">
        <v>86</v>
      </c>
      <c r="Y594" s="6" t="s">
        <v>83</v>
      </c>
      <c r="Z594" s="4" t="str">
        <f>IF(Tabela1[[#This Row],[R.A.E]]="SIM",VLOOKUP(Tabela1[[#This Row],[CLASSIFICAÇÃO]],Lista_Susp_!PRAZO,2,0)+Tabela1[[#This Row],[DATA]],"")</f>
        <v/>
      </c>
      <c r="AA594" s="13" t="b">
        <f ca="1">IF(Tabela1[[#This Row],[R.A.E]]="SIM",IF(AC594="ok","CONCLUÍDO",IF(Tabela1[[#This Row],[PRAZO ABERTURA R.A.E]]&lt;TODAY(),"ATRASADO","NO PRAZO")))</f>
        <v>0</v>
      </c>
      <c r="AB594" s="13" t="str">
        <f ca="1">IF(Tabela1[[#This Row],[PRAZO ABERTURA R.A.E]]&gt;=TODAY(),"",IF(Tabela1[[#This Row],[STATUS]]="ATRASADO",TODAY()-Tabela1[[#This Row],[PRAZO ABERTURA R.A.E]],""))</f>
        <v/>
      </c>
      <c r="AE594" s="3"/>
      <c r="AF594" t="s">
        <v>89</v>
      </c>
    </row>
    <row r="595" spans="1:32" ht="30" x14ac:dyDescent="0.25">
      <c r="A595" s="6">
        <v>594</v>
      </c>
      <c r="B595" s="2" t="s">
        <v>25</v>
      </c>
      <c r="C595" s="85">
        <v>45432</v>
      </c>
      <c r="D595" s="18" t="str">
        <f t="shared" si="5"/>
        <v>maio</v>
      </c>
      <c r="E595" s="9">
        <v>0.625</v>
      </c>
      <c r="F595" s="80" t="s">
        <v>3602</v>
      </c>
      <c r="G595" s="2" t="s">
        <v>36</v>
      </c>
      <c r="H595" s="23"/>
      <c r="I595" s="131"/>
      <c r="J595" s="3"/>
      <c r="K595" s="5" t="s">
        <v>3603</v>
      </c>
      <c r="L595" s="3" t="s">
        <v>150</v>
      </c>
      <c r="M595" s="3" t="s">
        <v>145</v>
      </c>
      <c r="N595" s="2" t="s">
        <v>3599</v>
      </c>
      <c r="O595" s="2" t="s">
        <v>3604</v>
      </c>
      <c r="P595" s="3" t="s">
        <v>3300</v>
      </c>
      <c r="Q595" s="70"/>
      <c r="R595" s="70"/>
      <c r="S595" s="70"/>
      <c r="T595" s="7" t="s">
        <v>3397</v>
      </c>
      <c r="U595" s="6" t="s">
        <v>3620</v>
      </c>
      <c r="V595" s="3" t="s">
        <v>84</v>
      </c>
      <c r="W595" s="3" t="s">
        <v>85</v>
      </c>
      <c r="X595" s="3" t="s">
        <v>86</v>
      </c>
      <c r="Y595" s="3" t="s">
        <v>83</v>
      </c>
      <c r="Z595" s="4" t="str">
        <f>IF(Tabela1[[#This Row],[R.A.E]]="SIM",VLOOKUP(Tabela1[[#This Row],[CLASSIFICAÇÃO]],Lista_Susp_!PRAZO,2,0)+Tabela1[[#This Row],[DATA]],"")</f>
        <v/>
      </c>
      <c r="AA595" s="13" t="b">
        <f ca="1">IF(Tabela1[[#This Row],[R.A.E]]="SIM",IF(AC595="ok","CONCLUÍDO",IF(Tabela1[[#This Row],[PRAZO ABERTURA R.A.E]]&lt;TODAY(),"ATRASADO","NO PRAZO")))</f>
        <v>0</v>
      </c>
      <c r="AB595" s="13" t="str">
        <f ca="1">IF(Tabela1[[#This Row],[PRAZO ABERTURA R.A.E]]&gt;=TODAY(),"",IF(Tabela1[[#This Row],[STATUS]]="ATRASADO",TODAY()-Tabela1[[#This Row],[PRAZO ABERTURA R.A.E]],""))</f>
        <v/>
      </c>
      <c r="AE595" s="3"/>
      <c r="AF595" t="s">
        <v>89</v>
      </c>
    </row>
    <row r="596" spans="1:32" ht="30" x14ac:dyDescent="0.25">
      <c r="A596" s="6">
        <v>595</v>
      </c>
      <c r="B596" s="2" t="s">
        <v>25</v>
      </c>
      <c r="C596" s="85">
        <v>45432</v>
      </c>
      <c r="D596" s="18" t="str">
        <f t="shared" si="5"/>
        <v>maio</v>
      </c>
      <c r="E596" s="9">
        <v>0.44791666666666669</v>
      </c>
      <c r="F596" s="80" t="s">
        <v>3606</v>
      </c>
      <c r="G596" s="2" t="s">
        <v>39</v>
      </c>
      <c r="H596" s="23"/>
      <c r="I596" s="131"/>
      <c r="J596" s="3"/>
      <c r="K596" s="5" t="s">
        <v>3712</v>
      </c>
      <c r="L596" s="3" t="s">
        <v>33</v>
      </c>
      <c r="M596" s="3" t="s">
        <v>145</v>
      </c>
      <c r="N596" s="2" t="s">
        <v>3420</v>
      </c>
      <c r="O596" s="2" t="s">
        <v>3607</v>
      </c>
      <c r="P596" s="3" t="s">
        <v>3608</v>
      </c>
      <c r="Q596" s="70"/>
      <c r="R596" s="70"/>
      <c r="S596" s="70"/>
      <c r="T596" s="7" t="s">
        <v>3609</v>
      </c>
      <c r="U596" s="3" t="s">
        <v>3610</v>
      </c>
      <c r="V596" s="3" t="s">
        <v>276</v>
      </c>
      <c r="W596" s="3" t="s">
        <v>85</v>
      </c>
      <c r="X596" s="3" t="s">
        <v>86</v>
      </c>
      <c r="Y596" s="3" t="s">
        <v>83</v>
      </c>
      <c r="Z596" s="4" t="str">
        <f>IF(Tabela1[[#This Row],[R.A.E]]="SIM",VLOOKUP(Tabela1[[#This Row],[CLASSIFICAÇÃO]],Lista_Susp_!PRAZO,2,0)+Tabela1[[#This Row],[DATA]],"")</f>
        <v/>
      </c>
      <c r="AA596" s="13" t="b">
        <f ca="1">IF(Tabela1[[#This Row],[R.A.E]]="SIM",IF(AC596="ok","CONCLUÍDO",IF(Tabela1[[#This Row],[PRAZO ABERTURA R.A.E]]&lt;TODAY(),"ATRASADO","NO PRAZO")))</f>
        <v>0</v>
      </c>
      <c r="AB596" s="13" t="str">
        <f ca="1">IF(Tabela1[[#This Row],[PRAZO ABERTURA R.A.E]]&gt;=TODAY(),"",IF(Tabela1[[#This Row],[STATUS]]="ATRASADO",TODAY()-Tabela1[[#This Row],[PRAZO ABERTURA R.A.E]],""))</f>
        <v/>
      </c>
      <c r="AE596" s="3"/>
      <c r="AF596" t="s">
        <v>89</v>
      </c>
    </row>
    <row r="597" spans="1:32" ht="30" x14ac:dyDescent="0.25">
      <c r="A597" s="6">
        <v>596</v>
      </c>
      <c r="B597" s="2" t="s">
        <v>25</v>
      </c>
      <c r="C597" s="85">
        <v>45433</v>
      </c>
      <c r="D597" s="18" t="str">
        <f t="shared" si="5"/>
        <v>maio</v>
      </c>
      <c r="E597" s="9">
        <v>0.72569444444444453</v>
      </c>
      <c r="F597" s="80" t="s">
        <v>3611</v>
      </c>
      <c r="G597" s="2" t="s">
        <v>28</v>
      </c>
      <c r="H597" s="23" t="s">
        <v>2399</v>
      </c>
      <c r="I597" s="131"/>
      <c r="J597" s="3"/>
      <c r="K597" s="5" t="s">
        <v>3713</v>
      </c>
      <c r="L597" s="3" t="s">
        <v>150</v>
      </c>
      <c r="M597" s="3" t="s">
        <v>146</v>
      </c>
      <c r="N597" s="2" t="s">
        <v>3346</v>
      </c>
      <c r="O597" s="2" t="s">
        <v>3612</v>
      </c>
      <c r="P597" s="3" t="s">
        <v>3613</v>
      </c>
      <c r="Q597" s="70"/>
      <c r="R597" s="70"/>
      <c r="S597" s="70"/>
      <c r="T597" s="7" t="s">
        <v>3614</v>
      </c>
      <c r="U597" s="3" t="s">
        <v>3615</v>
      </c>
      <c r="V597" s="3" t="s">
        <v>122</v>
      </c>
      <c r="W597" s="3" t="s">
        <v>85</v>
      </c>
      <c r="X597" s="3" t="s">
        <v>86</v>
      </c>
      <c r="Y597" s="3" t="s">
        <v>83</v>
      </c>
      <c r="Z597" s="4" t="str">
        <f>IF(Tabela1[[#This Row],[R.A.E]]="SIM",VLOOKUP(Tabela1[[#This Row],[CLASSIFICAÇÃO]],Lista_Susp_!PRAZO,2,0)+Tabela1[[#This Row],[DATA]],"")</f>
        <v/>
      </c>
      <c r="AA597" s="13" t="b">
        <f ca="1">IF(Tabela1[[#This Row],[R.A.E]]="SIM",IF(AC597="ok","CONCLUÍDO",IF(Tabela1[[#This Row],[PRAZO ABERTURA R.A.E]]&lt;TODAY(),"ATRASADO","NO PRAZO")))</f>
        <v>0</v>
      </c>
      <c r="AB597" s="13" t="str">
        <f ca="1">IF(Tabela1[[#This Row],[PRAZO ABERTURA R.A.E]]&gt;=TODAY(),"",IF(Tabela1[[#This Row],[STATUS]]="ATRASADO",TODAY()-Tabela1[[#This Row],[PRAZO ABERTURA R.A.E]],""))</f>
        <v/>
      </c>
      <c r="AE597" s="3"/>
      <c r="AF597" t="s">
        <v>89</v>
      </c>
    </row>
    <row r="598" spans="1:32" ht="30" x14ac:dyDescent="0.25">
      <c r="A598" s="6">
        <v>597</v>
      </c>
      <c r="B598" s="2" t="s">
        <v>25</v>
      </c>
      <c r="C598" s="85">
        <v>45433</v>
      </c>
      <c r="D598" s="18" t="s">
        <v>140</v>
      </c>
      <c r="E598" s="9">
        <v>0.33333333333333331</v>
      </c>
      <c r="F598" s="80" t="s">
        <v>3616</v>
      </c>
      <c r="G598" s="2" t="s">
        <v>28</v>
      </c>
      <c r="H598" s="23" t="s">
        <v>2400</v>
      </c>
      <c r="I598" s="131"/>
      <c r="J598" s="3"/>
      <c r="K598" s="5" t="s">
        <v>3714</v>
      </c>
      <c r="L598" s="3" t="s">
        <v>150</v>
      </c>
      <c r="M598" s="3" t="s">
        <v>145</v>
      </c>
      <c r="N598" s="2" t="s">
        <v>3617</v>
      </c>
      <c r="O598" s="2" t="s">
        <v>3618</v>
      </c>
      <c r="P598" s="3" t="s">
        <v>1673</v>
      </c>
      <c r="Q598" s="70"/>
      <c r="R598" s="70"/>
      <c r="S598" s="70"/>
      <c r="T598" s="7" t="s">
        <v>3619</v>
      </c>
      <c r="U598" s="3" t="s">
        <v>3620</v>
      </c>
      <c r="V598" s="3" t="s">
        <v>84</v>
      </c>
      <c r="W598" s="3" t="s">
        <v>85</v>
      </c>
      <c r="X598" s="3" t="s">
        <v>86</v>
      </c>
      <c r="Y598" s="3" t="s">
        <v>83</v>
      </c>
      <c r="Z598" s="4" t="str">
        <f>IF(Tabela1[[#This Row],[R.A.E]]="SIM",VLOOKUP(Tabela1[[#This Row],[CLASSIFICAÇÃO]],Lista_Susp_!PRAZO,2,0)+Tabela1[[#This Row],[DATA]],"")</f>
        <v/>
      </c>
      <c r="AA598" s="13" t="b">
        <f ca="1">IF(Tabela1[[#This Row],[R.A.E]]="SIM",IF(AC598="ok","CONCLUÍDO",IF(Tabela1[[#This Row],[PRAZO ABERTURA R.A.E]]&lt;TODAY(),"ATRASADO","NO PRAZO")))</f>
        <v>0</v>
      </c>
      <c r="AB598" s="13" t="str">
        <f ca="1">IF(Tabela1[[#This Row],[PRAZO ABERTURA R.A.E]]&gt;=TODAY(),"",IF(Tabela1[[#This Row],[STATUS]]="ATRASADO",TODAY()-Tabela1[[#This Row],[PRAZO ABERTURA R.A.E]],""))</f>
        <v/>
      </c>
      <c r="AE598" s="3"/>
      <c r="AF598" t="s">
        <v>89</v>
      </c>
    </row>
    <row r="599" spans="1:32" ht="165" x14ac:dyDescent="0.25">
      <c r="A599" s="6">
        <v>598</v>
      </c>
      <c r="B599" s="2" t="s">
        <v>25</v>
      </c>
      <c r="C599" s="85">
        <v>45432</v>
      </c>
      <c r="D599" s="18" t="str">
        <f t="shared" si="5"/>
        <v>maio</v>
      </c>
      <c r="E599" s="9">
        <v>0.625</v>
      </c>
      <c r="F599" s="80" t="s">
        <v>3621</v>
      </c>
      <c r="G599" s="2" t="s">
        <v>39</v>
      </c>
      <c r="H599" s="23"/>
      <c r="I599" s="131"/>
      <c r="J599" s="3"/>
      <c r="K599" s="5" t="s">
        <v>3622</v>
      </c>
      <c r="L599" s="3" t="s">
        <v>150</v>
      </c>
      <c r="M599" s="3" t="s">
        <v>145</v>
      </c>
      <c r="N599" s="2" t="s">
        <v>3623</v>
      </c>
      <c r="O599" s="2" t="s">
        <v>3624</v>
      </c>
      <c r="P599" s="3" t="s">
        <v>3625</v>
      </c>
      <c r="Q599" s="70"/>
      <c r="R599" s="70"/>
      <c r="S599" s="70"/>
      <c r="T599" s="7" t="s">
        <v>3626</v>
      </c>
      <c r="U599" s="3" t="s">
        <v>3627</v>
      </c>
      <c r="V599" s="3" t="s">
        <v>84</v>
      </c>
      <c r="W599" s="3" t="s">
        <v>85</v>
      </c>
      <c r="X599" s="3" t="s">
        <v>86</v>
      </c>
      <c r="Y599" s="3" t="s">
        <v>83</v>
      </c>
      <c r="Z599" s="4" t="str">
        <f>IF(Tabela1[[#This Row],[R.A.E]]="SIM",VLOOKUP(Tabela1[[#This Row],[CLASSIFICAÇÃO]],Lista_Susp_!PRAZO,2,0)+Tabela1[[#This Row],[DATA]],"")</f>
        <v/>
      </c>
      <c r="AA599" s="13" t="b">
        <f ca="1">IF(Tabela1[[#This Row],[R.A.E]]="SIM",IF(AC599="ok","CONCLUÍDO",IF(Tabela1[[#This Row],[PRAZO ABERTURA R.A.E]]&lt;TODAY(),"ATRASADO","NO PRAZO")))</f>
        <v>0</v>
      </c>
      <c r="AB599" s="13" t="str">
        <f ca="1">IF(Tabela1[[#This Row],[PRAZO ABERTURA R.A.E]]&gt;=TODAY(),"",IF(Tabela1[[#This Row],[STATUS]]="ATRASADO",TODAY()-Tabela1[[#This Row],[PRAZO ABERTURA R.A.E]],""))</f>
        <v/>
      </c>
      <c r="AE599" s="3"/>
      <c r="AF599" t="s">
        <v>89</v>
      </c>
    </row>
    <row r="600" spans="1:32" ht="90" x14ac:dyDescent="0.25">
      <c r="A600" s="6">
        <v>599</v>
      </c>
      <c r="B600" s="2" t="s">
        <v>25</v>
      </c>
      <c r="C600" s="85">
        <v>45434</v>
      </c>
      <c r="D600" s="18" t="str">
        <f t="shared" si="5"/>
        <v>maio</v>
      </c>
      <c r="E600" s="9">
        <v>9.0277777777777776E-2</v>
      </c>
      <c r="F600" s="80" t="s">
        <v>3628</v>
      </c>
      <c r="G600" s="2" t="s">
        <v>28</v>
      </c>
      <c r="H600" s="23" t="s">
        <v>2401</v>
      </c>
      <c r="I600" s="131"/>
      <c r="J600" s="3"/>
      <c r="K600" s="5" t="s">
        <v>3715</v>
      </c>
      <c r="L600" s="3" t="s">
        <v>3194</v>
      </c>
      <c r="M600" s="3" t="s">
        <v>146</v>
      </c>
      <c r="N600" s="2" t="s">
        <v>3346</v>
      </c>
      <c r="O600" s="2" t="s">
        <v>3629</v>
      </c>
      <c r="P600" s="3" t="s">
        <v>3630</v>
      </c>
      <c r="Q600" s="70"/>
      <c r="R600" s="70"/>
      <c r="S600" s="70"/>
      <c r="T600" s="7" t="s">
        <v>3631</v>
      </c>
      <c r="U600" s="3" t="s">
        <v>3632</v>
      </c>
      <c r="V600" s="3" t="s">
        <v>80</v>
      </c>
      <c r="W600" s="3" t="s">
        <v>85</v>
      </c>
      <c r="X600" s="3" t="s">
        <v>86</v>
      </c>
      <c r="Y600" s="3" t="s">
        <v>83</v>
      </c>
      <c r="Z600" s="4" t="str">
        <f>IF(Tabela1[[#This Row],[R.A.E]]="SIM",VLOOKUP(Tabela1[[#This Row],[CLASSIFICAÇÃO]],Lista_Susp_!PRAZO,2,0)+Tabela1[[#This Row],[DATA]],"")</f>
        <v/>
      </c>
      <c r="AA600" s="13" t="b">
        <f ca="1">IF(Tabela1[[#This Row],[R.A.E]]="SIM",IF(AC600="ok","CONCLUÍDO",IF(Tabela1[[#This Row],[PRAZO ABERTURA R.A.E]]&lt;TODAY(),"ATRASADO","NO PRAZO")))</f>
        <v>0</v>
      </c>
      <c r="AB600" s="13" t="str">
        <f ca="1">IF(Tabela1[[#This Row],[PRAZO ABERTURA R.A.E]]&gt;=TODAY(),"",IF(Tabela1[[#This Row],[STATUS]]="ATRASADO",TODAY()-Tabela1[[#This Row],[PRAZO ABERTURA R.A.E]],""))</f>
        <v/>
      </c>
      <c r="AE600" s="3"/>
      <c r="AF600" t="s">
        <v>89</v>
      </c>
    </row>
    <row r="601" spans="1:32" ht="45" x14ac:dyDescent="0.25">
      <c r="A601" s="6">
        <v>600</v>
      </c>
      <c r="B601" s="2" t="s">
        <v>30</v>
      </c>
      <c r="C601" s="85">
        <v>45433</v>
      </c>
      <c r="D601" s="18" t="str">
        <f t="shared" si="5"/>
        <v>maio</v>
      </c>
      <c r="E601" s="9">
        <v>0.47916666666666669</v>
      </c>
      <c r="F601" s="80" t="s">
        <v>3633</v>
      </c>
      <c r="G601" s="2" t="s">
        <v>58</v>
      </c>
      <c r="H601" s="23"/>
      <c r="I601" s="131"/>
      <c r="J601" s="3"/>
      <c r="K601" s="5" t="s">
        <v>3634</v>
      </c>
      <c r="L601" s="3" t="s">
        <v>153</v>
      </c>
      <c r="M601" s="3" t="s">
        <v>145</v>
      </c>
      <c r="N601" s="2" t="s">
        <v>251</v>
      </c>
      <c r="O601" s="2" t="s">
        <v>3635</v>
      </c>
      <c r="P601" s="3" t="s">
        <v>3636</v>
      </c>
      <c r="Q601" s="70"/>
      <c r="R601" s="70"/>
      <c r="S601" s="70"/>
      <c r="T601" s="7" t="s">
        <v>473</v>
      </c>
      <c r="U601" s="3" t="s">
        <v>3637</v>
      </c>
      <c r="V601" s="3" t="s">
        <v>99</v>
      </c>
      <c r="W601" s="3" t="s">
        <v>85</v>
      </c>
      <c r="X601" s="3" t="s">
        <v>86</v>
      </c>
      <c r="Y601" s="3" t="s">
        <v>83</v>
      </c>
      <c r="Z601" s="4" t="str">
        <f>IF(Tabela1[[#This Row],[R.A.E]]="SIM",VLOOKUP(Tabela1[[#This Row],[CLASSIFICAÇÃO]],Lista_Susp_!PRAZO,2,0)+Tabela1[[#This Row],[DATA]],"")</f>
        <v/>
      </c>
      <c r="AA601" s="13" t="b">
        <f ca="1">IF(Tabela1[[#This Row],[R.A.E]]="SIM",IF(AC601="ok","CONCLUÍDO",IF(Tabela1[[#This Row],[PRAZO ABERTURA R.A.E]]&lt;TODAY(),"ATRASADO","NO PRAZO")))</f>
        <v>0</v>
      </c>
      <c r="AB601" s="13" t="str">
        <f ca="1">IF(Tabela1[[#This Row],[PRAZO ABERTURA R.A.E]]&gt;=TODAY(),"",IF(Tabela1[[#This Row],[STATUS]]="ATRASADO",TODAY()-Tabela1[[#This Row],[PRAZO ABERTURA R.A.E]],""))</f>
        <v/>
      </c>
      <c r="AE601" s="3"/>
      <c r="AF601" t="s">
        <v>89</v>
      </c>
    </row>
    <row r="602" spans="1:32" ht="90" x14ac:dyDescent="0.25">
      <c r="A602" s="6">
        <v>601</v>
      </c>
      <c r="B602" s="2" t="s">
        <v>25</v>
      </c>
      <c r="C602" s="85">
        <v>45433</v>
      </c>
      <c r="D602" s="18" t="str">
        <f t="shared" si="5"/>
        <v>maio</v>
      </c>
      <c r="E602" s="9">
        <v>0.27777777777777779</v>
      </c>
      <c r="F602" s="80" t="s">
        <v>2969</v>
      </c>
      <c r="G602" s="2" t="s">
        <v>32</v>
      </c>
      <c r="H602" s="23"/>
      <c r="I602" s="131"/>
      <c r="J602" s="3"/>
      <c r="K602" s="5" t="s">
        <v>3716</v>
      </c>
      <c r="L602" s="3" t="s">
        <v>150</v>
      </c>
      <c r="M602" s="3" t="s">
        <v>257</v>
      </c>
      <c r="N602" s="2" t="s">
        <v>3638</v>
      </c>
      <c r="O602" s="2" t="s">
        <v>3639</v>
      </c>
      <c r="P602" s="3" t="s">
        <v>3640</v>
      </c>
      <c r="Q602" s="70"/>
      <c r="R602" s="70"/>
      <c r="S602" s="70"/>
      <c r="T602" s="7" t="s">
        <v>3641</v>
      </c>
      <c r="U602" s="3" t="s">
        <v>3642</v>
      </c>
      <c r="V602" s="3" t="s">
        <v>297</v>
      </c>
      <c r="W602" s="3" t="s">
        <v>85</v>
      </c>
      <c r="X602" s="3" t="s">
        <v>86</v>
      </c>
      <c r="Y602" s="3" t="s">
        <v>83</v>
      </c>
      <c r="Z602" s="4" t="str">
        <f>IF(Tabela1[[#This Row],[R.A.E]]="SIM",VLOOKUP(Tabela1[[#This Row],[CLASSIFICAÇÃO]],Lista_Susp_!PRAZO,2,0)+Tabela1[[#This Row],[DATA]],"")</f>
        <v/>
      </c>
      <c r="AA602" s="13" t="b">
        <f ca="1">IF(Tabela1[[#This Row],[R.A.E]]="SIM",IF(AC602="ok","CONCLUÍDO",IF(Tabela1[[#This Row],[PRAZO ABERTURA R.A.E]]&lt;TODAY(),"ATRASADO","NO PRAZO")))</f>
        <v>0</v>
      </c>
      <c r="AB602" s="13" t="str">
        <f ca="1">IF(Tabela1[[#This Row],[PRAZO ABERTURA R.A.E]]&gt;=TODAY(),"",IF(Tabela1[[#This Row],[STATUS]]="ATRASADO",TODAY()-Tabela1[[#This Row],[PRAZO ABERTURA R.A.E]],""))</f>
        <v/>
      </c>
      <c r="AE602" s="3"/>
      <c r="AF602" t="s">
        <v>89</v>
      </c>
    </row>
    <row r="603" spans="1:32" ht="30" x14ac:dyDescent="0.25">
      <c r="A603" s="6">
        <v>602</v>
      </c>
      <c r="B603" s="2" t="s">
        <v>25</v>
      </c>
      <c r="C603" s="85">
        <v>45433</v>
      </c>
      <c r="D603" s="18" t="str">
        <f t="shared" si="5"/>
        <v>maio</v>
      </c>
      <c r="E603" s="9">
        <v>0.625</v>
      </c>
      <c r="F603" s="80" t="s">
        <v>3643</v>
      </c>
      <c r="G603" s="2" t="s">
        <v>32</v>
      </c>
      <c r="H603" s="23"/>
      <c r="I603" s="131"/>
      <c r="J603" s="3"/>
      <c r="K603" s="5" t="s">
        <v>3644</v>
      </c>
      <c r="L603" s="3" t="s">
        <v>209</v>
      </c>
      <c r="M603" s="3" t="s">
        <v>145</v>
      </c>
      <c r="N603" s="2" t="s">
        <v>3645</v>
      </c>
      <c r="O603" s="2" t="s">
        <v>3646</v>
      </c>
      <c r="P603" s="3" t="s">
        <v>3647</v>
      </c>
      <c r="Q603" s="70"/>
      <c r="R603" s="70"/>
      <c r="S603" s="70"/>
      <c r="T603" s="7" t="s">
        <v>3648</v>
      </c>
      <c r="U603" s="3" t="s">
        <v>3649</v>
      </c>
      <c r="V603" s="3" t="s">
        <v>91</v>
      </c>
      <c r="W603" s="3" t="s">
        <v>85</v>
      </c>
      <c r="X603" s="3" t="s">
        <v>86</v>
      </c>
      <c r="Y603" s="3" t="s">
        <v>83</v>
      </c>
      <c r="Z603" s="4" t="str">
        <f>IF(Tabela1[[#This Row],[R.A.E]]="SIM",VLOOKUP(Tabela1[[#This Row],[CLASSIFICAÇÃO]],Lista_Susp_!PRAZO,2,0)+Tabela1[[#This Row],[DATA]],"")</f>
        <v/>
      </c>
      <c r="AA603" s="13" t="b">
        <f ca="1">IF(Tabela1[[#This Row],[R.A.E]]="SIM",IF(AC603="ok","CONCLUÍDO",IF(Tabela1[[#This Row],[PRAZO ABERTURA R.A.E]]&lt;TODAY(),"ATRASADO","NO PRAZO")))</f>
        <v>0</v>
      </c>
      <c r="AB603" s="13" t="str">
        <f ca="1">IF(Tabela1[[#This Row],[PRAZO ABERTURA R.A.E]]&gt;=TODAY(),"",IF(Tabela1[[#This Row],[STATUS]]="ATRASADO",TODAY()-Tabela1[[#This Row],[PRAZO ABERTURA R.A.E]],""))</f>
        <v/>
      </c>
      <c r="AE603" s="3"/>
      <c r="AF603" t="s">
        <v>89</v>
      </c>
    </row>
    <row r="604" spans="1:32" ht="45" x14ac:dyDescent="0.25">
      <c r="A604" s="6">
        <v>603</v>
      </c>
      <c r="B604" s="2" t="s">
        <v>25</v>
      </c>
      <c r="C604" s="85">
        <v>45433</v>
      </c>
      <c r="D604" s="18" t="str">
        <f t="shared" si="5"/>
        <v>maio</v>
      </c>
      <c r="E604" s="9">
        <v>0.63194444444444442</v>
      </c>
      <c r="F604" s="80" t="s">
        <v>3650</v>
      </c>
      <c r="G604" s="2" t="s">
        <v>39</v>
      </c>
      <c r="H604" s="23"/>
      <c r="I604" s="131"/>
      <c r="J604" s="3"/>
      <c r="K604" s="5" t="s">
        <v>3717</v>
      </c>
      <c r="L604" s="3" t="s">
        <v>45</v>
      </c>
      <c r="M604" s="3" t="s">
        <v>145</v>
      </c>
      <c r="N604" s="2" t="s">
        <v>3264</v>
      </c>
      <c r="O604" s="2" t="s">
        <v>3651</v>
      </c>
      <c r="P604" s="3" t="s">
        <v>1785</v>
      </c>
      <c r="Q604" s="70"/>
      <c r="R604" s="70"/>
      <c r="S604" s="70"/>
      <c r="T604" s="7" t="s">
        <v>3652</v>
      </c>
      <c r="U604" s="3" t="s">
        <v>3268</v>
      </c>
      <c r="V604" s="3" t="s">
        <v>276</v>
      </c>
      <c r="W604" s="3" t="s">
        <v>85</v>
      </c>
      <c r="X604" s="3" t="s">
        <v>86</v>
      </c>
      <c r="Y604" s="3" t="s">
        <v>83</v>
      </c>
      <c r="Z604" s="4" t="str">
        <f>IF(Tabela1[[#This Row],[R.A.E]]="SIM",VLOOKUP(Tabela1[[#This Row],[CLASSIFICAÇÃO]],Lista_Susp_!PRAZO,2,0)+Tabela1[[#This Row],[DATA]],"")</f>
        <v/>
      </c>
      <c r="AA604" s="13" t="b">
        <f ca="1">IF(Tabela1[[#This Row],[R.A.E]]="SIM",IF(AC604="ok","CONCLUÍDO",IF(Tabela1[[#This Row],[PRAZO ABERTURA R.A.E]]&lt;TODAY(),"ATRASADO","NO PRAZO")))</f>
        <v>0</v>
      </c>
      <c r="AB604" s="13" t="str">
        <f ca="1">IF(Tabela1[[#This Row],[PRAZO ABERTURA R.A.E]]&gt;=TODAY(),"",IF(Tabela1[[#This Row],[STATUS]]="ATRASADO",TODAY()-Tabela1[[#This Row],[PRAZO ABERTURA R.A.E]],""))</f>
        <v/>
      </c>
      <c r="AE604" s="3"/>
      <c r="AF604" t="s">
        <v>89</v>
      </c>
    </row>
    <row r="605" spans="1:32" ht="120" x14ac:dyDescent="0.25">
      <c r="A605" s="6">
        <v>604</v>
      </c>
      <c r="B605" s="2" t="s">
        <v>25</v>
      </c>
      <c r="C605" s="85">
        <v>45434</v>
      </c>
      <c r="D605" s="18" t="str">
        <f t="shared" si="5"/>
        <v>maio</v>
      </c>
      <c r="E605" s="9">
        <v>0.25347222222222221</v>
      </c>
      <c r="F605" s="80" t="s">
        <v>3653</v>
      </c>
      <c r="G605" s="2" t="s">
        <v>58</v>
      </c>
      <c r="H605" s="23"/>
      <c r="I605" s="131"/>
      <c r="J605" s="3"/>
      <c r="K605" s="5" t="s">
        <v>3654</v>
      </c>
      <c r="L605" s="3" t="s">
        <v>150</v>
      </c>
      <c r="M605" s="6" t="s">
        <v>46</v>
      </c>
      <c r="N605" s="2" t="s">
        <v>3655</v>
      </c>
      <c r="O605" s="2" t="s">
        <v>3656</v>
      </c>
      <c r="P605" s="3" t="s">
        <v>3657</v>
      </c>
      <c r="Q605" s="70"/>
      <c r="R605" s="70"/>
      <c r="S605" s="70"/>
      <c r="T605" s="7" t="s">
        <v>3658</v>
      </c>
      <c r="U605" s="3" t="s">
        <v>3659</v>
      </c>
      <c r="V605" s="3" t="s">
        <v>97</v>
      </c>
      <c r="W605" s="3" t="s">
        <v>92</v>
      </c>
      <c r="X605" s="3" t="s">
        <v>95</v>
      </c>
      <c r="Y605" s="3" t="s">
        <v>89</v>
      </c>
      <c r="Z605" s="4" t="e">
        <f>IF(Tabela1[[#This Row],[R.A.E]]="SIM",VLOOKUP(Tabela1[[#This Row],[CLASSIFICAÇÃO]],Lista_Susp_!PRAZO,2,0)+Tabela1[[#This Row],[DATA]],"")</f>
        <v>#N/A</v>
      </c>
      <c r="AA605" s="13" t="e">
        <f ca="1">IF(Tabela1[[#This Row],[R.A.E]]="SIM",IF(AC605="ok","CONCLUÍDO",IF(Tabela1[[#This Row],[PRAZO ABERTURA R.A.E]]&lt;TODAY(),"ATRASADO","NO PRAZO")))</f>
        <v>#N/A</v>
      </c>
      <c r="AB605" s="13" t="e">
        <f ca="1">IF(Tabela1[[#This Row],[PRAZO ABERTURA R.A.E]]&gt;=TODAY(),"",IF(Tabela1[[#This Row],[STATUS]]="ATRASADO",TODAY()-Tabela1[[#This Row],[PRAZO ABERTURA R.A.E]],""))</f>
        <v>#N/A</v>
      </c>
      <c r="AE605" s="3"/>
      <c r="AF605" t="s">
        <v>89</v>
      </c>
    </row>
    <row r="606" spans="1:32" ht="90" x14ac:dyDescent="0.25">
      <c r="A606" s="6">
        <v>605</v>
      </c>
      <c r="B606" s="2" t="s">
        <v>25</v>
      </c>
      <c r="C606" s="85">
        <v>45434</v>
      </c>
      <c r="D606" s="18" t="str">
        <f t="shared" si="5"/>
        <v>maio</v>
      </c>
      <c r="E606" s="9">
        <v>0.625</v>
      </c>
      <c r="F606" s="80" t="s">
        <v>3660</v>
      </c>
      <c r="G606" s="2" t="s">
        <v>32</v>
      </c>
      <c r="H606" s="23"/>
      <c r="I606" s="131"/>
      <c r="J606" s="3"/>
      <c r="K606" s="5" t="s">
        <v>3661</v>
      </c>
      <c r="L606" s="3" t="s">
        <v>150</v>
      </c>
      <c r="M606" s="6" t="s">
        <v>233</v>
      </c>
      <c r="N606" s="2" t="s">
        <v>3662</v>
      </c>
      <c r="O606" s="2" t="s">
        <v>3663</v>
      </c>
      <c r="P606" s="3" t="s">
        <v>3664</v>
      </c>
      <c r="Q606" s="70"/>
      <c r="R606" s="70"/>
      <c r="S606" s="70"/>
      <c r="T606" s="7" t="s">
        <v>3729</v>
      </c>
      <c r="U606" s="3" t="s">
        <v>3665</v>
      </c>
      <c r="V606" s="3" t="s">
        <v>97</v>
      </c>
      <c r="W606" s="6" t="s">
        <v>85</v>
      </c>
      <c r="X606" s="6" t="s">
        <v>95</v>
      </c>
      <c r="Y606" s="6" t="s">
        <v>83</v>
      </c>
      <c r="Z606" s="4" t="str">
        <f>IF(Tabela1[[#This Row],[R.A.E]]="SIM",VLOOKUP(Tabela1[[#This Row],[CLASSIFICAÇÃO]],Lista_Susp_!PRAZO,2,0)+Tabela1[[#This Row],[DATA]],"")</f>
        <v/>
      </c>
      <c r="AA606" s="13" t="b">
        <f ca="1">IF(Tabela1[[#This Row],[R.A.E]]="SIM",IF(AC606="ok","CONCLUÍDO",IF(Tabela1[[#This Row],[PRAZO ABERTURA R.A.E]]&lt;TODAY(),"ATRASADO","NO PRAZO")))</f>
        <v>0</v>
      </c>
      <c r="AB606" s="13" t="str">
        <f ca="1">IF(Tabela1[[#This Row],[PRAZO ABERTURA R.A.E]]&gt;=TODAY(),"",IF(Tabela1[[#This Row],[STATUS]]="ATRASADO",TODAY()-Tabela1[[#This Row],[PRAZO ABERTURA R.A.E]],""))</f>
        <v/>
      </c>
      <c r="AE606" s="3"/>
      <c r="AF606" t="s">
        <v>89</v>
      </c>
    </row>
    <row r="607" spans="1:32" ht="45" x14ac:dyDescent="0.25">
      <c r="A607" s="6">
        <v>606</v>
      </c>
      <c r="B607" s="2" t="s">
        <v>25</v>
      </c>
      <c r="C607" s="85">
        <v>45434</v>
      </c>
      <c r="D607" s="18" t="str">
        <f t="shared" si="5"/>
        <v>maio</v>
      </c>
      <c r="E607" s="9">
        <v>0.41666666666666669</v>
      </c>
      <c r="F607" s="80" t="s">
        <v>3667</v>
      </c>
      <c r="G607" s="2" t="s">
        <v>26</v>
      </c>
      <c r="H607" s="23"/>
      <c r="I607" s="131"/>
      <c r="J607" s="3"/>
      <c r="K607" s="5" t="s">
        <v>3666</v>
      </c>
      <c r="L607" s="3" t="s">
        <v>190</v>
      </c>
      <c r="M607" s="3" t="s">
        <v>147</v>
      </c>
      <c r="N607" s="2" t="s">
        <v>3672</v>
      </c>
      <c r="O607" s="2" t="s">
        <v>3668</v>
      </c>
      <c r="P607" s="3" t="s">
        <v>3669</v>
      </c>
      <c r="Q607" s="70"/>
      <c r="R607" s="70"/>
      <c r="S607" s="70"/>
      <c r="T607" s="7" t="s">
        <v>3670</v>
      </c>
      <c r="U607" s="3" t="s">
        <v>1399</v>
      </c>
      <c r="V607" s="3" t="s">
        <v>93</v>
      </c>
      <c r="W607" s="6" t="s">
        <v>92</v>
      </c>
      <c r="X607" s="6" t="s">
        <v>95</v>
      </c>
      <c r="Y607" s="6" t="s">
        <v>89</v>
      </c>
      <c r="Z607" s="4">
        <f>IF(Tabela1[[#This Row],[R.A.E]]="SIM",VLOOKUP(Tabela1[[#This Row],[CLASSIFICAÇÃO]],Lista_Susp_!PRAZO,2,0)+Tabela1[[#This Row],[DATA]],"")</f>
        <v>45441</v>
      </c>
      <c r="AA607" s="13" t="str">
        <f ca="1">IF(Tabela1[[#This Row],[R.A.E]]="SIM",IF(AC607="ok","CONCLUÍDO",IF(Tabela1[[#This Row],[PRAZO ABERTURA R.A.E]]&lt;TODAY(),"ATRASADO","NO PRAZO")))</f>
        <v>CONCLUÍDO</v>
      </c>
      <c r="AB607" s="13" t="str">
        <f ca="1">IF(Tabela1[[#This Row],[PRAZO ABERTURA R.A.E]]&gt;=TODAY(),"",IF(Tabela1[[#This Row],[STATUS]]="ATRASADO",TODAY()-Tabela1[[#This Row],[PRAZO ABERTURA R.A.E]],""))</f>
        <v/>
      </c>
      <c r="AC607" s="3" t="s">
        <v>248</v>
      </c>
      <c r="AD607" s="4">
        <v>45436</v>
      </c>
      <c r="AE607" s="3" t="s">
        <v>89</v>
      </c>
      <c r="AF607" t="s">
        <v>89</v>
      </c>
    </row>
    <row r="608" spans="1:32" ht="60" x14ac:dyDescent="0.25">
      <c r="A608" s="6">
        <v>607</v>
      </c>
      <c r="B608" s="2" t="s">
        <v>25</v>
      </c>
      <c r="C608" s="85">
        <v>45434</v>
      </c>
      <c r="D608" s="18" t="str">
        <f t="shared" si="5"/>
        <v>maio</v>
      </c>
      <c r="E608" s="9">
        <v>0.73611111111111116</v>
      </c>
      <c r="F608" s="80" t="s">
        <v>3673</v>
      </c>
      <c r="G608" s="2" t="s">
        <v>36</v>
      </c>
      <c r="H608" s="23"/>
      <c r="I608" s="131"/>
      <c r="J608" s="3"/>
      <c r="K608" s="5" t="s">
        <v>3671</v>
      </c>
      <c r="L608" s="3" t="s">
        <v>150</v>
      </c>
      <c r="M608" s="3" t="s">
        <v>147</v>
      </c>
      <c r="N608" s="2" t="s">
        <v>3404</v>
      </c>
      <c r="O608" s="2" t="s">
        <v>3674</v>
      </c>
      <c r="P608" s="3" t="s">
        <v>3675</v>
      </c>
      <c r="Q608" s="70"/>
      <c r="R608" s="70"/>
      <c r="S608" s="70"/>
      <c r="T608" s="7" t="s">
        <v>3676</v>
      </c>
      <c r="U608" s="3" t="s">
        <v>3677</v>
      </c>
      <c r="V608" s="3" t="s">
        <v>271</v>
      </c>
      <c r="W608" s="3" t="s">
        <v>85</v>
      </c>
      <c r="X608" s="3" t="s">
        <v>86</v>
      </c>
      <c r="Y608" s="3" t="s">
        <v>83</v>
      </c>
      <c r="Z608" s="4" t="str">
        <f>IF(Tabela1[[#This Row],[R.A.E]]="SIM",VLOOKUP(Tabela1[[#This Row],[CLASSIFICAÇÃO]],Lista_Susp_!PRAZO,2,0)+Tabela1[[#This Row],[DATA]],"")</f>
        <v/>
      </c>
      <c r="AA608" s="13" t="b">
        <f ca="1">IF(Tabela1[[#This Row],[R.A.E]]="SIM",IF(AC608="ok","CONCLUÍDO",IF(Tabela1[[#This Row],[PRAZO ABERTURA R.A.E]]&lt;TODAY(),"ATRASADO","NO PRAZO")))</f>
        <v>0</v>
      </c>
      <c r="AB608" s="13" t="str">
        <f ca="1">IF(Tabela1[[#This Row],[PRAZO ABERTURA R.A.E]]&gt;=TODAY(),"",IF(Tabela1[[#This Row],[STATUS]]="ATRASADO",TODAY()-Tabela1[[#This Row],[PRAZO ABERTURA R.A.E]],""))</f>
        <v/>
      </c>
      <c r="AE608" s="3"/>
      <c r="AF608" t="s">
        <v>89</v>
      </c>
    </row>
    <row r="609" spans="1:32" ht="30" x14ac:dyDescent="0.25">
      <c r="A609" s="6">
        <v>608</v>
      </c>
      <c r="B609" s="2" t="s">
        <v>25</v>
      </c>
      <c r="C609" s="85">
        <v>45434</v>
      </c>
      <c r="D609" s="18" t="str">
        <f t="shared" si="5"/>
        <v>maio</v>
      </c>
      <c r="E609" s="9">
        <v>0.66666666666666663</v>
      </c>
      <c r="F609" s="80" t="s">
        <v>3678</v>
      </c>
      <c r="G609" s="2" t="s">
        <v>36</v>
      </c>
      <c r="H609" s="23"/>
      <c r="I609" s="131"/>
      <c r="J609" s="3"/>
      <c r="K609" s="5" t="s">
        <v>3679</v>
      </c>
      <c r="L609" s="3" t="s">
        <v>150</v>
      </c>
      <c r="M609" s="3" t="s">
        <v>145</v>
      </c>
      <c r="N609" s="2" t="s">
        <v>3680</v>
      </c>
      <c r="O609" s="2" t="s">
        <v>3681</v>
      </c>
      <c r="P609" s="3" t="s">
        <v>3300</v>
      </c>
      <c r="Q609" s="70"/>
      <c r="R609" s="70"/>
      <c r="S609" s="70"/>
      <c r="T609" s="7" t="s">
        <v>3397</v>
      </c>
      <c r="U609" s="3" t="s">
        <v>3682</v>
      </c>
      <c r="V609" s="3" t="s">
        <v>84</v>
      </c>
      <c r="W609" s="3" t="s">
        <v>85</v>
      </c>
      <c r="X609" s="3" t="s">
        <v>86</v>
      </c>
      <c r="Y609" s="3" t="s">
        <v>83</v>
      </c>
      <c r="Z609" s="4" t="str">
        <f>IF(Tabela1[[#This Row],[R.A.E]]="SIM",VLOOKUP(Tabela1[[#This Row],[CLASSIFICAÇÃO]],Lista_Susp_!PRAZO,2,0)+Tabela1[[#This Row],[DATA]],"")</f>
        <v/>
      </c>
      <c r="AA609" s="13" t="b">
        <f ca="1">IF(Tabela1[[#This Row],[R.A.E]]="SIM",IF(AC609="ok","CONCLUÍDO",IF(Tabela1[[#This Row],[PRAZO ABERTURA R.A.E]]&lt;TODAY(),"ATRASADO","NO PRAZO")))</f>
        <v>0</v>
      </c>
      <c r="AB609" s="13" t="str">
        <f ca="1">IF(Tabela1[[#This Row],[PRAZO ABERTURA R.A.E]]&gt;=TODAY(),"",IF(Tabela1[[#This Row],[STATUS]]="ATRASADO",TODAY()-Tabela1[[#This Row],[PRAZO ABERTURA R.A.E]],""))</f>
        <v/>
      </c>
      <c r="AE609" s="3"/>
      <c r="AF609" t="s">
        <v>89</v>
      </c>
    </row>
    <row r="610" spans="1:32" ht="45" x14ac:dyDescent="0.25">
      <c r="A610" s="6">
        <v>609</v>
      </c>
      <c r="B610" s="2" t="s">
        <v>25</v>
      </c>
      <c r="C610" s="85">
        <v>45434</v>
      </c>
      <c r="D610" s="18" t="str">
        <f t="shared" si="5"/>
        <v>maio</v>
      </c>
      <c r="E610" s="9">
        <v>0.60416666666666663</v>
      </c>
      <c r="F610" s="80" t="s">
        <v>3678</v>
      </c>
      <c r="G610" s="2" t="s">
        <v>32</v>
      </c>
      <c r="H610" s="23"/>
      <c r="I610" s="131"/>
      <c r="J610" s="3"/>
      <c r="K610" s="5" t="s">
        <v>3718</v>
      </c>
      <c r="L610" s="3" t="s">
        <v>150</v>
      </c>
      <c r="M610" s="3" t="s">
        <v>145</v>
      </c>
      <c r="N610" s="2" t="s">
        <v>3680</v>
      </c>
      <c r="O610" s="2" t="s">
        <v>3683</v>
      </c>
      <c r="P610" s="3" t="s">
        <v>3300</v>
      </c>
      <c r="Q610" s="70"/>
      <c r="R610" s="70"/>
      <c r="S610" s="70"/>
      <c r="T610" s="7" t="s">
        <v>3684</v>
      </c>
      <c r="U610" s="3" t="s">
        <v>3685</v>
      </c>
      <c r="V610" s="3" t="s">
        <v>84</v>
      </c>
      <c r="W610" s="3" t="s">
        <v>85</v>
      </c>
      <c r="X610" s="3" t="s">
        <v>86</v>
      </c>
      <c r="Y610" s="3" t="s">
        <v>83</v>
      </c>
      <c r="Z610" s="4" t="str">
        <f>IF(Tabela1[[#This Row],[R.A.E]]="SIM",VLOOKUP(Tabela1[[#This Row],[CLASSIFICAÇÃO]],Lista_Susp_!PRAZO,2,0)+Tabela1[[#This Row],[DATA]],"")</f>
        <v/>
      </c>
      <c r="AA610" s="13" t="b">
        <f ca="1">IF(Tabela1[[#This Row],[R.A.E]]="SIM",IF(AC610="ok","CONCLUÍDO",IF(Tabela1[[#This Row],[PRAZO ABERTURA R.A.E]]&lt;TODAY(),"ATRASADO","NO PRAZO")))</f>
        <v>0</v>
      </c>
      <c r="AB610" s="13" t="str">
        <f ca="1">IF(Tabela1[[#This Row],[PRAZO ABERTURA R.A.E]]&gt;=TODAY(),"",IF(Tabela1[[#This Row],[STATUS]]="ATRASADO",TODAY()-Tabela1[[#This Row],[PRAZO ABERTURA R.A.E]],""))</f>
        <v/>
      </c>
      <c r="AE610" s="3"/>
      <c r="AF610" t="s">
        <v>89</v>
      </c>
    </row>
    <row r="611" spans="1:32" ht="30" x14ac:dyDescent="0.25">
      <c r="A611" s="6">
        <v>610</v>
      </c>
      <c r="B611" s="2" t="s">
        <v>25</v>
      </c>
      <c r="C611" s="85">
        <v>45434</v>
      </c>
      <c r="D611" s="18" t="str">
        <f t="shared" si="5"/>
        <v>maio</v>
      </c>
      <c r="E611" s="9">
        <v>0.54861111111111105</v>
      </c>
      <c r="F611" s="80" t="s">
        <v>3686</v>
      </c>
      <c r="G611" s="2" t="s">
        <v>32</v>
      </c>
      <c r="H611" s="23"/>
      <c r="I611" s="131"/>
      <c r="J611" s="3"/>
      <c r="K611" s="5" t="s">
        <v>3719</v>
      </c>
      <c r="L611" s="3" t="s">
        <v>209</v>
      </c>
      <c r="M611" s="3" t="s">
        <v>145</v>
      </c>
      <c r="N611" s="2" t="s">
        <v>3687</v>
      </c>
      <c r="O611" s="2" t="s">
        <v>3688</v>
      </c>
      <c r="P611" s="3" t="s">
        <v>3647</v>
      </c>
      <c r="Q611" s="70"/>
      <c r="R611" s="70"/>
      <c r="S611" s="70"/>
      <c r="T611" s="7" t="s">
        <v>3689</v>
      </c>
      <c r="U611" s="3" t="s">
        <v>3690</v>
      </c>
      <c r="V611" s="3" t="s">
        <v>91</v>
      </c>
      <c r="W611" s="3" t="s">
        <v>85</v>
      </c>
      <c r="X611" s="3" t="s">
        <v>86</v>
      </c>
      <c r="Y611" s="3" t="s">
        <v>83</v>
      </c>
      <c r="Z611" s="4" t="str">
        <f>IF(Tabela1[[#This Row],[R.A.E]]="SIM",VLOOKUP(Tabela1[[#This Row],[CLASSIFICAÇÃO]],Lista_Susp_!PRAZO,2,0)+Tabela1[[#This Row],[DATA]],"")</f>
        <v/>
      </c>
      <c r="AA611" s="13" t="b">
        <f ca="1">IF(Tabela1[[#This Row],[R.A.E]]="SIM",IF(AC611="ok","CONCLUÍDO",IF(Tabela1[[#This Row],[PRAZO ABERTURA R.A.E]]&lt;TODAY(),"ATRASADO","NO PRAZO")))</f>
        <v>0</v>
      </c>
      <c r="AB611" s="13" t="str">
        <f ca="1">IF(Tabela1[[#This Row],[PRAZO ABERTURA R.A.E]]&gt;=TODAY(),"",IF(Tabela1[[#This Row],[STATUS]]="ATRASADO",TODAY()-Tabela1[[#This Row],[PRAZO ABERTURA R.A.E]],""))</f>
        <v/>
      </c>
      <c r="AE611" s="3"/>
      <c r="AF611" t="s">
        <v>89</v>
      </c>
    </row>
    <row r="612" spans="1:32" ht="45" x14ac:dyDescent="0.25">
      <c r="A612" s="6">
        <v>611</v>
      </c>
      <c r="B612" s="2" t="s">
        <v>30</v>
      </c>
      <c r="C612" s="85">
        <v>45434</v>
      </c>
      <c r="D612" s="18" t="str">
        <f t="shared" si="5"/>
        <v>maio</v>
      </c>
      <c r="E612" s="9">
        <v>0.60416666666666663</v>
      </c>
      <c r="F612" s="80" t="s">
        <v>3108</v>
      </c>
      <c r="G612" s="2" t="s">
        <v>39</v>
      </c>
      <c r="H612" s="23"/>
      <c r="I612" s="131"/>
      <c r="J612" s="3"/>
      <c r="K612" s="5" t="s">
        <v>3720</v>
      </c>
      <c r="L612" s="3" t="s">
        <v>3692</v>
      </c>
      <c r="M612" s="3" t="s">
        <v>145</v>
      </c>
      <c r="N612" s="2" t="s">
        <v>3108</v>
      </c>
      <c r="O612" s="2" t="s">
        <v>3693</v>
      </c>
      <c r="P612" s="3" t="s">
        <v>3694</v>
      </c>
      <c r="Q612" s="70"/>
      <c r="R612" s="70"/>
      <c r="S612" s="70"/>
      <c r="T612" s="7" t="s">
        <v>3695</v>
      </c>
      <c r="U612" s="3" t="s">
        <v>3696</v>
      </c>
      <c r="V612" s="3" t="s">
        <v>258</v>
      </c>
      <c r="W612" s="3" t="s">
        <v>85</v>
      </c>
      <c r="X612" s="3" t="s">
        <v>86</v>
      </c>
      <c r="Y612" s="3" t="s">
        <v>83</v>
      </c>
      <c r="Z612" s="4" t="str">
        <f>IF(Tabela1[[#This Row],[R.A.E]]="SIM",VLOOKUP(Tabela1[[#This Row],[CLASSIFICAÇÃO]],Lista_Susp_!PRAZO,2,0)+Tabela1[[#This Row],[DATA]],"")</f>
        <v/>
      </c>
      <c r="AA612" s="13" t="b">
        <f ca="1">IF(Tabela1[[#This Row],[R.A.E]]="SIM",IF(AC612="ok","CONCLUÍDO",IF(Tabela1[[#This Row],[PRAZO ABERTURA R.A.E]]&lt;TODAY(),"ATRASADO","NO PRAZO")))</f>
        <v>0</v>
      </c>
      <c r="AB612" s="13" t="str">
        <f ca="1">IF(Tabela1[[#This Row],[PRAZO ABERTURA R.A.E]]&gt;=TODAY(),"",IF(Tabela1[[#This Row],[STATUS]]="ATRASADO",TODAY()-Tabela1[[#This Row],[PRAZO ABERTURA R.A.E]],""))</f>
        <v/>
      </c>
      <c r="AE612" s="3"/>
      <c r="AF612" t="s">
        <v>89</v>
      </c>
    </row>
    <row r="613" spans="1:32" ht="75" x14ac:dyDescent="0.25">
      <c r="A613" s="6">
        <v>612</v>
      </c>
      <c r="B613" s="2" t="s">
        <v>30</v>
      </c>
      <c r="C613" s="85">
        <v>45434</v>
      </c>
      <c r="D613" s="18" t="str">
        <f t="shared" si="5"/>
        <v>maio</v>
      </c>
      <c r="E613" s="9">
        <v>0.55208333333333337</v>
      </c>
      <c r="F613" s="80" t="s">
        <v>3697</v>
      </c>
      <c r="G613" s="2" t="s">
        <v>28</v>
      </c>
      <c r="H613" s="23" t="s">
        <v>2400</v>
      </c>
      <c r="I613" s="131"/>
      <c r="J613" s="3"/>
      <c r="K613" s="5" t="s">
        <v>3721</v>
      </c>
      <c r="L613" s="3" t="s">
        <v>167</v>
      </c>
      <c r="M613" s="3" t="s">
        <v>145</v>
      </c>
      <c r="N613" s="3" t="s">
        <v>3697</v>
      </c>
      <c r="O613" s="2" t="s">
        <v>3698</v>
      </c>
      <c r="P613" s="3" t="s">
        <v>3699</v>
      </c>
      <c r="Q613" s="70"/>
      <c r="R613" s="70"/>
      <c r="S613" s="70"/>
      <c r="T613" s="7" t="s">
        <v>3700</v>
      </c>
      <c r="U613" s="3" t="s">
        <v>3701</v>
      </c>
      <c r="V613" s="3" t="s">
        <v>99</v>
      </c>
      <c r="W613" s="3" t="s">
        <v>85</v>
      </c>
      <c r="X613" s="3" t="s">
        <v>95</v>
      </c>
      <c r="Y613" s="3" t="s">
        <v>89</v>
      </c>
      <c r="Z613" s="4">
        <f>IF(Tabela1[[#This Row],[R.A.E]]="SIM",VLOOKUP(Tabela1[[#This Row],[CLASSIFICAÇÃO]],Lista_Susp_!PRAZO,2,0)+Tabela1[[#This Row],[DATA]],"")</f>
        <v>45441</v>
      </c>
      <c r="AA613" s="13" t="str">
        <f ca="1">IF(Tabela1[[#This Row],[R.A.E]]="SIM",IF(AC613="ok","CONCLUÍDO",IF(Tabela1[[#This Row],[PRAZO ABERTURA R.A.E]]&lt;TODAY(),"ATRASADO","NO PRAZO")))</f>
        <v>ATRASADO</v>
      </c>
      <c r="AB613" s="13">
        <f ca="1">IF(Tabela1[[#This Row],[PRAZO ABERTURA R.A.E]]&gt;=TODAY(),"",IF(Tabela1[[#This Row],[STATUS]]="ATRASADO",TODAY()-Tabela1[[#This Row],[PRAZO ABERTURA R.A.E]],""))</f>
        <v>107</v>
      </c>
      <c r="AE613" s="3"/>
      <c r="AF613" t="s">
        <v>89</v>
      </c>
    </row>
    <row r="614" spans="1:32" ht="90" x14ac:dyDescent="0.25">
      <c r="A614" s="6">
        <v>613</v>
      </c>
      <c r="B614" s="2" t="s">
        <v>25</v>
      </c>
      <c r="C614" s="85">
        <v>45432</v>
      </c>
      <c r="D614" s="18" t="str">
        <f t="shared" si="5"/>
        <v>maio</v>
      </c>
      <c r="E614" s="9">
        <v>0.58333333333333337</v>
      </c>
      <c r="F614" s="80" t="s">
        <v>3702</v>
      </c>
      <c r="G614" s="2" t="s">
        <v>32</v>
      </c>
      <c r="H614" s="23"/>
      <c r="I614" s="131"/>
      <c r="J614" s="3"/>
      <c r="K614" s="5" t="s">
        <v>3722</v>
      </c>
      <c r="L614" s="3" t="s">
        <v>190</v>
      </c>
      <c r="M614" s="3" t="s">
        <v>147</v>
      </c>
      <c r="N614" s="2" t="s">
        <v>3702</v>
      </c>
      <c r="O614" s="2" t="s">
        <v>3703</v>
      </c>
      <c r="P614" s="3" t="s">
        <v>3704</v>
      </c>
      <c r="Q614" s="70"/>
      <c r="R614" s="70"/>
      <c r="S614" s="70"/>
      <c r="T614" s="7" t="s">
        <v>3705</v>
      </c>
      <c r="U614" s="3" t="s">
        <v>3706</v>
      </c>
      <c r="V614" s="3" t="s">
        <v>99</v>
      </c>
      <c r="W614" s="3" t="s">
        <v>85</v>
      </c>
      <c r="X614" s="3" t="s">
        <v>86</v>
      </c>
      <c r="Y614" s="3" t="s">
        <v>83</v>
      </c>
      <c r="Z614" s="4" t="str">
        <f>IF(Tabela1[[#This Row],[R.A.E]]="SIM",VLOOKUP(Tabela1[[#This Row],[CLASSIFICAÇÃO]],Lista_Susp_!PRAZO,2,0)+Tabela1[[#This Row],[DATA]],"")</f>
        <v/>
      </c>
      <c r="AA614" s="13" t="b">
        <f ca="1">IF(Tabela1[[#This Row],[R.A.E]]="SIM",IF(AC614="ok","CONCLUÍDO",IF(Tabela1[[#This Row],[PRAZO ABERTURA R.A.E]]&lt;TODAY(),"ATRASADO","NO PRAZO")))</f>
        <v>0</v>
      </c>
      <c r="AB614" s="13" t="str">
        <f ca="1">IF(Tabela1[[#This Row],[PRAZO ABERTURA R.A.E]]&gt;=TODAY(),"",IF(Tabela1[[#This Row],[STATUS]]="ATRASADO",TODAY()-Tabela1[[#This Row],[PRAZO ABERTURA R.A.E]],""))</f>
        <v/>
      </c>
      <c r="AE614" s="3"/>
      <c r="AF614" t="s">
        <v>89</v>
      </c>
    </row>
    <row r="615" spans="1:32" ht="60" x14ac:dyDescent="0.25">
      <c r="A615" s="6">
        <v>614</v>
      </c>
      <c r="B615" s="2" t="s">
        <v>30</v>
      </c>
      <c r="C615" s="85">
        <v>45434</v>
      </c>
      <c r="D615" s="18" t="str">
        <f t="shared" si="5"/>
        <v>maio</v>
      </c>
      <c r="E615" s="9">
        <v>0.30763888888888891</v>
      </c>
      <c r="F615" s="80" t="s">
        <v>3708</v>
      </c>
      <c r="G615" s="2" t="s">
        <v>28</v>
      </c>
      <c r="H615" s="23" t="s">
        <v>2400</v>
      </c>
      <c r="I615" s="131"/>
      <c r="J615" s="3"/>
      <c r="K615" s="5" t="s">
        <v>3707</v>
      </c>
      <c r="L615" s="3" t="s">
        <v>153</v>
      </c>
      <c r="M615" s="3" t="s">
        <v>145</v>
      </c>
      <c r="N615" t="s">
        <v>3708</v>
      </c>
      <c r="O615" s="2" t="s">
        <v>3709</v>
      </c>
      <c r="P615" s="3" t="s">
        <v>3710</v>
      </c>
      <c r="Q615" s="70"/>
      <c r="R615" s="70"/>
      <c r="S615" s="70"/>
      <c r="T615" s="7" t="s">
        <v>3121</v>
      </c>
      <c r="U615" s="3" t="s">
        <v>3711</v>
      </c>
      <c r="V615" s="3" t="s">
        <v>94</v>
      </c>
      <c r="W615" s="3" t="s">
        <v>85</v>
      </c>
      <c r="X615" s="3" t="s">
        <v>86</v>
      </c>
      <c r="Y615" s="3" t="s">
        <v>83</v>
      </c>
      <c r="Z615" s="4" t="str">
        <f>IF(Tabela1[[#This Row],[R.A.E]]="SIM",VLOOKUP(Tabela1[[#This Row],[CLASSIFICAÇÃO]],Lista_Susp_!PRAZO,2,0)+Tabela1[[#This Row],[DATA]],"")</f>
        <v/>
      </c>
      <c r="AA615" s="13" t="b">
        <f ca="1">IF(Tabela1[[#This Row],[R.A.E]]="SIM",IF(AC615="ok","CONCLUÍDO",IF(Tabela1[[#This Row],[PRAZO ABERTURA R.A.E]]&lt;TODAY(),"ATRASADO","NO PRAZO")))</f>
        <v>0</v>
      </c>
      <c r="AB615" s="13" t="str">
        <f ca="1">IF(Tabela1[[#This Row],[PRAZO ABERTURA R.A.E]]&gt;=TODAY(),"",IF(Tabela1[[#This Row],[STATUS]]="ATRASADO",TODAY()-Tabela1[[#This Row],[PRAZO ABERTURA R.A.E]],""))</f>
        <v/>
      </c>
      <c r="AE615" s="3"/>
      <c r="AF615" t="s">
        <v>89</v>
      </c>
    </row>
    <row r="616" spans="1:32" ht="135" x14ac:dyDescent="0.25">
      <c r="A616" s="6">
        <v>615</v>
      </c>
      <c r="B616" s="2" t="s">
        <v>25</v>
      </c>
      <c r="C616" s="85">
        <v>45434</v>
      </c>
      <c r="D616" s="18" t="str">
        <f t="shared" si="5"/>
        <v>maio</v>
      </c>
      <c r="E616" s="9">
        <v>0.77083333333333337</v>
      </c>
      <c r="F616" s="80" t="s">
        <v>3723</v>
      </c>
      <c r="G616" s="2" t="s">
        <v>58</v>
      </c>
      <c r="H616" s="23"/>
      <c r="I616" s="131"/>
      <c r="J616" s="3"/>
      <c r="K616" s="5" t="s">
        <v>3740</v>
      </c>
      <c r="L616" s="3" t="s">
        <v>150</v>
      </c>
      <c r="M616" s="3" t="s">
        <v>51</v>
      </c>
      <c r="N616" s="2" t="s">
        <v>3724</v>
      </c>
      <c r="O616" s="80" t="s">
        <v>3725</v>
      </c>
      <c r="P616" s="3" t="s">
        <v>3726</v>
      </c>
      <c r="Q616" s="70"/>
      <c r="R616" s="70"/>
      <c r="S616" s="70"/>
      <c r="T616" s="7" t="s">
        <v>3727</v>
      </c>
      <c r="U616" s="3" t="s">
        <v>3728</v>
      </c>
      <c r="V616" s="3" t="s">
        <v>97</v>
      </c>
      <c r="W616" s="3" t="s">
        <v>85</v>
      </c>
      <c r="X616" s="3" t="s">
        <v>95</v>
      </c>
      <c r="Y616" s="3" t="s">
        <v>83</v>
      </c>
      <c r="Z616" s="4" t="str">
        <f>IF(Tabela1[[#This Row],[R.A.E]]="SIM",VLOOKUP(Tabela1[[#This Row],[CLASSIFICAÇÃO]],Lista_Susp_!PRAZO,2,0)+Tabela1[[#This Row],[DATA]],"")</f>
        <v/>
      </c>
      <c r="AA616" s="13" t="b">
        <f ca="1">IF(Tabela1[[#This Row],[R.A.E]]="SIM",IF(AC616="ok","CONCLUÍDO",IF(Tabela1[[#This Row],[PRAZO ABERTURA R.A.E]]&lt;TODAY(),"ATRASADO","NO PRAZO")))</f>
        <v>0</v>
      </c>
      <c r="AB616" s="13" t="str">
        <f ca="1">IF(Tabela1[[#This Row],[PRAZO ABERTURA R.A.E]]&gt;=TODAY(),"",IF(Tabela1[[#This Row],[STATUS]]="ATRASADO",TODAY()-Tabela1[[#This Row],[PRAZO ABERTURA R.A.E]],""))</f>
        <v/>
      </c>
      <c r="AE616" s="3"/>
      <c r="AF616" t="s">
        <v>89</v>
      </c>
    </row>
    <row r="617" spans="1:32" ht="90" x14ac:dyDescent="0.25">
      <c r="A617" s="6">
        <v>616</v>
      </c>
      <c r="B617" s="2" t="s">
        <v>25</v>
      </c>
      <c r="C617" s="85">
        <v>45435</v>
      </c>
      <c r="D617" s="18" t="str">
        <f t="shared" ref="D617:D680" si="6">TEXT(C617,"MMMM")</f>
        <v>maio</v>
      </c>
      <c r="E617" s="9">
        <v>0.6875</v>
      </c>
      <c r="F617" s="80" t="s">
        <v>3730</v>
      </c>
      <c r="G617" s="2" t="s">
        <v>32</v>
      </c>
      <c r="H617" s="23"/>
      <c r="I617" s="131"/>
      <c r="J617" s="3"/>
      <c r="K617" s="5" t="s">
        <v>3788</v>
      </c>
      <c r="L617" s="3" t="s">
        <v>150</v>
      </c>
      <c r="M617" s="3" t="s">
        <v>51</v>
      </c>
      <c r="N617" s="3" t="s">
        <v>3731</v>
      </c>
      <c r="O617" s="2" t="s">
        <v>3732</v>
      </c>
      <c r="P617" s="3" t="s">
        <v>3300</v>
      </c>
      <c r="Q617" s="70"/>
      <c r="R617" s="70"/>
      <c r="S617" s="70"/>
      <c r="T617" s="7" t="s">
        <v>3733</v>
      </c>
      <c r="U617" s="3" t="s">
        <v>3734</v>
      </c>
      <c r="V617" s="3" t="s">
        <v>97</v>
      </c>
      <c r="W617" s="70"/>
      <c r="X617" s="70"/>
      <c r="Y617" s="70"/>
      <c r="Z617" s="4" t="str">
        <f>IF(Tabela1[[#This Row],[R.A.E]]="SIM",VLOOKUP(Tabela1[[#This Row],[CLASSIFICAÇÃO]],Lista_Susp_!PRAZO,2,0)+Tabela1[[#This Row],[DATA]],"")</f>
        <v/>
      </c>
      <c r="AA617" s="13" t="b">
        <f ca="1">IF(Tabela1[[#This Row],[R.A.E]]="SIM",IF(AC617="ok","CONCLUÍDO",IF(Tabela1[[#This Row],[PRAZO ABERTURA R.A.E]]&lt;TODAY(),"ATRASADO","NO PRAZO")))</f>
        <v>0</v>
      </c>
      <c r="AB617" s="13" t="str">
        <f ca="1">IF(Tabela1[[#This Row],[PRAZO ABERTURA R.A.E]]&gt;=TODAY(),"",IF(Tabela1[[#This Row],[STATUS]]="ATRASADO",TODAY()-Tabela1[[#This Row],[PRAZO ABERTURA R.A.E]],""))</f>
        <v/>
      </c>
      <c r="AE617" s="3"/>
      <c r="AF617" t="s">
        <v>89</v>
      </c>
    </row>
    <row r="618" spans="1:32" ht="45" x14ac:dyDescent="0.25">
      <c r="A618" s="6">
        <v>617</v>
      </c>
      <c r="B618" s="2" t="s">
        <v>25</v>
      </c>
      <c r="C618" s="85">
        <v>45435</v>
      </c>
      <c r="D618" s="18" t="str">
        <f t="shared" si="6"/>
        <v>maio</v>
      </c>
      <c r="E618" s="9">
        <v>0.65277777777777779</v>
      </c>
      <c r="F618" s="80" t="s">
        <v>3735</v>
      </c>
      <c r="G618" s="2" t="s">
        <v>39</v>
      </c>
      <c r="H618" s="23"/>
      <c r="I618" s="131"/>
      <c r="J618" s="3"/>
      <c r="K618" s="5" t="s">
        <v>3789</v>
      </c>
      <c r="L618" s="3" t="s">
        <v>150</v>
      </c>
      <c r="M618" s="3" t="s">
        <v>145</v>
      </c>
      <c r="N618" s="2" t="s">
        <v>3736</v>
      </c>
      <c r="O618" s="2" t="s">
        <v>3737</v>
      </c>
      <c r="P618" s="3" t="s">
        <v>3254</v>
      </c>
      <c r="Q618" s="70"/>
      <c r="R618" s="70"/>
      <c r="S618" s="70"/>
      <c r="T618" s="7" t="s">
        <v>3738</v>
      </c>
      <c r="U618" s="3" t="s">
        <v>3739</v>
      </c>
      <c r="V618" s="3" t="s">
        <v>91</v>
      </c>
      <c r="W618" s="3" t="s">
        <v>85</v>
      </c>
      <c r="X618" s="3" t="s">
        <v>86</v>
      </c>
      <c r="Y618" s="3" t="s">
        <v>83</v>
      </c>
      <c r="Z618" s="4" t="str">
        <f>IF(Tabela1[[#This Row],[R.A.E]]="SIM",VLOOKUP(Tabela1[[#This Row],[CLASSIFICAÇÃO]],Lista_Susp_!PRAZO,2,0)+Tabela1[[#This Row],[DATA]],"")</f>
        <v/>
      </c>
      <c r="AA618" s="13" t="b">
        <f ca="1">IF(Tabela1[[#This Row],[R.A.E]]="SIM",IF(AC618="ok","CONCLUÍDO",IF(Tabela1[[#This Row],[PRAZO ABERTURA R.A.E]]&lt;TODAY(),"ATRASADO","NO PRAZO")))</f>
        <v>0</v>
      </c>
      <c r="AB618" s="13" t="str">
        <f ca="1">IF(Tabela1[[#This Row],[PRAZO ABERTURA R.A.E]]&gt;=TODAY(),"",IF(Tabela1[[#This Row],[STATUS]]="ATRASADO",TODAY()-Tabela1[[#This Row],[PRAZO ABERTURA R.A.E]],""))</f>
        <v/>
      </c>
      <c r="AE618" s="3"/>
      <c r="AF618" t="s">
        <v>89</v>
      </c>
    </row>
    <row r="619" spans="1:32" x14ac:dyDescent="0.25">
      <c r="A619" s="6">
        <v>618</v>
      </c>
      <c r="B619" s="2" t="s">
        <v>25</v>
      </c>
      <c r="C619" s="85">
        <v>45436</v>
      </c>
      <c r="D619" s="18" t="str">
        <f t="shared" si="6"/>
        <v>maio</v>
      </c>
      <c r="E619" s="9">
        <v>0.39583333333333331</v>
      </c>
      <c r="F619" s="80" t="s">
        <v>3741</v>
      </c>
      <c r="G619" s="2" t="s">
        <v>32</v>
      </c>
      <c r="H619" s="23"/>
      <c r="I619" s="131"/>
      <c r="J619" s="3"/>
      <c r="K619" s="5" t="s">
        <v>3790</v>
      </c>
      <c r="L619" s="3" t="s">
        <v>45</v>
      </c>
      <c r="M619" s="3" t="s">
        <v>145</v>
      </c>
      <c r="N619" s="2" t="s">
        <v>758</v>
      </c>
      <c r="O619" s="2" t="s">
        <v>3742</v>
      </c>
      <c r="P619" s="3" t="s">
        <v>887</v>
      </c>
      <c r="Q619" s="70"/>
      <c r="R619" s="70"/>
      <c r="S619" s="70"/>
      <c r="T619" s="7" t="s">
        <v>3743</v>
      </c>
      <c r="U619" s="3" t="s">
        <v>3481</v>
      </c>
      <c r="V619" s="3" t="s">
        <v>91</v>
      </c>
      <c r="W619" s="3" t="s">
        <v>85</v>
      </c>
      <c r="X619" s="3" t="s">
        <v>86</v>
      </c>
      <c r="Y619" s="3" t="s">
        <v>83</v>
      </c>
      <c r="Z619" s="4" t="str">
        <f>IF(Tabela1[[#This Row],[R.A.E]]="SIM",VLOOKUP(Tabela1[[#This Row],[CLASSIFICAÇÃO]],Lista_Susp_!PRAZO,2,0)+Tabela1[[#This Row],[DATA]],"")</f>
        <v/>
      </c>
      <c r="AA619" s="13" t="b">
        <f ca="1">IF(Tabela1[[#This Row],[R.A.E]]="SIM",IF(AC619="ok","CONCLUÍDO",IF(Tabela1[[#This Row],[PRAZO ABERTURA R.A.E]]&lt;TODAY(),"ATRASADO","NO PRAZO")))</f>
        <v>0</v>
      </c>
      <c r="AB619" s="13" t="str">
        <f ca="1">IF(Tabela1[[#This Row],[PRAZO ABERTURA R.A.E]]&gt;=TODAY(),"",IF(Tabela1[[#This Row],[STATUS]]="ATRASADO",TODAY()-Tabela1[[#This Row],[PRAZO ABERTURA R.A.E]],""))</f>
        <v/>
      </c>
      <c r="AE619" s="3"/>
      <c r="AF619" t="s">
        <v>89</v>
      </c>
    </row>
    <row r="620" spans="1:32" ht="45" x14ac:dyDescent="0.25">
      <c r="A620" s="6">
        <v>619</v>
      </c>
      <c r="B620" s="2" t="s">
        <v>25</v>
      </c>
      <c r="C620" s="85">
        <v>45437</v>
      </c>
      <c r="D620" s="18" t="str">
        <f t="shared" si="6"/>
        <v>maio</v>
      </c>
      <c r="E620" s="9">
        <v>0.375</v>
      </c>
      <c r="F620" s="80" t="s">
        <v>3746</v>
      </c>
      <c r="G620" s="2" t="s">
        <v>39</v>
      </c>
      <c r="H620" s="23"/>
      <c r="I620" s="131"/>
      <c r="J620" s="3"/>
      <c r="K620" s="5" t="s">
        <v>3744</v>
      </c>
      <c r="L620" s="3" t="s">
        <v>209</v>
      </c>
      <c r="M620" s="3" t="s">
        <v>145</v>
      </c>
      <c r="N620" s="2" t="s">
        <v>3745</v>
      </c>
      <c r="O620" s="2" t="s">
        <v>3747</v>
      </c>
      <c r="P620" s="3" t="s">
        <v>3748</v>
      </c>
      <c r="Q620" s="70"/>
      <c r="R620" s="70"/>
      <c r="S620" s="70"/>
      <c r="T620" s="7" t="s">
        <v>3738</v>
      </c>
      <c r="U620" s="3" t="s">
        <v>3749</v>
      </c>
      <c r="V620" s="3" t="s">
        <v>91</v>
      </c>
      <c r="W620" s="3" t="s">
        <v>85</v>
      </c>
      <c r="X620" s="3" t="s">
        <v>86</v>
      </c>
      <c r="Y620" s="3" t="s">
        <v>83</v>
      </c>
      <c r="Z620" s="4" t="str">
        <f>IF(Tabela1[[#This Row],[R.A.E]]="SIM",VLOOKUP(Tabela1[[#This Row],[CLASSIFICAÇÃO]],Lista_Susp_!PRAZO,2,0)+Tabela1[[#This Row],[DATA]],"")</f>
        <v/>
      </c>
      <c r="AA620" s="13" t="b">
        <f ca="1">IF(Tabela1[[#This Row],[R.A.E]]="SIM",IF(AC620="ok","CONCLUÍDO",IF(Tabela1[[#This Row],[PRAZO ABERTURA R.A.E]]&lt;TODAY(),"ATRASADO","NO PRAZO")))</f>
        <v>0</v>
      </c>
      <c r="AB620" s="13" t="str">
        <f ca="1">IF(Tabela1[[#This Row],[PRAZO ABERTURA R.A.E]]&gt;=TODAY(),"",IF(Tabela1[[#This Row],[STATUS]]="ATRASADO",TODAY()-Tabela1[[#This Row],[PRAZO ABERTURA R.A.E]],""))</f>
        <v/>
      </c>
      <c r="AE620" s="3"/>
      <c r="AF620" t="s">
        <v>89</v>
      </c>
    </row>
    <row r="621" spans="1:32" ht="75" x14ac:dyDescent="0.25">
      <c r="A621" s="6">
        <v>620</v>
      </c>
      <c r="B621" s="2" t="s">
        <v>25</v>
      </c>
      <c r="C621" s="85">
        <v>45436</v>
      </c>
      <c r="D621" s="18" t="str">
        <f t="shared" si="6"/>
        <v>maio</v>
      </c>
      <c r="E621" s="9">
        <v>0.56597222222222221</v>
      </c>
      <c r="F621" s="80" t="s">
        <v>3750</v>
      </c>
      <c r="G621" s="2" t="s">
        <v>28</v>
      </c>
      <c r="H621" s="23" t="s">
        <v>2399</v>
      </c>
      <c r="I621" s="131"/>
      <c r="J621" s="3"/>
      <c r="K621" s="5" t="s">
        <v>3791</v>
      </c>
      <c r="L621" s="3" t="s">
        <v>150</v>
      </c>
      <c r="M621" s="3" t="s">
        <v>144</v>
      </c>
      <c r="N621" s="2" t="s">
        <v>3409</v>
      </c>
      <c r="O621" s="2" t="s">
        <v>3751</v>
      </c>
      <c r="P621" s="3" t="s">
        <v>1673</v>
      </c>
      <c r="Q621" s="70"/>
      <c r="R621" s="70"/>
      <c r="S621" s="70"/>
      <c r="T621" s="7" t="s">
        <v>3752</v>
      </c>
      <c r="U621" s="3" t="s">
        <v>3753</v>
      </c>
      <c r="V621" s="3" t="s">
        <v>98</v>
      </c>
      <c r="W621" s="3" t="s">
        <v>85</v>
      </c>
      <c r="X621" s="3" t="s">
        <v>86</v>
      </c>
      <c r="Y621" s="3" t="s">
        <v>83</v>
      </c>
      <c r="Z621" s="4" t="str">
        <f>IF(Tabela1[[#This Row],[R.A.E]]="SIM",VLOOKUP(Tabela1[[#This Row],[CLASSIFICAÇÃO]],Lista_Susp_!PRAZO,2,0)+Tabela1[[#This Row],[DATA]],"")</f>
        <v/>
      </c>
      <c r="AA621" s="13" t="b">
        <f ca="1">IF(Tabela1[[#This Row],[R.A.E]]="SIM",IF(AC621="ok","CONCLUÍDO",IF(Tabela1[[#This Row],[PRAZO ABERTURA R.A.E]]&lt;TODAY(),"ATRASADO","NO PRAZO")))</f>
        <v>0</v>
      </c>
      <c r="AB621" s="13" t="str">
        <f ca="1">IF(Tabela1[[#This Row],[PRAZO ABERTURA R.A.E]]&gt;=TODAY(),"",IF(Tabela1[[#This Row],[STATUS]]="ATRASADO",TODAY()-Tabela1[[#This Row],[PRAZO ABERTURA R.A.E]],""))</f>
        <v/>
      </c>
      <c r="AE621" s="3"/>
      <c r="AF621" t="s">
        <v>89</v>
      </c>
    </row>
    <row r="622" spans="1:32" ht="45" x14ac:dyDescent="0.25">
      <c r="A622" s="6">
        <v>621</v>
      </c>
      <c r="B622" s="2" t="s">
        <v>30</v>
      </c>
      <c r="C622" s="85">
        <v>45429</v>
      </c>
      <c r="D622" s="18" t="str">
        <f t="shared" si="6"/>
        <v>maio</v>
      </c>
      <c r="E622" s="9">
        <v>0.60416666666666663</v>
      </c>
      <c r="F622" s="80" t="s">
        <v>3776</v>
      </c>
      <c r="G622" s="2" t="s">
        <v>28</v>
      </c>
      <c r="H622" s="23" t="s">
        <v>2399</v>
      </c>
      <c r="I622" s="131"/>
      <c r="J622" s="3"/>
      <c r="K622" s="5" t="s">
        <v>3792</v>
      </c>
      <c r="L622" s="3" t="s">
        <v>153</v>
      </c>
      <c r="M622" s="3" t="s">
        <v>257</v>
      </c>
      <c r="N622" s="2" t="s">
        <v>2969</v>
      </c>
      <c r="O622" s="2" t="s">
        <v>3777</v>
      </c>
      <c r="P622" s="3" t="s">
        <v>399</v>
      </c>
      <c r="Q622" s="70"/>
      <c r="R622" s="70"/>
      <c r="S622" s="70"/>
      <c r="T622" s="7" t="s">
        <v>3778</v>
      </c>
      <c r="U622" s="3" t="s">
        <v>3779</v>
      </c>
      <c r="V622" s="3" t="s">
        <v>103</v>
      </c>
      <c r="W622" s="3" t="s">
        <v>85</v>
      </c>
      <c r="X622" s="3" t="s">
        <v>86</v>
      </c>
      <c r="Y622" s="3" t="s">
        <v>83</v>
      </c>
      <c r="Z622" s="4"/>
      <c r="AA622" s="13"/>
      <c r="AB622" s="13"/>
      <c r="AE622" s="3"/>
      <c r="AF622" t="s">
        <v>89</v>
      </c>
    </row>
    <row r="623" spans="1:32" ht="105" x14ac:dyDescent="0.25">
      <c r="A623" s="6">
        <v>622</v>
      </c>
      <c r="B623" s="2" t="s">
        <v>25</v>
      </c>
      <c r="C623" s="85">
        <v>45438</v>
      </c>
      <c r="D623" s="18" t="str">
        <f t="shared" si="6"/>
        <v>maio</v>
      </c>
      <c r="E623" s="9">
        <v>6.9444444444444441E-3</v>
      </c>
      <c r="F623" s="80" t="s">
        <v>3754</v>
      </c>
      <c r="G623" s="2" t="s">
        <v>32</v>
      </c>
      <c r="H623" s="23"/>
      <c r="I623" s="131"/>
      <c r="J623" s="3"/>
      <c r="K623" s="5" t="s">
        <v>3793</v>
      </c>
      <c r="L623" s="3" t="s">
        <v>150</v>
      </c>
      <c r="M623" s="3" t="s">
        <v>257</v>
      </c>
      <c r="N623" s="2" t="s">
        <v>2969</v>
      </c>
      <c r="O623" s="2" t="s">
        <v>3755</v>
      </c>
      <c r="P623" s="3" t="s">
        <v>3756</v>
      </c>
      <c r="Q623" s="70"/>
      <c r="R623" s="70"/>
      <c r="S623" s="70"/>
      <c r="T623" s="7" t="s">
        <v>3757</v>
      </c>
      <c r="U623" s="3" t="s">
        <v>3642</v>
      </c>
      <c r="V623" s="3" t="s">
        <v>297</v>
      </c>
      <c r="W623" s="6" t="s">
        <v>85</v>
      </c>
      <c r="X623" s="6" t="s">
        <v>86</v>
      </c>
      <c r="Y623" s="6" t="s">
        <v>89</v>
      </c>
      <c r="Z623" s="4">
        <f>IF(Tabela1[[#This Row],[R.A.E]]="SIM",VLOOKUP(Tabela1[[#This Row],[CLASSIFICAÇÃO]],Lista_Susp_!PRAZO,2,0)+Tabela1[[#This Row],[DATA]],"")</f>
        <v>45445</v>
      </c>
      <c r="AA623" s="13" t="str">
        <f ca="1">IF(Tabela1[[#This Row],[R.A.E]]="SIM",IF(AC623="ok","CONCLUÍDO",IF(Tabela1[[#This Row],[PRAZO ABERTURA R.A.E]]&lt;TODAY(),"ATRASADO","NO PRAZO")))</f>
        <v>CONCLUÍDO</v>
      </c>
      <c r="AB623" s="13" t="str">
        <f ca="1">IF(Tabela1[[#This Row],[PRAZO ABERTURA R.A.E]]&gt;=TODAY(),"",IF(Tabela1[[#This Row],[STATUS]]="ATRASADO",TODAY()-Tabela1[[#This Row],[PRAZO ABERTURA R.A.E]],""))</f>
        <v/>
      </c>
      <c r="AC623" s="3" t="s">
        <v>248</v>
      </c>
      <c r="AE623" s="3" t="s">
        <v>89</v>
      </c>
      <c r="AF623" t="s">
        <v>89</v>
      </c>
    </row>
    <row r="624" spans="1:32" ht="45" x14ac:dyDescent="0.25">
      <c r="A624" s="6">
        <v>623</v>
      </c>
      <c r="B624" s="2" t="s">
        <v>25</v>
      </c>
      <c r="C624" s="85">
        <v>45437</v>
      </c>
      <c r="D624" s="18" t="str">
        <f t="shared" si="6"/>
        <v>maio</v>
      </c>
      <c r="E624" s="9">
        <v>0.55555555555555558</v>
      </c>
      <c r="F624" s="80" t="s">
        <v>3758</v>
      </c>
      <c r="G624" s="2" t="s">
        <v>28</v>
      </c>
      <c r="H624" s="23" t="s">
        <v>2401</v>
      </c>
      <c r="I624" s="131"/>
      <c r="J624" s="3"/>
      <c r="K624" s="5" t="s">
        <v>3794</v>
      </c>
      <c r="L624" s="3" t="s">
        <v>150</v>
      </c>
      <c r="M624" s="3" t="s">
        <v>146</v>
      </c>
      <c r="N624" s="2" t="s">
        <v>3759</v>
      </c>
      <c r="O624" s="2" t="s">
        <v>3760</v>
      </c>
      <c r="P624" s="3" t="s">
        <v>3350</v>
      </c>
      <c r="Q624" s="70"/>
      <c r="R624" s="70"/>
      <c r="S624" s="70"/>
      <c r="T624" s="7" t="s">
        <v>3761</v>
      </c>
      <c r="U624" s="3" t="s">
        <v>3762</v>
      </c>
      <c r="V624" s="3" t="s">
        <v>122</v>
      </c>
      <c r="W624" s="3" t="s">
        <v>92</v>
      </c>
      <c r="X624" s="3" t="s">
        <v>86</v>
      </c>
      <c r="Y624" s="3" t="s">
        <v>89</v>
      </c>
      <c r="Z624" s="4">
        <f>IF(Tabela1[[#This Row],[R.A.E]]="SIM",VLOOKUP(Tabela1[[#This Row],[CLASSIFICAÇÃO]],Lista_Susp_!PRAZO,2,0)+Tabela1[[#This Row],[DATA]],"")</f>
        <v>45444</v>
      </c>
      <c r="AA624" s="13" t="str">
        <f ca="1">IF(Tabela1[[#This Row],[R.A.E]]="SIM",IF(AC624="ok","CONCLUÍDO",IF(Tabela1[[#This Row],[PRAZO ABERTURA R.A.E]]&lt;TODAY(),"ATRASADO","NO PRAZO")))</f>
        <v>CONCLUÍDO</v>
      </c>
      <c r="AB624" s="13" t="str">
        <f ca="1">IF(Tabela1[[#This Row],[PRAZO ABERTURA R.A.E]]&gt;=TODAY(),"",IF(Tabela1[[#This Row],[STATUS]]="ATRASADO",TODAY()-Tabela1[[#This Row],[PRAZO ABERTURA R.A.E]],""))</f>
        <v/>
      </c>
      <c r="AC624" s="3" t="s">
        <v>248</v>
      </c>
      <c r="AE624" s="3" t="s">
        <v>89</v>
      </c>
      <c r="AF624" t="s">
        <v>89</v>
      </c>
    </row>
    <row r="625" spans="1:32" ht="60" x14ac:dyDescent="0.25">
      <c r="A625" s="6">
        <v>624</v>
      </c>
      <c r="B625" s="2" t="s">
        <v>25</v>
      </c>
      <c r="C625" s="85">
        <v>45438</v>
      </c>
      <c r="D625" s="18" t="str">
        <f t="shared" si="6"/>
        <v>maio</v>
      </c>
      <c r="E625" s="9">
        <v>0.63888888888888895</v>
      </c>
      <c r="F625" s="80" t="s">
        <v>3802</v>
      </c>
      <c r="G625" s="2" t="s">
        <v>28</v>
      </c>
      <c r="H625" s="23" t="s">
        <v>2401</v>
      </c>
      <c r="I625" s="131"/>
      <c r="J625" s="3"/>
      <c r="K625" s="5" t="s">
        <v>3795</v>
      </c>
      <c r="L625" s="3" t="s">
        <v>150</v>
      </c>
      <c r="M625" s="3" t="s">
        <v>284</v>
      </c>
      <c r="N625" s="2" t="s">
        <v>1091</v>
      </c>
      <c r="O625" s="80" t="s">
        <v>3763</v>
      </c>
      <c r="P625" s="3" t="s">
        <v>3764</v>
      </c>
      <c r="Q625" s="70"/>
      <c r="R625" s="70"/>
      <c r="S625" s="70"/>
      <c r="T625" s="7" t="s">
        <v>3765</v>
      </c>
      <c r="U625" s="1" t="s">
        <v>3766</v>
      </c>
      <c r="V625" s="3" t="s">
        <v>112</v>
      </c>
      <c r="W625" s="3" t="s">
        <v>85</v>
      </c>
      <c r="X625" s="3" t="s">
        <v>86</v>
      </c>
      <c r="Y625" s="3" t="s">
        <v>83</v>
      </c>
      <c r="Z625" s="4" t="str">
        <f>IF(Tabela1[[#This Row],[R.A.E]]="SIM",VLOOKUP(Tabela1[[#This Row],[CLASSIFICAÇÃO]],Lista_Susp_!PRAZO,2,0)+Tabela1[[#This Row],[DATA]],"")</f>
        <v/>
      </c>
      <c r="AA625" s="13" t="b">
        <f ca="1">IF(Tabela1[[#This Row],[R.A.E]]="SIM",IF(AC625="ok","CONCLUÍDO",IF(Tabela1[[#This Row],[PRAZO ABERTURA R.A.E]]&lt;TODAY(),"ATRASADO","NO PRAZO")))</f>
        <v>0</v>
      </c>
      <c r="AB625" s="13" t="str">
        <f ca="1">IF(Tabela1[[#This Row],[PRAZO ABERTURA R.A.E]]&gt;=TODAY(),"",IF(Tabela1[[#This Row],[STATUS]]="ATRASADO",TODAY()-Tabela1[[#This Row],[PRAZO ABERTURA R.A.E]],""))</f>
        <v/>
      </c>
      <c r="AE625" s="3"/>
      <c r="AF625" t="s">
        <v>89</v>
      </c>
    </row>
    <row r="626" spans="1:32" ht="30" x14ac:dyDescent="0.25">
      <c r="A626" s="6">
        <v>625</v>
      </c>
      <c r="B626" s="2" t="s">
        <v>25</v>
      </c>
      <c r="C626" s="85">
        <v>45438</v>
      </c>
      <c r="D626" s="18" t="str">
        <f t="shared" si="6"/>
        <v>maio</v>
      </c>
      <c r="E626" s="9">
        <v>0.16666666666666666</v>
      </c>
      <c r="F626" s="80" t="s">
        <v>3767</v>
      </c>
      <c r="G626" s="2" t="s">
        <v>28</v>
      </c>
      <c r="H626" s="23" t="s">
        <v>2401</v>
      </c>
      <c r="I626" s="131"/>
      <c r="J626" s="3"/>
      <c r="K626" s="5" t="s">
        <v>3796</v>
      </c>
      <c r="L626" s="3" t="s">
        <v>150</v>
      </c>
      <c r="M626" s="3" t="s">
        <v>146</v>
      </c>
      <c r="N626" s="2" t="s">
        <v>3768</v>
      </c>
      <c r="O626" s="2" t="s">
        <v>3769</v>
      </c>
      <c r="P626" s="3" t="s">
        <v>2811</v>
      </c>
      <c r="Q626" s="70"/>
      <c r="R626" s="70"/>
      <c r="S626" s="70"/>
      <c r="T626" s="7" t="s">
        <v>3341</v>
      </c>
      <c r="U626" s="3" t="s">
        <v>2927</v>
      </c>
      <c r="V626" s="3" t="s">
        <v>122</v>
      </c>
      <c r="W626" s="3" t="s">
        <v>85</v>
      </c>
      <c r="X626" s="3" t="s">
        <v>86</v>
      </c>
      <c r="Y626" s="3" t="s">
        <v>83</v>
      </c>
      <c r="Z626" s="4" t="str">
        <f>IF(Tabela1[[#This Row],[R.A.E]]="SIM",VLOOKUP(Tabela1[[#This Row],[CLASSIFICAÇÃO]],Lista_Susp_!PRAZO,2,0)+Tabela1[[#This Row],[DATA]],"")</f>
        <v/>
      </c>
      <c r="AA626" s="13" t="b">
        <f ca="1">IF(Tabela1[[#This Row],[R.A.E]]="SIM",IF(AC626="ok","CONCLUÍDO",IF(Tabela1[[#This Row],[PRAZO ABERTURA R.A.E]]&lt;TODAY(),"ATRASADO","NO PRAZO")))</f>
        <v>0</v>
      </c>
      <c r="AB626" s="13" t="str">
        <f ca="1">IF(Tabela1[[#This Row],[PRAZO ABERTURA R.A.E]]&gt;=TODAY(),"",IF(Tabela1[[#This Row],[STATUS]]="ATRASADO",TODAY()-Tabela1[[#This Row],[PRAZO ABERTURA R.A.E]],""))</f>
        <v/>
      </c>
      <c r="AE626" s="3"/>
      <c r="AF626" t="s">
        <v>89</v>
      </c>
    </row>
    <row r="627" spans="1:32" ht="45" x14ac:dyDescent="0.25">
      <c r="A627" s="6">
        <v>626</v>
      </c>
      <c r="B627" s="2" t="s">
        <v>25</v>
      </c>
      <c r="C627" s="85">
        <v>45439</v>
      </c>
      <c r="D627" s="18" t="str">
        <f t="shared" si="6"/>
        <v>maio</v>
      </c>
      <c r="E627" s="9">
        <v>0.43055555555555558</v>
      </c>
      <c r="F627" s="80" t="s">
        <v>3775</v>
      </c>
      <c r="G627" s="2" t="s">
        <v>39</v>
      </c>
      <c r="H627" s="23"/>
      <c r="I627" s="131"/>
      <c r="J627" s="3"/>
      <c r="K627" s="5" t="s">
        <v>3797</v>
      </c>
      <c r="L627" s="3" t="s">
        <v>150</v>
      </c>
      <c r="M627" s="3" t="s">
        <v>275</v>
      </c>
      <c r="N627" s="2" t="s">
        <v>3770</v>
      </c>
      <c r="O627" s="2" t="s">
        <v>3771</v>
      </c>
      <c r="P627" s="3" t="s">
        <v>3772</v>
      </c>
      <c r="Q627" s="70"/>
      <c r="R627" s="70"/>
      <c r="S627" s="70"/>
      <c r="T627" s="7" t="s">
        <v>3773</v>
      </c>
      <c r="U627" s="3" t="s">
        <v>3774</v>
      </c>
      <c r="V627" s="3" t="s">
        <v>90</v>
      </c>
      <c r="W627" s="3" t="s">
        <v>85</v>
      </c>
      <c r="X627" s="3" t="s">
        <v>95</v>
      </c>
      <c r="Y627" s="3" t="s">
        <v>89</v>
      </c>
      <c r="Z627" s="4">
        <f>IF(Tabela1[[#This Row],[R.A.E]]="SIM",VLOOKUP(Tabela1[[#This Row],[CLASSIFICAÇÃO]],Lista_Susp_!PRAZO,2,0)+Tabela1[[#This Row],[DATA]],"")</f>
        <v>45446</v>
      </c>
      <c r="AA627" s="13" t="str">
        <f ca="1">IF(Tabela1[[#This Row],[R.A.E]]="SIM",IF(AC627="ok","CONCLUÍDO",IF(Tabela1[[#This Row],[PRAZO ABERTURA R.A.E]]&lt;TODAY(),"ATRASADO","NO PRAZO")))</f>
        <v>CONCLUÍDO</v>
      </c>
      <c r="AB627" s="13" t="str">
        <f ca="1">IF(Tabela1[[#This Row],[PRAZO ABERTURA R.A.E]]&gt;=TODAY(),"",IF(Tabela1[[#This Row],[STATUS]]="ATRASADO",TODAY()-Tabela1[[#This Row],[PRAZO ABERTURA R.A.E]],""))</f>
        <v/>
      </c>
      <c r="AC627" s="3" t="s">
        <v>248</v>
      </c>
      <c r="AE627" s="3" t="s">
        <v>89</v>
      </c>
      <c r="AF627" t="s">
        <v>89</v>
      </c>
    </row>
    <row r="628" spans="1:32" ht="75" x14ac:dyDescent="0.25">
      <c r="A628" s="6">
        <v>627</v>
      </c>
      <c r="B628" s="2" t="s">
        <v>30</v>
      </c>
      <c r="C628" s="85">
        <v>45434</v>
      </c>
      <c r="D628" s="18" t="str">
        <f t="shared" si="6"/>
        <v>maio</v>
      </c>
      <c r="E628" s="9">
        <v>0.60416666666666663</v>
      </c>
      <c r="F628" s="80" t="s">
        <v>3108</v>
      </c>
      <c r="G628" s="2" t="s">
        <v>39</v>
      </c>
      <c r="H628" s="23"/>
      <c r="I628" s="131"/>
      <c r="J628" s="3"/>
      <c r="K628" s="5" t="s">
        <v>3720</v>
      </c>
      <c r="L628" s="3" t="s">
        <v>220</v>
      </c>
      <c r="M628" s="3" t="s">
        <v>145</v>
      </c>
      <c r="N628" s="2" t="s">
        <v>3594</v>
      </c>
      <c r="O628" s="2" t="s">
        <v>3693</v>
      </c>
      <c r="P628" s="3" t="s">
        <v>3694</v>
      </c>
      <c r="Q628" s="70"/>
      <c r="R628" s="70"/>
      <c r="S628" s="70"/>
      <c r="T628" s="7" t="s">
        <v>3780</v>
      </c>
      <c r="U628" s="3" t="s">
        <v>3696</v>
      </c>
      <c r="V628" s="3" t="s">
        <v>258</v>
      </c>
      <c r="W628" s="3" t="s">
        <v>85</v>
      </c>
      <c r="X628" s="3" t="s">
        <v>86</v>
      </c>
      <c r="Y628" s="3" t="s">
        <v>83</v>
      </c>
      <c r="Z628" s="4"/>
      <c r="AA628" s="13"/>
      <c r="AB628" s="13"/>
      <c r="AE628" s="3"/>
      <c r="AF628" t="s">
        <v>89</v>
      </c>
    </row>
    <row r="629" spans="1:32" ht="75" x14ac:dyDescent="0.25">
      <c r="A629" s="155">
        <v>628</v>
      </c>
      <c r="B629" s="2" t="s">
        <v>30</v>
      </c>
      <c r="C629" s="85">
        <v>45435</v>
      </c>
      <c r="D629" s="18" t="str">
        <f t="shared" si="6"/>
        <v>maio</v>
      </c>
      <c r="E629" s="9">
        <v>0.9375</v>
      </c>
      <c r="F629" s="80" t="s">
        <v>3781</v>
      </c>
      <c r="G629" s="2" t="s">
        <v>39</v>
      </c>
      <c r="H629" s="23"/>
      <c r="I629" s="131"/>
      <c r="J629" s="3"/>
      <c r="K629" s="5" t="s">
        <v>3782</v>
      </c>
      <c r="L629" s="3" t="s">
        <v>153</v>
      </c>
      <c r="M629" s="3" t="s">
        <v>145</v>
      </c>
      <c r="N629" s="2" t="s">
        <v>3783</v>
      </c>
      <c r="O629" s="2" t="s">
        <v>3784</v>
      </c>
      <c r="P629" s="3" t="s">
        <v>3785</v>
      </c>
      <c r="Q629" s="70"/>
      <c r="R629" s="70"/>
      <c r="S629" s="70"/>
      <c r="T629" s="7" t="s">
        <v>3786</v>
      </c>
      <c r="U629" s="3" t="s">
        <v>3787</v>
      </c>
      <c r="V629" s="3" t="s">
        <v>94</v>
      </c>
      <c r="W629" s="3" t="s">
        <v>85</v>
      </c>
      <c r="X629" s="3" t="s">
        <v>95</v>
      </c>
      <c r="Y629" s="3" t="s">
        <v>89</v>
      </c>
      <c r="Z629" s="4">
        <f>IF(Tabela1[[#This Row],[R.A.E]]="SIM",VLOOKUP(Tabela1[[#This Row],[CLASSIFICAÇÃO]],Lista_Susp_!PRAZO,2,0)+Tabela1[[#This Row],[DATA]],"")</f>
        <v>45442</v>
      </c>
      <c r="AA629" s="13" t="str">
        <f ca="1">IF(Tabela1[[#This Row],[R.A.E]]="SIM",IF(AC629="ok","CONCLUÍDO",IF(Tabela1[[#This Row],[PRAZO ABERTURA R.A.E]]&lt;TODAY(),"ATRASADO","NO PRAZO")))</f>
        <v>ATRASADO</v>
      </c>
      <c r="AB629" s="13">
        <f ca="1">IF(Tabela1[[#This Row],[PRAZO ABERTURA R.A.E]]&gt;=TODAY(),"",IF(Tabela1[[#This Row],[STATUS]]="ATRASADO",TODAY()-Tabela1[[#This Row],[PRAZO ABERTURA R.A.E]],""))</f>
        <v>106</v>
      </c>
      <c r="AE629" s="3"/>
      <c r="AF629" t="s">
        <v>89</v>
      </c>
    </row>
    <row r="630" spans="1:32" ht="30" x14ac:dyDescent="0.25">
      <c r="A630" s="6">
        <v>629</v>
      </c>
      <c r="B630" s="2" t="s">
        <v>25</v>
      </c>
      <c r="C630" s="85">
        <v>45439</v>
      </c>
      <c r="D630" s="18" t="str">
        <f t="shared" si="6"/>
        <v>maio</v>
      </c>
      <c r="E630" s="9">
        <v>0.375</v>
      </c>
      <c r="F630" s="80" t="s">
        <v>3798</v>
      </c>
      <c r="G630" s="2" t="s">
        <v>32</v>
      </c>
      <c r="H630" s="23"/>
      <c r="I630" s="131"/>
      <c r="J630" s="3"/>
      <c r="K630" s="5" t="s">
        <v>3799</v>
      </c>
      <c r="L630" s="3" t="s">
        <v>150</v>
      </c>
      <c r="M630" s="3" t="s">
        <v>51</v>
      </c>
      <c r="N630" s="2" t="s">
        <v>3800</v>
      </c>
      <c r="O630" s="2" t="s">
        <v>3801</v>
      </c>
      <c r="P630" s="3" t="s">
        <v>3300</v>
      </c>
      <c r="Q630" s="70"/>
      <c r="R630" s="70"/>
      <c r="S630" s="70"/>
      <c r="T630" s="7" t="s">
        <v>3773</v>
      </c>
      <c r="U630" s="3" t="s">
        <v>3334</v>
      </c>
      <c r="V630" s="3" t="s">
        <v>97</v>
      </c>
      <c r="W630" s="3" t="s">
        <v>85</v>
      </c>
      <c r="X630" s="3" t="s">
        <v>86</v>
      </c>
      <c r="Y630" s="3" t="s">
        <v>83</v>
      </c>
      <c r="Z630" s="4" t="str">
        <f>IF(Tabela1[[#This Row],[R.A.E]]="SIM",VLOOKUP(Tabela1[[#This Row],[CLASSIFICAÇÃO]],Lista_Susp_!PRAZO,2,0)+Tabela1[[#This Row],[DATA]],"")</f>
        <v/>
      </c>
      <c r="AA630" s="13" t="b">
        <f ca="1">IF(Tabela1[[#This Row],[R.A.E]]="SIM",IF(AC630="ok","CONCLUÍDO",IF(Tabela1[[#This Row],[PRAZO ABERTURA R.A.E]]&lt;TODAY(),"ATRASADO","NO PRAZO")))</f>
        <v>0</v>
      </c>
      <c r="AB630" s="13" t="str">
        <f ca="1">IF(Tabela1[[#This Row],[PRAZO ABERTURA R.A.E]]&gt;=TODAY(),"",IF(Tabela1[[#This Row],[STATUS]]="ATRASADO",TODAY()-Tabela1[[#This Row],[PRAZO ABERTURA R.A.E]],""))</f>
        <v/>
      </c>
      <c r="AE630" s="3"/>
      <c r="AF630" t="s">
        <v>89</v>
      </c>
    </row>
    <row r="631" spans="1:32" ht="45" x14ac:dyDescent="0.25">
      <c r="A631" s="6">
        <v>630</v>
      </c>
      <c r="B631" s="2" t="s">
        <v>25</v>
      </c>
      <c r="C631" s="85">
        <v>45439</v>
      </c>
      <c r="D631" s="18" t="str">
        <f t="shared" si="6"/>
        <v>maio</v>
      </c>
      <c r="E631" s="9">
        <v>0.53819444444444442</v>
      </c>
      <c r="F631" s="80" t="s">
        <v>3803</v>
      </c>
      <c r="G631" s="2" t="s">
        <v>32</v>
      </c>
      <c r="H631" s="23"/>
      <c r="I631" s="131"/>
      <c r="J631" s="3"/>
      <c r="K631" s="5" t="s">
        <v>3920</v>
      </c>
      <c r="L631" s="3" t="s">
        <v>150</v>
      </c>
      <c r="M631" s="3" t="s">
        <v>145</v>
      </c>
      <c r="N631" s="2" t="s">
        <v>3534</v>
      </c>
      <c r="O631" s="2" t="s">
        <v>3804</v>
      </c>
      <c r="P631" s="3" t="s">
        <v>3805</v>
      </c>
      <c r="Q631" s="70"/>
      <c r="R631" s="70"/>
      <c r="S631" s="70"/>
      <c r="T631" s="7" t="s">
        <v>3537</v>
      </c>
      <c r="U631" s="3" t="s">
        <v>3806</v>
      </c>
      <c r="V631" s="3" t="s">
        <v>91</v>
      </c>
      <c r="W631" s="3" t="s">
        <v>85</v>
      </c>
      <c r="X631" s="3" t="s">
        <v>86</v>
      </c>
      <c r="Y631" s="3" t="s">
        <v>83</v>
      </c>
      <c r="Z631" s="4" t="str">
        <f>IF(Tabela1[[#This Row],[R.A.E]]="SIM",VLOOKUP(Tabela1[[#This Row],[CLASSIFICAÇÃO]],Lista_Susp_!PRAZO,2,0)+Tabela1[[#This Row],[DATA]],"")</f>
        <v/>
      </c>
      <c r="AA631" s="13" t="b">
        <f ca="1">IF(Tabela1[[#This Row],[R.A.E]]="SIM",IF(AC631="ok","CONCLUÍDO",IF(Tabela1[[#This Row],[PRAZO ABERTURA R.A.E]]&lt;TODAY(),"ATRASADO","NO PRAZO")))</f>
        <v>0</v>
      </c>
      <c r="AB631" s="13" t="str">
        <f ca="1">IF(Tabela1[[#This Row],[PRAZO ABERTURA R.A.E]]&gt;=TODAY(),"",IF(Tabela1[[#This Row],[STATUS]]="ATRASADO",TODAY()-Tabela1[[#This Row],[PRAZO ABERTURA R.A.E]],""))</f>
        <v/>
      </c>
      <c r="AE631" s="3"/>
      <c r="AF631" t="s">
        <v>89</v>
      </c>
    </row>
    <row r="632" spans="1:32" ht="45" x14ac:dyDescent="0.25">
      <c r="A632" s="6">
        <v>631</v>
      </c>
      <c r="B632" s="2" t="s">
        <v>25</v>
      </c>
      <c r="C632" s="85">
        <v>45440</v>
      </c>
      <c r="D632" s="18" t="str">
        <f t="shared" si="6"/>
        <v>maio</v>
      </c>
      <c r="E632" s="9">
        <v>0.33333333333333331</v>
      </c>
      <c r="F632" s="80" t="s">
        <v>3807</v>
      </c>
      <c r="G632" s="2" t="s">
        <v>28</v>
      </c>
      <c r="H632" s="23" t="s">
        <v>2400</v>
      </c>
      <c r="I632" s="131"/>
      <c r="J632" s="3"/>
      <c r="K632" s="5" t="s">
        <v>3808</v>
      </c>
      <c r="L632" s="3" t="s">
        <v>150</v>
      </c>
      <c r="M632" s="3" t="s">
        <v>145</v>
      </c>
      <c r="N632" s="2" t="s">
        <v>3809</v>
      </c>
      <c r="O632" s="2" t="s">
        <v>3810</v>
      </c>
      <c r="P632" s="3" t="s">
        <v>3811</v>
      </c>
      <c r="Q632" s="70"/>
      <c r="R632" s="70"/>
      <c r="S632" s="70"/>
      <c r="T632" s="7" t="s">
        <v>3812</v>
      </c>
      <c r="U632" s="3" t="s">
        <v>3813</v>
      </c>
      <c r="V632" s="3" t="s">
        <v>276</v>
      </c>
      <c r="W632" s="3" t="s">
        <v>85</v>
      </c>
      <c r="X632" s="3" t="s">
        <v>86</v>
      </c>
      <c r="Y632" s="3" t="s">
        <v>83</v>
      </c>
      <c r="Z632" s="4" t="str">
        <f>IF(Tabela1[[#This Row],[R.A.E]]="SIM",VLOOKUP(Tabela1[[#This Row],[CLASSIFICAÇÃO]],Lista_Susp_!PRAZO,2,0)+Tabela1[[#This Row],[DATA]],"")</f>
        <v/>
      </c>
      <c r="AA632" s="13" t="b">
        <f ca="1">IF(Tabela1[[#This Row],[R.A.E]]="SIM",IF(AC632="ok","CONCLUÍDO",IF(Tabela1[[#This Row],[PRAZO ABERTURA R.A.E]]&lt;TODAY(),"ATRASADO","NO PRAZO")))</f>
        <v>0</v>
      </c>
      <c r="AB632" s="13" t="str">
        <f ca="1">IF(Tabela1[[#This Row],[PRAZO ABERTURA R.A.E]]&gt;=TODAY(),"",IF(Tabela1[[#This Row],[STATUS]]="ATRASADO",TODAY()-Tabela1[[#This Row],[PRAZO ABERTURA R.A.E]],""))</f>
        <v/>
      </c>
      <c r="AE632" s="3"/>
      <c r="AF632" t="s">
        <v>89</v>
      </c>
    </row>
    <row r="633" spans="1:32" ht="30" x14ac:dyDescent="0.25">
      <c r="A633" s="6">
        <v>632</v>
      </c>
      <c r="B633" s="2" t="s">
        <v>25</v>
      </c>
      <c r="C633" s="85">
        <v>45440</v>
      </c>
      <c r="D633" s="18" t="str">
        <f t="shared" si="6"/>
        <v>maio</v>
      </c>
      <c r="E633" s="9">
        <v>0.30208333333333331</v>
      </c>
      <c r="F633" s="80" t="s">
        <v>3814</v>
      </c>
      <c r="G633" s="2" t="s">
        <v>32</v>
      </c>
      <c r="H633" s="23"/>
      <c r="I633" s="131"/>
      <c r="J633" s="3"/>
      <c r="K633" s="5" t="s">
        <v>3921</v>
      </c>
      <c r="L633" s="3" t="s">
        <v>45</v>
      </c>
      <c r="M633" s="3" t="s">
        <v>145</v>
      </c>
      <c r="N633" s="2" t="s">
        <v>758</v>
      </c>
      <c r="O633" s="2" t="s">
        <v>3815</v>
      </c>
      <c r="P633" s="3" t="s">
        <v>459</v>
      </c>
      <c r="Q633" s="70"/>
      <c r="R633" s="70"/>
      <c r="S633" s="70"/>
      <c r="T633" s="7" t="s">
        <v>3816</v>
      </c>
      <c r="U633" s="3" t="s">
        <v>3817</v>
      </c>
      <c r="V633" s="3" t="s">
        <v>91</v>
      </c>
      <c r="W633" s="3" t="s">
        <v>85</v>
      </c>
      <c r="X633" s="3" t="s">
        <v>86</v>
      </c>
      <c r="Y633" s="3" t="s">
        <v>83</v>
      </c>
      <c r="Z633" s="4" t="str">
        <f>IF(Tabela1[[#This Row],[R.A.E]]="SIM",VLOOKUP(Tabela1[[#This Row],[CLASSIFICAÇÃO]],Lista_Susp_!PRAZO,2,0)+Tabela1[[#This Row],[DATA]],"")</f>
        <v/>
      </c>
      <c r="AA633" s="13" t="b">
        <f ca="1">IF(Tabela1[[#This Row],[R.A.E]]="SIM",IF(AC633="ok","CONCLUÍDO",IF(Tabela1[[#This Row],[PRAZO ABERTURA R.A.E]]&lt;TODAY(),"ATRASADO","NO PRAZO")))</f>
        <v>0</v>
      </c>
      <c r="AB633" s="13" t="str">
        <f ca="1">IF(Tabela1[[#This Row],[PRAZO ABERTURA R.A.E]]&gt;=TODAY(),"",IF(Tabela1[[#This Row],[STATUS]]="ATRASADO",TODAY()-Tabela1[[#This Row],[PRAZO ABERTURA R.A.E]],""))</f>
        <v/>
      </c>
      <c r="AE633" s="3"/>
      <c r="AF633" t="s">
        <v>89</v>
      </c>
    </row>
    <row r="634" spans="1:32" ht="120" x14ac:dyDescent="0.25">
      <c r="A634" s="6">
        <v>633</v>
      </c>
      <c r="B634" s="2" t="s">
        <v>25</v>
      </c>
      <c r="C634" s="85">
        <v>45440</v>
      </c>
      <c r="D634" s="18" t="str">
        <f t="shared" si="6"/>
        <v>maio</v>
      </c>
      <c r="E634" s="9">
        <v>4.1666666666666664E-2</v>
      </c>
      <c r="F634" s="80" t="s">
        <v>3818</v>
      </c>
      <c r="G634" s="2" t="s">
        <v>28</v>
      </c>
      <c r="H634" s="23" t="s">
        <v>2401</v>
      </c>
      <c r="I634" s="131"/>
      <c r="J634" s="3"/>
      <c r="K634" s="76" t="s">
        <v>3927</v>
      </c>
      <c r="L634" s="3" t="s">
        <v>179</v>
      </c>
      <c r="M634" s="3" t="s">
        <v>146</v>
      </c>
      <c r="N634" s="2" t="s">
        <v>3346</v>
      </c>
      <c r="O634" s="2" t="s">
        <v>3819</v>
      </c>
      <c r="P634" s="3" t="s">
        <v>3820</v>
      </c>
      <c r="Q634" s="70"/>
      <c r="R634" s="70"/>
      <c r="S634" s="70"/>
      <c r="T634" s="7" t="s">
        <v>3821</v>
      </c>
      <c r="U634" s="3" t="s">
        <v>3822</v>
      </c>
      <c r="V634" s="3" t="s">
        <v>80</v>
      </c>
      <c r="W634" s="3" t="s">
        <v>92</v>
      </c>
      <c r="X634" s="3" t="s">
        <v>86</v>
      </c>
      <c r="Y634" s="3" t="s">
        <v>89</v>
      </c>
      <c r="Z634" s="4">
        <f>IF(Tabela1[[#This Row],[R.A.E]]="SIM",VLOOKUP(Tabela1[[#This Row],[CLASSIFICAÇÃO]],Lista_Susp_!PRAZO,2,0)+Tabela1[[#This Row],[DATA]],"")</f>
        <v>45447</v>
      </c>
      <c r="AA634" s="13" t="str">
        <f ca="1">IF(Tabela1[[#This Row],[R.A.E]]="SIM",IF(AC634="ok","CONCLUÍDO",IF(Tabela1[[#This Row],[PRAZO ABERTURA R.A.E]]&lt;TODAY(),"ATRASADO","NO PRAZO")))</f>
        <v>CONCLUÍDO</v>
      </c>
      <c r="AB634" s="13" t="str">
        <f ca="1">IF(Tabela1[[#This Row],[PRAZO ABERTURA R.A.E]]&gt;=TODAY(),"",IF(Tabela1[[#This Row],[STATUS]]="ATRASADO",TODAY()-Tabela1[[#This Row],[PRAZO ABERTURA R.A.E]],""))</f>
        <v/>
      </c>
      <c r="AC634" s="3" t="s">
        <v>248</v>
      </c>
      <c r="AD634" s="4">
        <v>45443</v>
      </c>
      <c r="AE634" s="3" t="s">
        <v>89</v>
      </c>
      <c r="AF634" t="s">
        <v>89</v>
      </c>
    </row>
    <row r="635" spans="1:32" ht="60" x14ac:dyDescent="0.25">
      <c r="A635" s="6">
        <v>634</v>
      </c>
      <c r="B635" s="2" t="s">
        <v>30</v>
      </c>
      <c r="C635" s="85">
        <v>45439</v>
      </c>
      <c r="D635" s="18" t="str">
        <f t="shared" si="6"/>
        <v>maio</v>
      </c>
      <c r="E635" s="9">
        <v>0.35416666666666669</v>
      </c>
      <c r="F635" s="80" t="s">
        <v>3823</v>
      </c>
      <c r="G635" s="2" t="s">
        <v>28</v>
      </c>
      <c r="H635" s="23" t="s">
        <v>2399</v>
      </c>
      <c r="I635" s="131"/>
      <c r="J635" s="3"/>
      <c r="K635" s="5" t="s">
        <v>3922</v>
      </c>
      <c r="L635" s="3" t="s">
        <v>153</v>
      </c>
      <c r="M635" s="3" t="s">
        <v>145</v>
      </c>
      <c r="N635" s="2" t="s">
        <v>3824</v>
      </c>
      <c r="O635" s="2" t="s">
        <v>3825</v>
      </c>
      <c r="P635" s="3" t="s">
        <v>3826</v>
      </c>
      <c r="Q635" s="70"/>
      <c r="R635" s="70"/>
      <c r="S635" s="70"/>
      <c r="T635" s="7" t="s">
        <v>3827</v>
      </c>
      <c r="U635" s="3" t="s">
        <v>3828</v>
      </c>
      <c r="V635" s="3" t="s">
        <v>99</v>
      </c>
      <c r="W635" s="3" t="s">
        <v>85</v>
      </c>
      <c r="X635" s="3" t="s">
        <v>86</v>
      </c>
      <c r="Y635" s="3" t="s">
        <v>83</v>
      </c>
      <c r="Z635" s="4" t="str">
        <f>IF(Tabela1[[#This Row],[R.A.E]]="SIM",VLOOKUP(Tabela1[[#This Row],[CLASSIFICAÇÃO]],Lista_Susp_!PRAZO,2,0)+Tabela1[[#This Row],[DATA]],"")</f>
        <v/>
      </c>
      <c r="AA635" s="13" t="b">
        <f ca="1">IF(Tabela1[[#This Row],[R.A.E]]="SIM",IF(AC635="ok","CONCLUÍDO",IF(Tabela1[[#This Row],[PRAZO ABERTURA R.A.E]]&lt;TODAY(),"ATRASADO","NO PRAZO")))</f>
        <v>0</v>
      </c>
      <c r="AB635" s="13" t="str">
        <f ca="1">IF(Tabela1[[#This Row],[PRAZO ABERTURA R.A.E]]&gt;=TODAY(),"",IF(Tabela1[[#This Row],[STATUS]]="ATRASADO",TODAY()-Tabela1[[#This Row],[PRAZO ABERTURA R.A.E]],""))</f>
        <v/>
      </c>
      <c r="AE635" s="3"/>
      <c r="AF635" t="s">
        <v>89</v>
      </c>
    </row>
    <row r="636" spans="1:32" ht="90" x14ac:dyDescent="0.25">
      <c r="A636" s="6">
        <v>635</v>
      </c>
      <c r="B636" s="2" t="s">
        <v>25</v>
      </c>
      <c r="C636" s="85">
        <v>45440</v>
      </c>
      <c r="D636" s="18" t="str">
        <f t="shared" si="6"/>
        <v>maio</v>
      </c>
      <c r="E636" s="9">
        <v>0.875</v>
      </c>
      <c r="F636" s="80" t="s">
        <v>3818</v>
      </c>
      <c r="G636" s="2" t="s">
        <v>28</v>
      </c>
      <c r="H636" s="23" t="s">
        <v>2401</v>
      </c>
      <c r="I636" s="131"/>
      <c r="J636" s="3"/>
      <c r="K636" s="5" t="s">
        <v>3923</v>
      </c>
      <c r="L636" s="3" t="s">
        <v>179</v>
      </c>
      <c r="M636" s="3" t="s">
        <v>146</v>
      </c>
      <c r="N636" s="2" t="s">
        <v>3346</v>
      </c>
      <c r="O636" s="2" t="s">
        <v>3829</v>
      </c>
      <c r="P636" s="3" t="s">
        <v>3830</v>
      </c>
      <c r="Q636" s="70"/>
      <c r="R636" s="70"/>
      <c r="S636" s="70"/>
      <c r="T636" s="7" t="s">
        <v>3831</v>
      </c>
      <c r="U636" s="3" t="s">
        <v>3822</v>
      </c>
      <c r="V636" s="3" t="s">
        <v>80</v>
      </c>
      <c r="W636" s="3" t="s">
        <v>92</v>
      </c>
      <c r="X636" s="3" t="s">
        <v>86</v>
      </c>
      <c r="Y636" s="3" t="s">
        <v>89</v>
      </c>
      <c r="Z636" s="4">
        <f>IF(Tabela1[[#This Row],[R.A.E]]="SIM",VLOOKUP(Tabela1[[#This Row],[CLASSIFICAÇÃO]],Lista_Susp_!PRAZO,2,0)+Tabela1[[#This Row],[DATA]],"")</f>
        <v>45447</v>
      </c>
      <c r="AA636" s="13" t="str">
        <f ca="1">IF(Tabela1[[#This Row],[R.A.E]]="SIM",IF(AC636="ok","CONCLUÍDO",IF(Tabela1[[#This Row],[PRAZO ABERTURA R.A.E]]&lt;TODAY(),"ATRASADO","NO PRAZO")))</f>
        <v>CONCLUÍDO</v>
      </c>
      <c r="AB636" s="13" t="str">
        <f ca="1">IF(Tabela1[[#This Row],[PRAZO ABERTURA R.A.E]]&gt;=TODAY(),"",IF(Tabela1[[#This Row],[STATUS]]="ATRASADO",TODAY()-Tabela1[[#This Row],[PRAZO ABERTURA R.A.E]],""))</f>
        <v/>
      </c>
      <c r="AC636" s="3" t="s">
        <v>248</v>
      </c>
      <c r="AD636" s="4">
        <v>45443</v>
      </c>
      <c r="AE636" s="3" t="s">
        <v>89</v>
      </c>
      <c r="AF636" t="s">
        <v>89</v>
      </c>
    </row>
    <row r="637" spans="1:32" ht="45" x14ac:dyDescent="0.25">
      <c r="A637" s="6">
        <v>636</v>
      </c>
      <c r="B637" s="82" t="s">
        <v>30</v>
      </c>
      <c r="C637" s="85">
        <v>45441</v>
      </c>
      <c r="D637" s="18" t="str">
        <f t="shared" si="6"/>
        <v>maio</v>
      </c>
      <c r="E637" s="9">
        <v>0.14583333333333334</v>
      </c>
      <c r="F637" s="80" t="s">
        <v>3832</v>
      </c>
      <c r="G637" s="2" t="s">
        <v>28</v>
      </c>
      <c r="H637" s="23" t="s">
        <v>2400</v>
      </c>
      <c r="I637" s="131"/>
      <c r="J637" s="3"/>
      <c r="K637" s="5" t="s">
        <v>3833</v>
      </c>
      <c r="L637" s="3" t="s">
        <v>153</v>
      </c>
      <c r="M637" s="3" t="s">
        <v>145</v>
      </c>
      <c r="N637" s="2" t="s">
        <v>3834</v>
      </c>
      <c r="O637" s="2" t="s">
        <v>3835</v>
      </c>
      <c r="P637" s="3" t="s">
        <v>1673</v>
      </c>
      <c r="Q637" s="70"/>
      <c r="R637" s="70"/>
      <c r="S637" s="70"/>
      <c r="T637" s="7" t="s">
        <v>833</v>
      </c>
      <c r="U637" s="3" t="s">
        <v>3064</v>
      </c>
      <c r="V637" s="3" t="s">
        <v>258</v>
      </c>
      <c r="W637" s="3" t="s">
        <v>85</v>
      </c>
      <c r="X637" s="3" t="s">
        <v>86</v>
      </c>
      <c r="Y637" s="3" t="s">
        <v>83</v>
      </c>
      <c r="Z637" s="4" t="str">
        <f>IF(Tabela1[[#This Row],[R.A.E]]="SIM",VLOOKUP(Tabela1[[#This Row],[CLASSIFICAÇÃO]],Lista_Susp_!PRAZO,2,0)+Tabela1[[#This Row],[DATA]],"")</f>
        <v/>
      </c>
      <c r="AA637" s="13" t="b">
        <f ca="1">IF(Tabela1[[#This Row],[R.A.E]]="SIM",IF(AC637="ok","CONCLUÍDO",IF(Tabela1[[#This Row],[PRAZO ABERTURA R.A.E]]&lt;TODAY(),"ATRASADO","NO PRAZO")))</f>
        <v>0</v>
      </c>
      <c r="AB637" s="13" t="str">
        <f ca="1">IF(Tabela1[[#This Row],[PRAZO ABERTURA R.A.E]]&gt;=TODAY(),"",IF(Tabela1[[#This Row],[STATUS]]="ATRASADO",TODAY()-Tabela1[[#This Row],[PRAZO ABERTURA R.A.E]],""))</f>
        <v/>
      </c>
      <c r="AE637" s="3"/>
      <c r="AF637" t="s">
        <v>89</v>
      </c>
    </row>
    <row r="638" spans="1:32" ht="90" x14ac:dyDescent="0.25">
      <c r="A638" s="6">
        <v>637</v>
      </c>
      <c r="B638" s="2" t="s">
        <v>25</v>
      </c>
      <c r="C638" s="85">
        <v>45441</v>
      </c>
      <c r="D638" s="18" t="str">
        <f t="shared" si="6"/>
        <v>maio</v>
      </c>
      <c r="E638" s="9">
        <v>0.75347222222222221</v>
      </c>
      <c r="F638" s="80" t="s">
        <v>3836</v>
      </c>
      <c r="G638" s="2" t="s">
        <v>26</v>
      </c>
      <c r="H638" s="23"/>
      <c r="I638" s="131"/>
      <c r="J638" s="3" t="s">
        <v>89</v>
      </c>
      <c r="K638" s="5" t="s">
        <v>3837</v>
      </c>
      <c r="L638" s="3" t="s">
        <v>150</v>
      </c>
      <c r="M638" s="3" t="s">
        <v>257</v>
      </c>
      <c r="N638" s="2" t="s">
        <v>3838</v>
      </c>
      <c r="O638" s="2" t="s">
        <v>3839</v>
      </c>
      <c r="P638" s="3" t="s">
        <v>1186</v>
      </c>
      <c r="Q638" s="70"/>
      <c r="R638" s="70"/>
      <c r="S638" s="70"/>
      <c r="T638" s="7" t="s">
        <v>3840</v>
      </c>
      <c r="U638" s="3" t="s">
        <v>3841</v>
      </c>
      <c r="V638" s="3" t="s">
        <v>297</v>
      </c>
      <c r="W638" s="3" t="s">
        <v>92</v>
      </c>
      <c r="X638" s="3" t="s">
        <v>102</v>
      </c>
      <c r="Y638" s="3" t="s">
        <v>89</v>
      </c>
      <c r="Z638" s="4">
        <f>IF(Tabela1[[#This Row],[R.A.E]]="SIM",VLOOKUP(Tabela1[[#This Row],[CLASSIFICAÇÃO]],Lista_Susp_!PRAZO,2,0)+Tabela1[[#This Row],[DATA]],"")</f>
        <v>45448</v>
      </c>
      <c r="AA638" s="13" t="str">
        <f ca="1">IF(Tabela1[[#This Row],[R.A.E]]="SIM",IF(AC638="ok","CONCLUÍDO",IF(Tabela1[[#This Row],[PRAZO ABERTURA R.A.E]]&lt;TODAY(),"ATRASADO","NO PRAZO")))</f>
        <v>CONCLUÍDO</v>
      </c>
      <c r="AB638" s="13" t="str">
        <f ca="1">IF(Tabela1[[#This Row],[PRAZO ABERTURA R.A.E]]&gt;=TODAY(),"",IF(Tabela1[[#This Row],[STATUS]]="ATRASADO",TODAY()-Tabela1[[#This Row],[PRAZO ABERTURA R.A.E]],""))</f>
        <v/>
      </c>
      <c r="AC638" s="3" t="s">
        <v>248</v>
      </c>
      <c r="AE638" s="3"/>
      <c r="AF638" t="s">
        <v>89</v>
      </c>
    </row>
    <row r="639" spans="1:32" ht="75" x14ac:dyDescent="0.25">
      <c r="A639" s="6">
        <v>638</v>
      </c>
      <c r="B639" s="2" t="s">
        <v>25</v>
      </c>
      <c r="C639" s="85">
        <v>45441</v>
      </c>
      <c r="D639" s="18" t="str">
        <f t="shared" si="6"/>
        <v>maio</v>
      </c>
      <c r="E639" s="9">
        <v>0.64930555555555558</v>
      </c>
      <c r="F639" s="80" t="s">
        <v>3842</v>
      </c>
      <c r="G639" s="22" t="s">
        <v>34</v>
      </c>
      <c r="H639" s="23" t="s">
        <v>2401</v>
      </c>
      <c r="I639" s="131" t="s">
        <v>5262</v>
      </c>
      <c r="J639" s="3" t="s">
        <v>89</v>
      </c>
      <c r="K639" s="5" t="s">
        <v>3924</v>
      </c>
      <c r="L639" s="3" t="s">
        <v>205</v>
      </c>
      <c r="M639" s="3" t="s">
        <v>146</v>
      </c>
      <c r="N639" s="2" t="s">
        <v>3346</v>
      </c>
      <c r="O639" s="2" t="s">
        <v>3843</v>
      </c>
      <c r="P639" s="3" t="s">
        <v>3844</v>
      </c>
      <c r="Q639" s="70"/>
      <c r="R639" s="70"/>
      <c r="S639" s="70"/>
      <c r="T639" s="7" t="s">
        <v>3845</v>
      </c>
      <c r="U639" s="3" t="s">
        <v>3846</v>
      </c>
      <c r="V639" s="3" t="s">
        <v>80</v>
      </c>
      <c r="W639" s="6" t="s">
        <v>88</v>
      </c>
      <c r="X639" s="6" t="s">
        <v>95</v>
      </c>
      <c r="Y639" s="3" t="s">
        <v>89</v>
      </c>
      <c r="Z639" s="4">
        <f>IF(Tabela1[[#This Row],[R.A.E]]="SIM",VLOOKUP(Tabela1[[#This Row],[CLASSIFICAÇÃO]],Lista_Susp_!PRAZO,2,0)+Tabela1[[#This Row],[DATA]],"")</f>
        <v>45448</v>
      </c>
      <c r="AA639" s="13" t="str">
        <f ca="1">IF(Tabela1[[#This Row],[R.A.E]]="SIM",IF(AC639="ok","CONCLUÍDO",IF(Tabela1[[#This Row],[PRAZO ABERTURA R.A.E]]&lt;TODAY(),"ATRASADO","NO PRAZO")))</f>
        <v>CONCLUÍDO</v>
      </c>
      <c r="AB639" s="13" t="str">
        <f ca="1">IF(Tabela1[[#This Row],[PRAZO ABERTURA R.A.E]]&gt;=TODAY(),"",IF(Tabela1[[#This Row],[STATUS]]="ATRASADO",TODAY()-Tabela1[[#This Row],[PRAZO ABERTURA R.A.E]],""))</f>
        <v/>
      </c>
      <c r="AC639" s="3" t="s">
        <v>958</v>
      </c>
      <c r="AD639" s="3" t="s">
        <v>5288</v>
      </c>
      <c r="AE639" s="3" t="s">
        <v>89</v>
      </c>
      <c r="AF639" t="s">
        <v>89</v>
      </c>
    </row>
    <row r="640" spans="1:32" ht="30" x14ac:dyDescent="0.25">
      <c r="A640" s="6">
        <v>639</v>
      </c>
      <c r="B640" s="2" t="s">
        <v>25</v>
      </c>
      <c r="C640" s="85">
        <v>45441</v>
      </c>
      <c r="D640" s="18" t="str">
        <f t="shared" si="6"/>
        <v>maio</v>
      </c>
      <c r="E640" s="9">
        <v>0.20625000000000002</v>
      </c>
      <c r="F640" s="80" t="s">
        <v>3847</v>
      </c>
      <c r="G640" s="2" t="s">
        <v>28</v>
      </c>
      <c r="H640" s="23" t="s">
        <v>2401</v>
      </c>
      <c r="I640" s="131"/>
      <c r="J640" s="3"/>
      <c r="K640" s="5" t="s">
        <v>3848</v>
      </c>
      <c r="L640" s="3" t="s">
        <v>150</v>
      </c>
      <c r="M640" s="3" t="s">
        <v>146</v>
      </c>
      <c r="N640" s="2" t="s">
        <v>2911</v>
      </c>
      <c r="O640" s="2" t="s">
        <v>3849</v>
      </c>
      <c r="P640" s="3" t="s">
        <v>2811</v>
      </c>
      <c r="Q640" s="70"/>
      <c r="R640" s="70"/>
      <c r="S640" s="70"/>
      <c r="T640" s="7" t="s">
        <v>3850</v>
      </c>
      <c r="U640" s="3" t="s">
        <v>3851</v>
      </c>
      <c r="V640" s="3" t="s">
        <v>122</v>
      </c>
      <c r="W640" s="3" t="s">
        <v>92</v>
      </c>
      <c r="X640" s="3" t="s">
        <v>86</v>
      </c>
      <c r="Y640" s="3" t="s">
        <v>89</v>
      </c>
      <c r="Z640" s="4">
        <f>IF(Tabela1[[#This Row],[R.A.E]]="SIM",VLOOKUP(Tabela1[[#This Row],[CLASSIFICAÇÃO]],Lista_Susp_!PRAZO,2,0)+Tabela1[[#This Row],[DATA]],"")</f>
        <v>45448</v>
      </c>
      <c r="AA640" s="13" t="str">
        <f ca="1">IF(Tabela1[[#This Row],[R.A.E]]="SIM",IF(AC640="ok","CONCLUÍDO",IF(Tabela1[[#This Row],[PRAZO ABERTURA R.A.E]]&lt;TODAY(),"ATRASADO","NO PRAZO")))</f>
        <v>ATRASADO</v>
      </c>
      <c r="AB640" s="13">
        <f ca="1">IF(Tabela1[[#This Row],[PRAZO ABERTURA R.A.E]]&gt;=TODAY(),"",IF(Tabela1[[#This Row],[STATUS]]="ATRASADO",TODAY()-Tabela1[[#This Row],[PRAZO ABERTURA R.A.E]],""))</f>
        <v>100</v>
      </c>
      <c r="AE640" s="3"/>
      <c r="AF640" t="s">
        <v>89</v>
      </c>
    </row>
    <row r="641" spans="1:32" ht="45" x14ac:dyDescent="0.25">
      <c r="A641" s="6">
        <v>640</v>
      </c>
      <c r="B641" s="2" t="s">
        <v>30</v>
      </c>
      <c r="C641" s="85">
        <v>45439</v>
      </c>
      <c r="D641" s="18" t="str">
        <f t="shared" si="6"/>
        <v>maio</v>
      </c>
      <c r="E641" s="9">
        <v>0.93055555555555547</v>
      </c>
      <c r="F641" s="80" t="s">
        <v>3852</v>
      </c>
      <c r="G641" s="2" t="s">
        <v>28</v>
      </c>
      <c r="H641" s="23" t="s">
        <v>2399</v>
      </c>
      <c r="I641" s="131"/>
      <c r="J641" s="3"/>
      <c r="K641" s="5" t="s">
        <v>3925</v>
      </c>
      <c r="L641" s="3" t="s">
        <v>153</v>
      </c>
      <c r="M641" s="3" t="s">
        <v>257</v>
      </c>
      <c r="N641" s="2" t="s">
        <v>3853</v>
      </c>
      <c r="O641" s="2" t="s">
        <v>3854</v>
      </c>
      <c r="P641" s="3" t="s">
        <v>3855</v>
      </c>
      <c r="Q641" s="70"/>
      <c r="R641" s="70"/>
      <c r="S641" s="70"/>
      <c r="T641" s="7" t="s">
        <v>833</v>
      </c>
      <c r="U641" s="3" t="s">
        <v>3856</v>
      </c>
      <c r="V641" s="3" t="s">
        <v>94</v>
      </c>
      <c r="W641" s="3" t="s">
        <v>85</v>
      </c>
      <c r="X641" s="3" t="s">
        <v>86</v>
      </c>
      <c r="Y641" s="3" t="s">
        <v>83</v>
      </c>
      <c r="Z641" s="4" t="str">
        <f>IF(Tabela1[[#This Row],[R.A.E]]="SIM",VLOOKUP(Tabela1[[#This Row],[CLASSIFICAÇÃO]],Lista_Susp_!PRAZO,2,0)+Tabela1[[#This Row],[DATA]],"")</f>
        <v/>
      </c>
      <c r="AA641" s="13" t="b">
        <f ca="1">IF(Tabela1[[#This Row],[R.A.E]]="SIM",IF(AC641="ok","CONCLUÍDO",IF(Tabela1[[#This Row],[PRAZO ABERTURA R.A.E]]&lt;TODAY(),"ATRASADO","NO PRAZO")))</f>
        <v>0</v>
      </c>
      <c r="AB641" s="13" t="str">
        <f ca="1">IF(Tabela1[[#This Row],[PRAZO ABERTURA R.A.E]]&gt;=TODAY(),"",IF(Tabela1[[#This Row],[STATUS]]="ATRASADO",TODAY()-Tabela1[[#This Row],[PRAZO ABERTURA R.A.E]],""))</f>
        <v/>
      </c>
      <c r="AE641" s="3"/>
      <c r="AF641" t="s">
        <v>89</v>
      </c>
    </row>
    <row r="642" spans="1:32" ht="60" x14ac:dyDescent="0.25">
      <c r="A642" s="6">
        <v>641</v>
      </c>
      <c r="B642" s="2" t="s">
        <v>25</v>
      </c>
      <c r="C642" s="85">
        <v>45444</v>
      </c>
      <c r="D642" s="18" t="str">
        <f t="shared" si="6"/>
        <v>junho</v>
      </c>
      <c r="E642" s="9">
        <v>4.8611111111111112E-2</v>
      </c>
      <c r="F642" s="80" t="s">
        <v>3847</v>
      </c>
      <c r="G642" s="156" t="s">
        <v>34</v>
      </c>
      <c r="H642" s="23" t="s">
        <v>2401</v>
      </c>
      <c r="I642" s="131" t="s">
        <v>5262</v>
      </c>
      <c r="J642" s="3" t="s">
        <v>89</v>
      </c>
      <c r="K642" s="5" t="s">
        <v>3926</v>
      </c>
      <c r="L642" s="3" t="s">
        <v>150</v>
      </c>
      <c r="M642" s="3" t="s">
        <v>146</v>
      </c>
      <c r="N642" s="2" t="s">
        <v>2911</v>
      </c>
      <c r="O642" s="2" t="s">
        <v>3857</v>
      </c>
      <c r="P642" s="3" t="s">
        <v>3858</v>
      </c>
      <c r="Q642" s="70"/>
      <c r="R642" s="70"/>
      <c r="S642" s="70"/>
      <c r="T642" s="7" t="s">
        <v>3859</v>
      </c>
      <c r="U642" s="3" t="s">
        <v>3860</v>
      </c>
      <c r="V642" s="3" t="s">
        <v>122</v>
      </c>
      <c r="W642" s="132" t="s">
        <v>88</v>
      </c>
      <c r="X642" s="132" t="s">
        <v>95</v>
      </c>
      <c r="Y642" s="132" t="s">
        <v>89</v>
      </c>
      <c r="Z642" s="4">
        <f>IF(Tabela1[[#This Row],[R.A.E]]="SIM",VLOOKUP(Tabela1[[#This Row],[CLASSIFICAÇÃO]],Lista_Susp_!PRAZO,2,0)+Tabela1[[#This Row],[DATA]],"")</f>
        <v>45451</v>
      </c>
      <c r="AA642" s="13" t="str">
        <f ca="1">IF(Tabela1[[#This Row],[R.A.E]]="SIM",IF(AC642="ok","CONCLUÍDO",IF(Tabela1[[#This Row],[PRAZO ABERTURA R.A.E]]&lt;TODAY(),"ATRASADO","NO PRAZO")))</f>
        <v>CONCLUÍDO</v>
      </c>
      <c r="AB642" s="13" t="str">
        <f ca="1">IF(Tabela1[[#This Row],[PRAZO ABERTURA R.A.E]]&gt;=TODAY(),"",IF(Tabela1[[#This Row],[STATUS]]="ATRASADO",TODAY()-Tabela1[[#This Row],[PRAZO ABERTURA R.A.E]],""))</f>
        <v/>
      </c>
      <c r="AC642" s="3" t="s">
        <v>248</v>
      </c>
      <c r="AE642" s="3" t="s">
        <v>89</v>
      </c>
      <c r="AF642" t="s">
        <v>89</v>
      </c>
    </row>
    <row r="643" spans="1:32" ht="30" x14ac:dyDescent="0.25">
      <c r="A643" s="6">
        <v>642</v>
      </c>
      <c r="B643" s="2" t="s">
        <v>25</v>
      </c>
      <c r="C643" s="85">
        <v>45444</v>
      </c>
      <c r="D643" s="18" t="str">
        <f t="shared" si="6"/>
        <v>junho</v>
      </c>
      <c r="E643" s="9">
        <v>0.52083333333333337</v>
      </c>
      <c r="F643" s="80" t="s">
        <v>3861</v>
      </c>
      <c r="G643" s="2" t="s">
        <v>32</v>
      </c>
      <c r="H643" s="23"/>
      <c r="I643" s="131"/>
      <c r="J643" s="3"/>
      <c r="K643" s="5" t="s">
        <v>3928</v>
      </c>
      <c r="L643" s="3" t="s">
        <v>150</v>
      </c>
      <c r="M643" s="3" t="s">
        <v>146</v>
      </c>
      <c r="N643" s="2" t="s">
        <v>2712</v>
      </c>
      <c r="O643" s="2" t="s">
        <v>3862</v>
      </c>
      <c r="P643" s="3" t="s">
        <v>3350</v>
      </c>
      <c r="Q643" s="70"/>
      <c r="R643" s="70"/>
      <c r="S643" s="70"/>
      <c r="T643" s="7" t="s">
        <v>3348</v>
      </c>
      <c r="U643" s="3" t="s">
        <v>3863</v>
      </c>
      <c r="V643" s="3" t="s">
        <v>122</v>
      </c>
      <c r="W643" s="3" t="s">
        <v>85</v>
      </c>
      <c r="X643" s="3" t="s">
        <v>86</v>
      </c>
      <c r="Y643" s="3" t="s">
        <v>83</v>
      </c>
      <c r="Z643" s="4" t="str">
        <f>IF(Tabela1[[#This Row],[R.A.E]]="SIM",VLOOKUP(Tabela1[[#This Row],[CLASSIFICAÇÃO]],Lista_Susp_!PRAZO,2,0)+Tabela1[[#This Row],[DATA]],"")</f>
        <v/>
      </c>
      <c r="AA643" s="13" t="b">
        <f ca="1">IF(Tabela1[[#This Row],[R.A.E]]="SIM",IF(AC643="ok","CONCLUÍDO",IF(Tabela1[[#This Row],[PRAZO ABERTURA R.A.E]]&lt;TODAY(),"ATRASADO","NO PRAZO")))</f>
        <v>0</v>
      </c>
      <c r="AB643" s="13" t="str">
        <f ca="1">IF(Tabela1[[#This Row],[PRAZO ABERTURA R.A.E]]&gt;=TODAY(),"",IF(Tabela1[[#This Row],[STATUS]]="ATRASADO",TODAY()-Tabela1[[#This Row],[PRAZO ABERTURA R.A.E]],""))</f>
        <v/>
      </c>
      <c r="AE643" s="3"/>
      <c r="AF643" t="s">
        <v>89</v>
      </c>
    </row>
    <row r="644" spans="1:32" ht="45" x14ac:dyDescent="0.25">
      <c r="A644" s="6">
        <v>643</v>
      </c>
      <c r="B644" s="2" t="s">
        <v>25</v>
      </c>
      <c r="C644" s="85">
        <v>45444</v>
      </c>
      <c r="D644" s="18" t="str">
        <f t="shared" si="6"/>
        <v>junho</v>
      </c>
      <c r="E644" s="9">
        <v>0.34722222222222227</v>
      </c>
      <c r="F644" s="80" t="s">
        <v>3847</v>
      </c>
      <c r="G644" s="2" t="s">
        <v>28</v>
      </c>
      <c r="H644" s="23" t="s">
        <v>2399</v>
      </c>
      <c r="I644" s="131"/>
      <c r="J644" s="3"/>
      <c r="K644" s="5" t="s">
        <v>3864</v>
      </c>
      <c r="L644" s="3" t="s">
        <v>150</v>
      </c>
      <c r="M644" s="3" t="s">
        <v>146</v>
      </c>
      <c r="N644" s="2" t="s">
        <v>2911</v>
      </c>
      <c r="O644" s="2" t="s">
        <v>3865</v>
      </c>
      <c r="P644" s="3" t="s">
        <v>3858</v>
      </c>
      <c r="Q644" s="70"/>
      <c r="R644" s="70"/>
      <c r="S644" s="70"/>
      <c r="T644" s="7" t="s">
        <v>3866</v>
      </c>
      <c r="U644" s="3" t="s">
        <v>3851</v>
      </c>
      <c r="V644" s="3" t="s">
        <v>122</v>
      </c>
      <c r="W644" s="3" t="s">
        <v>85</v>
      </c>
      <c r="X644" s="3" t="s">
        <v>86</v>
      </c>
      <c r="Y644" s="3" t="s">
        <v>83</v>
      </c>
      <c r="Z644" s="4" t="str">
        <f>IF(Tabela1[[#This Row],[R.A.E]]="SIM",VLOOKUP(Tabela1[[#This Row],[CLASSIFICAÇÃO]],Lista_Susp_!PRAZO,2,0)+Tabela1[[#This Row],[DATA]],"")</f>
        <v/>
      </c>
      <c r="AA644" s="13" t="b">
        <f ca="1">IF(Tabela1[[#This Row],[R.A.E]]="SIM",IF(AC644="ok","CONCLUÍDO",IF(Tabela1[[#This Row],[PRAZO ABERTURA R.A.E]]&lt;TODAY(),"ATRASADO","NO PRAZO")))</f>
        <v>0</v>
      </c>
      <c r="AB644" s="13" t="str">
        <f ca="1">IF(Tabela1[[#This Row],[PRAZO ABERTURA R.A.E]]&gt;=TODAY(),"",IF(Tabela1[[#This Row],[STATUS]]="ATRASADO",TODAY()-Tabela1[[#This Row],[PRAZO ABERTURA R.A.E]],""))</f>
        <v/>
      </c>
      <c r="AE644" s="3"/>
      <c r="AF644" t="s">
        <v>89</v>
      </c>
    </row>
    <row r="645" spans="1:32" ht="30" x14ac:dyDescent="0.25">
      <c r="A645" s="6">
        <v>644</v>
      </c>
      <c r="B645" s="2" t="s">
        <v>25</v>
      </c>
      <c r="C645" s="85">
        <v>45443</v>
      </c>
      <c r="D645" s="18" t="str">
        <f t="shared" si="6"/>
        <v>maio</v>
      </c>
      <c r="E645" s="9">
        <v>0.93055555555555547</v>
      </c>
      <c r="F645" s="80" t="s">
        <v>3871</v>
      </c>
      <c r="G645" s="2" t="s">
        <v>28</v>
      </c>
      <c r="H645" s="23" t="s">
        <v>2399</v>
      </c>
      <c r="I645" s="131"/>
      <c r="J645" s="3"/>
      <c r="K645" s="5" t="s">
        <v>3929</v>
      </c>
      <c r="L645" s="3" t="s">
        <v>150</v>
      </c>
      <c r="M645" s="3" t="s">
        <v>147</v>
      </c>
      <c r="N645" s="2" t="s">
        <v>1569</v>
      </c>
      <c r="O645" s="2" t="s">
        <v>3867</v>
      </c>
      <c r="P645" s="3" t="s">
        <v>3868</v>
      </c>
      <c r="Q645" s="70"/>
      <c r="R645" s="70"/>
      <c r="S645" s="70"/>
      <c r="T645" s="7" t="s">
        <v>3869</v>
      </c>
      <c r="U645" s="3" t="s">
        <v>3870</v>
      </c>
      <c r="V645" s="3" t="s">
        <v>271</v>
      </c>
      <c r="W645" s="3" t="s">
        <v>92</v>
      </c>
      <c r="X645" s="3" t="s">
        <v>86</v>
      </c>
      <c r="Y645" s="3" t="s">
        <v>89</v>
      </c>
      <c r="Z645" s="4">
        <f>IF(Tabela1[[#This Row],[R.A.E]]="SIM",VLOOKUP(Tabela1[[#This Row],[CLASSIFICAÇÃO]],Lista_Susp_!PRAZO,2,0)+Tabela1[[#This Row],[DATA]],"")</f>
        <v>45450</v>
      </c>
      <c r="AA645" s="13" t="str">
        <f ca="1">IF(Tabela1[[#This Row],[R.A.E]]="SIM",IF(AC645="ok","CONCLUÍDO",IF(Tabela1[[#This Row],[PRAZO ABERTURA R.A.E]]&lt;TODAY(),"ATRASADO","NO PRAZO")))</f>
        <v>CONCLUÍDO</v>
      </c>
      <c r="AB645" s="13" t="str">
        <f ca="1">IF(Tabela1[[#This Row],[PRAZO ABERTURA R.A.E]]&gt;=TODAY(),"",IF(Tabela1[[#This Row],[STATUS]]="ATRASADO",TODAY()-Tabela1[[#This Row],[PRAZO ABERTURA R.A.E]],""))</f>
        <v/>
      </c>
      <c r="AC645" s="3" t="s">
        <v>248</v>
      </c>
      <c r="AD645" s="4">
        <v>45450</v>
      </c>
      <c r="AE645" s="3" t="s">
        <v>89</v>
      </c>
      <c r="AF645" t="s">
        <v>89</v>
      </c>
    </row>
    <row r="646" spans="1:32" ht="45" x14ac:dyDescent="0.25">
      <c r="A646" s="6">
        <v>645</v>
      </c>
      <c r="B646" s="2" t="s">
        <v>25</v>
      </c>
      <c r="C646" s="85">
        <v>45445</v>
      </c>
      <c r="D646" s="18" t="str">
        <f t="shared" si="6"/>
        <v>junho</v>
      </c>
      <c r="E646" s="9">
        <v>0.1076388888888889</v>
      </c>
      <c r="F646" s="80" t="s">
        <v>1472</v>
      </c>
      <c r="G646" s="2" t="s">
        <v>28</v>
      </c>
      <c r="H646" s="23" t="s">
        <v>2401</v>
      </c>
      <c r="I646" s="131"/>
      <c r="J646" s="3"/>
      <c r="K646" s="5" t="s">
        <v>3930</v>
      </c>
      <c r="L646" s="3" t="s">
        <v>150</v>
      </c>
      <c r="M646" s="3" t="s">
        <v>146</v>
      </c>
      <c r="N646" s="2" t="s">
        <v>3768</v>
      </c>
      <c r="O646" s="2" t="s">
        <v>3872</v>
      </c>
      <c r="P646" s="3" t="s">
        <v>2811</v>
      </c>
      <c r="Q646" s="70"/>
      <c r="R646" s="70"/>
      <c r="S646" s="70"/>
      <c r="T646" s="7" t="s">
        <v>3873</v>
      </c>
      <c r="U646" s="3" t="s">
        <v>2927</v>
      </c>
      <c r="V646" s="3" t="s">
        <v>122</v>
      </c>
      <c r="W646" s="3" t="s">
        <v>85</v>
      </c>
      <c r="X646" s="3" t="s">
        <v>86</v>
      </c>
      <c r="Y646" s="3" t="s">
        <v>83</v>
      </c>
      <c r="Z646" s="4" t="str">
        <f>IF(Tabela1[[#This Row],[R.A.E]]="SIM",VLOOKUP(Tabela1[[#This Row],[CLASSIFICAÇÃO]],Lista_Susp_!PRAZO,2,0)+Tabela1[[#This Row],[DATA]],"")</f>
        <v/>
      </c>
      <c r="AA646" s="13" t="b">
        <f ca="1">IF(Tabela1[[#This Row],[R.A.E]]="SIM",IF(AC646="ok","CONCLUÍDO",IF(Tabela1[[#This Row],[PRAZO ABERTURA R.A.E]]&lt;TODAY(),"ATRASADO","NO PRAZO")))</f>
        <v>0</v>
      </c>
      <c r="AB646" s="13" t="str">
        <f ca="1">IF(Tabela1[[#This Row],[PRAZO ABERTURA R.A.E]]&gt;=TODAY(),"",IF(Tabela1[[#This Row],[STATUS]]="ATRASADO",TODAY()-Tabela1[[#This Row],[PRAZO ABERTURA R.A.E]],""))</f>
        <v/>
      </c>
      <c r="AE646" s="3"/>
      <c r="AF646" t="s">
        <v>89</v>
      </c>
    </row>
    <row r="647" spans="1:32" ht="60" x14ac:dyDescent="0.25">
      <c r="A647" s="6">
        <v>646</v>
      </c>
      <c r="B647" s="2" t="s">
        <v>30</v>
      </c>
      <c r="C647" s="85">
        <v>45444</v>
      </c>
      <c r="D647" s="18" t="str">
        <f t="shared" si="6"/>
        <v>junho</v>
      </c>
      <c r="E647" s="9">
        <v>0.44444444444444442</v>
      </c>
      <c r="F647" s="80" t="s">
        <v>3874</v>
      </c>
      <c r="G647" s="2" t="s">
        <v>39</v>
      </c>
      <c r="H647" s="23"/>
      <c r="I647" s="131"/>
      <c r="J647" s="3"/>
      <c r="K647" s="5" t="s">
        <v>3931</v>
      </c>
      <c r="L647" s="3" t="s">
        <v>157</v>
      </c>
      <c r="M647" s="3" t="s">
        <v>145</v>
      </c>
      <c r="N647" s="2" t="s">
        <v>3875</v>
      </c>
      <c r="O647" s="2" t="s">
        <v>3876</v>
      </c>
      <c r="P647" s="3" t="s">
        <v>469</v>
      </c>
      <c r="Q647" s="70"/>
      <c r="R647" s="70"/>
      <c r="S647" s="70"/>
      <c r="T647" s="7" t="s">
        <v>3877</v>
      </c>
      <c r="U647" s="3" t="s">
        <v>3878</v>
      </c>
      <c r="V647" s="3" t="s">
        <v>99</v>
      </c>
      <c r="W647" s="3" t="s">
        <v>85</v>
      </c>
      <c r="X647" s="3" t="s">
        <v>86</v>
      </c>
      <c r="Y647" s="3" t="s">
        <v>83</v>
      </c>
      <c r="Z647" s="4" t="str">
        <f>IF(Tabela1[[#This Row],[R.A.E]]="SIM",VLOOKUP(Tabela1[[#This Row],[CLASSIFICAÇÃO]],Lista_Susp_!PRAZO,2,0)+Tabela1[[#This Row],[DATA]],"")</f>
        <v/>
      </c>
      <c r="AA647" s="13" t="b">
        <f ca="1">IF(Tabela1[[#This Row],[R.A.E]]="SIM",IF(AC647="ok","CONCLUÍDO",IF(Tabela1[[#This Row],[PRAZO ABERTURA R.A.E]]&lt;TODAY(),"ATRASADO","NO PRAZO")))</f>
        <v>0</v>
      </c>
      <c r="AB647" s="13" t="str">
        <f ca="1">IF(Tabela1[[#This Row],[PRAZO ABERTURA R.A.E]]&gt;=TODAY(),"",IF(Tabela1[[#This Row],[STATUS]]="ATRASADO",TODAY()-Tabela1[[#This Row],[PRAZO ABERTURA R.A.E]],""))</f>
        <v/>
      </c>
      <c r="AE647" s="3"/>
      <c r="AF647" t="s">
        <v>89</v>
      </c>
    </row>
    <row r="648" spans="1:32" ht="45" x14ac:dyDescent="0.25">
      <c r="A648" s="6">
        <v>647</v>
      </c>
      <c r="B648" s="2" t="s">
        <v>25</v>
      </c>
      <c r="C648" s="85">
        <v>45440</v>
      </c>
      <c r="D648" s="18" t="str">
        <f t="shared" si="6"/>
        <v>maio</v>
      </c>
      <c r="E648" s="9">
        <v>0.4381944444444445</v>
      </c>
      <c r="F648" s="80" t="s">
        <v>3879</v>
      </c>
      <c r="G648" s="2" t="s">
        <v>28</v>
      </c>
      <c r="H648" s="23" t="s">
        <v>2400</v>
      </c>
      <c r="I648" s="131"/>
      <c r="J648" s="3"/>
      <c r="K648" s="5" t="s">
        <v>3932</v>
      </c>
      <c r="L648" s="3" t="s">
        <v>150</v>
      </c>
      <c r="M648" s="3" t="s">
        <v>145</v>
      </c>
      <c r="N648" s="2" t="s">
        <v>145</v>
      </c>
      <c r="O648" s="2" t="s">
        <v>3880</v>
      </c>
      <c r="P648" s="3" t="s">
        <v>3005</v>
      </c>
      <c r="Q648" s="70"/>
      <c r="R648" s="70"/>
      <c r="S648" s="70"/>
      <c r="T648" s="7" t="s">
        <v>3881</v>
      </c>
      <c r="U648" s="3" t="s">
        <v>3882</v>
      </c>
      <c r="V648" s="3" t="s">
        <v>84</v>
      </c>
      <c r="W648" s="3" t="s">
        <v>85</v>
      </c>
      <c r="X648" s="3" t="s">
        <v>86</v>
      </c>
      <c r="Y648" s="3" t="s">
        <v>83</v>
      </c>
      <c r="Z648" s="4" t="str">
        <f>IF(Tabela1[[#This Row],[R.A.E]]="SIM",VLOOKUP(Tabela1[[#This Row],[CLASSIFICAÇÃO]],Lista_Susp_!PRAZO,2,0)+Tabela1[[#This Row],[DATA]],"")</f>
        <v/>
      </c>
      <c r="AA648" s="13" t="b">
        <f ca="1">IF(Tabela1[[#This Row],[R.A.E]]="SIM",IF(AC648="ok","CONCLUÍDO",IF(Tabela1[[#This Row],[PRAZO ABERTURA R.A.E]]&lt;TODAY(),"ATRASADO","NO PRAZO")))</f>
        <v>0</v>
      </c>
      <c r="AB648" s="13" t="str">
        <f ca="1">IF(Tabela1[[#This Row],[PRAZO ABERTURA R.A.E]]&gt;=TODAY(),"",IF(Tabela1[[#This Row],[STATUS]]="ATRASADO",TODAY()-Tabela1[[#This Row],[PRAZO ABERTURA R.A.E]],""))</f>
        <v/>
      </c>
      <c r="AE648" s="3"/>
      <c r="AF648" t="s">
        <v>89</v>
      </c>
    </row>
    <row r="649" spans="1:32" ht="30" x14ac:dyDescent="0.25">
      <c r="A649" s="6">
        <v>648</v>
      </c>
      <c r="B649" s="2" t="s">
        <v>25</v>
      </c>
      <c r="C649" s="85">
        <v>45440</v>
      </c>
      <c r="D649" s="18" t="str">
        <f t="shared" si="6"/>
        <v>maio</v>
      </c>
      <c r="E649" s="9">
        <v>0.48958333333333331</v>
      </c>
      <c r="F649" s="80" t="s">
        <v>3883</v>
      </c>
      <c r="G649" s="2" t="s">
        <v>32</v>
      </c>
      <c r="H649" s="23"/>
      <c r="I649" s="131"/>
      <c r="J649" s="3"/>
      <c r="K649" s="5" t="s">
        <v>3884</v>
      </c>
      <c r="L649" s="3" t="s">
        <v>150</v>
      </c>
      <c r="M649" s="3" t="s">
        <v>51</v>
      </c>
      <c r="N649" s="2" t="s">
        <v>523</v>
      </c>
      <c r="O649" s="2" t="s">
        <v>3885</v>
      </c>
      <c r="P649" s="3" t="s">
        <v>526</v>
      </c>
      <c r="Q649" s="70"/>
      <c r="R649" s="70"/>
      <c r="S649" s="70"/>
      <c r="T649" s="7" t="s">
        <v>3886</v>
      </c>
      <c r="U649" s="3" t="s">
        <v>1193</v>
      </c>
      <c r="V649" s="3" t="s">
        <v>97</v>
      </c>
      <c r="W649" s="3" t="s">
        <v>85</v>
      </c>
      <c r="X649" s="3" t="s">
        <v>86</v>
      </c>
      <c r="Y649" s="3" t="s">
        <v>83</v>
      </c>
      <c r="Z649" s="4" t="str">
        <f>IF(Tabela1[[#This Row],[R.A.E]]="SIM",VLOOKUP(Tabela1[[#This Row],[CLASSIFICAÇÃO]],Lista_Susp_!PRAZO,2,0)+Tabela1[[#This Row],[DATA]],"")</f>
        <v/>
      </c>
      <c r="AA649" s="13" t="b">
        <f ca="1">IF(Tabela1[[#This Row],[R.A.E]]="SIM",IF(AC649="ok","CONCLUÍDO",IF(Tabela1[[#This Row],[PRAZO ABERTURA R.A.E]]&lt;TODAY(),"ATRASADO","NO PRAZO")))</f>
        <v>0</v>
      </c>
      <c r="AB649" s="13" t="str">
        <f ca="1">IF(Tabela1[[#This Row],[PRAZO ABERTURA R.A.E]]&gt;=TODAY(),"",IF(Tabela1[[#This Row],[STATUS]]="ATRASADO",TODAY()-Tabela1[[#This Row],[PRAZO ABERTURA R.A.E]],""))</f>
        <v/>
      </c>
      <c r="AE649" s="3"/>
      <c r="AF649" t="s">
        <v>89</v>
      </c>
    </row>
    <row r="650" spans="1:32" ht="45" x14ac:dyDescent="0.25">
      <c r="A650" s="6">
        <v>649</v>
      </c>
      <c r="B650" s="2" t="s">
        <v>25</v>
      </c>
      <c r="C650" s="85">
        <v>45440</v>
      </c>
      <c r="D650" s="18" t="str">
        <f t="shared" si="6"/>
        <v>maio</v>
      </c>
      <c r="E650" s="9">
        <v>0.82638888888888884</v>
      </c>
      <c r="F650" s="80" t="s">
        <v>3887</v>
      </c>
      <c r="G650" s="2" t="s">
        <v>39</v>
      </c>
      <c r="H650" s="23"/>
      <c r="I650" s="131"/>
      <c r="J650" s="3"/>
      <c r="K650" s="5" t="s">
        <v>3888</v>
      </c>
      <c r="L650" s="3" t="s">
        <v>150</v>
      </c>
      <c r="M650" s="3" t="s">
        <v>147</v>
      </c>
      <c r="N650" s="2" t="s">
        <v>1507</v>
      </c>
      <c r="O650" s="2" t="s">
        <v>3889</v>
      </c>
      <c r="P650" s="3" t="s">
        <v>3890</v>
      </c>
      <c r="Q650" s="70"/>
      <c r="R650" s="70"/>
      <c r="S650" s="70"/>
      <c r="T650" s="7" t="s">
        <v>3891</v>
      </c>
      <c r="U650" s="3" t="s">
        <v>2611</v>
      </c>
      <c r="V650" s="3" t="s">
        <v>105</v>
      </c>
      <c r="W650" s="3" t="s">
        <v>85</v>
      </c>
      <c r="X650" s="3" t="s">
        <v>86</v>
      </c>
      <c r="Y650" s="3" t="s">
        <v>83</v>
      </c>
      <c r="Z650" s="4" t="str">
        <f>IF(Tabela1[[#This Row],[R.A.E]]="SIM",VLOOKUP(Tabela1[[#This Row],[CLASSIFICAÇÃO]],Lista_Susp_!PRAZO,2,0)+Tabela1[[#This Row],[DATA]],"")</f>
        <v/>
      </c>
      <c r="AA650" s="13" t="b">
        <f ca="1">IF(Tabela1[[#This Row],[R.A.E]]="SIM",IF(AC650="ok","CONCLUÍDO",IF(Tabela1[[#This Row],[PRAZO ABERTURA R.A.E]]&lt;TODAY(),"ATRASADO","NO PRAZO")))</f>
        <v>0</v>
      </c>
      <c r="AB650" s="13" t="str">
        <f ca="1">IF(Tabela1[[#This Row],[PRAZO ABERTURA R.A.E]]&gt;=TODAY(),"",IF(Tabela1[[#This Row],[STATUS]]="ATRASADO",TODAY()-Tabela1[[#This Row],[PRAZO ABERTURA R.A.E]],""))</f>
        <v/>
      </c>
      <c r="AE650" s="3"/>
      <c r="AF650" t="s">
        <v>89</v>
      </c>
    </row>
    <row r="651" spans="1:32" ht="45" x14ac:dyDescent="0.25">
      <c r="A651" s="6">
        <v>650</v>
      </c>
      <c r="B651" s="2" t="s">
        <v>25</v>
      </c>
      <c r="C651" s="85">
        <v>45441</v>
      </c>
      <c r="D651" s="18" t="str">
        <f t="shared" si="6"/>
        <v>maio</v>
      </c>
      <c r="E651" s="9">
        <v>0.41666666666666669</v>
      </c>
      <c r="F651" s="80" t="s">
        <v>3892</v>
      </c>
      <c r="G651" s="2" t="s">
        <v>32</v>
      </c>
      <c r="H651" s="23"/>
      <c r="I651" s="131"/>
      <c r="J651" s="3"/>
      <c r="K651" s="5" t="s">
        <v>3933</v>
      </c>
      <c r="L651" s="3" t="s">
        <v>150</v>
      </c>
      <c r="M651" s="3" t="s">
        <v>145</v>
      </c>
      <c r="N651" s="2" t="s">
        <v>3893</v>
      </c>
      <c r="O651" s="2" t="s">
        <v>3894</v>
      </c>
      <c r="P651" s="3" t="s">
        <v>3895</v>
      </c>
      <c r="Q651" s="70"/>
      <c r="R651" s="70"/>
      <c r="S651" s="70"/>
      <c r="T651" s="7" t="s">
        <v>3896</v>
      </c>
      <c r="U651" s="3" t="s">
        <v>3897</v>
      </c>
      <c r="V651" s="3" t="s">
        <v>91</v>
      </c>
      <c r="W651" s="3" t="s">
        <v>85</v>
      </c>
      <c r="X651" s="3" t="s">
        <v>86</v>
      </c>
      <c r="Y651" s="3" t="s">
        <v>83</v>
      </c>
      <c r="Z651" s="4" t="str">
        <f>IF(Tabela1[[#This Row],[R.A.E]]="SIM",VLOOKUP(Tabela1[[#This Row],[CLASSIFICAÇÃO]],Lista_Susp_!PRAZO,2,0)+Tabela1[[#This Row],[DATA]],"")</f>
        <v/>
      </c>
      <c r="AA651" s="13" t="b">
        <f ca="1">IF(Tabela1[[#This Row],[R.A.E]]="SIM",IF(AC651="ok","CONCLUÍDO",IF(Tabela1[[#This Row],[PRAZO ABERTURA R.A.E]]&lt;TODAY(),"ATRASADO","NO PRAZO")))</f>
        <v>0</v>
      </c>
      <c r="AB651" s="13" t="str">
        <f ca="1">IF(Tabela1[[#This Row],[PRAZO ABERTURA R.A.E]]&gt;=TODAY(),"",IF(Tabela1[[#This Row],[STATUS]]="ATRASADO",TODAY()-Tabela1[[#This Row],[PRAZO ABERTURA R.A.E]],""))</f>
        <v/>
      </c>
      <c r="AE651" s="3"/>
      <c r="AF651" t="s">
        <v>89</v>
      </c>
    </row>
    <row r="652" spans="1:32" ht="30" x14ac:dyDescent="0.25">
      <c r="A652" s="6">
        <v>651</v>
      </c>
      <c r="B652" s="2" t="s">
        <v>25</v>
      </c>
      <c r="C652" s="85">
        <v>45441</v>
      </c>
      <c r="D652" s="18" t="str">
        <f t="shared" si="6"/>
        <v>maio</v>
      </c>
      <c r="E652" s="9">
        <v>0.51388888888888895</v>
      </c>
      <c r="F652" s="80" t="s">
        <v>3898</v>
      </c>
      <c r="G652" s="2" t="s">
        <v>32</v>
      </c>
      <c r="H652" s="23"/>
      <c r="I652" s="131"/>
      <c r="J652" s="3"/>
      <c r="K652" s="5" t="s">
        <v>3934</v>
      </c>
      <c r="L652" s="3" t="s">
        <v>209</v>
      </c>
      <c r="M652" s="3" t="s">
        <v>145</v>
      </c>
      <c r="N652" s="2" t="s">
        <v>3899</v>
      </c>
      <c r="O652" s="2" t="s">
        <v>3900</v>
      </c>
      <c r="P652" s="3" t="s">
        <v>3895</v>
      </c>
      <c r="Q652" s="70"/>
      <c r="R652" s="70"/>
      <c r="S652" s="70"/>
      <c r="T652" s="7" t="s">
        <v>3901</v>
      </c>
      <c r="U652" s="3" t="s">
        <v>3690</v>
      </c>
      <c r="V652" s="3" t="s">
        <v>91</v>
      </c>
      <c r="W652" s="3" t="s">
        <v>85</v>
      </c>
      <c r="X652" s="3" t="s">
        <v>86</v>
      </c>
      <c r="Y652" s="3" t="s">
        <v>83</v>
      </c>
      <c r="Z652" s="4" t="str">
        <f>IF(Tabela1[[#This Row],[R.A.E]]="SIM",VLOOKUP(Tabela1[[#This Row],[CLASSIFICAÇÃO]],Lista_Susp_!PRAZO,2,0)+Tabela1[[#This Row],[DATA]],"")</f>
        <v/>
      </c>
      <c r="AA652" s="13" t="b">
        <f ca="1">IF(Tabela1[[#This Row],[R.A.E]]="SIM",IF(AC652="ok","CONCLUÍDO",IF(Tabela1[[#This Row],[PRAZO ABERTURA R.A.E]]&lt;TODAY(),"ATRASADO","NO PRAZO")))</f>
        <v>0</v>
      </c>
      <c r="AB652" s="13" t="str">
        <f ca="1">IF(Tabela1[[#This Row],[PRAZO ABERTURA R.A.E]]&gt;=TODAY(),"",IF(Tabela1[[#This Row],[STATUS]]="ATRASADO",TODAY()-Tabela1[[#This Row],[PRAZO ABERTURA R.A.E]],""))</f>
        <v/>
      </c>
      <c r="AE652" s="3"/>
      <c r="AF652" t="s">
        <v>89</v>
      </c>
    </row>
    <row r="653" spans="1:32" ht="45" x14ac:dyDescent="0.25">
      <c r="A653" s="6">
        <v>652</v>
      </c>
      <c r="B653" s="2" t="s">
        <v>25</v>
      </c>
      <c r="C653" s="85">
        <v>45442</v>
      </c>
      <c r="D653" s="18" t="str">
        <f t="shared" si="6"/>
        <v>maio</v>
      </c>
      <c r="E653" s="9">
        <v>0.44791666666666669</v>
      </c>
      <c r="F653" s="80" t="s">
        <v>3902</v>
      </c>
      <c r="G653" s="2" t="s">
        <v>32</v>
      </c>
      <c r="H653" s="23"/>
      <c r="I653" s="131"/>
      <c r="J653" s="3"/>
      <c r="K653" s="5" t="s">
        <v>3935</v>
      </c>
      <c r="L653" s="3" t="s">
        <v>150</v>
      </c>
      <c r="M653" s="3" t="s">
        <v>51</v>
      </c>
      <c r="N653" s="2" t="s">
        <v>3902</v>
      </c>
      <c r="O653" s="2" t="s">
        <v>3903</v>
      </c>
      <c r="P653" s="3" t="s">
        <v>3636</v>
      </c>
      <c r="Q653" s="70"/>
      <c r="R653" s="70"/>
      <c r="S653" s="70"/>
      <c r="T653" s="7" t="s">
        <v>3904</v>
      </c>
      <c r="U653" s="3" t="s">
        <v>3905</v>
      </c>
      <c r="V653" s="3" t="s">
        <v>97</v>
      </c>
      <c r="W653" s="3" t="s">
        <v>85</v>
      </c>
      <c r="X653" s="3" t="s">
        <v>86</v>
      </c>
      <c r="Y653" s="3" t="s">
        <v>83</v>
      </c>
      <c r="Z653" s="4" t="str">
        <f>IF(Tabela1[[#This Row],[R.A.E]]="SIM",VLOOKUP(Tabela1[[#This Row],[CLASSIFICAÇÃO]],Lista_Susp_!PRAZO,2,0)+Tabela1[[#This Row],[DATA]],"")</f>
        <v/>
      </c>
      <c r="AA653" s="13" t="b">
        <f ca="1">IF(Tabela1[[#This Row],[R.A.E]]="SIM",IF(AC653="ok","CONCLUÍDO",IF(Tabela1[[#This Row],[PRAZO ABERTURA R.A.E]]&lt;TODAY(),"ATRASADO","NO PRAZO")))</f>
        <v>0</v>
      </c>
      <c r="AB653" s="13" t="str">
        <f ca="1">IF(Tabela1[[#This Row],[PRAZO ABERTURA R.A.E]]&gt;=TODAY(),"",IF(Tabela1[[#This Row],[STATUS]]="ATRASADO",TODAY()-Tabela1[[#This Row],[PRAZO ABERTURA R.A.E]],""))</f>
        <v/>
      </c>
      <c r="AE653" s="3"/>
      <c r="AF653" t="s">
        <v>89</v>
      </c>
    </row>
    <row r="654" spans="1:32" ht="45" x14ac:dyDescent="0.25">
      <c r="A654" s="6">
        <v>653</v>
      </c>
      <c r="B654" s="2" t="s">
        <v>25</v>
      </c>
      <c r="C654" s="85">
        <v>45442</v>
      </c>
      <c r="D654" s="18" t="str">
        <f t="shared" si="6"/>
        <v>maio</v>
      </c>
      <c r="E654" s="9">
        <v>0.5625</v>
      </c>
      <c r="F654" s="80" t="s">
        <v>3906</v>
      </c>
      <c r="G654" s="2" t="s">
        <v>28</v>
      </c>
      <c r="H654" s="23" t="s">
        <v>2399</v>
      </c>
      <c r="I654" s="131"/>
      <c r="J654" s="3"/>
      <c r="K654" s="5" t="s">
        <v>3907</v>
      </c>
      <c r="L654" s="3" t="s">
        <v>45</v>
      </c>
      <c r="M654" s="3" t="s">
        <v>145</v>
      </c>
      <c r="N654" s="2" t="s">
        <v>758</v>
      </c>
      <c r="O654" s="2" t="s">
        <v>3908</v>
      </c>
      <c r="P654" s="3" t="s">
        <v>2166</v>
      </c>
      <c r="Q654" s="70"/>
      <c r="R654" s="70"/>
      <c r="S654" s="70"/>
      <c r="T654" s="7" t="s">
        <v>3909</v>
      </c>
      <c r="U654" s="3" t="s">
        <v>892</v>
      </c>
      <c r="V654" s="3" t="s">
        <v>91</v>
      </c>
      <c r="W654" s="3" t="s">
        <v>85</v>
      </c>
      <c r="X654" s="3" t="s">
        <v>86</v>
      </c>
      <c r="Y654" s="3" t="s">
        <v>83</v>
      </c>
      <c r="Z654" s="4" t="str">
        <f>IF(Tabela1[[#This Row],[R.A.E]]="SIM",VLOOKUP(Tabela1[[#This Row],[CLASSIFICAÇÃO]],Lista_Susp_!PRAZO,2,0)+Tabela1[[#This Row],[DATA]],"")</f>
        <v/>
      </c>
      <c r="AA654" s="13" t="b">
        <f ca="1">IF(Tabela1[[#This Row],[R.A.E]]="SIM",IF(AC654="ok","CONCLUÍDO",IF(Tabela1[[#This Row],[PRAZO ABERTURA R.A.E]]&lt;TODAY(),"ATRASADO","NO PRAZO")))</f>
        <v>0</v>
      </c>
      <c r="AB654" s="13" t="str">
        <f ca="1">IF(Tabela1[[#This Row],[PRAZO ABERTURA R.A.E]]&gt;=TODAY(),"",IF(Tabela1[[#This Row],[STATUS]]="ATRASADO",TODAY()-Tabela1[[#This Row],[PRAZO ABERTURA R.A.E]],""))</f>
        <v/>
      </c>
      <c r="AE654" s="3"/>
      <c r="AF654" t="s">
        <v>89</v>
      </c>
    </row>
    <row r="655" spans="1:32" ht="30" x14ac:dyDescent="0.25">
      <c r="A655" s="6">
        <v>654</v>
      </c>
      <c r="B655" s="2" t="s">
        <v>25</v>
      </c>
      <c r="C655" s="85">
        <v>45442</v>
      </c>
      <c r="D655" s="18" t="str">
        <f t="shared" si="6"/>
        <v>maio</v>
      </c>
      <c r="E655" s="9">
        <v>0.41666666666666669</v>
      </c>
      <c r="F655" s="80" t="s">
        <v>3910</v>
      </c>
      <c r="G655" s="2" t="s">
        <v>39</v>
      </c>
      <c r="H655" s="23"/>
      <c r="I655" s="131"/>
      <c r="J655" s="3"/>
      <c r="K655" s="5" t="s">
        <v>3936</v>
      </c>
      <c r="L655" s="3" t="s">
        <v>150</v>
      </c>
      <c r="M655" s="3" t="s">
        <v>145</v>
      </c>
      <c r="N655" s="2" t="s">
        <v>1245</v>
      </c>
      <c r="O655" s="2" t="s">
        <v>3911</v>
      </c>
      <c r="P655" s="3" t="s">
        <v>3912</v>
      </c>
      <c r="Q655" s="70"/>
      <c r="R655" s="70"/>
      <c r="S655" s="70"/>
      <c r="T655" s="7" t="s">
        <v>3913</v>
      </c>
      <c r="U655" s="3" t="s">
        <v>3914</v>
      </c>
      <c r="V655" s="3" t="s">
        <v>276</v>
      </c>
      <c r="W655" s="3" t="s">
        <v>85</v>
      </c>
      <c r="X655" s="3" t="s">
        <v>86</v>
      </c>
      <c r="Y655" s="3" t="s">
        <v>83</v>
      </c>
      <c r="Z655" s="4" t="str">
        <f>IF(Tabela1[[#This Row],[R.A.E]]="SIM",VLOOKUP(Tabela1[[#This Row],[CLASSIFICAÇÃO]],Lista_Susp_!PRAZO,2,0)+Tabela1[[#This Row],[DATA]],"")</f>
        <v/>
      </c>
      <c r="AA655" s="13" t="b">
        <f ca="1">IF(Tabela1[[#This Row],[R.A.E]]="SIM",IF(AC655="ok","CONCLUÍDO",IF(Tabela1[[#This Row],[PRAZO ABERTURA R.A.E]]&lt;TODAY(),"ATRASADO","NO PRAZO")))</f>
        <v>0</v>
      </c>
      <c r="AB655" s="13" t="str">
        <f ca="1">IF(Tabela1[[#This Row],[PRAZO ABERTURA R.A.E]]&gt;=TODAY(),"",IF(Tabela1[[#This Row],[STATUS]]="ATRASADO",TODAY()-Tabela1[[#This Row],[PRAZO ABERTURA R.A.E]],""))</f>
        <v/>
      </c>
      <c r="AE655" s="3"/>
      <c r="AF655" t="s">
        <v>89</v>
      </c>
    </row>
    <row r="656" spans="1:32" ht="75" x14ac:dyDescent="0.25">
      <c r="A656" s="6">
        <v>655</v>
      </c>
      <c r="B656" s="2" t="s">
        <v>25</v>
      </c>
      <c r="C656" s="85">
        <v>45445</v>
      </c>
      <c r="D656" s="18" t="str">
        <f t="shared" si="6"/>
        <v>junho</v>
      </c>
      <c r="E656" s="9">
        <v>0.30208333333333331</v>
      </c>
      <c r="F656" s="80" t="s">
        <v>3937</v>
      </c>
      <c r="G656" s="2" t="s">
        <v>28</v>
      </c>
      <c r="H656" s="23" t="s">
        <v>2400</v>
      </c>
      <c r="I656" s="131"/>
      <c r="J656" s="3"/>
      <c r="K656" s="5" t="s">
        <v>3938</v>
      </c>
      <c r="L656" s="3" t="s">
        <v>216</v>
      </c>
      <c r="M656" s="3" t="s">
        <v>147</v>
      </c>
      <c r="N656" s="2" t="s">
        <v>3915</v>
      </c>
      <c r="O656" s="2" t="s">
        <v>3916</v>
      </c>
      <c r="P656" s="3" t="s">
        <v>3917</v>
      </c>
      <c r="Q656" s="70"/>
      <c r="R656" s="70"/>
      <c r="S656" s="70"/>
      <c r="T656" s="7" t="s">
        <v>3918</v>
      </c>
      <c r="U656" s="3" t="s">
        <v>3919</v>
      </c>
      <c r="V656" s="3" t="s">
        <v>93</v>
      </c>
      <c r="W656" s="3" t="s">
        <v>85</v>
      </c>
      <c r="X656" s="3" t="s">
        <v>86</v>
      </c>
      <c r="Y656" s="3" t="s">
        <v>83</v>
      </c>
      <c r="Z656" s="4" t="str">
        <f>IF(Tabela1[[#This Row],[R.A.E]]="SIM",VLOOKUP(Tabela1[[#This Row],[CLASSIFICAÇÃO]],Lista_Susp_!PRAZO,2,0)+Tabela1[[#This Row],[DATA]],"")</f>
        <v/>
      </c>
      <c r="AA656" s="13" t="b">
        <f ca="1">IF(Tabela1[[#This Row],[R.A.E]]="SIM",IF(AC656="ok","CONCLUÍDO",IF(Tabela1[[#This Row],[PRAZO ABERTURA R.A.E]]&lt;TODAY(),"ATRASADO","NO PRAZO")))</f>
        <v>0</v>
      </c>
      <c r="AB656" s="13" t="str">
        <f ca="1">IF(Tabela1[[#This Row],[PRAZO ABERTURA R.A.E]]&gt;=TODAY(),"",IF(Tabela1[[#This Row],[STATUS]]="ATRASADO",TODAY()-Tabela1[[#This Row],[PRAZO ABERTURA R.A.E]],""))</f>
        <v/>
      </c>
      <c r="AE656" s="3"/>
      <c r="AF656" t="s">
        <v>89</v>
      </c>
    </row>
    <row r="657" spans="1:32" ht="60" x14ac:dyDescent="0.25">
      <c r="A657" s="6">
        <v>656</v>
      </c>
      <c r="B657" s="2" t="s">
        <v>25</v>
      </c>
      <c r="C657" s="85">
        <v>45446</v>
      </c>
      <c r="D657" s="18" t="str">
        <f t="shared" si="6"/>
        <v>junho</v>
      </c>
      <c r="E657" s="9">
        <v>0.74305555555555547</v>
      </c>
      <c r="F657" s="80" t="s">
        <v>3939</v>
      </c>
      <c r="G657" s="2" t="s">
        <v>28</v>
      </c>
      <c r="H657" s="23" t="s">
        <v>2401</v>
      </c>
      <c r="I657" s="131"/>
      <c r="J657" s="3"/>
      <c r="K657" s="5" t="s">
        <v>4002</v>
      </c>
      <c r="L657" s="3" t="s">
        <v>149</v>
      </c>
      <c r="M657" s="3" t="s">
        <v>146</v>
      </c>
      <c r="N657" s="2" t="s">
        <v>3346</v>
      </c>
      <c r="O657" s="2" t="s">
        <v>3940</v>
      </c>
      <c r="P657" s="3" t="s">
        <v>3542</v>
      </c>
      <c r="Q657" s="70"/>
      <c r="R657" s="70"/>
      <c r="S657" s="70"/>
      <c r="T657" s="7" t="s">
        <v>3941</v>
      </c>
      <c r="U657" s="3" t="s">
        <v>3942</v>
      </c>
      <c r="V657" s="3" t="s">
        <v>80</v>
      </c>
      <c r="W657" s="3" t="s">
        <v>92</v>
      </c>
      <c r="X657" s="3" t="s">
        <v>86</v>
      </c>
      <c r="Y657" s="3" t="s">
        <v>89</v>
      </c>
      <c r="Z657" s="4">
        <f>IF(Tabela1[[#This Row],[R.A.E]]="SIM",VLOOKUP(Tabela1[[#This Row],[CLASSIFICAÇÃO]],Lista_Susp_!PRAZO,2,0)+Tabela1[[#This Row],[DATA]],"")</f>
        <v>45453</v>
      </c>
      <c r="AA657" s="13" t="str">
        <f ca="1">IF(Tabela1[[#This Row],[R.A.E]]="SIM",IF(AC657="ok","CONCLUÍDO",IF(Tabela1[[#This Row],[PRAZO ABERTURA R.A.E]]&lt;TODAY(),"ATRASADO","NO PRAZO")))</f>
        <v>CONCLUÍDO</v>
      </c>
      <c r="AB657" s="13" t="str">
        <f ca="1">IF(Tabela1[[#This Row],[PRAZO ABERTURA R.A.E]]&gt;=TODAY(),"",IF(Tabela1[[#This Row],[STATUS]]="ATRASADO",TODAY()-Tabela1[[#This Row],[PRAZO ABERTURA R.A.E]],""))</f>
        <v/>
      </c>
      <c r="AC657" s="3" t="s">
        <v>248</v>
      </c>
      <c r="AD657" s="4">
        <v>45419</v>
      </c>
      <c r="AE657" s="3" t="s">
        <v>89</v>
      </c>
      <c r="AF657" t="s">
        <v>89</v>
      </c>
    </row>
    <row r="658" spans="1:32" ht="195" x14ac:dyDescent="0.25">
      <c r="A658" s="6">
        <v>657</v>
      </c>
      <c r="B658" s="2" t="s">
        <v>25</v>
      </c>
      <c r="C658" s="85">
        <v>45446</v>
      </c>
      <c r="D658" s="18" t="str">
        <f t="shared" si="6"/>
        <v>junho</v>
      </c>
      <c r="E658" s="9">
        <v>0.38541666666666669</v>
      </c>
      <c r="F658" s="80" t="s">
        <v>3943</v>
      </c>
      <c r="G658" s="2" t="s">
        <v>32</v>
      </c>
      <c r="H658" s="23"/>
      <c r="I658" s="131"/>
      <c r="J658" s="3" t="s">
        <v>89</v>
      </c>
      <c r="K658" s="5" t="s">
        <v>4001</v>
      </c>
      <c r="L658" s="3" t="s">
        <v>150</v>
      </c>
      <c r="M658" s="3" t="s">
        <v>275</v>
      </c>
      <c r="N658" s="2" t="s">
        <v>3944</v>
      </c>
      <c r="O658" s="2" t="s">
        <v>3945</v>
      </c>
      <c r="P658" s="3" t="s">
        <v>1673</v>
      </c>
      <c r="Q658" s="70"/>
      <c r="R658" s="70"/>
      <c r="S658" s="70"/>
      <c r="T658" s="7" t="s">
        <v>3946</v>
      </c>
      <c r="U658" s="3" t="s">
        <v>3947</v>
      </c>
      <c r="V658" s="3" t="s">
        <v>90</v>
      </c>
      <c r="W658" s="3" t="s">
        <v>92</v>
      </c>
      <c r="X658" s="3" t="s">
        <v>95</v>
      </c>
      <c r="Y658" s="3" t="s">
        <v>89</v>
      </c>
      <c r="Z658" s="4">
        <f>IF(Tabela1[[#This Row],[R.A.E]]="SIM",VLOOKUP(Tabela1[[#This Row],[CLASSIFICAÇÃO]],Lista_Susp_!PRAZO,2,0)+Tabela1[[#This Row],[DATA]],"")</f>
        <v>45453</v>
      </c>
      <c r="AA658" s="13" t="str">
        <f ca="1">IF(Tabela1[[#This Row],[R.A.E]]="SIM",IF(AC658="ok","CONCLUÍDO",IF(Tabela1[[#This Row],[PRAZO ABERTURA R.A.E]]&lt;TODAY(),"ATRASADO","NO PRAZO")))</f>
        <v>CONCLUÍDO</v>
      </c>
      <c r="AB658" s="13" t="str">
        <f ca="1">IF(Tabela1[[#This Row],[PRAZO ABERTURA R.A.E]]&gt;=TODAY(),"",IF(Tabela1[[#This Row],[STATUS]]="ATRASADO",TODAY()-Tabela1[[#This Row],[PRAZO ABERTURA R.A.E]],""))</f>
        <v/>
      </c>
      <c r="AC658" s="3" t="s">
        <v>248</v>
      </c>
      <c r="AE658" s="3" t="s">
        <v>89</v>
      </c>
    </row>
    <row r="659" spans="1:32" ht="30" x14ac:dyDescent="0.25">
      <c r="A659" s="6">
        <v>658</v>
      </c>
      <c r="B659" s="2" t="s">
        <v>25</v>
      </c>
      <c r="C659" s="85">
        <v>45447</v>
      </c>
      <c r="D659" s="18" t="str">
        <f t="shared" si="6"/>
        <v>junho</v>
      </c>
      <c r="E659" s="9">
        <v>0.35416666666666669</v>
      </c>
      <c r="F659" s="80" t="s">
        <v>3949</v>
      </c>
      <c r="G659" s="2" t="s">
        <v>32</v>
      </c>
      <c r="H659" s="23"/>
      <c r="I659" s="131"/>
      <c r="J659" s="3"/>
      <c r="K659" s="5" t="s">
        <v>3950</v>
      </c>
      <c r="L659" s="3" t="s">
        <v>209</v>
      </c>
      <c r="M659" s="3" t="s">
        <v>145</v>
      </c>
      <c r="N659" s="2" t="s">
        <v>3951</v>
      </c>
      <c r="O659" s="2" t="s">
        <v>3952</v>
      </c>
      <c r="P659" s="3" t="s">
        <v>3895</v>
      </c>
      <c r="Q659" s="70"/>
      <c r="R659" s="70"/>
      <c r="S659" s="70"/>
      <c r="T659" s="7" t="s">
        <v>3953</v>
      </c>
      <c r="U659" s="3" t="s">
        <v>3954</v>
      </c>
      <c r="V659" s="3" t="s">
        <v>91</v>
      </c>
      <c r="W659" s="3" t="s">
        <v>85</v>
      </c>
      <c r="X659" s="3" t="s">
        <v>86</v>
      </c>
      <c r="Y659" s="3" t="s">
        <v>83</v>
      </c>
      <c r="Z659" s="4" t="str">
        <f>IF(Tabela1[[#This Row],[R.A.E]]="SIM",VLOOKUP(Tabela1[[#This Row],[CLASSIFICAÇÃO]],Lista_Susp_!PRAZO,2,0)+Tabela1[[#This Row],[DATA]],"")</f>
        <v/>
      </c>
      <c r="AA659" s="13" t="b">
        <f ca="1">IF(Tabela1[[#This Row],[R.A.E]]="SIM",IF(AC659="ok","CONCLUÍDO",IF(Tabela1[[#This Row],[PRAZO ABERTURA R.A.E]]&lt;TODAY(),"ATRASADO","NO PRAZO")))</f>
        <v>0</v>
      </c>
      <c r="AB659" s="13" t="str">
        <f ca="1">IF(Tabela1[[#This Row],[PRAZO ABERTURA R.A.E]]&gt;=TODAY(),"",IF(Tabela1[[#This Row],[STATUS]]="ATRASADO",TODAY()-Tabela1[[#This Row],[PRAZO ABERTURA R.A.E]],""))</f>
        <v/>
      </c>
      <c r="AE659" s="3"/>
      <c r="AF659" t="s">
        <v>89</v>
      </c>
    </row>
    <row r="660" spans="1:32" ht="45" x14ac:dyDescent="0.25">
      <c r="A660" s="6">
        <v>659</v>
      </c>
      <c r="B660" s="2" t="s">
        <v>25</v>
      </c>
      <c r="C660" s="85">
        <v>45447</v>
      </c>
      <c r="D660" s="18" t="str">
        <f t="shared" si="6"/>
        <v>junho</v>
      </c>
      <c r="E660" s="9">
        <v>0.5625</v>
      </c>
      <c r="F660" s="80" t="s">
        <v>3955</v>
      </c>
      <c r="G660" s="2" t="s">
        <v>32</v>
      </c>
      <c r="H660" s="23"/>
      <c r="I660" s="131"/>
      <c r="J660" s="3"/>
      <c r="K660" s="5" t="s">
        <v>4000</v>
      </c>
      <c r="L660" s="3" t="s">
        <v>150</v>
      </c>
      <c r="M660" s="3" t="s">
        <v>145</v>
      </c>
      <c r="N660" s="2" t="s">
        <v>3967</v>
      </c>
      <c r="O660" s="2" t="s">
        <v>3957</v>
      </c>
      <c r="P660" s="3" t="s">
        <v>3636</v>
      </c>
      <c r="Q660" s="70"/>
      <c r="R660" s="70"/>
      <c r="S660" s="70"/>
      <c r="T660" s="7" t="s">
        <v>3960</v>
      </c>
      <c r="U660" s="3" t="s">
        <v>3685</v>
      </c>
      <c r="V660" s="3" t="s">
        <v>84</v>
      </c>
      <c r="W660" s="3" t="s">
        <v>85</v>
      </c>
      <c r="X660" s="3" t="s">
        <v>86</v>
      </c>
      <c r="Y660" s="3" t="s">
        <v>83</v>
      </c>
      <c r="Z660" s="4" t="str">
        <f>IF(Tabela1[[#This Row],[R.A.E]]="SIM",VLOOKUP(Tabela1[[#This Row],[CLASSIFICAÇÃO]],Lista_Susp_!PRAZO,2,0)+Tabela1[[#This Row],[DATA]],"")</f>
        <v/>
      </c>
      <c r="AA660" s="13" t="b">
        <f ca="1">IF(Tabela1[[#This Row],[R.A.E]]="SIM",IF(AC660="ok","CONCLUÍDO",IF(Tabela1[[#This Row],[PRAZO ABERTURA R.A.E]]&lt;TODAY(),"ATRASADO","NO PRAZO")))</f>
        <v>0</v>
      </c>
      <c r="AB660" s="13" t="str">
        <f ca="1">IF(Tabela1[[#This Row],[PRAZO ABERTURA R.A.E]]&gt;=TODAY(),"",IF(Tabela1[[#This Row],[STATUS]]="ATRASADO",TODAY()-Tabela1[[#This Row],[PRAZO ABERTURA R.A.E]],""))</f>
        <v/>
      </c>
      <c r="AE660" s="3"/>
      <c r="AF660" t="s">
        <v>89</v>
      </c>
    </row>
    <row r="661" spans="1:32" ht="45" x14ac:dyDescent="0.25">
      <c r="A661" s="6">
        <v>659</v>
      </c>
      <c r="B661" s="2" t="s">
        <v>25</v>
      </c>
      <c r="C661" s="85">
        <v>45447</v>
      </c>
      <c r="D661" s="18" t="str">
        <f t="shared" ref="D661" si="7">TEXT(C661,"MMMM")</f>
        <v>junho</v>
      </c>
      <c r="E661" s="9">
        <v>0.55555555555555558</v>
      </c>
      <c r="F661" s="80" t="s">
        <v>3958</v>
      </c>
      <c r="G661" s="2" t="s">
        <v>32</v>
      </c>
      <c r="H661" s="23"/>
      <c r="I661" s="131"/>
      <c r="J661" s="3"/>
      <c r="K661" s="5" t="s">
        <v>3999</v>
      </c>
      <c r="L661" s="3" t="s">
        <v>150</v>
      </c>
      <c r="M661" s="3" t="s">
        <v>145</v>
      </c>
      <c r="N661" s="2" t="s">
        <v>3956</v>
      </c>
      <c r="O661" s="2" t="s">
        <v>3959</v>
      </c>
      <c r="P661" s="3" t="s">
        <v>3636</v>
      </c>
      <c r="Q661" s="70"/>
      <c r="R661" s="70"/>
      <c r="S661" s="70"/>
      <c r="T661" s="7" t="s">
        <v>3961</v>
      </c>
      <c r="U661" s="3" t="s">
        <v>3685</v>
      </c>
      <c r="V661" s="3" t="s">
        <v>84</v>
      </c>
      <c r="W661" s="3" t="s">
        <v>85</v>
      </c>
      <c r="X661" s="3" t="s">
        <v>86</v>
      </c>
      <c r="Y661" s="3" t="s">
        <v>83</v>
      </c>
      <c r="Z661" s="4" t="str">
        <f>IF(Tabela1[[#This Row],[R.A.E]]="SIM",VLOOKUP(Tabela1[[#This Row],[CLASSIFICAÇÃO]],Lista_Susp_!PRAZO,2,0)+Tabela1[[#This Row],[DATA]],"")</f>
        <v/>
      </c>
      <c r="AA661" s="13" t="b">
        <f ca="1">IF(Tabela1[[#This Row],[R.A.E]]="SIM",IF(AC661="ok","CONCLUÍDO",IF(Tabela1[[#This Row],[PRAZO ABERTURA R.A.E]]&lt;TODAY(),"ATRASADO","NO PRAZO")))</f>
        <v>0</v>
      </c>
      <c r="AB661" s="13" t="str">
        <f ca="1">IF(Tabela1[[#This Row],[PRAZO ABERTURA R.A.E]]&gt;=TODAY(),"",IF(Tabela1[[#This Row],[STATUS]]="ATRASADO",TODAY()-Tabela1[[#This Row],[PRAZO ABERTURA R.A.E]],""))</f>
        <v/>
      </c>
      <c r="AE661" s="3"/>
      <c r="AF661" t="s">
        <v>89</v>
      </c>
    </row>
    <row r="662" spans="1:32" ht="45" x14ac:dyDescent="0.25">
      <c r="A662" s="6">
        <v>661</v>
      </c>
      <c r="B662" s="2" t="s">
        <v>25</v>
      </c>
      <c r="C662" s="85">
        <v>45447</v>
      </c>
      <c r="D662" s="18" t="str">
        <f t="shared" si="6"/>
        <v>junho</v>
      </c>
      <c r="E662" s="9">
        <v>0.35416666666666669</v>
      </c>
      <c r="F662" s="80" t="s">
        <v>3962</v>
      </c>
      <c r="G662" s="2" t="s">
        <v>28</v>
      </c>
      <c r="H662" s="23" t="s">
        <v>2400</v>
      </c>
      <c r="I662" s="131"/>
      <c r="J662" s="3"/>
      <c r="K662" s="5" t="s">
        <v>3998</v>
      </c>
      <c r="L662" s="3" t="s">
        <v>296</v>
      </c>
      <c r="M662" s="3" t="s">
        <v>51</v>
      </c>
      <c r="N662" s="2" t="s">
        <v>3963</v>
      </c>
      <c r="O662" s="2" t="s">
        <v>3964</v>
      </c>
      <c r="P662" s="3" t="s">
        <v>459</v>
      </c>
      <c r="Q662" s="70"/>
      <c r="R662" s="70"/>
      <c r="S662" s="70"/>
      <c r="T662" s="7" t="s">
        <v>3965</v>
      </c>
      <c r="U662" s="3" t="s">
        <v>3728</v>
      </c>
      <c r="V662" s="3" t="s">
        <v>97</v>
      </c>
      <c r="W662" s="3" t="s">
        <v>85</v>
      </c>
      <c r="X662" s="3" t="s">
        <v>86</v>
      </c>
      <c r="Y662" s="3" t="s">
        <v>89</v>
      </c>
      <c r="Z662" s="4">
        <f>IF(Tabela1[[#This Row],[R.A.E]]="SIM",VLOOKUP(Tabela1[[#This Row],[CLASSIFICAÇÃO]],Lista_Susp_!PRAZO,2,0)+Tabela1[[#This Row],[DATA]],"")</f>
        <v>45454</v>
      </c>
      <c r="AA662" s="13" t="str">
        <f ca="1">IF(Tabela1[[#This Row],[R.A.E]]="SIM",IF(AC662="ok","CONCLUÍDO",IF(Tabela1[[#This Row],[PRAZO ABERTURA R.A.E]]&lt;TODAY(),"ATRASADO","NO PRAZO")))</f>
        <v>CONCLUÍDO</v>
      </c>
      <c r="AB662" s="13" t="str">
        <f ca="1">IF(Tabela1[[#This Row],[PRAZO ABERTURA R.A.E]]&gt;=TODAY(),"",IF(Tabela1[[#This Row],[STATUS]]="ATRASADO",TODAY()-Tabela1[[#This Row],[PRAZO ABERTURA R.A.E]],""))</f>
        <v/>
      </c>
      <c r="AC662" s="3" t="s">
        <v>248</v>
      </c>
      <c r="AD662" s="4">
        <v>45453</v>
      </c>
      <c r="AE662" s="3" t="s">
        <v>89</v>
      </c>
      <c r="AF662" t="s">
        <v>89</v>
      </c>
    </row>
    <row r="663" spans="1:32" ht="45" x14ac:dyDescent="0.25">
      <c r="A663" s="6">
        <v>662</v>
      </c>
      <c r="B663" s="2" t="s">
        <v>25</v>
      </c>
      <c r="C663" s="85">
        <v>45447</v>
      </c>
      <c r="D663" s="18" t="str">
        <f t="shared" si="6"/>
        <v>junho</v>
      </c>
      <c r="E663" s="9">
        <v>0.65277777777777779</v>
      </c>
      <c r="F663" s="80" t="s">
        <v>3966</v>
      </c>
      <c r="G663" s="2" t="s">
        <v>36</v>
      </c>
      <c r="H663" s="23"/>
      <c r="I663" s="131"/>
      <c r="J663" s="3"/>
      <c r="K663" s="5" t="s">
        <v>3997</v>
      </c>
      <c r="L663" s="3" t="s">
        <v>150</v>
      </c>
      <c r="M663" s="3" t="s">
        <v>145</v>
      </c>
      <c r="N663" s="2" t="s">
        <v>3967</v>
      </c>
      <c r="O663" s="2" t="s">
        <v>3968</v>
      </c>
      <c r="P663" s="3" t="s">
        <v>3636</v>
      </c>
      <c r="Q663" s="70"/>
      <c r="R663" s="70"/>
      <c r="S663" s="70"/>
      <c r="T663" s="7" t="s">
        <v>3960</v>
      </c>
      <c r="U663" s="3" t="s">
        <v>3685</v>
      </c>
      <c r="V663" s="3" t="s">
        <v>84</v>
      </c>
      <c r="W663" s="3" t="s">
        <v>85</v>
      </c>
      <c r="X663" s="3" t="s">
        <v>86</v>
      </c>
      <c r="Y663" s="3" t="s">
        <v>83</v>
      </c>
      <c r="Z663" s="4" t="str">
        <f>IF(Tabela1[[#This Row],[R.A.E]]="SIM",VLOOKUP(Tabela1[[#This Row],[CLASSIFICAÇÃO]],Lista_Susp_!PRAZO,2,0)+Tabela1[[#This Row],[DATA]],"")</f>
        <v/>
      </c>
      <c r="AA663" s="13" t="b">
        <f ca="1">IF(Tabela1[[#This Row],[R.A.E]]="SIM",IF(AC663="ok","CONCLUÍDO",IF(Tabela1[[#This Row],[PRAZO ABERTURA R.A.E]]&lt;TODAY(),"ATRASADO","NO PRAZO")))</f>
        <v>0</v>
      </c>
      <c r="AB663" s="13" t="str">
        <f ca="1">IF(Tabela1[[#This Row],[PRAZO ABERTURA R.A.E]]&gt;=TODAY(),"",IF(Tabela1[[#This Row],[STATUS]]="ATRASADO",TODAY()-Tabela1[[#This Row],[PRAZO ABERTURA R.A.E]],""))</f>
        <v/>
      </c>
      <c r="AE663" s="3"/>
      <c r="AF663" t="s">
        <v>89</v>
      </c>
    </row>
    <row r="664" spans="1:32" ht="45" x14ac:dyDescent="0.25">
      <c r="A664" s="6">
        <v>663</v>
      </c>
      <c r="B664" s="2" t="s">
        <v>30</v>
      </c>
      <c r="C664" s="85">
        <v>45447</v>
      </c>
      <c r="D664" s="18" t="str">
        <f t="shared" si="6"/>
        <v>junho</v>
      </c>
      <c r="E664" s="9">
        <v>0.4201388888888889</v>
      </c>
      <c r="F664" s="80" t="s">
        <v>1363</v>
      </c>
      <c r="G664" s="2" t="s">
        <v>39</v>
      </c>
      <c r="H664" s="23"/>
      <c r="I664" s="131"/>
      <c r="J664" s="3"/>
      <c r="K664" s="5" t="s">
        <v>3996</v>
      </c>
      <c r="L664" s="3" t="s">
        <v>204</v>
      </c>
      <c r="M664" s="3" t="s">
        <v>145</v>
      </c>
      <c r="N664" s="2" t="s">
        <v>3969</v>
      </c>
      <c r="O664" s="2" t="s">
        <v>3970</v>
      </c>
      <c r="P664" s="3" t="s">
        <v>2615</v>
      </c>
      <c r="Q664" s="70"/>
      <c r="R664" s="70"/>
      <c r="S664" s="70"/>
      <c r="T664" s="7" t="s">
        <v>3971</v>
      </c>
      <c r="U664" s="3" t="s">
        <v>3972</v>
      </c>
      <c r="V664" s="3" t="s">
        <v>103</v>
      </c>
      <c r="W664" s="3" t="s">
        <v>85</v>
      </c>
      <c r="X664" s="3" t="s">
        <v>86</v>
      </c>
      <c r="Y664" s="3" t="s">
        <v>83</v>
      </c>
      <c r="Z664" s="4" t="str">
        <f>IF(Tabela1[[#This Row],[R.A.E]]="SIM",VLOOKUP(Tabela1[[#This Row],[CLASSIFICAÇÃO]],Lista_Susp_!PRAZO,2,0)+Tabela1[[#This Row],[DATA]],"")</f>
        <v/>
      </c>
      <c r="AA664" s="13" t="b">
        <f ca="1">IF(Tabela1[[#This Row],[R.A.E]]="SIM",IF(AC664="ok","CONCLUÍDO",IF(Tabela1[[#This Row],[PRAZO ABERTURA R.A.E]]&lt;TODAY(),"ATRASADO","NO PRAZO")))</f>
        <v>0</v>
      </c>
      <c r="AB664" s="13" t="str">
        <f ca="1">IF(Tabela1[[#This Row],[PRAZO ABERTURA R.A.E]]&gt;=TODAY(),"",IF(Tabela1[[#This Row],[STATUS]]="ATRASADO",TODAY()-Tabela1[[#This Row],[PRAZO ABERTURA R.A.E]],""))</f>
        <v/>
      </c>
      <c r="AE664" s="3"/>
      <c r="AF664" t="s">
        <v>89</v>
      </c>
    </row>
    <row r="665" spans="1:32" ht="30" x14ac:dyDescent="0.25">
      <c r="A665" s="6">
        <v>664</v>
      </c>
      <c r="B665" s="2" t="s">
        <v>30</v>
      </c>
      <c r="C665" s="85">
        <v>45447</v>
      </c>
      <c r="D665" s="18" t="str">
        <f t="shared" si="6"/>
        <v>junho</v>
      </c>
      <c r="E665" s="9">
        <v>0.72222222222222221</v>
      </c>
      <c r="F665" s="157" t="s">
        <v>4003</v>
      </c>
      <c r="G665" s="2" t="s">
        <v>28</v>
      </c>
      <c r="H665" s="23" t="s">
        <v>2400</v>
      </c>
      <c r="I665" s="131"/>
      <c r="J665" s="3"/>
      <c r="K665" s="5" t="s">
        <v>3995</v>
      </c>
      <c r="L665" s="3" t="s">
        <v>216</v>
      </c>
      <c r="M665" s="3" t="s">
        <v>145</v>
      </c>
      <c r="N665" s="2" t="s">
        <v>1087</v>
      </c>
      <c r="O665" s="2" t="s">
        <v>3974</v>
      </c>
      <c r="P665" s="3" t="s">
        <v>533</v>
      </c>
      <c r="Q665" s="70"/>
      <c r="R665" s="70"/>
      <c r="S665" s="70"/>
      <c r="T665" s="7" t="s">
        <v>3975</v>
      </c>
      <c r="U665" s="3" t="s">
        <v>3111</v>
      </c>
      <c r="V665" s="3" t="s">
        <v>258</v>
      </c>
      <c r="W665" s="3" t="s">
        <v>85</v>
      </c>
      <c r="X665" s="3" t="s">
        <v>86</v>
      </c>
      <c r="Y665" s="3" t="s">
        <v>83</v>
      </c>
      <c r="Z665" s="4" t="str">
        <f>IF(Tabela1[[#This Row],[R.A.E]]="SIM",VLOOKUP(Tabela1[[#This Row],[CLASSIFICAÇÃO]],Lista_Susp_!PRAZO,2,0)+Tabela1[[#This Row],[DATA]],"")</f>
        <v/>
      </c>
      <c r="AA665" s="13" t="b">
        <f ca="1">IF(Tabela1[[#This Row],[R.A.E]]="SIM",IF(AC665="ok","CONCLUÍDO",IF(Tabela1[[#This Row],[PRAZO ABERTURA R.A.E]]&lt;TODAY(),"ATRASADO","NO PRAZO")))</f>
        <v>0</v>
      </c>
      <c r="AB665" s="13" t="str">
        <f ca="1">IF(Tabela1[[#This Row],[PRAZO ABERTURA R.A.E]]&gt;=TODAY(),"",IF(Tabela1[[#This Row],[STATUS]]="ATRASADO",TODAY()-Tabela1[[#This Row],[PRAZO ABERTURA R.A.E]],""))</f>
        <v/>
      </c>
      <c r="AE665" s="3"/>
      <c r="AF665" t="s">
        <v>89</v>
      </c>
    </row>
    <row r="666" spans="1:32" ht="60" x14ac:dyDescent="0.25">
      <c r="A666" s="6">
        <v>665</v>
      </c>
      <c r="B666" s="2" t="s">
        <v>30</v>
      </c>
      <c r="C666" s="85">
        <v>45447</v>
      </c>
      <c r="D666" s="18" t="str">
        <f t="shared" si="6"/>
        <v>junho</v>
      </c>
      <c r="E666" s="9">
        <v>0.47916666666666669</v>
      </c>
      <c r="F666" s="80" t="s">
        <v>3973</v>
      </c>
      <c r="G666" s="2" t="s">
        <v>28</v>
      </c>
      <c r="H666" s="23" t="s">
        <v>2400</v>
      </c>
      <c r="I666" s="131"/>
      <c r="J666" s="3"/>
      <c r="K666" s="5" t="s">
        <v>3994</v>
      </c>
      <c r="L666" s="3" t="s">
        <v>216</v>
      </c>
      <c r="M666" s="3" t="s">
        <v>145</v>
      </c>
      <c r="N666" s="2" t="s">
        <v>1087</v>
      </c>
      <c r="O666" s="2" t="s">
        <v>3974</v>
      </c>
      <c r="P666" s="3" t="s">
        <v>533</v>
      </c>
      <c r="Q666" s="70"/>
      <c r="R666" s="70"/>
      <c r="S666" s="70"/>
      <c r="T666" s="7" t="s">
        <v>3976</v>
      </c>
      <c r="U666" s="3" t="s">
        <v>3977</v>
      </c>
      <c r="V666" s="3" t="s">
        <v>258</v>
      </c>
      <c r="W666" s="3" t="s">
        <v>85</v>
      </c>
      <c r="X666" s="3" t="s">
        <v>86</v>
      </c>
      <c r="Y666" s="3" t="s">
        <v>83</v>
      </c>
      <c r="Z666" s="4" t="str">
        <f>IF(Tabela1[[#This Row],[R.A.E]]="SIM",VLOOKUP(Tabela1[[#This Row],[CLASSIFICAÇÃO]],Lista_Susp_!PRAZO,2,0)+Tabela1[[#This Row],[DATA]],"")</f>
        <v/>
      </c>
      <c r="AA666" s="13" t="b">
        <f ca="1">IF(Tabela1[[#This Row],[R.A.E]]="SIM",IF(AC666="ok","CONCLUÍDO",IF(Tabela1[[#This Row],[PRAZO ABERTURA R.A.E]]&lt;TODAY(),"ATRASADO","NO PRAZO")))</f>
        <v>0</v>
      </c>
      <c r="AB666" s="13" t="str">
        <f ca="1">IF(Tabela1[[#This Row],[PRAZO ABERTURA R.A.E]]&gt;=TODAY(),"",IF(Tabela1[[#This Row],[STATUS]]="ATRASADO",TODAY()-Tabela1[[#This Row],[PRAZO ABERTURA R.A.E]],""))</f>
        <v/>
      </c>
      <c r="AE666" s="3"/>
      <c r="AF666" t="s">
        <v>89</v>
      </c>
    </row>
    <row r="667" spans="1:32" ht="60" x14ac:dyDescent="0.25">
      <c r="A667" s="6">
        <v>666</v>
      </c>
      <c r="B667" s="2" t="s">
        <v>25</v>
      </c>
      <c r="C667" s="85">
        <v>45448</v>
      </c>
      <c r="D667" s="18" t="str">
        <f t="shared" si="6"/>
        <v>junho</v>
      </c>
      <c r="E667" s="9">
        <v>0.34027777777777773</v>
      </c>
      <c r="F667" s="80" t="s">
        <v>3978</v>
      </c>
      <c r="G667" s="2" t="s">
        <v>32</v>
      </c>
      <c r="H667" s="23"/>
      <c r="I667" s="131"/>
      <c r="J667" s="3"/>
      <c r="K667" s="5" t="s">
        <v>3979</v>
      </c>
      <c r="L667" s="3" t="s">
        <v>150</v>
      </c>
      <c r="M667" s="3" t="s">
        <v>51</v>
      </c>
      <c r="N667" s="2" t="s">
        <v>3980</v>
      </c>
      <c r="O667" s="2" t="s">
        <v>3981</v>
      </c>
      <c r="P667" s="3" t="s">
        <v>3636</v>
      </c>
      <c r="Q667" s="70"/>
      <c r="R667" s="70"/>
      <c r="S667" s="70"/>
      <c r="T667" s="7" t="s">
        <v>3982</v>
      </c>
      <c r="U667" s="3" t="s">
        <v>2127</v>
      </c>
      <c r="V667" s="3" t="s">
        <v>97</v>
      </c>
      <c r="W667" s="3" t="s">
        <v>85</v>
      </c>
      <c r="X667" s="3" t="s">
        <v>86</v>
      </c>
      <c r="Y667" s="3" t="s">
        <v>83</v>
      </c>
      <c r="Z667" s="4" t="str">
        <f>IF(Tabela1[[#This Row],[R.A.E]]="SIM",VLOOKUP(Tabela1[[#This Row],[CLASSIFICAÇÃO]],Lista_Susp_!PRAZO,2,0)+Tabela1[[#This Row],[DATA]],"")</f>
        <v/>
      </c>
      <c r="AA667" s="13" t="b">
        <f ca="1">IF(Tabela1[[#This Row],[R.A.E]]="SIM",IF(AC667="ok","CONCLUÍDO",IF(Tabela1[[#This Row],[PRAZO ABERTURA R.A.E]]&lt;TODAY(),"ATRASADO","NO PRAZO")))</f>
        <v>0</v>
      </c>
      <c r="AB667" s="13" t="str">
        <f ca="1">IF(Tabela1[[#This Row],[PRAZO ABERTURA R.A.E]]&gt;=TODAY(),"",IF(Tabela1[[#This Row],[STATUS]]="ATRASADO",TODAY()-Tabela1[[#This Row],[PRAZO ABERTURA R.A.E]],""))</f>
        <v/>
      </c>
      <c r="AE667" s="3"/>
      <c r="AF667" t="s">
        <v>89</v>
      </c>
    </row>
    <row r="668" spans="1:32" ht="60" x14ac:dyDescent="0.25">
      <c r="A668" s="6">
        <v>667</v>
      </c>
      <c r="B668" s="2" t="s">
        <v>30</v>
      </c>
      <c r="C668" s="85">
        <v>45448</v>
      </c>
      <c r="D668" s="18" t="str">
        <f t="shared" si="6"/>
        <v>junho</v>
      </c>
      <c r="E668" s="9">
        <v>0.53472222222222221</v>
      </c>
      <c r="F668" s="80" t="s">
        <v>3983</v>
      </c>
      <c r="G668" s="2" t="s">
        <v>36</v>
      </c>
      <c r="H668" s="23"/>
      <c r="I668" s="131"/>
      <c r="J668" s="3"/>
      <c r="K668" s="5" t="s">
        <v>3993</v>
      </c>
      <c r="L668" s="3" t="s">
        <v>221</v>
      </c>
      <c r="M668" s="3" t="s">
        <v>145</v>
      </c>
      <c r="N668" s="2" t="s">
        <v>3065</v>
      </c>
      <c r="O668" s="2" t="s">
        <v>3984</v>
      </c>
      <c r="P668" s="3" t="s">
        <v>3316</v>
      </c>
      <c r="Q668" s="70"/>
      <c r="R668" s="70"/>
      <c r="S668" s="70"/>
      <c r="T668" s="7" t="s">
        <v>3985</v>
      </c>
      <c r="U668" s="3" t="s">
        <v>3986</v>
      </c>
      <c r="V668" s="3" t="s">
        <v>99</v>
      </c>
      <c r="W668" s="3" t="s">
        <v>85</v>
      </c>
      <c r="X668" s="3" t="s">
        <v>86</v>
      </c>
      <c r="Y668" s="3" t="s">
        <v>83</v>
      </c>
      <c r="Z668" s="4" t="str">
        <f>IF(Tabela1[[#This Row],[R.A.E]]="SIM",VLOOKUP(Tabela1[[#This Row],[CLASSIFICAÇÃO]],Lista_Susp_!PRAZO,2,0)+Tabela1[[#This Row],[DATA]],"")</f>
        <v/>
      </c>
      <c r="AA668" s="13" t="b">
        <f ca="1">IF(Tabela1[[#This Row],[R.A.E]]="SIM",IF(AC668="ok","CONCLUÍDO",IF(Tabela1[[#This Row],[PRAZO ABERTURA R.A.E]]&lt;TODAY(),"ATRASADO","NO PRAZO")))</f>
        <v>0</v>
      </c>
      <c r="AB668" s="13" t="str">
        <f ca="1">IF(Tabela1[[#This Row],[PRAZO ABERTURA R.A.E]]&gt;=TODAY(),"",IF(Tabela1[[#This Row],[STATUS]]="ATRASADO",TODAY()-Tabela1[[#This Row],[PRAZO ABERTURA R.A.E]],""))</f>
        <v/>
      </c>
      <c r="AE668" s="3"/>
      <c r="AF668" t="s">
        <v>89</v>
      </c>
    </row>
    <row r="669" spans="1:32" ht="60" x14ac:dyDescent="0.25">
      <c r="A669" s="6">
        <v>668</v>
      </c>
      <c r="B669" s="2" t="s">
        <v>30</v>
      </c>
      <c r="C669" s="85">
        <v>45416</v>
      </c>
      <c r="D669" s="18" t="str">
        <f t="shared" si="6"/>
        <v>maio</v>
      </c>
      <c r="E669" s="9">
        <v>0.70833333333333337</v>
      </c>
      <c r="F669" s="80" t="s">
        <v>3987</v>
      </c>
      <c r="G669" s="2" t="s">
        <v>39</v>
      </c>
      <c r="H669" s="23"/>
      <c r="I669" s="131"/>
      <c r="J669" s="3"/>
      <c r="K669" s="5" t="s">
        <v>3992</v>
      </c>
      <c r="L669" s="3" t="s">
        <v>176</v>
      </c>
      <c r="M669" s="3" t="s">
        <v>145</v>
      </c>
      <c r="N669" s="2" t="s">
        <v>3065</v>
      </c>
      <c r="O669" s="2" t="s">
        <v>3988</v>
      </c>
      <c r="P669" s="3" t="s">
        <v>3989</v>
      </c>
      <c r="Q669" s="70"/>
      <c r="R669" s="70"/>
      <c r="S669" s="70"/>
      <c r="T669" s="7" t="s">
        <v>3990</v>
      </c>
      <c r="U669" s="3" t="s">
        <v>3107</v>
      </c>
      <c r="V669" s="6" t="s">
        <v>3991</v>
      </c>
      <c r="W669" s="3" t="s">
        <v>85</v>
      </c>
      <c r="X669" s="3" t="s">
        <v>86</v>
      </c>
      <c r="Y669" s="3" t="s">
        <v>83</v>
      </c>
      <c r="Z669" s="4" t="str">
        <f>IF(Tabela1[[#This Row],[R.A.E]]="SIM",VLOOKUP(Tabela1[[#This Row],[CLASSIFICAÇÃO]],Lista_Susp_!PRAZO,2,0)+Tabela1[[#This Row],[DATA]],"")</f>
        <v/>
      </c>
      <c r="AA669" s="13" t="b">
        <f ca="1">IF(Tabela1[[#This Row],[R.A.E]]="SIM",IF(AC669="ok","CONCLUÍDO",IF(Tabela1[[#This Row],[PRAZO ABERTURA R.A.E]]&lt;TODAY(),"ATRASADO","NO PRAZO")))</f>
        <v>0</v>
      </c>
      <c r="AB669" s="13" t="str">
        <f ca="1">IF(Tabela1[[#This Row],[PRAZO ABERTURA R.A.E]]&gt;=TODAY(),"",IF(Tabela1[[#This Row],[STATUS]]="ATRASADO",TODAY()-Tabela1[[#This Row],[PRAZO ABERTURA R.A.E]],""))</f>
        <v/>
      </c>
      <c r="AE669" s="3"/>
      <c r="AF669" t="s">
        <v>89</v>
      </c>
    </row>
    <row r="670" spans="1:32" ht="45" x14ac:dyDescent="0.25">
      <c r="A670" s="6">
        <v>669</v>
      </c>
      <c r="B670" s="2" t="s">
        <v>30</v>
      </c>
      <c r="C670" s="85">
        <v>45449</v>
      </c>
      <c r="D670" s="18" t="str">
        <f t="shared" si="6"/>
        <v>junho</v>
      </c>
      <c r="E670" s="9">
        <v>0.39583333333333331</v>
      </c>
      <c r="F670" s="80" t="s">
        <v>4004</v>
      </c>
      <c r="G670" s="2" t="s">
        <v>39</v>
      </c>
      <c r="H670" s="23"/>
      <c r="I670" s="131"/>
      <c r="J670" s="3"/>
      <c r="K670" s="5" t="s">
        <v>4005</v>
      </c>
      <c r="L670" s="3" t="s">
        <v>220</v>
      </c>
      <c r="M670" s="3" t="s">
        <v>145</v>
      </c>
      <c r="N670" s="2" t="s">
        <v>4006</v>
      </c>
      <c r="O670" s="2" t="s">
        <v>4007</v>
      </c>
      <c r="P670" s="3" t="s">
        <v>3278</v>
      </c>
      <c r="Q670" s="70"/>
      <c r="R670" s="70"/>
      <c r="S670" s="70"/>
      <c r="T670" s="7" t="s">
        <v>4008</v>
      </c>
      <c r="U670" s="3" t="s">
        <v>4009</v>
      </c>
      <c r="V670" s="3" t="s">
        <v>3991</v>
      </c>
      <c r="W670" s="3" t="s">
        <v>85</v>
      </c>
      <c r="X670" s="3" t="s">
        <v>95</v>
      </c>
      <c r="Y670" s="3" t="s">
        <v>89</v>
      </c>
      <c r="Z670" s="4">
        <f>IF(Tabela1[[#This Row],[R.A.E]]="SIM",VLOOKUP(Tabela1[[#This Row],[CLASSIFICAÇÃO]],Lista_Susp_!PRAZO,2,0)+Tabela1[[#This Row],[DATA]],"")</f>
        <v>45456</v>
      </c>
      <c r="AA670" s="13" t="str">
        <f ca="1">IF(Tabela1[[#This Row],[R.A.E]]="SIM",IF(AC670="ok","CONCLUÍDO",IF(Tabela1[[#This Row],[PRAZO ABERTURA R.A.E]]&lt;TODAY(),"ATRASADO","NO PRAZO")))</f>
        <v>ATRASADO</v>
      </c>
      <c r="AB670" s="13">
        <f ca="1">IF(Tabela1[[#This Row],[PRAZO ABERTURA R.A.E]]&gt;=TODAY(),"",IF(Tabela1[[#This Row],[STATUS]]="ATRASADO",TODAY()-Tabela1[[#This Row],[PRAZO ABERTURA R.A.E]],""))</f>
        <v>92</v>
      </c>
      <c r="AE670" s="3"/>
      <c r="AF670" t="s">
        <v>89</v>
      </c>
    </row>
    <row r="671" spans="1:32" ht="45" x14ac:dyDescent="0.25">
      <c r="A671" s="6">
        <v>670</v>
      </c>
      <c r="B671" s="2" t="s">
        <v>30</v>
      </c>
      <c r="C671" s="85">
        <v>45449</v>
      </c>
      <c r="D671" s="18" t="str">
        <f t="shared" si="6"/>
        <v>junho</v>
      </c>
      <c r="E671" s="9">
        <v>0.37152777777777773</v>
      </c>
      <c r="F671" s="80" t="s">
        <v>4010</v>
      </c>
      <c r="G671" s="2" t="s">
        <v>32</v>
      </c>
      <c r="H671" s="23"/>
      <c r="I671" s="131"/>
      <c r="J671" s="3"/>
      <c r="K671" s="5" t="s">
        <v>4023</v>
      </c>
      <c r="L671" s="3" t="s">
        <v>129</v>
      </c>
      <c r="M671" s="3" t="s">
        <v>51</v>
      </c>
      <c r="N671" s="2" t="s">
        <v>4011</v>
      </c>
      <c r="O671" s="2" t="s">
        <v>4012</v>
      </c>
      <c r="P671" s="3" t="s">
        <v>372</v>
      </c>
      <c r="Q671" s="70"/>
      <c r="R671" s="70"/>
      <c r="S671" s="70"/>
      <c r="T671" s="7" t="s">
        <v>4013</v>
      </c>
      <c r="U671" s="3" t="s">
        <v>4014</v>
      </c>
      <c r="V671" s="3" t="s">
        <v>604</v>
      </c>
      <c r="W671" s="3" t="s">
        <v>85</v>
      </c>
      <c r="X671" s="3" t="s">
        <v>86</v>
      </c>
      <c r="Y671" s="3" t="s">
        <v>89</v>
      </c>
      <c r="Z671" s="4">
        <f>IF(Tabela1[[#This Row],[R.A.E]]="SIM",VLOOKUP(Tabela1[[#This Row],[CLASSIFICAÇÃO]],Lista_Susp_!PRAZO,2,0)+Tabela1[[#This Row],[DATA]],"")</f>
        <v>45456</v>
      </c>
      <c r="AA671" s="13" t="str">
        <f ca="1">IF(Tabela1[[#This Row],[R.A.E]]="SIM",IF(AC671="ok","CONCLUÍDO",IF(Tabela1[[#This Row],[PRAZO ABERTURA R.A.E]]&lt;TODAY(),"ATRASADO","NO PRAZO")))</f>
        <v>ATRASADO</v>
      </c>
      <c r="AB671" s="13">
        <f ca="1">IF(Tabela1[[#This Row],[PRAZO ABERTURA R.A.E]]&gt;=TODAY(),"",IF(Tabela1[[#This Row],[STATUS]]="ATRASADO",TODAY()-Tabela1[[#This Row],[PRAZO ABERTURA R.A.E]],""))</f>
        <v>92</v>
      </c>
      <c r="AE671" s="3"/>
      <c r="AF671" t="s">
        <v>89</v>
      </c>
    </row>
    <row r="672" spans="1:32" ht="30" x14ac:dyDescent="0.25">
      <c r="A672" s="6">
        <v>671</v>
      </c>
      <c r="B672" s="2" t="s">
        <v>30</v>
      </c>
      <c r="C672" s="85">
        <v>45449</v>
      </c>
      <c r="D672" s="18" t="str">
        <f t="shared" si="6"/>
        <v>junho</v>
      </c>
      <c r="E672" s="9">
        <v>0.83333333333333337</v>
      </c>
      <c r="F672" s="80" t="s">
        <v>1373</v>
      </c>
      <c r="G672" s="2" t="s">
        <v>28</v>
      </c>
      <c r="H672" s="23" t="s">
        <v>2400</v>
      </c>
      <c r="I672" s="131"/>
      <c r="J672" s="3"/>
      <c r="K672" s="5" t="s">
        <v>4015</v>
      </c>
      <c r="L672" s="3" t="s">
        <v>216</v>
      </c>
      <c r="M672" s="3" t="s">
        <v>145</v>
      </c>
      <c r="N672" s="2" t="s">
        <v>4016</v>
      </c>
      <c r="O672" s="2" t="s">
        <v>4017</v>
      </c>
      <c r="P672" s="3" t="s">
        <v>533</v>
      </c>
      <c r="Q672" s="70"/>
      <c r="R672" s="70"/>
      <c r="S672" s="70"/>
      <c r="T672" s="7" t="s">
        <v>4018</v>
      </c>
      <c r="U672" s="3" t="s">
        <v>2768</v>
      </c>
      <c r="V672" s="3" t="s">
        <v>99</v>
      </c>
      <c r="W672" s="3" t="s">
        <v>85</v>
      </c>
      <c r="X672" s="3" t="s">
        <v>86</v>
      </c>
      <c r="Y672" s="3" t="s">
        <v>83</v>
      </c>
      <c r="Z672" s="4" t="str">
        <f>IF(Tabela1[[#This Row],[R.A.E]]="SIM",VLOOKUP(Tabela1[[#This Row],[CLASSIFICAÇÃO]],Lista_Susp_!PRAZO,2,0)+Tabela1[[#This Row],[DATA]],"")</f>
        <v/>
      </c>
      <c r="AA672" s="13" t="b">
        <f ca="1">IF(Tabela1[[#This Row],[R.A.E]]="SIM",IF(AC672="ok","CONCLUÍDO",IF(Tabela1[[#This Row],[PRAZO ABERTURA R.A.E]]&lt;TODAY(),"ATRASADO","NO PRAZO")))</f>
        <v>0</v>
      </c>
      <c r="AB672" s="13" t="str">
        <f ca="1">IF(Tabela1[[#This Row],[PRAZO ABERTURA R.A.E]]&gt;=TODAY(),"",IF(Tabela1[[#This Row],[STATUS]]="ATRASADO",TODAY()-Tabela1[[#This Row],[PRAZO ABERTURA R.A.E]],""))</f>
        <v/>
      </c>
      <c r="AE672" s="3"/>
      <c r="AF672" t="s">
        <v>89</v>
      </c>
    </row>
    <row r="673" spans="1:32" ht="30" x14ac:dyDescent="0.25">
      <c r="A673" s="155">
        <v>672</v>
      </c>
      <c r="B673" s="2" t="s">
        <v>30</v>
      </c>
      <c r="C673" s="85">
        <v>45449</v>
      </c>
      <c r="D673" s="18" t="str">
        <f t="shared" si="6"/>
        <v>junho</v>
      </c>
      <c r="E673" s="9">
        <v>0.66666666666666663</v>
      </c>
      <c r="F673" s="80" t="s">
        <v>3284</v>
      </c>
      <c r="G673" s="2" t="s">
        <v>39</v>
      </c>
      <c r="H673" s="23"/>
      <c r="I673" s="131"/>
      <c r="J673" s="3"/>
      <c r="K673" s="5" t="s">
        <v>4024</v>
      </c>
      <c r="L673" s="70" t="s">
        <v>256</v>
      </c>
      <c r="M673" s="3" t="s">
        <v>145</v>
      </c>
      <c r="N673" s="2" t="s">
        <v>4019</v>
      </c>
      <c r="O673" s="2" t="s">
        <v>4020</v>
      </c>
      <c r="P673" s="3" t="s">
        <v>4021</v>
      </c>
      <c r="Q673" s="70"/>
      <c r="R673" s="70"/>
      <c r="S673" s="70"/>
      <c r="T673" s="7" t="s">
        <v>4022</v>
      </c>
      <c r="U673" s="3" t="s">
        <v>3288</v>
      </c>
      <c r="V673" s="3" t="s">
        <v>3991</v>
      </c>
      <c r="W673" s="3" t="s">
        <v>85</v>
      </c>
      <c r="X673" s="3" t="s">
        <v>86</v>
      </c>
      <c r="Y673" s="3" t="s">
        <v>83</v>
      </c>
      <c r="Z673" s="4" t="str">
        <f>IF(Tabela1[[#This Row],[R.A.E]]="SIM",VLOOKUP(Tabela1[[#This Row],[CLASSIFICAÇÃO]],Lista_Susp_!PRAZO,2,0)+Tabela1[[#This Row],[DATA]],"")</f>
        <v/>
      </c>
      <c r="AA673" s="13" t="b">
        <f ca="1">IF(Tabela1[[#This Row],[R.A.E]]="SIM",IF(AC673="ok","CONCLUÍDO",IF(Tabela1[[#This Row],[PRAZO ABERTURA R.A.E]]&lt;TODAY(),"ATRASADO","NO PRAZO")))</f>
        <v>0</v>
      </c>
      <c r="AB673" s="13" t="str">
        <f ca="1">IF(Tabela1[[#This Row],[PRAZO ABERTURA R.A.E]]&gt;=TODAY(),"",IF(Tabela1[[#This Row],[STATUS]]="ATRASADO",TODAY()-Tabela1[[#This Row],[PRAZO ABERTURA R.A.E]],""))</f>
        <v/>
      </c>
      <c r="AE673" s="3"/>
      <c r="AF673" t="s">
        <v>89</v>
      </c>
    </row>
    <row r="674" spans="1:32" ht="30" x14ac:dyDescent="0.25">
      <c r="A674" s="6">
        <v>673</v>
      </c>
      <c r="B674" s="2" t="s">
        <v>25</v>
      </c>
      <c r="C674" s="85">
        <v>45449</v>
      </c>
      <c r="D674" s="18" t="str">
        <f t="shared" si="6"/>
        <v>junho</v>
      </c>
      <c r="E674" s="9">
        <v>0.875</v>
      </c>
      <c r="F674" s="80" t="s">
        <v>4025</v>
      </c>
      <c r="G674" s="2" t="s">
        <v>28</v>
      </c>
      <c r="H674" s="23" t="s">
        <v>2401</v>
      </c>
      <c r="I674" s="131"/>
      <c r="J674" s="3"/>
      <c r="K674" s="5" t="s">
        <v>4082</v>
      </c>
      <c r="L674" s="3" t="s">
        <v>279</v>
      </c>
      <c r="M674" s="3" t="s">
        <v>146</v>
      </c>
      <c r="N674" s="2" t="s">
        <v>3346</v>
      </c>
      <c r="O674" s="2" t="s">
        <v>4026</v>
      </c>
      <c r="P674" s="3" t="s">
        <v>3282</v>
      </c>
      <c r="Q674" s="70"/>
      <c r="R674" s="70"/>
      <c r="S674" s="70"/>
      <c r="T674" s="7" t="s">
        <v>4027</v>
      </c>
      <c r="U674" s="3" t="s">
        <v>4028</v>
      </c>
      <c r="V674" s="3" t="s">
        <v>80</v>
      </c>
      <c r="W674" s="3" t="s">
        <v>85</v>
      </c>
      <c r="X674" s="3" t="s">
        <v>86</v>
      </c>
      <c r="Y674" s="3" t="s">
        <v>83</v>
      </c>
      <c r="Z674" s="4" t="str">
        <f>IF(Tabela1[[#This Row],[R.A.E]]="SIM",VLOOKUP(Tabela1[[#This Row],[CLASSIFICAÇÃO]],Lista_Susp_!PRAZO,2,0)+Tabela1[[#This Row],[DATA]],"")</f>
        <v/>
      </c>
      <c r="AA674" s="13" t="b">
        <f ca="1">IF(Tabela1[[#This Row],[R.A.E]]="SIM",IF(AC674="ok","CONCLUÍDO",IF(Tabela1[[#This Row],[PRAZO ABERTURA R.A.E]]&lt;TODAY(),"ATRASADO","NO PRAZO")))</f>
        <v>0</v>
      </c>
      <c r="AB674" s="13" t="str">
        <f ca="1">IF(Tabela1[[#This Row],[PRAZO ABERTURA R.A.E]]&gt;=TODAY(),"",IF(Tabela1[[#This Row],[STATUS]]="ATRASADO",TODAY()-Tabela1[[#This Row],[PRAZO ABERTURA R.A.E]],""))</f>
        <v/>
      </c>
      <c r="AE674" s="3"/>
      <c r="AF674" t="s">
        <v>89</v>
      </c>
    </row>
    <row r="675" spans="1:32" ht="75" x14ac:dyDescent="0.25">
      <c r="A675" s="6">
        <v>674</v>
      </c>
      <c r="B675" s="2" t="s">
        <v>25</v>
      </c>
      <c r="C675" s="85">
        <v>45450</v>
      </c>
      <c r="D675" s="18" t="str">
        <f t="shared" si="6"/>
        <v>junho</v>
      </c>
      <c r="E675" s="9">
        <v>0.3125</v>
      </c>
      <c r="F675" s="80" t="s">
        <v>4029</v>
      </c>
      <c r="G675" s="2" t="s">
        <v>28</v>
      </c>
      <c r="H675" s="23" t="s">
        <v>2399</v>
      </c>
      <c r="I675" s="131"/>
      <c r="J675" s="3"/>
      <c r="K675" s="5" t="s">
        <v>4083</v>
      </c>
      <c r="L675" s="3" t="s">
        <v>212</v>
      </c>
      <c r="M675" s="3" t="s">
        <v>46</v>
      </c>
      <c r="N675" s="2" t="s">
        <v>4030</v>
      </c>
      <c r="O675" s="80" t="s">
        <v>4031</v>
      </c>
      <c r="P675" s="3" t="s">
        <v>4032</v>
      </c>
      <c r="Q675" s="70"/>
      <c r="R675" s="70"/>
      <c r="S675" s="70"/>
      <c r="T675" s="7" t="s">
        <v>4033</v>
      </c>
      <c r="U675" s="3" t="s">
        <v>4034</v>
      </c>
      <c r="V675" s="3" t="s">
        <v>97</v>
      </c>
      <c r="W675" s="3" t="s">
        <v>85</v>
      </c>
      <c r="X675" s="3" t="s">
        <v>86</v>
      </c>
      <c r="Y675" s="3" t="s">
        <v>83</v>
      </c>
      <c r="Z675" s="4" t="str">
        <f>IF(Tabela1[[#This Row],[R.A.E]]="SIM",VLOOKUP(Tabela1[[#This Row],[CLASSIFICAÇÃO]],Lista_Susp_!PRAZO,2,0)+Tabela1[[#This Row],[DATA]],"")</f>
        <v/>
      </c>
      <c r="AA675" s="13" t="b">
        <f ca="1">IF(Tabela1[[#This Row],[R.A.E]]="SIM",IF(AC675="ok","CONCLUÍDO",IF(Tabela1[[#This Row],[PRAZO ABERTURA R.A.E]]&lt;TODAY(),"ATRASADO","NO PRAZO")))</f>
        <v>0</v>
      </c>
      <c r="AB675" s="13" t="str">
        <f ca="1">IF(Tabela1[[#This Row],[PRAZO ABERTURA R.A.E]]&gt;=TODAY(),"",IF(Tabela1[[#This Row],[STATUS]]="ATRASADO",TODAY()-Tabela1[[#This Row],[PRAZO ABERTURA R.A.E]],""))</f>
        <v/>
      </c>
      <c r="AE675" s="3"/>
      <c r="AF675" t="s">
        <v>89</v>
      </c>
    </row>
    <row r="676" spans="1:32" ht="60" x14ac:dyDescent="0.25">
      <c r="A676" s="6">
        <v>675</v>
      </c>
      <c r="B676" s="2" t="s">
        <v>25</v>
      </c>
      <c r="C676" s="85">
        <v>45450</v>
      </c>
      <c r="D676" s="18" t="str">
        <f t="shared" si="6"/>
        <v>junho</v>
      </c>
      <c r="E676" s="9">
        <v>0.44444444444444442</v>
      </c>
      <c r="F676" s="80" t="s">
        <v>3653</v>
      </c>
      <c r="G676" s="2" t="s">
        <v>32</v>
      </c>
      <c r="H676" s="23"/>
      <c r="I676" s="131"/>
      <c r="J676" s="3"/>
      <c r="K676" s="5" t="s">
        <v>4035</v>
      </c>
      <c r="L676" s="3" t="s">
        <v>150</v>
      </c>
      <c r="M676" s="3" t="s">
        <v>51</v>
      </c>
      <c r="N676" s="2" t="s">
        <v>4036</v>
      </c>
      <c r="O676" s="80" t="s">
        <v>4037</v>
      </c>
      <c r="P676" s="3" t="s">
        <v>3300</v>
      </c>
      <c r="Q676" s="70"/>
      <c r="R676" s="70"/>
      <c r="S676" s="70"/>
      <c r="T676" s="7" t="s">
        <v>4038</v>
      </c>
      <c r="U676" s="3" t="s">
        <v>4039</v>
      </c>
      <c r="V676" s="3" t="s">
        <v>97</v>
      </c>
      <c r="W676" s="3" t="s">
        <v>85</v>
      </c>
      <c r="X676" s="3" t="s">
        <v>86</v>
      </c>
      <c r="Y676" s="3" t="s">
        <v>83</v>
      </c>
      <c r="Z676" s="4" t="str">
        <f>IF(Tabela1[[#This Row],[R.A.E]]="SIM",VLOOKUP(Tabela1[[#This Row],[CLASSIFICAÇÃO]],Lista_Susp_!PRAZO,2,0)+Tabela1[[#This Row],[DATA]],"")</f>
        <v/>
      </c>
      <c r="AA676" s="13" t="b">
        <f ca="1">IF(Tabela1[[#This Row],[R.A.E]]="SIM",IF(AC676="ok","CONCLUÍDO",IF(Tabela1[[#This Row],[PRAZO ABERTURA R.A.E]]&lt;TODAY(),"ATRASADO","NO PRAZO")))</f>
        <v>0</v>
      </c>
      <c r="AB676" s="13" t="str">
        <f ca="1">IF(Tabela1[[#This Row],[PRAZO ABERTURA R.A.E]]&gt;=TODAY(),"",IF(Tabela1[[#This Row],[STATUS]]="ATRASADO",TODAY()-Tabela1[[#This Row],[PRAZO ABERTURA R.A.E]],""))</f>
        <v/>
      </c>
      <c r="AE676" s="3"/>
      <c r="AF676" t="s">
        <v>89</v>
      </c>
    </row>
    <row r="677" spans="1:32" ht="45" x14ac:dyDescent="0.25">
      <c r="A677" s="6">
        <v>676</v>
      </c>
      <c r="B677" s="2" t="s">
        <v>25</v>
      </c>
      <c r="C677" s="85">
        <v>45450</v>
      </c>
      <c r="D677" s="18" t="str">
        <f t="shared" si="6"/>
        <v>junho</v>
      </c>
      <c r="E677" s="9">
        <v>0.45833333333333331</v>
      </c>
      <c r="F677" s="80" t="s">
        <v>3653</v>
      </c>
      <c r="G677" s="2" t="s">
        <v>34</v>
      </c>
      <c r="H677" s="23"/>
      <c r="I677" s="131" t="s">
        <v>5262</v>
      </c>
      <c r="J677" s="3"/>
      <c r="K677" s="5" t="s">
        <v>4040</v>
      </c>
      <c r="L677" s="3" t="s">
        <v>150</v>
      </c>
      <c r="M677" s="3" t="s">
        <v>51</v>
      </c>
      <c r="N677" s="2" t="s">
        <v>4041</v>
      </c>
      <c r="O677" s="2" t="s">
        <v>4042</v>
      </c>
      <c r="P677" s="3" t="s">
        <v>3636</v>
      </c>
      <c r="Q677" s="70"/>
      <c r="R677" s="70"/>
      <c r="S677" s="70"/>
      <c r="T677" s="7" t="s">
        <v>4043</v>
      </c>
      <c r="U677" s="3" t="s">
        <v>4044</v>
      </c>
      <c r="V677" s="3" t="s">
        <v>97</v>
      </c>
      <c r="W677" s="3" t="s">
        <v>85</v>
      </c>
      <c r="X677" s="3" t="s">
        <v>86</v>
      </c>
      <c r="Y677" s="3" t="s">
        <v>89</v>
      </c>
      <c r="Z677" s="4">
        <f>IF(Tabela1[[#This Row],[R.A.E]]="SIM",VLOOKUP(Tabela1[[#This Row],[CLASSIFICAÇÃO]],Lista_Susp_!PRAZO,2,0)+Tabela1[[#This Row],[DATA]],"")</f>
        <v>45457</v>
      </c>
      <c r="AA677" s="13" t="str">
        <f ca="1">IF(Tabela1[[#This Row],[R.A.E]]="SIM",IF(AC677="ok","CONCLUÍDO",IF(Tabela1[[#This Row],[PRAZO ABERTURA R.A.E]]&lt;TODAY(),"ATRASADO","NO PRAZO")))</f>
        <v>CONCLUÍDO</v>
      </c>
      <c r="AB677" s="13" t="str">
        <f ca="1">IF(Tabela1[[#This Row],[PRAZO ABERTURA R.A.E]]&gt;=TODAY(),"",IF(Tabela1[[#This Row],[STATUS]]="ATRASADO",TODAY()-Tabela1[[#This Row],[PRAZO ABERTURA R.A.E]],""))</f>
        <v/>
      </c>
      <c r="AC677" s="3" t="s">
        <v>248</v>
      </c>
      <c r="AD677" s="4">
        <v>45453</v>
      </c>
      <c r="AE677" s="3" t="s">
        <v>89</v>
      </c>
      <c r="AF677" t="s">
        <v>89</v>
      </c>
    </row>
    <row r="678" spans="1:32" ht="30" x14ac:dyDescent="0.25">
      <c r="A678" s="6">
        <v>677</v>
      </c>
      <c r="B678" s="2" t="s">
        <v>25</v>
      </c>
      <c r="C678" s="85">
        <v>45449</v>
      </c>
      <c r="D678" s="18" t="str">
        <f t="shared" si="6"/>
        <v>junho</v>
      </c>
      <c r="E678" s="9">
        <v>9.0277777777777776E-2</v>
      </c>
      <c r="F678" s="80" t="s">
        <v>4045</v>
      </c>
      <c r="G678" s="2" t="s">
        <v>28</v>
      </c>
      <c r="H678" s="23" t="s">
        <v>2401</v>
      </c>
      <c r="I678" s="131"/>
      <c r="J678" s="3"/>
      <c r="K678" s="5" t="s">
        <v>4084</v>
      </c>
      <c r="L678" s="3" t="s">
        <v>150</v>
      </c>
      <c r="M678" s="3" t="s">
        <v>146</v>
      </c>
      <c r="N678" s="2" t="s">
        <v>4050</v>
      </c>
      <c r="O678" s="2" t="s">
        <v>4046</v>
      </c>
      <c r="P678" s="3" t="s">
        <v>3350</v>
      </c>
      <c r="Q678" s="70"/>
      <c r="R678" s="70"/>
      <c r="S678" s="70"/>
      <c r="T678" s="7" t="s">
        <v>4047</v>
      </c>
      <c r="U678" s="3" t="s">
        <v>3863</v>
      </c>
      <c r="V678" s="3" t="s">
        <v>122</v>
      </c>
      <c r="W678" s="3" t="s">
        <v>92</v>
      </c>
      <c r="X678" s="3" t="s">
        <v>86</v>
      </c>
      <c r="Y678" s="3" t="s">
        <v>89</v>
      </c>
      <c r="Z678" s="4">
        <f>IF(Tabela1[[#This Row],[R.A.E]]="SIM",VLOOKUP(Tabela1[[#This Row],[CLASSIFICAÇÃO]],Lista_Susp_!PRAZO,2,0)+Tabela1[[#This Row],[DATA]],"")</f>
        <v>45456</v>
      </c>
      <c r="AA678" s="13" t="str">
        <f ca="1">IF(Tabela1[[#This Row],[R.A.E]]="SIM",IF(AC678="ok","CONCLUÍDO",IF(Tabela1[[#This Row],[PRAZO ABERTURA R.A.E]]&lt;TODAY(),"ATRASADO","NO PRAZO")))</f>
        <v>CONCLUÍDO</v>
      </c>
      <c r="AB678" s="13" t="str">
        <f ca="1">IF(Tabela1[[#This Row],[PRAZO ABERTURA R.A.E]]&gt;=TODAY(),"",IF(Tabela1[[#This Row],[STATUS]]="ATRASADO",TODAY()-Tabela1[[#This Row],[PRAZO ABERTURA R.A.E]],""))</f>
        <v/>
      </c>
      <c r="AC678" s="3" t="s">
        <v>248</v>
      </c>
      <c r="AD678" s="4">
        <v>45454</v>
      </c>
      <c r="AE678" s="3" t="s">
        <v>89</v>
      </c>
      <c r="AF678" t="s">
        <v>89</v>
      </c>
    </row>
    <row r="679" spans="1:32" x14ac:dyDescent="0.25">
      <c r="A679" s="6">
        <v>678</v>
      </c>
      <c r="B679" s="2" t="s">
        <v>25</v>
      </c>
      <c r="C679" s="85">
        <v>45449</v>
      </c>
      <c r="D679" s="18" t="str">
        <f t="shared" si="6"/>
        <v>junho</v>
      </c>
      <c r="E679" s="9">
        <v>0.96180555555555547</v>
      </c>
      <c r="F679" s="80" t="s">
        <v>4048</v>
      </c>
      <c r="G679" s="2" t="s">
        <v>28</v>
      </c>
      <c r="H679" s="23" t="s">
        <v>2401</v>
      </c>
      <c r="I679" s="131"/>
      <c r="J679" s="3"/>
      <c r="K679" s="5" t="s">
        <v>4085</v>
      </c>
      <c r="L679" s="3" t="s">
        <v>150</v>
      </c>
      <c r="M679" s="3" t="s">
        <v>146</v>
      </c>
      <c r="N679" s="2" t="s">
        <v>4049</v>
      </c>
      <c r="O679" s="2" t="s">
        <v>4051</v>
      </c>
      <c r="P679" s="3" t="s">
        <v>3350</v>
      </c>
      <c r="Q679" s="70"/>
      <c r="R679" s="70"/>
      <c r="S679" s="70"/>
      <c r="T679" s="7" t="s">
        <v>3348</v>
      </c>
      <c r="U679" s="3" t="s">
        <v>4052</v>
      </c>
      <c r="V679" s="3" t="s">
        <v>122</v>
      </c>
      <c r="W679" s="3" t="s">
        <v>92</v>
      </c>
      <c r="X679" s="3" t="s">
        <v>86</v>
      </c>
      <c r="Y679" s="3" t="s">
        <v>89</v>
      </c>
      <c r="Z679" s="4">
        <f>IF(Tabela1[[#This Row],[R.A.E]]="SIM",VLOOKUP(Tabela1[[#This Row],[CLASSIFICAÇÃO]],Lista_Susp_!PRAZO,2,0)+Tabela1[[#This Row],[DATA]],"")</f>
        <v>45456</v>
      </c>
      <c r="AA679" s="13" t="str">
        <f ca="1">IF(Tabela1[[#This Row],[R.A.E]]="SIM",IF(AC679="ok","CONCLUÍDO",IF(Tabela1[[#This Row],[PRAZO ABERTURA R.A.E]]&lt;TODAY(),"ATRASADO","NO PRAZO")))</f>
        <v>CONCLUÍDO</v>
      </c>
      <c r="AB679" s="13" t="str">
        <f ca="1">IF(Tabela1[[#This Row],[PRAZO ABERTURA R.A.E]]&gt;=TODAY(),"",IF(Tabela1[[#This Row],[STATUS]]="ATRASADO",TODAY()-Tabela1[[#This Row],[PRAZO ABERTURA R.A.E]],""))</f>
        <v/>
      </c>
      <c r="AC679" s="3" t="s">
        <v>248</v>
      </c>
      <c r="AE679" s="3" t="s">
        <v>89</v>
      </c>
      <c r="AF679" t="s">
        <v>89</v>
      </c>
    </row>
    <row r="680" spans="1:32" ht="45" x14ac:dyDescent="0.25">
      <c r="A680" s="6">
        <v>679</v>
      </c>
      <c r="B680" s="2" t="s">
        <v>25</v>
      </c>
      <c r="C680" s="85">
        <v>45450</v>
      </c>
      <c r="D680" s="18" t="str">
        <f t="shared" si="6"/>
        <v>junho</v>
      </c>
      <c r="E680" s="9">
        <v>0.65972222222222221</v>
      </c>
      <c r="F680" s="80" t="s">
        <v>1472</v>
      </c>
      <c r="G680" s="2" t="s">
        <v>32</v>
      </c>
      <c r="H680" s="23"/>
      <c r="I680" s="131"/>
      <c r="J680" s="3"/>
      <c r="K680" s="5" t="s">
        <v>4086</v>
      </c>
      <c r="L680" s="3" t="s">
        <v>150</v>
      </c>
      <c r="M680" s="3" t="s">
        <v>146</v>
      </c>
      <c r="N680" s="2" t="s">
        <v>4053</v>
      </c>
      <c r="O680" s="2" t="s">
        <v>4054</v>
      </c>
      <c r="P680" s="3" t="s">
        <v>2811</v>
      </c>
      <c r="Q680" s="70"/>
      <c r="R680" s="70"/>
      <c r="S680" s="70"/>
      <c r="T680" s="7" t="s">
        <v>4055</v>
      </c>
      <c r="U680" s="3" t="s">
        <v>2927</v>
      </c>
      <c r="V680" s="3" t="s">
        <v>122</v>
      </c>
      <c r="W680" s="3" t="s">
        <v>85</v>
      </c>
      <c r="X680" s="3" t="s">
        <v>86</v>
      </c>
      <c r="Y680" s="3" t="s">
        <v>83</v>
      </c>
      <c r="Z680" s="4" t="str">
        <f>IF(Tabela1[[#This Row],[R.A.E]]="SIM",VLOOKUP(Tabela1[[#This Row],[CLASSIFICAÇÃO]],Lista_Susp_!PRAZO,2,0)+Tabela1[[#This Row],[DATA]],"")</f>
        <v/>
      </c>
      <c r="AA680" s="13" t="b">
        <f ca="1">IF(Tabela1[[#This Row],[R.A.E]]="SIM",IF(AC680="ok","CONCLUÍDO",IF(Tabela1[[#This Row],[PRAZO ABERTURA R.A.E]]&lt;TODAY(),"ATRASADO","NO PRAZO")))</f>
        <v>0</v>
      </c>
      <c r="AB680" s="13" t="str">
        <f ca="1">IF(Tabela1[[#This Row],[PRAZO ABERTURA R.A.E]]&gt;=TODAY(),"",IF(Tabela1[[#This Row],[STATUS]]="ATRASADO",TODAY()-Tabela1[[#This Row],[PRAZO ABERTURA R.A.E]],""))</f>
        <v/>
      </c>
      <c r="AE680" s="3"/>
      <c r="AF680" t="s">
        <v>89</v>
      </c>
    </row>
    <row r="681" spans="1:32" ht="30" x14ac:dyDescent="0.25">
      <c r="A681" s="6">
        <v>680</v>
      </c>
      <c r="B681" s="2" t="s">
        <v>25</v>
      </c>
      <c r="C681" s="85">
        <v>45450</v>
      </c>
      <c r="D681" s="18" t="str">
        <f t="shared" ref="D681:D744" si="8">TEXT(C681,"MMMM")</f>
        <v>junho</v>
      </c>
      <c r="E681" s="9">
        <v>0.32916666666666666</v>
      </c>
      <c r="F681" s="80" t="s">
        <v>4056</v>
      </c>
      <c r="G681" s="2" t="s">
        <v>28</v>
      </c>
      <c r="H681" s="23" t="s">
        <v>2401</v>
      </c>
      <c r="I681" s="131"/>
      <c r="J681" s="3"/>
      <c r="K681" s="5" t="s">
        <v>4087</v>
      </c>
      <c r="L681" s="3" t="s">
        <v>150</v>
      </c>
      <c r="M681" s="3" t="s">
        <v>146</v>
      </c>
      <c r="N681" s="2" t="s">
        <v>4049</v>
      </c>
      <c r="O681" s="2" t="s">
        <v>4057</v>
      </c>
      <c r="P681" s="3" t="s">
        <v>3350</v>
      </c>
      <c r="Q681" s="70"/>
      <c r="R681" s="70"/>
      <c r="S681" s="70"/>
      <c r="T681" s="7" t="s">
        <v>4058</v>
      </c>
      <c r="U681" s="3" t="s">
        <v>3311</v>
      </c>
      <c r="V681" s="3" t="s">
        <v>122</v>
      </c>
      <c r="W681" s="3" t="s">
        <v>85</v>
      </c>
      <c r="X681" s="3" t="s">
        <v>86</v>
      </c>
      <c r="Y681" s="3" t="s">
        <v>83</v>
      </c>
      <c r="Z681" s="4" t="str">
        <f>IF(Tabela1[[#This Row],[R.A.E]]="SIM",VLOOKUP(Tabela1[[#This Row],[CLASSIFICAÇÃO]],Lista_Susp_!PRAZO,2,0)+Tabela1[[#This Row],[DATA]],"")</f>
        <v/>
      </c>
      <c r="AA681" s="13" t="b">
        <f ca="1">IF(Tabela1[[#This Row],[R.A.E]]="SIM",IF(AC681="ok","CONCLUÍDO",IF(Tabela1[[#This Row],[PRAZO ABERTURA R.A.E]]&lt;TODAY(),"ATRASADO","NO PRAZO")))</f>
        <v>0</v>
      </c>
      <c r="AB681" s="13" t="str">
        <f ca="1">IF(Tabela1[[#This Row],[PRAZO ABERTURA R.A.E]]&gt;=TODAY(),"",IF(Tabela1[[#This Row],[STATUS]]="ATRASADO",TODAY()-Tabela1[[#This Row],[PRAZO ABERTURA R.A.E]],""))</f>
        <v/>
      </c>
      <c r="AE681" s="3"/>
      <c r="AF681" t="s">
        <v>89</v>
      </c>
    </row>
    <row r="682" spans="1:32" ht="30" x14ac:dyDescent="0.25">
      <c r="A682" s="6">
        <v>681</v>
      </c>
      <c r="B682" s="2" t="s">
        <v>25</v>
      </c>
      <c r="C682" s="85">
        <v>45449</v>
      </c>
      <c r="D682" s="18" t="str">
        <f t="shared" si="8"/>
        <v>junho</v>
      </c>
      <c r="E682" s="9">
        <v>0.67361111111111116</v>
      </c>
      <c r="F682" s="80" t="s">
        <v>3847</v>
      </c>
      <c r="G682" s="2" t="s">
        <v>28</v>
      </c>
      <c r="H682" s="23" t="s">
        <v>2401</v>
      </c>
      <c r="I682" s="131"/>
      <c r="J682" s="3"/>
      <c r="K682" s="5" t="s">
        <v>4088</v>
      </c>
      <c r="L682" s="3" t="s">
        <v>150</v>
      </c>
      <c r="M682" s="3" t="s">
        <v>146</v>
      </c>
      <c r="N682" s="2" t="s">
        <v>4059</v>
      </c>
      <c r="O682" s="2" t="s">
        <v>4060</v>
      </c>
      <c r="P682" s="3" t="s">
        <v>4061</v>
      </c>
      <c r="Q682" s="70"/>
      <c r="R682" s="70"/>
      <c r="S682" s="70"/>
      <c r="T682" s="7" t="s">
        <v>3850</v>
      </c>
      <c r="U682" s="3" t="s">
        <v>3851</v>
      </c>
      <c r="V682" s="3" t="s">
        <v>122</v>
      </c>
      <c r="W682" s="3" t="s">
        <v>92</v>
      </c>
      <c r="X682" s="3" t="s">
        <v>86</v>
      </c>
      <c r="Y682" s="3" t="s">
        <v>83</v>
      </c>
      <c r="Z682" s="4" t="str">
        <f>IF(Tabela1[[#This Row],[R.A.E]]="SIM",VLOOKUP(Tabela1[[#This Row],[CLASSIFICAÇÃO]],Lista_Susp_!PRAZO,2,0)+Tabela1[[#This Row],[DATA]],"")</f>
        <v/>
      </c>
      <c r="AA682" s="13" t="b">
        <f ca="1">IF(Tabela1[[#This Row],[R.A.E]]="SIM",IF(AC682="ok","CONCLUÍDO",IF(Tabela1[[#This Row],[PRAZO ABERTURA R.A.E]]&lt;TODAY(),"ATRASADO","NO PRAZO")))</f>
        <v>0</v>
      </c>
      <c r="AB682" s="13" t="str">
        <f ca="1">IF(Tabela1[[#This Row],[PRAZO ABERTURA R.A.E]]&gt;=TODAY(),"",IF(Tabela1[[#This Row],[STATUS]]="ATRASADO",TODAY()-Tabela1[[#This Row],[PRAZO ABERTURA R.A.E]],""))</f>
        <v/>
      </c>
      <c r="AE682" s="3" t="s">
        <v>89</v>
      </c>
      <c r="AF682" t="s">
        <v>89</v>
      </c>
    </row>
    <row r="683" spans="1:32" ht="45" x14ac:dyDescent="0.25">
      <c r="A683" s="6">
        <v>682</v>
      </c>
      <c r="B683" s="2" t="s">
        <v>25</v>
      </c>
      <c r="C683" s="85">
        <v>45451</v>
      </c>
      <c r="D683" s="18" t="str">
        <f t="shared" si="8"/>
        <v>junho</v>
      </c>
      <c r="E683" s="9">
        <v>0.35416666666666669</v>
      </c>
      <c r="F683" s="80" t="s">
        <v>4062</v>
      </c>
      <c r="G683" s="2" t="s">
        <v>39</v>
      </c>
      <c r="H683" s="23"/>
      <c r="I683" s="131"/>
      <c r="J683" s="3" t="s">
        <v>89</v>
      </c>
      <c r="K683" s="5" t="s">
        <v>4063</v>
      </c>
      <c r="L683" s="3" t="s">
        <v>176</v>
      </c>
      <c r="M683" s="3" t="s">
        <v>145</v>
      </c>
      <c r="N683" s="2" t="s">
        <v>3241</v>
      </c>
      <c r="O683" s="2" t="s">
        <v>4064</v>
      </c>
      <c r="P683" s="3" t="s">
        <v>3563</v>
      </c>
      <c r="Q683" s="70"/>
      <c r="R683" s="70"/>
      <c r="S683" s="70"/>
      <c r="T683" s="7" t="s">
        <v>4065</v>
      </c>
      <c r="U683" s="3" t="s">
        <v>3244</v>
      </c>
      <c r="V683" s="3" t="s">
        <v>276</v>
      </c>
      <c r="W683" s="3" t="s">
        <v>92</v>
      </c>
      <c r="X683" s="3" t="s">
        <v>86</v>
      </c>
      <c r="Y683" s="3" t="s">
        <v>89</v>
      </c>
      <c r="Z683" s="4">
        <f>IF(Tabela1[[#This Row],[R.A.E]]="SIM",VLOOKUP(Tabela1[[#This Row],[CLASSIFICAÇÃO]],Lista_Susp_!PRAZO,2,0)+Tabela1[[#This Row],[DATA]],"")</f>
        <v>45458</v>
      </c>
      <c r="AA683" s="13" t="str">
        <f ca="1">IF(Tabela1[[#This Row],[R.A.E]]="SIM",IF(AC683="ok","CONCLUÍDO",IF(Tabela1[[#This Row],[PRAZO ABERTURA R.A.E]]&lt;TODAY(),"ATRASADO","NO PRAZO")))</f>
        <v>CONCLUÍDO</v>
      </c>
      <c r="AB683" s="166">
        <v>45460</v>
      </c>
      <c r="AC683" s="3" t="s">
        <v>958</v>
      </c>
      <c r="AE683" s="3"/>
      <c r="AF683" t="s">
        <v>89</v>
      </c>
    </row>
    <row r="684" spans="1:32" ht="30" x14ac:dyDescent="0.25">
      <c r="A684" s="6">
        <v>683</v>
      </c>
      <c r="B684" s="2" t="s">
        <v>25</v>
      </c>
      <c r="C684" s="85">
        <v>45451</v>
      </c>
      <c r="D684" s="18" t="str">
        <f t="shared" si="8"/>
        <v>junho</v>
      </c>
      <c r="E684" s="9">
        <v>0.63194444444444442</v>
      </c>
      <c r="F684" s="80" t="s">
        <v>4066</v>
      </c>
      <c r="G684" s="2" t="s">
        <v>39</v>
      </c>
      <c r="H684" s="23"/>
      <c r="I684" s="131"/>
      <c r="J684" s="3"/>
      <c r="K684" s="5" t="s">
        <v>4119</v>
      </c>
      <c r="L684" s="70" t="s">
        <v>4089</v>
      </c>
      <c r="M684" s="3" t="s">
        <v>145</v>
      </c>
      <c r="N684" s="2" t="s">
        <v>3241</v>
      </c>
      <c r="O684" s="2" t="s">
        <v>4067</v>
      </c>
      <c r="P684" s="3" t="s">
        <v>3989</v>
      </c>
      <c r="Q684" s="70"/>
      <c r="R684" s="70"/>
      <c r="S684" s="70"/>
      <c r="T684" s="7" t="s">
        <v>4068</v>
      </c>
      <c r="U684" s="3" t="s">
        <v>4069</v>
      </c>
      <c r="V684" s="3" t="s">
        <v>276</v>
      </c>
      <c r="W684" s="3" t="s">
        <v>85</v>
      </c>
      <c r="X684" s="3" t="s">
        <v>86</v>
      </c>
      <c r="Y684" s="3" t="s">
        <v>83</v>
      </c>
      <c r="Z684" s="4" t="str">
        <f>IF(Tabela1[[#This Row],[R.A.E]]="SIM",VLOOKUP(Tabela1[[#This Row],[CLASSIFICAÇÃO]],Lista_Susp_!PRAZO,2,0)+Tabela1[[#This Row],[DATA]],"")</f>
        <v/>
      </c>
      <c r="AA684" s="13" t="b">
        <f ca="1">IF(Tabela1[[#This Row],[R.A.E]]="SIM",IF(AC684="ok","CONCLUÍDO",IF(Tabela1[[#This Row],[PRAZO ABERTURA R.A.E]]&lt;TODAY(),"ATRASADO","NO PRAZO")))</f>
        <v>0</v>
      </c>
      <c r="AB684" s="13" t="str">
        <f ca="1">IF(Tabela1[[#This Row],[PRAZO ABERTURA R.A.E]]&gt;=TODAY(),"",IF(Tabela1[[#This Row],[STATUS]]="ATRASADO",TODAY()-Tabela1[[#This Row],[PRAZO ABERTURA R.A.E]],""))</f>
        <v/>
      </c>
      <c r="AE684" s="3"/>
      <c r="AF684" t="s">
        <v>89</v>
      </c>
    </row>
    <row r="685" spans="1:32" ht="30" x14ac:dyDescent="0.25">
      <c r="A685" s="6">
        <v>684</v>
      </c>
      <c r="B685" s="2" t="s">
        <v>30</v>
      </c>
      <c r="C685" s="85">
        <v>45450</v>
      </c>
      <c r="D685" s="18" t="str">
        <f t="shared" si="8"/>
        <v>junho</v>
      </c>
      <c r="E685" s="9">
        <v>0.29166666666666669</v>
      </c>
      <c r="F685" s="80" t="s">
        <v>3284</v>
      </c>
      <c r="G685" s="2" t="s">
        <v>39</v>
      </c>
      <c r="H685" s="23"/>
      <c r="I685" s="131"/>
      <c r="J685" s="3"/>
      <c r="K685" s="5" t="s">
        <v>4070</v>
      </c>
      <c r="L685" s="3" t="s">
        <v>153</v>
      </c>
      <c r="M685" s="3" t="s">
        <v>145</v>
      </c>
      <c r="N685" s="2" t="s">
        <v>4071</v>
      </c>
      <c r="O685" s="2" t="s">
        <v>4072</v>
      </c>
      <c r="P685" s="3" t="s">
        <v>4073</v>
      </c>
      <c r="Q685" s="70"/>
      <c r="R685" s="70"/>
      <c r="S685" s="70"/>
      <c r="T685" s="7" t="s">
        <v>833</v>
      </c>
      <c r="U685" s="3" t="s">
        <v>4074</v>
      </c>
      <c r="V685" s="3" t="s">
        <v>3991</v>
      </c>
      <c r="W685" s="3" t="s">
        <v>85</v>
      </c>
      <c r="X685" s="3" t="s">
        <v>86</v>
      </c>
      <c r="Y685" s="3" t="s">
        <v>83</v>
      </c>
      <c r="Z685" s="4" t="str">
        <f>IF(Tabela1[[#This Row],[R.A.E]]="SIM",VLOOKUP(Tabela1[[#This Row],[CLASSIFICAÇÃO]],Lista_Susp_!PRAZO,2,0)+Tabela1[[#This Row],[DATA]],"")</f>
        <v/>
      </c>
      <c r="AA685" s="13" t="b">
        <f ca="1">IF(Tabela1[[#This Row],[R.A.E]]="SIM",IF(AC685="ok","CONCLUÍDO",IF(Tabela1[[#This Row],[PRAZO ABERTURA R.A.E]]&lt;TODAY(),"ATRASADO","NO PRAZO")))</f>
        <v>0</v>
      </c>
      <c r="AB685" s="13" t="str">
        <f ca="1">IF(Tabela1[[#This Row],[PRAZO ABERTURA R.A.E]]&gt;=TODAY(),"",IF(Tabela1[[#This Row],[STATUS]]="ATRASADO",TODAY()-Tabela1[[#This Row],[PRAZO ABERTURA R.A.E]],""))</f>
        <v/>
      </c>
      <c r="AE685" s="3"/>
      <c r="AF685" t="s">
        <v>89</v>
      </c>
    </row>
    <row r="686" spans="1:32" ht="60" x14ac:dyDescent="0.25">
      <c r="A686" s="6">
        <v>685</v>
      </c>
      <c r="B686" s="2" t="s">
        <v>25</v>
      </c>
      <c r="C686" s="85">
        <v>45452</v>
      </c>
      <c r="D686" s="18" t="str">
        <f t="shared" si="8"/>
        <v>junho</v>
      </c>
      <c r="E686" s="9">
        <v>0.60069444444444442</v>
      </c>
      <c r="F686" s="80" t="s">
        <v>4075</v>
      </c>
      <c r="G686" s="2" t="s">
        <v>28</v>
      </c>
      <c r="H686" s="23" t="s">
        <v>2401</v>
      </c>
      <c r="I686" s="131"/>
      <c r="J686" s="3"/>
      <c r="K686" s="5" t="s">
        <v>4090</v>
      </c>
      <c r="L686" s="3" t="s">
        <v>179</v>
      </c>
      <c r="M686" s="3" t="s">
        <v>146</v>
      </c>
      <c r="N686" s="2" t="s">
        <v>3346</v>
      </c>
      <c r="O686" s="2" t="s">
        <v>4076</v>
      </c>
      <c r="P686" s="3" t="s">
        <v>3830</v>
      </c>
      <c r="Q686" s="70"/>
      <c r="R686" s="70"/>
      <c r="S686" s="70"/>
      <c r="T686" s="7" t="s">
        <v>4077</v>
      </c>
      <c r="U686" s="3" t="s">
        <v>3822</v>
      </c>
      <c r="V686" s="3" t="s">
        <v>80</v>
      </c>
      <c r="W686" s="3" t="s">
        <v>85</v>
      </c>
      <c r="X686" s="3" t="s">
        <v>86</v>
      </c>
      <c r="Y686" s="3" t="s">
        <v>83</v>
      </c>
      <c r="Z686" s="4" t="str">
        <f>IF(Tabela1[[#This Row],[R.A.E]]="SIM",VLOOKUP(Tabela1[[#This Row],[CLASSIFICAÇÃO]],Lista_Susp_!PRAZO,2,0)+Tabela1[[#This Row],[DATA]],"")</f>
        <v/>
      </c>
      <c r="AA686" s="13" t="b">
        <f ca="1">IF(Tabela1[[#This Row],[R.A.E]]="SIM",IF(AC686="ok","CONCLUÍDO",IF(Tabela1[[#This Row],[PRAZO ABERTURA R.A.E]]&lt;TODAY(),"ATRASADO","NO PRAZO")))</f>
        <v>0</v>
      </c>
      <c r="AB686" s="13" t="str">
        <f ca="1">IF(Tabela1[[#This Row],[PRAZO ABERTURA R.A.E]]&gt;=TODAY(),"",IF(Tabela1[[#This Row],[STATUS]]="ATRASADO",TODAY()-Tabela1[[#This Row],[PRAZO ABERTURA R.A.E]],""))</f>
        <v/>
      </c>
      <c r="AE686" s="3"/>
      <c r="AF686" t="s">
        <v>89</v>
      </c>
    </row>
    <row r="687" spans="1:32" ht="75" x14ac:dyDescent="0.25">
      <c r="A687" s="6">
        <v>686</v>
      </c>
      <c r="B687" s="2" t="s">
        <v>30</v>
      </c>
      <c r="C687" s="85">
        <v>45451</v>
      </c>
      <c r="D687" s="18" t="str">
        <f t="shared" si="8"/>
        <v>junho</v>
      </c>
      <c r="E687" s="9">
        <v>0.83333333333333337</v>
      </c>
      <c r="F687" s="80" t="s">
        <v>4091</v>
      </c>
      <c r="G687" s="2" t="s">
        <v>32</v>
      </c>
      <c r="H687" s="23"/>
      <c r="I687" s="131"/>
      <c r="J687" s="3"/>
      <c r="K687" s="5" t="s">
        <v>4092</v>
      </c>
      <c r="L687" s="3" t="s">
        <v>153</v>
      </c>
      <c r="M687" s="70" t="s">
        <v>283</v>
      </c>
      <c r="N687" s="2" t="s">
        <v>4078</v>
      </c>
      <c r="O687" s="2" t="s">
        <v>4079</v>
      </c>
      <c r="P687" s="1" t="s">
        <v>4080</v>
      </c>
      <c r="Q687" s="70"/>
      <c r="R687" s="70"/>
      <c r="S687" s="70"/>
      <c r="T687" s="7" t="s">
        <v>473</v>
      </c>
      <c r="U687" s="3" t="s">
        <v>4081</v>
      </c>
      <c r="V687" s="3" t="s">
        <v>99</v>
      </c>
      <c r="W687" s="3" t="s">
        <v>85</v>
      </c>
      <c r="X687" s="3" t="s">
        <v>95</v>
      </c>
      <c r="Y687" s="3" t="s">
        <v>89</v>
      </c>
      <c r="Z687" s="4">
        <f>IF(Tabela1[[#This Row],[R.A.E]]="SIM",VLOOKUP(Tabela1[[#This Row],[CLASSIFICAÇÃO]],Lista_Susp_!PRAZO,2,0)+Tabela1[[#This Row],[DATA]],"")</f>
        <v>45458</v>
      </c>
      <c r="AA687" s="13" t="str">
        <f ca="1">IF(Tabela1[[#This Row],[R.A.E]]="SIM",IF(AC687="ok","CONCLUÍDO",IF(Tabela1[[#This Row],[PRAZO ABERTURA R.A.E]]&lt;TODAY(),"ATRASADO","NO PRAZO")))</f>
        <v>ATRASADO</v>
      </c>
      <c r="AB687" s="13">
        <f ca="1">IF(Tabela1[[#This Row],[PRAZO ABERTURA R.A.E]]&gt;=TODAY(),"",IF(Tabela1[[#This Row],[STATUS]]="ATRASADO",TODAY()-Tabela1[[#This Row],[PRAZO ABERTURA R.A.E]],""))</f>
        <v>90</v>
      </c>
      <c r="AE687" s="3"/>
      <c r="AF687" t="s">
        <v>89</v>
      </c>
    </row>
    <row r="688" spans="1:32" ht="30" x14ac:dyDescent="0.25">
      <c r="A688" s="6">
        <v>687</v>
      </c>
      <c r="B688" s="2" t="s">
        <v>25</v>
      </c>
      <c r="C688" s="85">
        <v>45452</v>
      </c>
      <c r="D688" s="18" t="str">
        <f t="shared" si="8"/>
        <v>junho</v>
      </c>
      <c r="E688" s="9">
        <v>0.27777777777777779</v>
      </c>
      <c r="F688" s="2" t="s">
        <v>4094</v>
      </c>
      <c r="G688" s="2" t="s">
        <v>28</v>
      </c>
      <c r="H688" s="23" t="s">
        <v>2401</v>
      </c>
      <c r="I688" s="131"/>
      <c r="J688" s="3"/>
      <c r="K688" s="5" t="s">
        <v>4093</v>
      </c>
      <c r="L688" s="3" t="s">
        <v>150</v>
      </c>
      <c r="M688" s="3" t="s">
        <v>146</v>
      </c>
      <c r="N688" s="2" t="s">
        <v>971</v>
      </c>
      <c r="O688" s="2" t="s">
        <v>4127</v>
      </c>
      <c r="P688" s="3" t="s">
        <v>516</v>
      </c>
      <c r="Q688" s="70"/>
      <c r="R688" s="70"/>
      <c r="S688" s="70"/>
      <c r="T688" s="7" t="s">
        <v>4128</v>
      </c>
      <c r="U688" s="3" t="s">
        <v>517</v>
      </c>
      <c r="V688" s="3" t="s">
        <v>122</v>
      </c>
      <c r="W688" s="3" t="s">
        <v>92</v>
      </c>
      <c r="X688" s="3" t="s">
        <v>86</v>
      </c>
      <c r="Y688" s="3" t="s">
        <v>89</v>
      </c>
      <c r="Z688" s="4">
        <f>IF(Tabela1[[#This Row],[R.A.E]]="SIM",VLOOKUP(Tabela1[[#This Row],[CLASSIFICAÇÃO]],Lista_Susp_!PRAZO,2,0)+Tabela1[[#This Row],[DATA]],"")</f>
        <v>45459</v>
      </c>
      <c r="AA688" s="13" t="str">
        <f ca="1">IF(Tabela1[[#This Row],[R.A.E]]="SIM",IF(AC688="ok","CONCLUÍDO",IF(Tabela1[[#This Row],[PRAZO ABERTURA R.A.E]]&lt;TODAY(),"ATRASADO","NO PRAZO")))</f>
        <v>CONCLUÍDO</v>
      </c>
      <c r="AB688" s="13" t="str">
        <f ca="1">IF(Tabela1[[#This Row],[PRAZO ABERTURA R.A.E]]&gt;=TODAY(),"",IF(Tabela1[[#This Row],[STATUS]]="ATRASADO",TODAY()-Tabela1[[#This Row],[PRAZO ABERTURA R.A.E]],""))</f>
        <v/>
      </c>
      <c r="AC688" s="3" t="s">
        <v>248</v>
      </c>
      <c r="AD688" s="4">
        <v>45458</v>
      </c>
      <c r="AE688" s="3" t="s">
        <v>89</v>
      </c>
      <c r="AF688" t="s">
        <v>89</v>
      </c>
    </row>
    <row r="689" spans="1:32" ht="30" x14ac:dyDescent="0.25">
      <c r="A689" s="6">
        <v>688</v>
      </c>
      <c r="B689" s="2" t="s">
        <v>25</v>
      </c>
      <c r="C689" s="85">
        <v>45452</v>
      </c>
      <c r="D689" s="18" t="str">
        <f t="shared" si="8"/>
        <v>junho</v>
      </c>
      <c r="E689" s="9">
        <v>0.875</v>
      </c>
      <c r="F689" s="3" t="s">
        <v>4096</v>
      </c>
      <c r="G689" s="2" t="s">
        <v>28</v>
      </c>
      <c r="H689" s="154" t="s">
        <v>2401</v>
      </c>
      <c r="I689" s="131"/>
      <c r="J689" s="3"/>
      <c r="K689" s="5" t="s">
        <v>4095</v>
      </c>
      <c r="L689" s="3" t="s">
        <v>150</v>
      </c>
      <c r="M689" s="3" t="s">
        <v>146</v>
      </c>
      <c r="N689" s="2" t="s">
        <v>4129</v>
      </c>
      <c r="O689" s="2" t="s">
        <v>4130</v>
      </c>
      <c r="P689" s="3" t="s">
        <v>4131</v>
      </c>
      <c r="Q689" s="70"/>
      <c r="R689" s="70"/>
      <c r="S689" s="70"/>
      <c r="T689" s="7" t="s">
        <v>4132</v>
      </c>
      <c r="U689" s="3" t="s">
        <v>4133</v>
      </c>
      <c r="V689" s="3" t="s">
        <v>122</v>
      </c>
      <c r="W689" s="3" t="s">
        <v>85</v>
      </c>
      <c r="X689" s="3" t="s">
        <v>86</v>
      </c>
      <c r="Y689" s="3" t="s">
        <v>83</v>
      </c>
      <c r="Z689" s="4" t="str">
        <f>IF(Tabela1[[#This Row],[R.A.E]]="SIM",VLOOKUP(Tabela1[[#This Row],[CLASSIFICAÇÃO]],Lista_Susp_!PRAZO,2,0)+Tabela1[[#This Row],[DATA]],"")</f>
        <v/>
      </c>
      <c r="AA689" s="13" t="b">
        <f ca="1">IF(Tabela1[[#This Row],[R.A.E]]="SIM",IF(AC689="ok","CONCLUÍDO",IF(Tabela1[[#This Row],[PRAZO ABERTURA R.A.E]]&lt;TODAY(),"ATRASADO","NO PRAZO")))</f>
        <v>0</v>
      </c>
      <c r="AB689" s="13" t="str">
        <f ca="1">IF(Tabela1[[#This Row],[PRAZO ABERTURA R.A.E]]&gt;=TODAY(),"",IF(Tabela1[[#This Row],[STATUS]]="ATRASADO",TODAY()-Tabela1[[#This Row],[PRAZO ABERTURA R.A.E]],""))</f>
        <v/>
      </c>
      <c r="AE689" s="3"/>
      <c r="AF689" t="s">
        <v>89</v>
      </c>
    </row>
    <row r="690" spans="1:32" x14ac:dyDescent="0.25">
      <c r="A690" s="6">
        <v>689</v>
      </c>
      <c r="B690" s="2" t="s">
        <v>25</v>
      </c>
      <c r="C690" s="85">
        <v>45453</v>
      </c>
      <c r="D690" s="18" t="str">
        <f t="shared" si="8"/>
        <v>junho</v>
      </c>
      <c r="E690" s="9">
        <v>3.472222222222222E-3</v>
      </c>
      <c r="F690" s="3" t="s">
        <v>4097</v>
      </c>
      <c r="G690" s="2" t="s">
        <v>28</v>
      </c>
      <c r="H690" s="23" t="s">
        <v>2401</v>
      </c>
      <c r="I690" s="131"/>
      <c r="J690" s="3"/>
      <c r="K690" s="88" t="s">
        <v>4098</v>
      </c>
      <c r="L690" s="3" t="s">
        <v>150</v>
      </c>
      <c r="M690" s="3" t="s">
        <v>146</v>
      </c>
      <c r="N690" s="2" t="s">
        <v>4129</v>
      </c>
      <c r="O690" s="2" t="s">
        <v>4134</v>
      </c>
      <c r="P690" s="3" t="s">
        <v>2230</v>
      </c>
      <c r="Q690" s="70"/>
      <c r="R690" s="70"/>
      <c r="S690" s="70"/>
      <c r="T690" s="7" t="s">
        <v>4135</v>
      </c>
      <c r="U690" s="1" t="s">
        <v>1468</v>
      </c>
      <c r="V690" s="3" t="s">
        <v>122</v>
      </c>
      <c r="W690" s="3" t="s">
        <v>85</v>
      </c>
      <c r="X690" s="3" t="s">
        <v>86</v>
      </c>
      <c r="Y690" s="3" t="s">
        <v>83</v>
      </c>
      <c r="Z690" s="4" t="str">
        <f>IF(Tabela1[[#This Row],[R.A.E]]="SIM",VLOOKUP(Tabela1[[#This Row],[CLASSIFICAÇÃO]],Lista_Susp_!PRAZO,2,0)+Tabela1[[#This Row],[DATA]],"")</f>
        <v/>
      </c>
      <c r="AA690" s="13" t="b">
        <f ca="1">IF(Tabela1[[#This Row],[R.A.E]]="SIM",IF(AC690="ok","CONCLUÍDO",IF(Tabela1[[#This Row],[PRAZO ABERTURA R.A.E]]&lt;TODAY(),"ATRASADO","NO PRAZO")))</f>
        <v>0</v>
      </c>
      <c r="AB690" s="13" t="str">
        <f ca="1">IF(Tabela1[[#This Row],[PRAZO ABERTURA R.A.E]]&gt;=TODAY(),"",IF(Tabela1[[#This Row],[STATUS]]="ATRASADO",TODAY()-Tabela1[[#This Row],[PRAZO ABERTURA R.A.E]],""))</f>
        <v/>
      </c>
      <c r="AE690" s="3"/>
      <c r="AF690" t="s">
        <v>89</v>
      </c>
    </row>
    <row r="691" spans="1:32" ht="45" x14ac:dyDescent="0.25">
      <c r="A691" s="6">
        <v>690</v>
      </c>
      <c r="B691" s="2" t="s">
        <v>25</v>
      </c>
      <c r="C691" s="85">
        <v>45452</v>
      </c>
      <c r="D691" s="18" t="str">
        <f t="shared" si="8"/>
        <v>junho</v>
      </c>
      <c r="E691" s="9">
        <v>0.90972222222222221</v>
      </c>
      <c r="F691" s="2" t="s">
        <v>4100</v>
      </c>
      <c r="G691" s="2" t="s">
        <v>28</v>
      </c>
      <c r="H691" s="154" t="s">
        <v>2401</v>
      </c>
      <c r="I691" s="131"/>
      <c r="J691" s="3"/>
      <c r="K691" s="88" t="s">
        <v>4099</v>
      </c>
      <c r="L691" s="3" t="s">
        <v>150</v>
      </c>
      <c r="M691" s="3" t="s">
        <v>146</v>
      </c>
      <c r="N691" s="2" t="s">
        <v>4053</v>
      </c>
      <c r="O691" s="2" t="s">
        <v>4125</v>
      </c>
      <c r="P691" s="3" t="s">
        <v>533</v>
      </c>
      <c r="Q691" s="70"/>
      <c r="R691" s="70"/>
      <c r="S691" s="70"/>
      <c r="T691" s="7" t="s">
        <v>4126</v>
      </c>
      <c r="U691" s="3" t="s">
        <v>2498</v>
      </c>
      <c r="V691" s="3" t="s">
        <v>122</v>
      </c>
      <c r="W691" s="3" t="s">
        <v>85</v>
      </c>
      <c r="X691" s="3" t="s">
        <v>86</v>
      </c>
      <c r="Y691" s="3" t="s">
        <v>83</v>
      </c>
      <c r="Z691" s="4" t="str">
        <f>IF(Tabela1[[#This Row],[R.A.E]]="SIM",VLOOKUP(Tabela1[[#This Row],[CLASSIFICAÇÃO]],Lista_Susp_!PRAZO,2,0)+Tabela1[[#This Row],[DATA]],"")</f>
        <v/>
      </c>
      <c r="AA691" s="13" t="b">
        <f ca="1">IF(Tabela1[[#This Row],[R.A.E]]="SIM",IF(AC691="ok","CONCLUÍDO",IF(Tabela1[[#This Row],[PRAZO ABERTURA R.A.E]]&lt;TODAY(),"ATRASADO","NO PRAZO")))</f>
        <v>0</v>
      </c>
      <c r="AB691" s="13" t="str">
        <f ca="1">IF(Tabela1[[#This Row],[PRAZO ABERTURA R.A.E]]&gt;=TODAY(),"",IF(Tabela1[[#This Row],[STATUS]]="ATRASADO",TODAY()-Tabela1[[#This Row],[PRAZO ABERTURA R.A.E]],""))</f>
        <v/>
      </c>
      <c r="AE691" s="3"/>
      <c r="AF691" t="s">
        <v>89</v>
      </c>
    </row>
    <row r="692" spans="1:32" ht="75" x14ac:dyDescent="0.25">
      <c r="A692" s="6">
        <v>691</v>
      </c>
      <c r="B692" s="2" t="s">
        <v>25</v>
      </c>
      <c r="C692" s="85">
        <v>45453</v>
      </c>
      <c r="D692" s="18" t="str">
        <f t="shared" si="8"/>
        <v>junho</v>
      </c>
      <c r="E692" s="9">
        <v>0.5</v>
      </c>
      <c r="F692" s="80" t="s">
        <v>3275</v>
      </c>
      <c r="G692" s="2" t="s">
        <v>36</v>
      </c>
      <c r="H692" s="23"/>
      <c r="I692" s="131"/>
      <c r="J692" s="3"/>
      <c r="K692" s="5" t="s">
        <v>4102</v>
      </c>
      <c r="L692" s="3" t="s">
        <v>151</v>
      </c>
      <c r="M692" s="3" t="s">
        <v>46</v>
      </c>
      <c r="N692" s="2" t="s">
        <v>2741</v>
      </c>
      <c r="O692" s="2" t="s">
        <v>4103</v>
      </c>
      <c r="P692" s="3" t="s">
        <v>3093</v>
      </c>
      <c r="Q692" s="70"/>
      <c r="R692" s="70"/>
      <c r="S692" s="70"/>
      <c r="T692" s="7" t="s">
        <v>4104</v>
      </c>
      <c r="U692" s="3" t="s">
        <v>4105</v>
      </c>
      <c r="V692" s="3" t="s">
        <v>97</v>
      </c>
      <c r="W692" s="3" t="s">
        <v>85</v>
      </c>
      <c r="X692" s="3" t="s">
        <v>86</v>
      </c>
      <c r="Y692" s="3" t="s">
        <v>83</v>
      </c>
      <c r="Z692" s="4" t="str">
        <f>IF(Tabela1[[#This Row],[R.A.E]]="SIM",VLOOKUP(Tabela1[[#This Row],[CLASSIFICAÇÃO]],Lista_Susp_!PRAZO,2,0)+Tabela1[[#This Row],[DATA]],"")</f>
        <v/>
      </c>
      <c r="AA692" s="13" t="b">
        <f ca="1">IF(Tabela1[[#This Row],[R.A.E]]="SIM",IF(AC692="ok","CONCLUÍDO",IF(Tabela1[[#This Row],[PRAZO ABERTURA R.A.E]]&lt;TODAY(),"ATRASADO","NO PRAZO")))</f>
        <v>0</v>
      </c>
      <c r="AB692" s="13" t="str">
        <f ca="1">IF(Tabela1[[#This Row],[PRAZO ABERTURA R.A.E]]&gt;=TODAY(),"",IF(Tabela1[[#This Row],[STATUS]]="ATRASADO",TODAY()-Tabela1[[#This Row],[PRAZO ABERTURA R.A.E]],""))</f>
        <v/>
      </c>
      <c r="AE692" s="3"/>
      <c r="AF692" t="s">
        <v>89</v>
      </c>
    </row>
    <row r="693" spans="1:32" ht="45" x14ac:dyDescent="0.25">
      <c r="A693" s="6">
        <v>692</v>
      </c>
      <c r="B693" s="2" t="s">
        <v>25</v>
      </c>
      <c r="C693" s="85">
        <v>45453</v>
      </c>
      <c r="D693" s="18" t="str">
        <f t="shared" si="8"/>
        <v>junho</v>
      </c>
      <c r="E693" s="9">
        <v>0.62152777777777779</v>
      </c>
      <c r="F693" s="80" t="s">
        <v>4106</v>
      </c>
      <c r="G693" s="2" t="s">
        <v>39</v>
      </c>
      <c r="H693" s="23"/>
      <c r="I693" s="131"/>
      <c r="J693" s="3" t="s">
        <v>89</v>
      </c>
      <c r="K693" s="5" t="s">
        <v>4238</v>
      </c>
      <c r="L693" s="3" t="s">
        <v>243</v>
      </c>
      <c r="M693" s="3" t="s">
        <v>145</v>
      </c>
      <c r="N693" s="2" t="s">
        <v>3534</v>
      </c>
      <c r="O693" s="2" t="s">
        <v>4107</v>
      </c>
      <c r="P693" s="3" t="s">
        <v>459</v>
      </c>
      <c r="Q693" s="70"/>
      <c r="R693" s="70"/>
      <c r="S693" s="70"/>
      <c r="T693" s="7" t="s">
        <v>4108</v>
      </c>
      <c r="U693" s="3" t="s">
        <v>3538</v>
      </c>
      <c r="V693" s="3" t="s">
        <v>91</v>
      </c>
      <c r="W693" s="3" t="s">
        <v>92</v>
      </c>
      <c r="X693" s="3" t="s">
        <v>86</v>
      </c>
      <c r="Y693" s="3" t="s">
        <v>89</v>
      </c>
      <c r="Z693" s="4">
        <f>IF(Tabela1[[#This Row],[R.A.E]]="SIM",VLOOKUP(Tabela1[[#This Row],[CLASSIFICAÇÃO]],Lista_Susp_!PRAZO,2,0)+Tabela1[[#This Row],[DATA]],"")</f>
        <v>45460</v>
      </c>
      <c r="AA693" s="13" t="str">
        <f ca="1">IF(Tabela1[[#This Row],[R.A.E]]="SIM",IF(AC693="ok","CONCLUÍDO",IF(Tabela1[[#This Row],[PRAZO ABERTURA R.A.E]]&lt;TODAY(),"ATRASADO","NO PRAZO")))</f>
        <v>CONCLUÍDO</v>
      </c>
      <c r="AB693" s="13" t="str">
        <f ca="1">IF(Tabela1[[#This Row],[PRAZO ABERTURA R.A.E]]&gt;=TODAY(),"",IF(Tabela1[[#This Row],[STATUS]]="ATRASADO",TODAY()-Tabela1[[#This Row],[PRAZO ABERTURA R.A.E]],""))</f>
        <v/>
      </c>
      <c r="AC693" s="3" t="s">
        <v>248</v>
      </c>
      <c r="AD693" s="4">
        <v>45464</v>
      </c>
      <c r="AE693" s="3" t="s">
        <v>89</v>
      </c>
      <c r="AF693" t="s">
        <v>89</v>
      </c>
    </row>
    <row r="694" spans="1:32" ht="30" x14ac:dyDescent="0.25">
      <c r="A694" s="6">
        <v>693</v>
      </c>
      <c r="B694" s="2" t="s">
        <v>25</v>
      </c>
      <c r="C694" s="85">
        <v>45453</v>
      </c>
      <c r="D694" s="18" t="str">
        <f t="shared" si="8"/>
        <v>junho</v>
      </c>
      <c r="E694" s="9">
        <v>0.46527777777777773</v>
      </c>
      <c r="F694" s="80" t="s">
        <v>4109</v>
      </c>
      <c r="G694" s="2" t="s">
        <v>36</v>
      </c>
      <c r="H694" s="23"/>
      <c r="I694" s="131"/>
      <c r="J694" s="3"/>
      <c r="K694" s="5" t="s">
        <v>4237</v>
      </c>
      <c r="L694" s="3" t="s">
        <v>150</v>
      </c>
      <c r="M694" s="3" t="s">
        <v>237</v>
      </c>
      <c r="N694" s="2" t="s">
        <v>237</v>
      </c>
      <c r="O694" s="2" t="s">
        <v>4110</v>
      </c>
      <c r="P694" s="3" t="s">
        <v>4111</v>
      </c>
      <c r="Q694" s="70"/>
      <c r="R694" s="70"/>
      <c r="S694" s="70"/>
      <c r="T694" s="7" t="s">
        <v>4112</v>
      </c>
      <c r="U694" s="3" t="s">
        <v>4113</v>
      </c>
      <c r="V694" s="3" t="s">
        <v>97</v>
      </c>
      <c r="W694" s="3" t="s">
        <v>85</v>
      </c>
      <c r="X694" s="3" t="s">
        <v>86</v>
      </c>
      <c r="Y694" s="3" t="s">
        <v>83</v>
      </c>
      <c r="Z694" s="4" t="str">
        <f>IF(Tabela1[[#This Row],[R.A.E]]="SIM",VLOOKUP(Tabela1[[#This Row],[CLASSIFICAÇÃO]],Lista_Susp_!PRAZO,2,0)+Tabela1[[#This Row],[DATA]],"")</f>
        <v/>
      </c>
      <c r="AA694" s="13" t="b">
        <f ca="1">IF(Tabela1[[#This Row],[R.A.E]]="SIM",IF(AC694="ok","CONCLUÍDO",IF(Tabela1[[#This Row],[PRAZO ABERTURA R.A.E]]&lt;TODAY(),"ATRASADO","NO PRAZO")))</f>
        <v>0</v>
      </c>
      <c r="AB694" s="13" t="str">
        <f ca="1">IF(Tabela1[[#This Row],[PRAZO ABERTURA R.A.E]]&gt;=TODAY(),"",IF(Tabela1[[#This Row],[STATUS]]="ATRASADO",TODAY()-Tabela1[[#This Row],[PRAZO ABERTURA R.A.E]],""))</f>
        <v/>
      </c>
      <c r="AE694" s="3"/>
      <c r="AF694" t="s">
        <v>89</v>
      </c>
    </row>
    <row r="695" spans="1:32" ht="30" x14ac:dyDescent="0.25">
      <c r="A695" s="6">
        <v>694</v>
      </c>
      <c r="B695" s="2" t="s">
        <v>25</v>
      </c>
      <c r="C695" s="85">
        <v>45450</v>
      </c>
      <c r="D695" s="18" t="str">
        <f t="shared" si="8"/>
        <v>junho</v>
      </c>
      <c r="E695" s="9">
        <v>0.81944444444444453</v>
      </c>
      <c r="F695" s="80" t="s">
        <v>4114</v>
      </c>
      <c r="G695" s="2" t="s">
        <v>28</v>
      </c>
      <c r="H695" s="23" t="s">
        <v>2401</v>
      </c>
      <c r="I695" s="131"/>
      <c r="J695" s="3"/>
      <c r="K695" s="5" t="s">
        <v>4115</v>
      </c>
      <c r="L695" s="3" t="s">
        <v>150</v>
      </c>
      <c r="M695" s="3" t="s">
        <v>146</v>
      </c>
      <c r="N695" s="2" t="s">
        <v>4116</v>
      </c>
      <c r="O695" s="2" t="s">
        <v>4117</v>
      </c>
      <c r="P695" s="3" t="s">
        <v>4061</v>
      </c>
      <c r="Q695" s="70"/>
      <c r="R695" s="70"/>
      <c r="S695" s="70"/>
      <c r="T695" s="7" t="s">
        <v>4118</v>
      </c>
      <c r="U695" s="3" t="s">
        <v>3851</v>
      </c>
      <c r="V695" s="3" t="s">
        <v>122</v>
      </c>
      <c r="W695" s="3" t="s">
        <v>85</v>
      </c>
      <c r="X695" s="3" t="s">
        <v>86</v>
      </c>
      <c r="Y695" s="3" t="s">
        <v>83</v>
      </c>
      <c r="Z695" s="4" t="str">
        <f>IF(Tabela1[[#This Row],[R.A.E]]="SIM",VLOOKUP(Tabela1[[#This Row],[CLASSIFICAÇÃO]],Lista_Susp_!PRAZO,2,0)+Tabela1[[#This Row],[DATA]],"")</f>
        <v/>
      </c>
      <c r="AA695" s="13" t="b">
        <f ca="1">IF(Tabela1[[#This Row],[R.A.E]]="SIM",IF(AC695="ok","CONCLUÍDO",IF(Tabela1[[#This Row],[PRAZO ABERTURA R.A.E]]&lt;TODAY(),"ATRASADO","NO PRAZO")))</f>
        <v>0</v>
      </c>
      <c r="AB695" s="13" t="str">
        <f ca="1">IF(Tabela1[[#This Row],[PRAZO ABERTURA R.A.E]]&gt;=TODAY(),"",IF(Tabela1[[#This Row],[STATUS]]="ATRASADO",TODAY()-Tabela1[[#This Row],[PRAZO ABERTURA R.A.E]],""))</f>
        <v/>
      </c>
      <c r="AE695" s="3"/>
      <c r="AF695" t="s">
        <v>89</v>
      </c>
    </row>
    <row r="696" spans="1:32" ht="45" x14ac:dyDescent="0.25">
      <c r="A696" s="6">
        <v>695</v>
      </c>
      <c r="B696" s="2" t="s">
        <v>25</v>
      </c>
      <c r="C696" s="85">
        <v>45454</v>
      </c>
      <c r="D696" s="18" t="str">
        <f t="shared" si="8"/>
        <v>junho</v>
      </c>
      <c r="E696" s="9">
        <v>0.41666666666666669</v>
      </c>
      <c r="F696" s="80" t="s">
        <v>4120</v>
      </c>
      <c r="G696" s="2" t="s">
        <v>39</v>
      </c>
      <c r="H696" s="23"/>
      <c r="I696" s="131"/>
      <c r="J696" s="3"/>
      <c r="K696" s="5" t="s">
        <v>4121</v>
      </c>
      <c r="L696" s="3" t="s">
        <v>150</v>
      </c>
      <c r="M696" s="3" t="s">
        <v>145</v>
      </c>
      <c r="N696" s="2" t="s">
        <v>4122</v>
      </c>
      <c r="O696" s="2" t="s">
        <v>4123</v>
      </c>
      <c r="P696" s="3" t="s">
        <v>3748</v>
      </c>
      <c r="Q696" s="70"/>
      <c r="R696" s="70"/>
      <c r="S696" s="70"/>
      <c r="T696" s="7" t="s">
        <v>4124</v>
      </c>
      <c r="U696" s="3" t="s">
        <v>3045</v>
      </c>
      <c r="V696" s="3" t="s">
        <v>91</v>
      </c>
      <c r="W696" s="3" t="s">
        <v>85</v>
      </c>
      <c r="X696" s="3" t="s">
        <v>86</v>
      </c>
      <c r="Y696" s="3" t="s">
        <v>83</v>
      </c>
      <c r="Z696" s="4" t="str">
        <f>IF(Tabela1[[#This Row],[R.A.E]]="SIM",VLOOKUP(Tabela1[[#This Row],[CLASSIFICAÇÃO]],Lista_Susp_!PRAZO,2,0)+Tabela1[[#This Row],[DATA]],"")</f>
        <v/>
      </c>
      <c r="AA696" s="13" t="b">
        <f ca="1">IF(Tabela1[[#This Row],[R.A.E]]="SIM",IF(AC696="ok","CONCLUÍDO",IF(Tabela1[[#This Row],[PRAZO ABERTURA R.A.E]]&lt;TODAY(),"ATRASADO","NO PRAZO")))</f>
        <v>0</v>
      </c>
      <c r="AB696" s="13" t="str">
        <f ca="1">IF(Tabela1[[#This Row],[PRAZO ABERTURA R.A.E]]&gt;=TODAY(),"",IF(Tabela1[[#This Row],[STATUS]]="ATRASADO",TODAY()-Tabela1[[#This Row],[PRAZO ABERTURA R.A.E]],""))</f>
        <v/>
      </c>
      <c r="AE696" s="3"/>
      <c r="AF696" t="s">
        <v>89</v>
      </c>
    </row>
    <row r="697" spans="1:32" ht="45" x14ac:dyDescent="0.25">
      <c r="A697" s="6">
        <v>696</v>
      </c>
      <c r="B697" s="2" t="s">
        <v>30</v>
      </c>
      <c r="C697" s="85">
        <v>45454</v>
      </c>
      <c r="D697" s="18" t="str">
        <f t="shared" si="8"/>
        <v>junho</v>
      </c>
      <c r="E697" s="9">
        <v>0.375</v>
      </c>
      <c r="F697" s="80" t="s">
        <v>1217</v>
      </c>
      <c r="G697" s="2" t="s">
        <v>32</v>
      </c>
      <c r="H697" s="23"/>
      <c r="I697" s="131"/>
      <c r="J697" s="3"/>
      <c r="K697" s="88" t="s">
        <v>4136</v>
      </c>
      <c r="L697" s="3" t="s">
        <v>153</v>
      </c>
      <c r="M697" s="3" t="s">
        <v>145</v>
      </c>
      <c r="N697" s="2" t="s">
        <v>4137</v>
      </c>
      <c r="O697" s="2" t="s">
        <v>4138</v>
      </c>
      <c r="P697" s="3" t="s">
        <v>3457</v>
      </c>
      <c r="Q697" s="70"/>
      <c r="R697" s="70"/>
      <c r="S697" s="70"/>
      <c r="T697" s="7" t="s">
        <v>4139</v>
      </c>
      <c r="U697" s="3" t="s">
        <v>4140</v>
      </c>
      <c r="V697" s="3" t="s">
        <v>604</v>
      </c>
      <c r="W697" s="3" t="s">
        <v>85</v>
      </c>
      <c r="X697" s="3" t="s">
        <v>86</v>
      </c>
      <c r="Y697" s="3" t="s">
        <v>89</v>
      </c>
      <c r="Z697" s="4">
        <f>IF(Tabela1[[#This Row],[R.A.E]]="SIM",VLOOKUP(Tabela1[[#This Row],[CLASSIFICAÇÃO]],Lista_Susp_!PRAZO,2,0)+Tabela1[[#This Row],[DATA]],"")</f>
        <v>45461</v>
      </c>
      <c r="AA697" s="13" t="str">
        <f ca="1">IF(Tabela1[[#This Row],[R.A.E]]="SIM",IF(AC697="ok","CONCLUÍDO",IF(Tabela1[[#This Row],[PRAZO ABERTURA R.A.E]]&lt;TODAY(),"ATRASADO","NO PRAZO")))</f>
        <v>ATRASADO</v>
      </c>
      <c r="AB697" s="13">
        <f ca="1">IF(Tabela1[[#This Row],[PRAZO ABERTURA R.A.E]]&gt;=TODAY(),"",IF(Tabela1[[#This Row],[STATUS]]="ATRASADO",TODAY()-Tabela1[[#This Row],[PRAZO ABERTURA R.A.E]],""))</f>
        <v>87</v>
      </c>
      <c r="AE697" s="3"/>
      <c r="AF697" t="s">
        <v>89</v>
      </c>
    </row>
    <row r="698" spans="1:32" ht="45" x14ac:dyDescent="0.25">
      <c r="A698" s="6">
        <v>697</v>
      </c>
      <c r="B698" s="2" t="s">
        <v>30</v>
      </c>
      <c r="C698" s="85">
        <v>45455</v>
      </c>
      <c r="D698" s="18" t="str">
        <f t="shared" si="8"/>
        <v>junho</v>
      </c>
      <c r="E698" s="9">
        <v>0.3888888888888889</v>
      </c>
      <c r="F698" s="80" t="s">
        <v>4141</v>
      </c>
      <c r="G698" s="2" t="s">
        <v>32</v>
      </c>
      <c r="H698" s="23"/>
      <c r="I698" s="131"/>
      <c r="J698" s="3"/>
      <c r="K698" s="5" t="s">
        <v>4142</v>
      </c>
      <c r="L698" s="6" t="s">
        <v>4236</v>
      </c>
      <c r="M698" s="3" t="s">
        <v>145</v>
      </c>
      <c r="N698" s="2" t="s">
        <v>1617</v>
      </c>
      <c r="O698" s="2" t="s">
        <v>4143</v>
      </c>
      <c r="P698" s="3" t="s">
        <v>4144</v>
      </c>
      <c r="Q698" s="70"/>
      <c r="R698" s="70"/>
      <c r="S698" s="70"/>
      <c r="T698" s="7" t="s">
        <v>4145</v>
      </c>
      <c r="U698" s="3" t="s">
        <v>4146</v>
      </c>
      <c r="V698" s="3" t="s">
        <v>103</v>
      </c>
      <c r="W698" s="3" t="s">
        <v>85</v>
      </c>
      <c r="X698" s="3" t="s">
        <v>86</v>
      </c>
      <c r="Y698" s="3" t="s">
        <v>83</v>
      </c>
      <c r="Z698" s="4" t="str">
        <f>IF(Tabela1[[#This Row],[R.A.E]]="SIM",VLOOKUP(Tabela1[[#This Row],[CLASSIFICAÇÃO]],Lista_Susp_!PRAZO,2,0)+Tabela1[[#This Row],[DATA]],"")</f>
        <v/>
      </c>
      <c r="AA698" s="13" t="b">
        <f ca="1">IF(Tabela1[[#This Row],[R.A.E]]="SIM",IF(AC698="ok","CONCLUÍDO",IF(Tabela1[[#This Row],[PRAZO ABERTURA R.A.E]]&lt;TODAY(),"ATRASADO","NO PRAZO")))</f>
        <v>0</v>
      </c>
      <c r="AB698" s="13" t="str">
        <f ca="1">IF(Tabela1[[#This Row],[PRAZO ABERTURA R.A.E]]&gt;=TODAY(),"",IF(Tabela1[[#This Row],[STATUS]]="ATRASADO",TODAY()-Tabela1[[#This Row],[PRAZO ABERTURA R.A.E]],""))</f>
        <v/>
      </c>
      <c r="AE698" s="3"/>
      <c r="AF698" t="s">
        <v>89</v>
      </c>
    </row>
    <row r="699" spans="1:32" ht="90" x14ac:dyDescent="0.25">
      <c r="A699" s="6">
        <v>698</v>
      </c>
      <c r="B699" s="2" t="s">
        <v>30</v>
      </c>
      <c r="C699" s="85">
        <v>45454</v>
      </c>
      <c r="D699" s="18" t="str">
        <f t="shared" si="8"/>
        <v>junho</v>
      </c>
      <c r="E699" s="9">
        <v>0.70833333333333337</v>
      </c>
      <c r="F699" s="80" t="s">
        <v>4147</v>
      </c>
      <c r="G699" s="2" t="s">
        <v>28</v>
      </c>
      <c r="H699" s="23" t="s">
        <v>2399</v>
      </c>
      <c r="I699" s="131"/>
      <c r="J699" s="3"/>
      <c r="K699" s="5" t="s">
        <v>4148</v>
      </c>
      <c r="L699" s="3" t="s">
        <v>176</v>
      </c>
      <c r="M699" s="3" t="s">
        <v>145</v>
      </c>
      <c r="N699" s="2"/>
      <c r="O699" s="2" t="s">
        <v>4149</v>
      </c>
      <c r="P699" s="1" t="s">
        <v>4150</v>
      </c>
      <c r="Q699" s="70"/>
      <c r="R699" s="70"/>
      <c r="S699" s="70"/>
      <c r="T699" s="7" t="s">
        <v>4151</v>
      </c>
      <c r="U699" s="3" t="s">
        <v>3107</v>
      </c>
      <c r="V699" s="3" t="s">
        <v>3991</v>
      </c>
      <c r="W699" s="3" t="s">
        <v>92</v>
      </c>
      <c r="X699" s="3" t="s">
        <v>95</v>
      </c>
      <c r="Y699" s="3" t="s">
        <v>89</v>
      </c>
      <c r="Z699" s="4">
        <f>IF(Tabela1[[#This Row],[R.A.E]]="SIM",VLOOKUP(Tabela1[[#This Row],[CLASSIFICAÇÃO]],Lista_Susp_!PRAZO,2,0)+Tabela1[[#This Row],[DATA]],"")</f>
        <v>45461</v>
      </c>
      <c r="AA699" s="13" t="str">
        <f ca="1">IF(Tabela1[[#This Row],[R.A.E]]="SIM",IF(AC699="ok","CONCLUÍDO",IF(Tabela1[[#This Row],[PRAZO ABERTURA R.A.E]]&lt;TODAY(),"ATRASADO","NO PRAZO")))</f>
        <v>ATRASADO</v>
      </c>
      <c r="AB699" s="13">
        <f ca="1">IF(Tabela1[[#This Row],[PRAZO ABERTURA R.A.E]]&gt;=TODAY(),"",IF(Tabela1[[#This Row],[STATUS]]="ATRASADO",TODAY()-Tabela1[[#This Row],[PRAZO ABERTURA R.A.E]],""))</f>
        <v>87</v>
      </c>
      <c r="AE699" s="3"/>
      <c r="AF699" t="s">
        <v>89</v>
      </c>
    </row>
    <row r="700" spans="1:32" ht="45" x14ac:dyDescent="0.25">
      <c r="A700" s="6">
        <v>699</v>
      </c>
      <c r="B700" s="2" t="s">
        <v>30</v>
      </c>
      <c r="C700" s="85">
        <v>45454</v>
      </c>
      <c r="D700" s="18" t="str">
        <f t="shared" si="8"/>
        <v>junho</v>
      </c>
      <c r="E700" s="9">
        <v>0.125</v>
      </c>
      <c r="F700" s="80" t="s">
        <v>4152</v>
      </c>
      <c r="G700" s="2" t="s">
        <v>39</v>
      </c>
      <c r="H700" s="23"/>
      <c r="I700" s="131"/>
      <c r="J700" s="3"/>
      <c r="K700" s="5" t="s">
        <v>4235</v>
      </c>
      <c r="L700" s="3" t="s">
        <v>207</v>
      </c>
      <c r="M700" s="3" t="s">
        <v>145</v>
      </c>
      <c r="N700" s="2" t="s">
        <v>4153</v>
      </c>
      <c r="O700" s="2" t="s">
        <v>4154</v>
      </c>
      <c r="P700" s="3" t="s">
        <v>4155</v>
      </c>
      <c r="Q700" s="70"/>
      <c r="R700" s="70"/>
      <c r="S700" s="70"/>
      <c r="T700" s="7" t="s">
        <v>4156</v>
      </c>
      <c r="U700" s="3" t="s">
        <v>4157</v>
      </c>
      <c r="V700" s="3" t="s">
        <v>94</v>
      </c>
      <c r="W700" s="3" t="s">
        <v>85</v>
      </c>
      <c r="X700" s="3" t="s">
        <v>86</v>
      </c>
      <c r="Y700" s="3" t="s">
        <v>83</v>
      </c>
      <c r="Z700" s="4" t="str">
        <f>IF(Tabela1[[#This Row],[R.A.E]]="SIM",VLOOKUP(Tabela1[[#This Row],[CLASSIFICAÇÃO]],Lista_Susp_!PRAZO,2,0)+Tabela1[[#This Row],[DATA]],"")</f>
        <v/>
      </c>
      <c r="AA700" s="13" t="b">
        <f ca="1">IF(Tabela1[[#This Row],[R.A.E]]="SIM",IF(AC700="ok","CONCLUÍDO",IF(Tabela1[[#This Row],[PRAZO ABERTURA R.A.E]]&lt;TODAY(),"ATRASADO","NO PRAZO")))</f>
        <v>0</v>
      </c>
      <c r="AB700" s="13" t="str">
        <f ca="1">IF(Tabela1[[#This Row],[PRAZO ABERTURA R.A.E]]&gt;=TODAY(),"",IF(Tabela1[[#This Row],[STATUS]]="ATRASADO",TODAY()-Tabela1[[#This Row],[PRAZO ABERTURA R.A.E]],""))</f>
        <v/>
      </c>
      <c r="AE700" s="3"/>
      <c r="AF700" t="s">
        <v>89</v>
      </c>
    </row>
    <row r="701" spans="1:32" ht="45" x14ac:dyDescent="0.25">
      <c r="A701" s="6">
        <v>700</v>
      </c>
      <c r="B701" s="2" t="s">
        <v>30</v>
      </c>
      <c r="C701" s="85">
        <v>45454</v>
      </c>
      <c r="D701" s="18" t="str">
        <f t="shared" si="8"/>
        <v>junho</v>
      </c>
      <c r="E701" s="9">
        <v>0.80555555555555547</v>
      </c>
      <c r="F701" s="80" t="s">
        <v>4158</v>
      </c>
      <c r="G701" s="2" t="s">
        <v>32</v>
      </c>
      <c r="H701" s="23"/>
      <c r="I701" s="131"/>
      <c r="J701" s="3"/>
      <c r="K701" s="5" t="s">
        <v>4159</v>
      </c>
      <c r="L701" s="3" t="s">
        <v>153</v>
      </c>
      <c r="M701" s="3" t="s">
        <v>145</v>
      </c>
      <c r="N701" s="2" t="s">
        <v>4153</v>
      </c>
      <c r="O701" s="2" t="s">
        <v>4160</v>
      </c>
      <c r="P701" s="3" t="s">
        <v>4161</v>
      </c>
      <c r="Q701" s="70"/>
      <c r="R701" s="70"/>
      <c r="S701" s="70"/>
      <c r="T701" s="7" t="s">
        <v>4162</v>
      </c>
      <c r="U701" s="3" t="s">
        <v>4163</v>
      </c>
      <c r="V701" s="3" t="s">
        <v>94</v>
      </c>
      <c r="W701" s="3" t="s">
        <v>85</v>
      </c>
      <c r="X701" s="3" t="s">
        <v>86</v>
      </c>
      <c r="Y701" s="3" t="s">
        <v>83</v>
      </c>
      <c r="Z701" s="4" t="str">
        <f>IF(Tabela1[[#This Row],[R.A.E]]="SIM",VLOOKUP(Tabela1[[#This Row],[CLASSIFICAÇÃO]],Lista_Susp_!PRAZO,2,0)+Tabela1[[#This Row],[DATA]],"")</f>
        <v/>
      </c>
      <c r="AA701" s="13" t="b">
        <f ca="1">IF(Tabela1[[#This Row],[R.A.E]]="SIM",IF(AC701="ok","CONCLUÍDO",IF(Tabela1[[#This Row],[PRAZO ABERTURA R.A.E]]&lt;TODAY(),"ATRASADO","NO PRAZO")))</f>
        <v>0</v>
      </c>
      <c r="AB701" s="13" t="str">
        <f ca="1">IF(Tabela1[[#This Row],[PRAZO ABERTURA R.A.E]]&gt;=TODAY(),"",IF(Tabela1[[#This Row],[STATUS]]="ATRASADO",TODAY()-Tabela1[[#This Row],[PRAZO ABERTURA R.A.E]],""))</f>
        <v/>
      </c>
      <c r="AE701" s="3"/>
      <c r="AF701" t="s">
        <v>89</v>
      </c>
    </row>
    <row r="702" spans="1:32" ht="45" x14ac:dyDescent="0.25">
      <c r="A702" s="6">
        <v>701</v>
      </c>
      <c r="B702" s="2" t="s">
        <v>25</v>
      </c>
      <c r="C702" s="85">
        <v>45455</v>
      </c>
      <c r="D702" s="18" t="str">
        <f t="shared" si="8"/>
        <v>junho</v>
      </c>
      <c r="E702" s="9">
        <v>0.68055555555555547</v>
      </c>
      <c r="F702" s="80" t="s">
        <v>4164</v>
      </c>
      <c r="G702" s="2" t="s">
        <v>28</v>
      </c>
      <c r="H702" s="23" t="s">
        <v>2401</v>
      </c>
      <c r="I702" s="131"/>
      <c r="J702" s="3"/>
      <c r="K702" s="5" t="s">
        <v>4234</v>
      </c>
      <c r="L702" s="3" t="s">
        <v>179</v>
      </c>
      <c r="M702" s="3" t="s">
        <v>284</v>
      </c>
      <c r="N702" s="2" t="s">
        <v>4165</v>
      </c>
      <c r="O702" s="2" t="s">
        <v>4166</v>
      </c>
      <c r="P702" s="3" t="s">
        <v>966</v>
      </c>
      <c r="Q702" s="70"/>
      <c r="R702" s="70"/>
      <c r="S702" s="70"/>
      <c r="T702" s="7" t="s">
        <v>4167</v>
      </c>
      <c r="U702" s="3" t="s">
        <v>938</v>
      </c>
      <c r="V702" s="3" t="s">
        <v>112</v>
      </c>
      <c r="W702" s="3" t="s">
        <v>85</v>
      </c>
      <c r="X702" s="3" t="s">
        <v>86</v>
      </c>
      <c r="Y702" s="3" t="s">
        <v>83</v>
      </c>
      <c r="Z702" s="4" t="str">
        <f>IF(Tabela1[[#This Row],[R.A.E]]="SIM",VLOOKUP(Tabela1[[#This Row],[CLASSIFICAÇÃO]],Lista_Susp_!PRAZO,2,0)+Tabela1[[#This Row],[DATA]],"")</f>
        <v/>
      </c>
      <c r="AA702" s="13" t="b">
        <f ca="1">IF(Tabela1[[#This Row],[R.A.E]]="SIM",IF(AC702="ok","CONCLUÍDO",IF(Tabela1[[#This Row],[PRAZO ABERTURA R.A.E]]&lt;TODAY(),"ATRASADO","NO PRAZO")))</f>
        <v>0</v>
      </c>
      <c r="AB702" s="13" t="str">
        <f ca="1">IF(Tabela1[[#This Row],[PRAZO ABERTURA R.A.E]]&gt;=TODAY(),"",IF(Tabela1[[#This Row],[STATUS]]="ATRASADO",TODAY()-Tabela1[[#This Row],[PRAZO ABERTURA R.A.E]],""))</f>
        <v/>
      </c>
      <c r="AE702" s="3"/>
      <c r="AF702" t="s">
        <v>89</v>
      </c>
    </row>
    <row r="703" spans="1:32" ht="75" x14ac:dyDescent="0.25">
      <c r="A703" s="6">
        <v>702</v>
      </c>
      <c r="B703" s="2" t="s">
        <v>25</v>
      </c>
      <c r="C703" s="85">
        <v>45456</v>
      </c>
      <c r="D703" s="18" t="str">
        <f t="shared" si="8"/>
        <v>junho</v>
      </c>
      <c r="E703" s="9">
        <v>0.56944444444444442</v>
      </c>
      <c r="F703" s="80" t="s">
        <v>4168</v>
      </c>
      <c r="G703" s="2" t="s">
        <v>28</v>
      </c>
      <c r="H703" s="23" t="s">
        <v>2401</v>
      </c>
      <c r="I703" s="131"/>
      <c r="J703" s="3"/>
      <c r="K703" s="5" t="s">
        <v>4233</v>
      </c>
      <c r="L703" s="3" t="s">
        <v>68</v>
      </c>
      <c r="M703" s="3" t="s">
        <v>146</v>
      </c>
      <c r="N703" s="2" t="s">
        <v>3346</v>
      </c>
      <c r="O703" s="2" t="s">
        <v>4169</v>
      </c>
      <c r="P703" s="3" t="s">
        <v>4172</v>
      </c>
      <c r="Q703" s="70"/>
      <c r="R703" s="70"/>
      <c r="S703" s="70"/>
      <c r="T703" s="7" t="s">
        <v>4170</v>
      </c>
      <c r="U703" s="3" t="s">
        <v>4171</v>
      </c>
      <c r="V703" s="3" t="s">
        <v>80</v>
      </c>
      <c r="W703" s="3" t="s">
        <v>92</v>
      </c>
      <c r="X703" s="3" t="s">
        <v>86</v>
      </c>
      <c r="Y703" s="3" t="s">
        <v>89</v>
      </c>
      <c r="Z703" s="4">
        <f>IF(Tabela1[[#This Row],[R.A.E]]="SIM",VLOOKUP(Tabela1[[#This Row],[CLASSIFICAÇÃO]],Lista_Susp_!PRAZO,2,0)+Tabela1[[#This Row],[DATA]],"")</f>
        <v>45463</v>
      </c>
      <c r="AA703" s="13" t="str">
        <f ca="1">IF(Tabela1[[#This Row],[R.A.E]]="SIM",IF(AC703="ok","CONCLUÍDO",IF(Tabela1[[#This Row],[PRAZO ABERTURA R.A.E]]&lt;TODAY(),"ATRASADO","NO PRAZO")))</f>
        <v>CONCLUÍDO</v>
      </c>
      <c r="AB703" s="13" t="str">
        <f ca="1">IF(Tabela1[[#This Row],[PRAZO ABERTURA R.A.E]]&gt;=TODAY(),"",IF(Tabela1[[#This Row],[STATUS]]="ATRASADO",TODAY()-Tabela1[[#This Row],[PRAZO ABERTURA R.A.E]],""))</f>
        <v/>
      </c>
      <c r="AC703" s="3" t="s">
        <v>248</v>
      </c>
      <c r="AD703" s="4">
        <v>45478</v>
      </c>
      <c r="AE703" s="3" t="s">
        <v>89</v>
      </c>
      <c r="AF703" t="s">
        <v>89</v>
      </c>
    </row>
    <row r="704" spans="1:32" ht="87" customHeight="1" x14ac:dyDescent="0.25">
      <c r="A704" s="6">
        <v>703</v>
      </c>
      <c r="B704" s="2" t="s">
        <v>30</v>
      </c>
      <c r="C704" s="85">
        <v>45455</v>
      </c>
      <c r="D704" s="18" t="str">
        <f t="shared" si="8"/>
        <v>junho</v>
      </c>
      <c r="E704" s="9">
        <v>0.58333333333333337</v>
      </c>
      <c r="F704" s="80" t="s">
        <v>4173</v>
      </c>
      <c r="G704" s="2" t="s">
        <v>32</v>
      </c>
      <c r="H704" s="23"/>
      <c r="I704" s="131"/>
      <c r="J704" s="3"/>
      <c r="K704" s="5" t="s">
        <v>4232</v>
      </c>
      <c r="L704" s="3" t="s">
        <v>153</v>
      </c>
      <c r="M704" s="3" t="s">
        <v>145</v>
      </c>
      <c r="N704" s="2" t="s">
        <v>3352</v>
      </c>
      <c r="O704" s="2" t="s">
        <v>4174</v>
      </c>
      <c r="P704" s="3" t="s">
        <v>4175</v>
      </c>
      <c r="Q704" s="70"/>
      <c r="R704" s="70"/>
      <c r="S704" s="70"/>
      <c r="T704" s="7" t="s">
        <v>4176</v>
      </c>
      <c r="U704" s="3" t="s">
        <v>4177</v>
      </c>
      <c r="V704" s="3" t="s">
        <v>99</v>
      </c>
      <c r="W704" s="3" t="s">
        <v>85</v>
      </c>
      <c r="X704" s="3" t="s">
        <v>86</v>
      </c>
      <c r="Y704" s="3" t="s">
        <v>83</v>
      </c>
      <c r="Z704" s="4" t="str">
        <f>IF(Tabela1[[#This Row],[R.A.E]]="SIM",VLOOKUP(Tabela1[[#This Row],[CLASSIFICAÇÃO]],Lista_Susp_!PRAZO,2,0)+Tabela1[[#This Row],[DATA]],"")</f>
        <v/>
      </c>
      <c r="AA704" s="13" t="b">
        <f ca="1">IF(Tabela1[[#This Row],[R.A.E]]="SIM",IF(AC704="ok","CONCLUÍDO",IF(Tabela1[[#This Row],[PRAZO ABERTURA R.A.E]]&lt;TODAY(),"ATRASADO","NO PRAZO")))</f>
        <v>0</v>
      </c>
      <c r="AB704" s="13" t="str">
        <f ca="1">IF(Tabela1[[#This Row],[PRAZO ABERTURA R.A.E]]&gt;=TODAY(),"",IF(Tabela1[[#This Row],[STATUS]]="ATRASADO",TODAY()-Tabela1[[#This Row],[PRAZO ABERTURA R.A.E]],""))</f>
        <v/>
      </c>
      <c r="AE704" s="3"/>
      <c r="AF704" t="s">
        <v>89</v>
      </c>
    </row>
    <row r="705" spans="1:32" ht="30" x14ac:dyDescent="0.25">
      <c r="A705" s="6">
        <v>704</v>
      </c>
      <c r="B705" s="2" t="s">
        <v>25</v>
      </c>
      <c r="C705" s="85">
        <v>45454</v>
      </c>
      <c r="D705" s="18" t="str">
        <f t="shared" si="8"/>
        <v>junho</v>
      </c>
      <c r="E705" s="9">
        <v>0.65625</v>
      </c>
      <c r="F705" s="80" t="s">
        <v>4178</v>
      </c>
      <c r="G705" s="2" t="s">
        <v>28</v>
      </c>
      <c r="H705" s="23" t="s">
        <v>2532</v>
      </c>
      <c r="I705" s="131"/>
      <c r="J705" s="3"/>
      <c r="K705" s="5" t="s">
        <v>4231</v>
      </c>
      <c r="L705" s="3" t="s">
        <v>216</v>
      </c>
      <c r="M705" s="3" t="s">
        <v>147</v>
      </c>
      <c r="N705" s="2" t="s">
        <v>1851</v>
      </c>
      <c r="O705" s="2" t="s">
        <v>4179</v>
      </c>
      <c r="P705" s="3" t="s">
        <v>533</v>
      </c>
      <c r="Q705" s="70"/>
      <c r="R705" s="70"/>
      <c r="S705" s="70"/>
      <c r="T705" s="7" t="s">
        <v>4180</v>
      </c>
      <c r="U705" s="3" t="s">
        <v>4181</v>
      </c>
      <c r="V705" s="3" t="s">
        <v>93</v>
      </c>
      <c r="W705" s="3" t="s">
        <v>85</v>
      </c>
      <c r="X705" s="3" t="s">
        <v>86</v>
      </c>
      <c r="Y705" s="3" t="s">
        <v>83</v>
      </c>
      <c r="Z705" s="4" t="str">
        <f>IF(Tabela1[[#This Row],[R.A.E]]="SIM",VLOOKUP(Tabela1[[#This Row],[CLASSIFICAÇÃO]],Lista_Susp_!PRAZO,2,0)+Tabela1[[#This Row],[DATA]],"")</f>
        <v/>
      </c>
      <c r="AA705" s="13" t="b">
        <f ca="1">IF(Tabela1[[#This Row],[R.A.E]]="SIM",IF(AC705="ok","CONCLUÍDO",IF(Tabela1[[#This Row],[PRAZO ABERTURA R.A.E]]&lt;TODAY(),"ATRASADO","NO PRAZO")))</f>
        <v>0</v>
      </c>
      <c r="AB705" s="13" t="str">
        <f ca="1">IF(Tabela1[[#This Row],[PRAZO ABERTURA R.A.E]]&gt;=TODAY(),"",IF(Tabela1[[#This Row],[STATUS]]="ATRASADO",TODAY()-Tabela1[[#This Row],[PRAZO ABERTURA R.A.E]],""))</f>
        <v/>
      </c>
      <c r="AE705" s="3"/>
      <c r="AF705" t="s">
        <v>89</v>
      </c>
    </row>
    <row r="706" spans="1:32" ht="45" x14ac:dyDescent="0.25">
      <c r="A706" s="6">
        <v>705</v>
      </c>
      <c r="B706" s="2" t="s">
        <v>25</v>
      </c>
      <c r="C706" s="85">
        <v>45455</v>
      </c>
      <c r="D706" s="18" t="str">
        <f t="shared" si="8"/>
        <v>junho</v>
      </c>
      <c r="E706" s="9">
        <v>0.4375</v>
      </c>
      <c r="F706" s="80" t="s">
        <v>4182</v>
      </c>
      <c r="G706" s="2" t="s">
        <v>39</v>
      </c>
      <c r="H706" s="23"/>
      <c r="I706" s="131"/>
      <c r="J706" s="3"/>
      <c r="K706" s="5" t="s">
        <v>4230</v>
      </c>
      <c r="L706" s="3" t="s">
        <v>45</v>
      </c>
      <c r="M706" s="3" t="s">
        <v>145</v>
      </c>
      <c r="N706" s="2" t="s">
        <v>4183</v>
      </c>
      <c r="O706" s="2" t="s">
        <v>4184</v>
      </c>
      <c r="P706" s="3" t="s">
        <v>3067</v>
      </c>
      <c r="Q706" s="70"/>
      <c r="R706" s="70"/>
      <c r="S706" s="70"/>
      <c r="T706" s="7" t="s">
        <v>3652</v>
      </c>
      <c r="U706" s="3" t="s">
        <v>4185</v>
      </c>
      <c r="V706" s="3" t="s">
        <v>276</v>
      </c>
      <c r="W706" s="3" t="s">
        <v>85</v>
      </c>
      <c r="X706" s="3" t="s">
        <v>86</v>
      </c>
      <c r="Y706" s="3" t="s">
        <v>83</v>
      </c>
      <c r="Z706" s="4" t="str">
        <f>IF(Tabela1[[#This Row],[R.A.E]]="SIM",VLOOKUP(Tabela1[[#This Row],[CLASSIFICAÇÃO]],Lista_Susp_!PRAZO,2,0)+Tabela1[[#This Row],[DATA]],"")</f>
        <v/>
      </c>
      <c r="AA706" s="13" t="b">
        <f ca="1">IF(Tabela1[[#This Row],[R.A.E]]="SIM",IF(AC706="ok","CONCLUÍDO",IF(Tabela1[[#This Row],[PRAZO ABERTURA R.A.E]]&lt;TODAY(),"ATRASADO","NO PRAZO")))</f>
        <v>0</v>
      </c>
      <c r="AB706" s="13" t="str">
        <f ca="1">IF(Tabela1[[#This Row],[PRAZO ABERTURA R.A.E]]&gt;=TODAY(),"",IF(Tabela1[[#This Row],[STATUS]]="ATRASADO",TODAY()-Tabela1[[#This Row],[PRAZO ABERTURA R.A.E]],""))</f>
        <v/>
      </c>
      <c r="AE706" s="3"/>
      <c r="AF706" t="s">
        <v>89</v>
      </c>
    </row>
    <row r="707" spans="1:32" ht="45" x14ac:dyDescent="0.25">
      <c r="A707" s="6">
        <v>706</v>
      </c>
      <c r="B707" s="2" t="s">
        <v>25</v>
      </c>
      <c r="C707" s="85">
        <v>45455</v>
      </c>
      <c r="D707" s="18" t="str">
        <f t="shared" si="8"/>
        <v>junho</v>
      </c>
      <c r="E707" s="9">
        <v>0.41666666666666669</v>
      </c>
      <c r="F707" s="80" t="s">
        <v>4186</v>
      </c>
      <c r="G707" s="2" t="s">
        <v>36</v>
      </c>
      <c r="H707" s="23"/>
      <c r="I707" s="131"/>
      <c r="J707" s="3"/>
      <c r="K707" s="5" t="s">
        <v>4187</v>
      </c>
      <c r="L707" s="3" t="s">
        <v>150</v>
      </c>
      <c r="M707" s="3" t="s">
        <v>240</v>
      </c>
      <c r="N707" s="2" t="s">
        <v>3383</v>
      </c>
      <c r="O707" s="2" t="s">
        <v>4188</v>
      </c>
      <c r="Q707" s="70"/>
      <c r="R707" s="70"/>
      <c r="S707" s="70"/>
      <c r="T707" s="7" t="s">
        <v>4189</v>
      </c>
      <c r="U707" s="3" t="s">
        <v>4190</v>
      </c>
      <c r="V707" s="3" t="s">
        <v>97</v>
      </c>
      <c r="W707" s="3" t="s">
        <v>85</v>
      </c>
      <c r="X707" s="3" t="s">
        <v>86</v>
      </c>
      <c r="Y707" s="3" t="s">
        <v>83</v>
      </c>
      <c r="Z707" s="4" t="str">
        <f>IF(Tabela1[[#This Row],[R.A.E]]="SIM",VLOOKUP(Tabela1[[#This Row],[CLASSIFICAÇÃO]],Lista_Susp_!PRAZO,2,0)+Tabela1[[#This Row],[DATA]],"")</f>
        <v/>
      </c>
      <c r="AA707" s="13" t="b">
        <f ca="1">IF(Tabela1[[#This Row],[R.A.E]]="SIM",IF(AC707="ok","CONCLUÍDO",IF(Tabela1[[#This Row],[PRAZO ABERTURA R.A.E]]&lt;TODAY(),"ATRASADO","NO PRAZO")))</f>
        <v>0</v>
      </c>
      <c r="AB707" s="13" t="str">
        <f ca="1">IF(Tabela1[[#This Row],[PRAZO ABERTURA R.A.E]]&gt;=TODAY(),"",IF(Tabela1[[#This Row],[STATUS]]="ATRASADO",TODAY()-Tabela1[[#This Row],[PRAZO ABERTURA R.A.E]],""))</f>
        <v/>
      </c>
      <c r="AE707" s="3"/>
      <c r="AF707" t="s">
        <v>89</v>
      </c>
    </row>
    <row r="708" spans="1:32" ht="30" x14ac:dyDescent="0.25">
      <c r="A708" s="6">
        <v>707</v>
      </c>
      <c r="B708" s="2" t="s">
        <v>25</v>
      </c>
      <c r="C708" s="85">
        <v>45456</v>
      </c>
      <c r="D708" s="18" t="str">
        <f t="shared" si="8"/>
        <v>junho</v>
      </c>
      <c r="E708" s="9">
        <v>0.41666666666666669</v>
      </c>
      <c r="F708" s="80" t="s">
        <v>4197</v>
      </c>
      <c r="G708" s="2" t="s">
        <v>36</v>
      </c>
      <c r="H708" s="23"/>
      <c r="I708" s="131"/>
      <c r="J708" s="3"/>
      <c r="K708" s="5" t="s">
        <v>4229</v>
      </c>
      <c r="L708" s="3" t="s">
        <v>150</v>
      </c>
      <c r="M708" s="3" t="s">
        <v>145</v>
      </c>
      <c r="N708" s="2" t="s">
        <v>3966</v>
      </c>
      <c r="O708" s="2" t="s">
        <v>3600</v>
      </c>
      <c r="P708" s="3" t="s">
        <v>3636</v>
      </c>
      <c r="Q708" s="70"/>
      <c r="R708" s="70"/>
      <c r="S708" s="70"/>
      <c r="T708" s="7" t="s">
        <v>4199</v>
      </c>
      <c r="U708" s="3" t="s">
        <v>3685</v>
      </c>
      <c r="V708" s="3" t="s">
        <v>84</v>
      </c>
      <c r="W708" s="3" t="s">
        <v>85</v>
      </c>
      <c r="X708" s="3" t="s">
        <v>86</v>
      </c>
      <c r="Y708" s="3" t="s">
        <v>83</v>
      </c>
      <c r="Z708" s="4" t="str">
        <f>IF(Tabela1[[#This Row],[R.A.E]]="SIM",VLOOKUP(Tabela1[[#This Row],[CLASSIFICAÇÃO]],Lista_Susp_!PRAZO,2,0)+Tabela1[[#This Row],[DATA]],"")</f>
        <v/>
      </c>
      <c r="AA708" s="13" t="b">
        <f ca="1">IF(Tabela1[[#This Row],[R.A.E]]="SIM",IF(AC708="ok","CONCLUÍDO",IF(Tabela1[[#This Row],[PRAZO ABERTURA R.A.E]]&lt;TODAY(),"ATRASADO","NO PRAZO")))</f>
        <v>0</v>
      </c>
      <c r="AB708" s="13" t="str">
        <f ca="1">IF(Tabela1[[#This Row],[PRAZO ABERTURA R.A.E]]&gt;=TODAY(),"",IF(Tabela1[[#This Row],[STATUS]]="ATRASADO",TODAY()-Tabela1[[#This Row],[PRAZO ABERTURA R.A.E]],""))</f>
        <v/>
      </c>
      <c r="AE708" s="3"/>
      <c r="AF708" t="s">
        <v>89</v>
      </c>
    </row>
    <row r="709" spans="1:32" ht="45" x14ac:dyDescent="0.25">
      <c r="A709" s="6">
        <v>708</v>
      </c>
      <c r="B709" s="2" t="s">
        <v>25</v>
      </c>
      <c r="C709" s="85">
        <v>45456</v>
      </c>
      <c r="D709" s="18" t="str">
        <f t="shared" si="8"/>
        <v>junho</v>
      </c>
      <c r="E709" s="9">
        <v>0.51041666666666663</v>
      </c>
      <c r="F709" s="80" t="s">
        <v>4191</v>
      </c>
      <c r="G709" s="2" t="s">
        <v>32</v>
      </c>
      <c r="H709" s="23"/>
      <c r="I709" s="131"/>
      <c r="J709" s="3"/>
      <c r="K709" s="5" t="s">
        <v>4192</v>
      </c>
      <c r="L709" s="3" t="s">
        <v>150</v>
      </c>
      <c r="M709" s="3" t="s">
        <v>145</v>
      </c>
      <c r="N709" s="2" t="s">
        <v>4193</v>
      </c>
      <c r="O709" s="2" t="s">
        <v>4194</v>
      </c>
      <c r="P709" s="3" t="s">
        <v>430</v>
      </c>
      <c r="Q709" s="70"/>
      <c r="R709" s="70"/>
      <c r="S709" s="70"/>
      <c r="T709" s="7" t="s">
        <v>4195</v>
      </c>
      <c r="U709" s="3" t="s">
        <v>4196</v>
      </c>
      <c r="V709" s="3" t="s">
        <v>91</v>
      </c>
      <c r="W709" s="3" t="s">
        <v>85</v>
      </c>
      <c r="X709" s="3" t="s">
        <v>86</v>
      </c>
      <c r="Y709" s="3" t="s">
        <v>83</v>
      </c>
      <c r="Z709" s="4" t="str">
        <f>IF(Tabela1[[#This Row],[R.A.E]]="SIM",VLOOKUP(Tabela1[[#This Row],[CLASSIFICAÇÃO]],Lista_Susp_!PRAZO,2,0)+Tabela1[[#This Row],[DATA]],"")</f>
        <v/>
      </c>
      <c r="AA709" s="13" t="b">
        <f ca="1">IF(Tabela1[[#This Row],[R.A.E]]="SIM",IF(AC709="ok","CONCLUÍDO",IF(Tabela1[[#This Row],[PRAZO ABERTURA R.A.E]]&lt;TODAY(),"ATRASADO","NO PRAZO")))</f>
        <v>0</v>
      </c>
      <c r="AB709" s="13" t="str">
        <f ca="1">IF(Tabela1[[#This Row],[PRAZO ABERTURA R.A.E]]&gt;=TODAY(),"",IF(Tabela1[[#This Row],[STATUS]]="ATRASADO",TODAY()-Tabela1[[#This Row],[PRAZO ABERTURA R.A.E]],""))</f>
        <v/>
      </c>
      <c r="AE709" s="3"/>
      <c r="AF709" t="s">
        <v>89</v>
      </c>
    </row>
    <row r="710" spans="1:32" ht="30" x14ac:dyDescent="0.25">
      <c r="A710" s="6">
        <v>709</v>
      </c>
      <c r="B710" s="2" t="s">
        <v>25</v>
      </c>
      <c r="C710" s="85">
        <v>45456</v>
      </c>
      <c r="D710" s="18" t="str">
        <f t="shared" si="8"/>
        <v>junho</v>
      </c>
      <c r="E710" s="9">
        <v>0.625</v>
      </c>
      <c r="F710" s="80" t="s">
        <v>4227</v>
      </c>
      <c r="G710" s="2" t="s">
        <v>36</v>
      </c>
      <c r="H710" s="23"/>
      <c r="I710" s="131"/>
      <c r="J710" s="3"/>
      <c r="K710" s="5" t="s">
        <v>4228</v>
      </c>
      <c r="L710" s="3" t="s">
        <v>150</v>
      </c>
      <c r="M710" s="3" t="s">
        <v>145</v>
      </c>
      <c r="N710" s="2" t="s">
        <v>3680</v>
      </c>
      <c r="O710" s="2" t="s">
        <v>4198</v>
      </c>
      <c r="P710" s="3" t="s">
        <v>3636</v>
      </c>
      <c r="Q710" s="70"/>
      <c r="R710" s="70"/>
      <c r="S710" s="70"/>
      <c r="T710" s="7" t="s">
        <v>4199</v>
      </c>
      <c r="U710" s="3" t="s">
        <v>3620</v>
      </c>
      <c r="V710" s="3" t="s">
        <v>84</v>
      </c>
      <c r="W710" s="3" t="s">
        <v>85</v>
      </c>
      <c r="X710" s="3" t="s">
        <v>86</v>
      </c>
      <c r="Y710" s="3" t="s">
        <v>83</v>
      </c>
      <c r="Z710" s="4" t="str">
        <f>IF(Tabela1[[#This Row],[R.A.E]]="SIM",VLOOKUP(Tabela1[[#This Row],[CLASSIFICAÇÃO]],Lista_Susp_!PRAZO,2,0)+Tabela1[[#This Row],[DATA]],"")</f>
        <v/>
      </c>
      <c r="AA710" s="13" t="b">
        <f ca="1">IF(Tabela1[[#This Row],[R.A.E]]="SIM",IF(AC710="ok","CONCLUÍDO",IF(Tabela1[[#This Row],[PRAZO ABERTURA R.A.E]]&lt;TODAY(),"ATRASADO","NO PRAZO")))</f>
        <v>0</v>
      </c>
      <c r="AB710" s="13" t="str">
        <f ca="1">IF(Tabela1[[#This Row],[PRAZO ABERTURA R.A.E]]&gt;=TODAY(),"",IF(Tabela1[[#This Row],[STATUS]]="ATRASADO",TODAY()-Tabela1[[#This Row],[PRAZO ABERTURA R.A.E]],""))</f>
        <v/>
      </c>
      <c r="AE710" s="3"/>
      <c r="AF710" t="s">
        <v>89</v>
      </c>
    </row>
    <row r="711" spans="1:32" ht="30" x14ac:dyDescent="0.25">
      <c r="A711" s="6">
        <v>710</v>
      </c>
      <c r="B711" s="2" t="s">
        <v>25</v>
      </c>
      <c r="C711" s="85">
        <v>45456</v>
      </c>
      <c r="D711" s="18" t="str">
        <f t="shared" si="8"/>
        <v>junho</v>
      </c>
      <c r="E711" s="9">
        <v>0.52777777777777779</v>
      </c>
      <c r="F711" s="80" t="s">
        <v>4200</v>
      </c>
      <c r="G711" s="2" t="s">
        <v>36</v>
      </c>
      <c r="H711" s="23"/>
      <c r="I711" s="131"/>
      <c r="J711" s="3"/>
      <c r="K711" s="5" t="s">
        <v>4226</v>
      </c>
      <c r="L711" s="3" t="s">
        <v>150</v>
      </c>
      <c r="M711" s="3" t="s">
        <v>51</v>
      </c>
      <c r="N711" s="2" t="s">
        <v>3978</v>
      </c>
      <c r="O711" s="2" t="s">
        <v>4201</v>
      </c>
      <c r="P711" s="3" t="s">
        <v>3300</v>
      </c>
      <c r="Q711" s="70"/>
      <c r="R711" s="70"/>
      <c r="S711" s="70"/>
      <c r="T711" s="7" t="s">
        <v>4202</v>
      </c>
      <c r="U711" s="3" t="s">
        <v>4203</v>
      </c>
      <c r="V711" s="3" t="s">
        <v>97</v>
      </c>
      <c r="W711" s="3" t="s">
        <v>85</v>
      </c>
      <c r="X711" s="3" t="s">
        <v>86</v>
      </c>
      <c r="Y711" s="3" t="s">
        <v>83</v>
      </c>
      <c r="Z711" s="4" t="str">
        <f>IF(Tabela1[[#This Row],[R.A.E]]="SIM",VLOOKUP(Tabela1[[#This Row],[CLASSIFICAÇÃO]],Lista_Susp_!PRAZO,2,0)+Tabela1[[#This Row],[DATA]],"")</f>
        <v/>
      </c>
      <c r="AA711" s="13" t="b">
        <f ca="1">IF(Tabela1[[#This Row],[R.A.E]]="SIM",IF(AC711="ok","CONCLUÍDO",IF(Tabela1[[#This Row],[PRAZO ABERTURA R.A.E]]&lt;TODAY(),"ATRASADO","NO PRAZO")))</f>
        <v>0</v>
      </c>
      <c r="AB711" s="13" t="str">
        <f ca="1">IF(Tabela1[[#This Row],[PRAZO ABERTURA R.A.E]]&gt;=TODAY(),"",IF(Tabela1[[#This Row],[STATUS]]="ATRASADO",TODAY()-Tabela1[[#This Row],[PRAZO ABERTURA R.A.E]],""))</f>
        <v/>
      </c>
      <c r="AE711" s="3"/>
      <c r="AF711" t="s">
        <v>89</v>
      </c>
    </row>
    <row r="712" spans="1:32" ht="54" customHeight="1" x14ac:dyDescent="0.25">
      <c r="A712" s="6">
        <v>711</v>
      </c>
      <c r="B712" s="2" t="s">
        <v>25</v>
      </c>
      <c r="C712" s="85">
        <v>45455</v>
      </c>
      <c r="D712" s="18" t="str">
        <f t="shared" si="8"/>
        <v>junho</v>
      </c>
      <c r="E712" s="9">
        <v>0.4861111111111111</v>
      </c>
      <c r="F712" s="80" t="s">
        <v>4204</v>
      </c>
      <c r="G712" s="2" t="s">
        <v>32</v>
      </c>
      <c r="H712" s="23"/>
      <c r="I712" s="131"/>
      <c r="J712" s="3"/>
      <c r="K712" s="5" t="s">
        <v>4225</v>
      </c>
      <c r="L712" s="3" t="s">
        <v>33</v>
      </c>
      <c r="M712" s="3" t="s">
        <v>145</v>
      </c>
      <c r="N712" s="2" t="s">
        <v>2799</v>
      </c>
      <c r="O712" s="2" t="s">
        <v>4205</v>
      </c>
      <c r="P712" s="3" t="s">
        <v>4206</v>
      </c>
      <c r="Q712" s="70"/>
      <c r="R712" s="70"/>
      <c r="S712" s="70"/>
      <c r="T712" s="7" t="s">
        <v>4207</v>
      </c>
      <c r="U712" s="3" t="s">
        <v>1288</v>
      </c>
      <c r="V712" s="3" t="s">
        <v>276</v>
      </c>
      <c r="W712" s="3" t="s">
        <v>85</v>
      </c>
      <c r="X712" s="3" t="s">
        <v>86</v>
      </c>
      <c r="Y712" s="3" t="s">
        <v>83</v>
      </c>
      <c r="Z712" s="4" t="str">
        <f>IF(Tabela1[[#This Row],[R.A.E]]="SIM",VLOOKUP(Tabela1[[#This Row],[CLASSIFICAÇÃO]],Lista_Susp_!PRAZO,2,0)+Tabela1[[#This Row],[DATA]],"")</f>
        <v/>
      </c>
      <c r="AA712" s="13" t="b">
        <f ca="1">IF(Tabela1[[#This Row],[R.A.E]]="SIM",IF(AC712="ok","CONCLUÍDO",IF(Tabela1[[#This Row],[PRAZO ABERTURA R.A.E]]&lt;TODAY(),"ATRASADO","NO PRAZO")))</f>
        <v>0</v>
      </c>
      <c r="AB712" s="13" t="str">
        <f ca="1">IF(Tabela1[[#This Row],[PRAZO ABERTURA R.A.E]]&gt;=TODAY(),"",IF(Tabela1[[#This Row],[STATUS]]="ATRASADO",TODAY()-Tabela1[[#This Row],[PRAZO ABERTURA R.A.E]],""))</f>
        <v/>
      </c>
      <c r="AE712" s="3"/>
      <c r="AF712" t="s">
        <v>83</v>
      </c>
    </row>
    <row r="713" spans="1:32" ht="46.5" customHeight="1" x14ac:dyDescent="0.25">
      <c r="A713" s="6">
        <v>712</v>
      </c>
      <c r="B713" s="2" t="s">
        <v>25</v>
      </c>
      <c r="C713" s="85">
        <v>45456</v>
      </c>
      <c r="D713" s="18" t="str">
        <f t="shared" si="8"/>
        <v>junho</v>
      </c>
      <c r="E713" s="9">
        <v>0.58333333333333337</v>
      </c>
      <c r="F713" s="80" t="s">
        <v>4209</v>
      </c>
      <c r="G713" s="2" t="s">
        <v>28</v>
      </c>
      <c r="H713" s="23" t="s">
        <v>2400</v>
      </c>
      <c r="I713" s="131"/>
      <c r="J713" s="3"/>
      <c r="K713" s="5" t="s">
        <v>4224</v>
      </c>
      <c r="L713" s="3" t="s">
        <v>155</v>
      </c>
      <c r="M713" s="3" t="s">
        <v>257</v>
      </c>
      <c r="N713" s="2" t="s">
        <v>4208</v>
      </c>
      <c r="O713" s="2" t="s">
        <v>4210</v>
      </c>
      <c r="P713" s="3" t="s">
        <v>4211</v>
      </c>
      <c r="Q713" s="70"/>
      <c r="R713" s="70"/>
      <c r="S713" s="70"/>
      <c r="T713" s="7" t="s">
        <v>4212</v>
      </c>
      <c r="U713" s="3" t="s">
        <v>4213</v>
      </c>
      <c r="V713" s="3" t="s">
        <v>297</v>
      </c>
      <c r="W713" s="3" t="s">
        <v>85</v>
      </c>
      <c r="X713" s="3" t="s">
        <v>86</v>
      </c>
      <c r="Y713" s="3" t="s">
        <v>89</v>
      </c>
      <c r="Z713" s="4">
        <f>IF(Tabela1[[#This Row],[R.A.E]]="SIM",VLOOKUP(Tabela1[[#This Row],[CLASSIFICAÇÃO]],Lista_Susp_!PRAZO,2,0)+Tabela1[[#This Row],[DATA]],"")</f>
        <v>45463</v>
      </c>
      <c r="AA713" s="13" t="str">
        <f ca="1">IF(Tabela1[[#This Row],[R.A.E]]="SIM",IF(AC713="ok","CONCLUÍDO",IF(Tabela1[[#This Row],[PRAZO ABERTURA R.A.E]]&lt;TODAY(),"ATRASADO","NO PRAZO")))</f>
        <v>CONCLUÍDO</v>
      </c>
      <c r="AB713" s="13" t="str">
        <f ca="1">IF(Tabela1[[#This Row],[PRAZO ABERTURA R.A.E]]&gt;=TODAY(),"",IF(Tabela1[[#This Row],[STATUS]]="ATRASADO",TODAY()-Tabela1[[#This Row],[PRAZO ABERTURA R.A.E]],""))</f>
        <v/>
      </c>
      <c r="AC713" s="3" t="s">
        <v>958</v>
      </c>
      <c r="AE713" s="3"/>
      <c r="AF713" t="s">
        <v>89</v>
      </c>
    </row>
    <row r="714" spans="1:32" ht="30" x14ac:dyDescent="0.25">
      <c r="A714" s="6">
        <v>713</v>
      </c>
      <c r="B714" s="2" t="s">
        <v>25</v>
      </c>
      <c r="C714" s="85">
        <v>45456</v>
      </c>
      <c r="D714" s="18" t="str">
        <f t="shared" si="8"/>
        <v>junho</v>
      </c>
      <c r="E714" s="9">
        <v>0.78472222222222221</v>
      </c>
      <c r="F714" s="80" t="s">
        <v>4214</v>
      </c>
      <c r="G714" s="2" t="s">
        <v>28</v>
      </c>
      <c r="H714" s="23" t="s">
        <v>2401</v>
      </c>
      <c r="I714" s="131"/>
      <c r="J714" s="3"/>
      <c r="K714" s="5" t="s">
        <v>4222</v>
      </c>
      <c r="L714" s="3" t="s">
        <v>150</v>
      </c>
      <c r="M714" s="3" t="s">
        <v>146</v>
      </c>
      <c r="N714" s="2" t="s">
        <v>4053</v>
      </c>
      <c r="O714" s="2" t="s">
        <v>4215</v>
      </c>
      <c r="P714" s="3" t="s">
        <v>1673</v>
      </c>
      <c r="Q714" s="70"/>
      <c r="R714" s="70"/>
      <c r="S714" s="70"/>
      <c r="T714" s="7" t="s">
        <v>4216</v>
      </c>
      <c r="U714" s="3" t="s">
        <v>4217</v>
      </c>
      <c r="V714" s="3" t="s">
        <v>122</v>
      </c>
      <c r="W714" s="3" t="s">
        <v>85</v>
      </c>
      <c r="X714" s="3" t="s">
        <v>86</v>
      </c>
      <c r="Y714" s="3" t="s">
        <v>83</v>
      </c>
      <c r="Z714" s="4" t="str">
        <f>IF(Tabela1[[#This Row],[R.A.E]]="SIM",VLOOKUP(Tabela1[[#This Row],[CLASSIFICAÇÃO]],Lista_Susp_!PRAZO,2,0)+Tabela1[[#This Row],[DATA]],"")</f>
        <v/>
      </c>
      <c r="AA714" s="13" t="b">
        <f ca="1">IF(Tabela1[[#This Row],[R.A.E]]="SIM",IF(AC714="ok","CONCLUÍDO",IF(Tabela1[[#This Row],[PRAZO ABERTURA R.A.E]]&lt;TODAY(),"ATRASADO","NO PRAZO")))</f>
        <v>0</v>
      </c>
      <c r="AB714" s="13" t="str">
        <f ca="1">IF(Tabela1[[#This Row],[PRAZO ABERTURA R.A.E]]&gt;=TODAY(),"",IF(Tabela1[[#This Row],[STATUS]]="ATRASADO",TODAY()-Tabela1[[#This Row],[PRAZO ABERTURA R.A.E]],""))</f>
        <v/>
      </c>
      <c r="AE714" s="3"/>
      <c r="AF714" t="s">
        <v>89</v>
      </c>
    </row>
    <row r="715" spans="1:32" ht="30" x14ac:dyDescent="0.25">
      <c r="A715" s="6">
        <v>714</v>
      </c>
      <c r="B715" s="2" t="s">
        <v>25</v>
      </c>
      <c r="C715" s="85">
        <v>45457</v>
      </c>
      <c r="D715" s="18" t="str">
        <f t="shared" si="8"/>
        <v>junho</v>
      </c>
      <c r="E715" s="9">
        <v>0.29166666666666669</v>
      </c>
      <c r="F715" s="80" t="s">
        <v>4218</v>
      </c>
      <c r="G715" s="2" t="s">
        <v>39</v>
      </c>
      <c r="H715" s="23"/>
      <c r="I715" s="131"/>
      <c r="J715" s="3"/>
      <c r="K715" s="5" t="s">
        <v>4223</v>
      </c>
      <c r="L715" s="3" t="s">
        <v>33</v>
      </c>
      <c r="M715" s="3" t="s">
        <v>145</v>
      </c>
      <c r="N715" s="2" t="s">
        <v>2799</v>
      </c>
      <c r="O715" s="2" t="s">
        <v>4219</v>
      </c>
      <c r="P715" s="3" t="s">
        <v>3563</v>
      </c>
      <c r="Q715" s="70"/>
      <c r="R715" s="70"/>
      <c r="S715" s="70"/>
      <c r="T715" s="7" t="s">
        <v>4220</v>
      </c>
      <c r="U715" s="3" t="s">
        <v>4221</v>
      </c>
      <c r="V715" s="3" t="s">
        <v>276</v>
      </c>
      <c r="W715" s="3" t="s">
        <v>85</v>
      </c>
      <c r="X715" s="3" t="s">
        <v>86</v>
      </c>
      <c r="Y715" s="3" t="s">
        <v>83</v>
      </c>
      <c r="Z715" s="4" t="str">
        <f>IF(Tabela1[[#This Row],[R.A.E]]="SIM",VLOOKUP(Tabela1[[#This Row],[CLASSIFICAÇÃO]],Lista_Susp_!PRAZO,2,0)+Tabela1[[#This Row],[DATA]],"")</f>
        <v/>
      </c>
      <c r="AA715" s="13" t="b">
        <f ca="1">IF(Tabela1[[#This Row],[R.A.E]]="SIM",IF(AC715="ok","CONCLUÍDO",IF(Tabela1[[#This Row],[PRAZO ABERTURA R.A.E]]&lt;TODAY(),"ATRASADO","NO PRAZO")))</f>
        <v>0</v>
      </c>
      <c r="AB715" s="13" t="str">
        <f ca="1">IF(Tabela1[[#This Row],[PRAZO ABERTURA R.A.E]]&gt;=TODAY(),"",IF(Tabela1[[#This Row],[STATUS]]="ATRASADO",TODAY()-Tabela1[[#This Row],[PRAZO ABERTURA R.A.E]],""))</f>
        <v/>
      </c>
      <c r="AE715" s="3"/>
      <c r="AF715" t="s">
        <v>89</v>
      </c>
    </row>
    <row r="716" spans="1:32" ht="60" x14ac:dyDescent="0.25">
      <c r="A716" s="6">
        <v>715</v>
      </c>
      <c r="B716" s="2" t="s">
        <v>30</v>
      </c>
      <c r="C716" s="85">
        <v>45457</v>
      </c>
      <c r="D716" s="18" t="str">
        <f t="shared" si="8"/>
        <v>junho</v>
      </c>
      <c r="E716" s="9">
        <v>0.375</v>
      </c>
      <c r="F716" s="80" t="s">
        <v>4239</v>
      </c>
      <c r="G716" s="2" t="s">
        <v>32</v>
      </c>
      <c r="H716" s="23"/>
      <c r="I716" s="131"/>
      <c r="J716" s="3"/>
      <c r="K716" s="5" t="s">
        <v>4240</v>
      </c>
      <c r="L716" s="3" t="s">
        <v>153</v>
      </c>
      <c r="M716" s="3" t="s">
        <v>145</v>
      </c>
      <c r="N716" s="2" t="s">
        <v>2725</v>
      </c>
      <c r="O716" s="2" t="s">
        <v>4241</v>
      </c>
      <c r="P716" s="3" t="s">
        <v>3457</v>
      </c>
      <c r="Q716" s="70"/>
      <c r="R716" s="70"/>
      <c r="S716" s="70"/>
      <c r="T716" s="7" t="s">
        <v>4139</v>
      </c>
      <c r="U716" s="3" t="s">
        <v>4242</v>
      </c>
      <c r="V716" s="3" t="s">
        <v>604</v>
      </c>
      <c r="W716" s="3" t="s">
        <v>85</v>
      </c>
      <c r="X716" s="3" t="s">
        <v>86</v>
      </c>
      <c r="Y716" s="3" t="s">
        <v>83</v>
      </c>
      <c r="Z716" s="4" t="str">
        <f>IF(Tabela1[[#This Row],[R.A.E]]="SIM",VLOOKUP(Tabela1[[#This Row],[CLASSIFICAÇÃO]],Lista_Susp_!PRAZO,2,0)+Tabela1[[#This Row],[DATA]],"")</f>
        <v/>
      </c>
      <c r="AA716" s="13" t="b">
        <f ca="1">IF(Tabela1[[#This Row],[R.A.E]]="SIM",IF(AC716="ok","CONCLUÍDO",IF(Tabela1[[#This Row],[PRAZO ABERTURA R.A.E]]&lt;TODAY(),"ATRASADO","NO PRAZO")))</f>
        <v>0</v>
      </c>
      <c r="AB716" s="13" t="str">
        <f ca="1">IF(Tabela1[[#This Row],[PRAZO ABERTURA R.A.E]]&gt;=TODAY(),"",IF(Tabela1[[#This Row],[STATUS]]="ATRASADO",TODAY()-Tabela1[[#This Row],[PRAZO ABERTURA R.A.E]],""))</f>
        <v/>
      </c>
      <c r="AE716" s="3"/>
      <c r="AF716" t="s">
        <v>89</v>
      </c>
    </row>
    <row r="717" spans="1:32" ht="75" x14ac:dyDescent="0.25">
      <c r="A717" s="155">
        <v>716</v>
      </c>
      <c r="B717" s="2" t="s">
        <v>25</v>
      </c>
      <c r="C717" s="85">
        <v>45457</v>
      </c>
      <c r="D717" s="18" t="str">
        <f t="shared" si="8"/>
        <v>junho</v>
      </c>
      <c r="E717" s="9">
        <v>0.52083333333333337</v>
      </c>
      <c r="F717" s="80" t="s">
        <v>4243</v>
      </c>
      <c r="G717" s="2" t="s">
        <v>28</v>
      </c>
      <c r="H717" s="23" t="s">
        <v>2399</v>
      </c>
      <c r="I717" s="131"/>
      <c r="J717" s="3"/>
      <c r="K717" s="5" t="s">
        <v>4248</v>
      </c>
      <c r="L717" s="3" t="s">
        <v>150</v>
      </c>
      <c r="M717" s="3" t="s">
        <v>145</v>
      </c>
      <c r="N717" s="2" t="s">
        <v>2799</v>
      </c>
      <c r="O717" s="2" t="s">
        <v>4244</v>
      </c>
      <c r="P717" s="3" t="s">
        <v>4245</v>
      </c>
      <c r="Q717" s="70"/>
      <c r="R717" s="70"/>
      <c r="S717" s="70"/>
      <c r="T717" s="7" t="s">
        <v>4246</v>
      </c>
      <c r="U717" s="3" t="s">
        <v>4247</v>
      </c>
      <c r="V717" s="3" t="s">
        <v>276</v>
      </c>
      <c r="W717" s="3" t="s">
        <v>85</v>
      </c>
      <c r="X717" s="3" t="s">
        <v>86</v>
      </c>
      <c r="Y717" s="3" t="s">
        <v>83</v>
      </c>
      <c r="Z717" s="4" t="str">
        <f>IF(Tabela1[[#This Row],[R.A.E]]="SIM",VLOOKUP(Tabela1[[#This Row],[CLASSIFICAÇÃO]],Lista_Susp_!PRAZO,2,0)+Tabela1[[#This Row],[DATA]],"")</f>
        <v/>
      </c>
      <c r="AA717" s="13" t="b">
        <f ca="1">IF(Tabela1[[#This Row],[R.A.E]]="SIM",IF(AC717="ok","CONCLUÍDO",IF(Tabela1[[#This Row],[PRAZO ABERTURA R.A.E]]&lt;TODAY(),"ATRASADO","NO PRAZO")))</f>
        <v>0</v>
      </c>
      <c r="AB717" s="13" t="str">
        <f ca="1">IF(Tabela1[[#This Row],[PRAZO ABERTURA R.A.E]]&gt;=TODAY(),"",IF(Tabela1[[#This Row],[STATUS]]="ATRASADO",TODAY()-Tabela1[[#This Row],[PRAZO ABERTURA R.A.E]],""))</f>
        <v/>
      </c>
      <c r="AE717" s="3"/>
      <c r="AF717" t="s">
        <v>83</v>
      </c>
    </row>
    <row r="718" spans="1:32" ht="60" x14ac:dyDescent="0.25">
      <c r="A718" s="6">
        <v>717</v>
      </c>
      <c r="B718" s="2" t="s">
        <v>30</v>
      </c>
      <c r="C718" s="85">
        <v>45458</v>
      </c>
      <c r="D718" s="18" t="str">
        <f t="shared" si="8"/>
        <v>junho</v>
      </c>
      <c r="E718" s="9">
        <v>0.4236111111111111</v>
      </c>
      <c r="F718" s="80" t="s">
        <v>4249</v>
      </c>
      <c r="G718" s="2" t="s">
        <v>39</v>
      </c>
      <c r="H718" s="23"/>
      <c r="I718" s="131"/>
      <c r="J718" s="3"/>
      <c r="K718" s="5" t="s">
        <v>4305</v>
      </c>
      <c r="L718" s="3" t="s">
        <v>153</v>
      </c>
      <c r="M718" s="3" t="s">
        <v>145</v>
      </c>
      <c r="N718" s="2" t="s">
        <v>4250</v>
      </c>
      <c r="O718" s="80" t="s">
        <v>4251</v>
      </c>
      <c r="P718" s="3" t="s">
        <v>1785</v>
      </c>
      <c r="Q718" s="70"/>
      <c r="R718" s="70"/>
      <c r="S718" s="70"/>
      <c r="T718" s="7" t="s">
        <v>448</v>
      </c>
      <c r="U718" s="3" t="s">
        <v>2063</v>
      </c>
      <c r="V718" s="3" t="s">
        <v>94</v>
      </c>
      <c r="W718" s="3" t="s">
        <v>85</v>
      </c>
      <c r="X718" s="3" t="s">
        <v>86</v>
      </c>
      <c r="Y718" s="3" t="s">
        <v>83</v>
      </c>
      <c r="Z718" s="4" t="str">
        <f>IF(Tabela1[[#This Row],[R.A.E]]="SIM",VLOOKUP(Tabela1[[#This Row],[CLASSIFICAÇÃO]],Lista_Susp_!PRAZO,2,0)+Tabela1[[#This Row],[DATA]],"")</f>
        <v/>
      </c>
      <c r="AA718" s="13" t="b">
        <f ca="1">IF(Tabela1[[#This Row],[R.A.E]]="SIM",IF(AC718="ok","CONCLUÍDO",IF(Tabela1[[#This Row],[PRAZO ABERTURA R.A.E]]&lt;TODAY(),"ATRASADO","NO PRAZO")))</f>
        <v>0</v>
      </c>
      <c r="AB718" s="13" t="str">
        <f ca="1">IF(Tabela1[[#This Row],[PRAZO ABERTURA R.A.E]]&gt;=TODAY(),"",IF(Tabela1[[#This Row],[STATUS]]="ATRASADO",TODAY()-Tabela1[[#This Row],[PRAZO ABERTURA R.A.E]],""))</f>
        <v/>
      </c>
      <c r="AE718" s="3"/>
      <c r="AF718" t="s">
        <v>89</v>
      </c>
    </row>
    <row r="719" spans="1:32" ht="30" x14ac:dyDescent="0.25">
      <c r="A719" s="6">
        <v>718</v>
      </c>
      <c r="B719" s="2" t="s">
        <v>25</v>
      </c>
      <c r="C719" s="85">
        <v>45460</v>
      </c>
      <c r="D719" s="18" t="str">
        <f t="shared" si="8"/>
        <v>junho</v>
      </c>
      <c r="E719" s="9">
        <v>0.8125</v>
      </c>
      <c r="F719" s="80" t="s">
        <v>4252</v>
      </c>
      <c r="G719" s="2" t="s">
        <v>28</v>
      </c>
      <c r="H719" s="23" t="s">
        <v>2400</v>
      </c>
      <c r="I719" s="131"/>
      <c r="J719" s="3"/>
      <c r="K719" s="5" t="s">
        <v>4303</v>
      </c>
      <c r="L719" s="3" t="s">
        <v>150</v>
      </c>
      <c r="M719" s="3" t="s">
        <v>275</v>
      </c>
      <c r="N719" s="2" t="s">
        <v>4253</v>
      </c>
      <c r="O719" s="2" t="s">
        <v>4254</v>
      </c>
      <c r="P719" s="3" t="s">
        <v>894</v>
      </c>
      <c r="Q719" s="70"/>
      <c r="R719" s="70"/>
      <c r="S719" s="70"/>
      <c r="T719" s="7" t="s">
        <v>4255</v>
      </c>
      <c r="U719" s="3" t="s">
        <v>4256</v>
      </c>
      <c r="V719" s="3" t="s">
        <v>112</v>
      </c>
      <c r="W719" s="3" t="s">
        <v>85</v>
      </c>
      <c r="X719" s="3" t="s">
        <v>86</v>
      </c>
      <c r="Y719" s="3" t="s">
        <v>83</v>
      </c>
      <c r="Z719" s="4" t="str">
        <f>IF(Tabela1[[#This Row],[R.A.E]]="SIM",VLOOKUP(Tabela1[[#This Row],[CLASSIFICAÇÃO]],Lista_Susp_!PRAZO,2,0)+Tabela1[[#This Row],[DATA]],"")</f>
        <v/>
      </c>
      <c r="AA719" s="13" t="b">
        <f ca="1">IF(Tabela1[[#This Row],[R.A.E]]="SIM",IF(AC719="ok","CONCLUÍDO",IF(Tabela1[[#This Row],[PRAZO ABERTURA R.A.E]]&lt;TODAY(),"ATRASADO","NO PRAZO")))</f>
        <v>0</v>
      </c>
      <c r="AB719" s="13" t="str">
        <f ca="1">IF(Tabela1[[#This Row],[PRAZO ABERTURA R.A.E]]&gt;=TODAY(),"",IF(Tabela1[[#This Row],[STATUS]]="ATRASADO",TODAY()-Tabela1[[#This Row],[PRAZO ABERTURA R.A.E]],""))</f>
        <v/>
      </c>
      <c r="AE719" s="3"/>
      <c r="AF719" t="s">
        <v>89</v>
      </c>
    </row>
    <row r="720" spans="1:32" ht="75" x14ac:dyDescent="0.25">
      <c r="A720" s="6">
        <v>719</v>
      </c>
      <c r="B720" s="2" t="s">
        <v>25</v>
      </c>
      <c r="C720" s="85">
        <v>45461</v>
      </c>
      <c r="D720" s="18" t="str">
        <f t="shared" si="8"/>
        <v>junho</v>
      </c>
      <c r="E720" s="9">
        <v>0.24305555555555555</v>
      </c>
      <c r="F720" s="80" t="s">
        <v>4304</v>
      </c>
      <c r="G720" s="2" t="s">
        <v>28</v>
      </c>
      <c r="H720" s="23" t="s">
        <v>2401</v>
      </c>
      <c r="I720" s="131"/>
      <c r="J720" s="3"/>
      <c r="K720" s="5" t="s">
        <v>4306</v>
      </c>
      <c r="L720" s="3" t="s">
        <v>214</v>
      </c>
      <c r="M720" s="3" t="s">
        <v>146</v>
      </c>
      <c r="N720" s="2" t="s">
        <v>3346</v>
      </c>
      <c r="O720" s="2" t="s">
        <v>4257</v>
      </c>
      <c r="P720" s="3" t="s">
        <v>954</v>
      </c>
      <c r="Q720" s="70"/>
      <c r="R720" s="70"/>
      <c r="S720" s="70"/>
      <c r="T720" s="7" t="s">
        <v>4258</v>
      </c>
      <c r="U720" s="3" t="s">
        <v>1037</v>
      </c>
      <c r="V720" s="3" t="s">
        <v>80</v>
      </c>
      <c r="W720" s="3" t="s">
        <v>92</v>
      </c>
      <c r="X720" s="3" t="s">
        <v>86</v>
      </c>
      <c r="Y720" s="3" t="s">
        <v>89</v>
      </c>
      <c r="Z720" s="4">
        <f>IF(Tabela1[[#This Row],[R.A.E]]="SIM",VLOOKUP(Tabela1[[#This Row],[CLASSIFICAÇÃO]],Lista_Susp_!PRAZO,2,0)+Tabela1[[#This Row],[DATA]],"")</f>
        <v>45468</v>
      </c>
      <c r="AA720" s="13" t="str">
        <f ca="1">IF(Tabela1[[#This Row],[R.A.E]]="SIM",IF(AC720="ok","CONCLUÍDO",IF(Tabela1[[#This Row],[PRAZO ABERTURA R.A.E]]&lt;TODAY(),"ATRASADO","NO PRAZO")))</f>
        <v>CONCLUÍDO</v>
      </c>
      <c r="AB720" s="13" t="str">
        <f ca="1">IF(Tabela1[[#This Row],[PRAZO ABERTURA R.A.E]]&gt;=TODAY(),"",IF(Tabela1[[#This Row],[STATUS]]="ATRASADO",TODAY()-Tabela1[[#This Row],[PRAZO ABERTURA R.A.E]],""))</f>
        <v/>
      </c>
      <c r="AC720" s="3" t="s">
        <v>248</v>
      </c>
      <c r="AD720" s="4">
        <v>45463</v>
      </c>
      <c r="AE720" s="3" t="s">
        <v>89</v>
      </c>
      <c r="AF720" t="s">
        <v>89</v>
      </c>
    </row>
    <row r="721" spans="1:32" ht="135" x14ac:dyDescent="0.25">
      <c r="A721" s="6">
        <v>720</v>
      </c>
      <c r="B721" s="2" t="s">
        <v>25</v>
      </c>
      <c r="C721" s="85">
        <v>45458</v>
      </c>
      <c r="D721" s="18" t="str">
        <f t="shared" si="8"/>
        <v>junho</v>
      </c>
      <c r="E721" s="9">
        <v>0.97916666666666663</v>
      </c>
      <c r="F721" s="80" t="s">
        <v>4261</v>
      </c>
      <c r="G721" s="2" t="s">
        <v>32</v>
      </c>
      <c r="H721" s="23"/>
      <c r="I721" s="131"/>
      <c r="J721" s="3"/>
      <c r="K721" s="5" t="s">
        <v>4259</v>
      </c>
      <c r="L721" s="3" t="s">
        <v>150</v>
      </c>
      <c r="M721" s="3" t="s">
        <v>147</v>
      </c>
      <c r="N721" s="2" t="s">
        <v>4260</v>
      </c>
      <c r="O721" s="2" t="s">
        <v>4262</v>
      </c>
      <c r="P721" s="3" t="s">
        <v>665</v>
      </c>
      <c r="Q721" s="70"/>
      <c r="R721" s="70"/>
      <c r="S721" s="70"/>
      <c r="T721" s="7" t="s">
        <v>4263</v>
      </c>
      <c r="U721" s="3" t="s">
        <v>3486</v>
      </c>
      <c r="V721" s="3" t="s">
        <v>93</v>
      </c>
      <c r="W721" s="3" t="s">
        <v>85</v>
      </c>
      <c r="X721" s="3" t="s">
        <v>86</v>
      </c>
      <c r="Y721" s="3" t="s">
        <v>83</v>
      </c>
      <c r="Z721" s="4" t="str">
        <f>IF(Tabela1[[#This Row],[R.A.E]]="SIM",VLOOKUP(Tabela1[[#This Row],[CLASSIFICAÇÃO]],Lista_Susp_!PRAZO,2,0)+Tabela1[[#This Row],[DATA]],"")</f>
        <v/>
      </c>
      <c r="AA721" s="13" t="b">
        <f ca="1">IF(Tabela1[[#This Row],[R.A.E]]="SIM",IF(AC721="ok","CONCLUÍDO",IF(Tabela1[[#This Row],[PRAZO ABERTURA R.A.E]]&lt;TODAY(),"ATRASADO","NO PRAZO")))</f>
        <v>0</v>
      </c>
      <c r="AB721" s="13" t="str">
        <f ca="1">IF(Tabela1[[#This Row],[PRAZO ABERTURA R.A.E]]&gt;=TODAY(),"",IF(Tabela1[[#This Row],[STATUS]]="ATRASADO",TODAY()-Tabela1[[#This Row],[PRAZO ABERTURA R.A.E]],""))</f>
        <v/>
      </c>
      <c r="AE721" s="3"/>
      <c r="AF721" t="s">
        <v>89</v>
      </c>
    </row>
    <row r="722" spans="1:32" ht="60" x14ac:dyDescent="0.25">
      <c r="A722" s="6">
        <v>721</v>
      </c>
      <c r="B722" s="2" t="s">
        <v>25</v>
      </c>
      <c r="C722" s="85">
        <v>45456</v>
      </c>
      <c r="D722" s="18" t="str">
        <f t="shared" si="8"/>
        <v>junho</v>
      </c>
      <c r="E722" s="9">
        <v>0.56597222222222221</v>
      </c>
      <c r="F722" s="80" t="s">
        <v>4264</v>
      </c>
      <c r="G722" s="2" t="s">
        <v>39</v>
      </c>
      <c r="H722" s="23"/>
      <c r="I722" s="131"/>
      <c r="J722" s="3"/>
      <c r="K722" s="5" t="s">
        <v>4307</v>
      </c>
      <c r="L722" s="3" t="s">
        <v>221</v>
      </c>
      <c r="M722" s="3" t="s">
        <v>145</v>
      </c>
      <c r="N722" s="2" t="s">
        <v>4265</v>
      </c>
      <c r="O722" s="2" t="s">
        <v>4266</v>
      </c>
      <c r="P722" s="3" t="s">
        <v>4267</v>
      </c>
      <c r="Q722" s="70"/>
      <c r="R722" s="70"/>
      <c r="S722" s="70"/>
      <c r="T722" s="7" t="s">
        <v>4268</v>
      </c>
      <c r="U722" s="3" t="s">
        <v>4269</v>
      </c>
      <c r="V722" s="3" t="s">
        <v>276</v>
      </c>
      <c r="W722" s="3" t="s">
        <v>85</v>
      </c>
      <c r="X722" s="3" t="s">
        <v>86</v>
      </c>
      <c r="Y722" s="3" t="s">
        <v>83</v>
      </c>
      <c r="Z722" s="4" t="str">
        <f>IF(Tabela1[[#This Row],[R.A.E]]="SIM",VLOOKUP(Tabela1[[#This Row],[CLASSIFICAÇÃO]],Lista_Susp_!PRAZO,2,0)+Tabela1[[#This Row],[DATA]],"")</f>
        <v/>
      </c>
      <c r="AA722" s="13" t="b">
        <f ca="1">IF(Tabela1[[#This Row],[R.A.E]]="SIM",IF(AC722="ok","CONCLUÍDO",IF(Tabela1[[#This Row],[PRAZO ABERTURA R.A.E]]&lt;TODAY(),"ATRASADO","NO PRAZO")))</f>
        <v>0</v>
      </c>
      <c r="AB722" s="13" t="str">
        <f ca="1">IF(Tabela1[[#This Row],[PRAZO ABERTURA R.A.E]]&gt;=TODAY(),"",IF(Tabela1[[#This Row],[STATUS]]="ATRASADO",TODAY()-Tabela1[[#This Row],[PRAZO ABERTURA R.A.E]],""))</f>
        <v/>
      </c>
      <c r="AE722" s="3"/>
      <c r="AF722" t="s">
        <v>89</v>
      </c>
    </row>
    <row r="723" spans="1:32" ht="120" x14ac:dyDescent="0.25">
      <c r="A723" s="6">
        <v>722</v>
      </c>
      <c r="B723" s="2" t="s">
        <v>25</v>
      </c>
      <c r="C723" s="85">
        <v>45460</v>
      </c>
      <c r="D723" s="18" t="str">
        <f t="shared" si="8"/>
        <v>junho</v>
      </c>
      <c r="E723" s="9">
        <v>0.4375</v>
      </c>
      <c r="F723" s="80" t="s">
        <v>4270</v>
      </c>
      <c r="G723" s="2" t="s">
        <v>28</v>
      </c>
      <c r="H723" s="23" t="s">
        <v>2399</v>
      </c>
      <c r="I723" s="131"/>
      <c r="J723" s="3"/>
      <c r="K723" s="5" t="s">
        <v>4271</v>
      </c>
      <c r="L723" s="3" t="s">
        <v>150</v>
      </c>
      <c r="M723" s="3" t="s">
        <v>147</v>
      </c>
      <c r="N723" s="2" t="s">
        <v>3085</v>
      </c>
      <c r="O723" s="2" t="s">
        <v>4310</v>
      </c>
      <c r="P723" s="3" t="s">
        <v>4272</v>
      </c>
      <c r="Q723" s="70"/>
      <c r="R723" s="70"/>
      <c r="S723" s="70"/>
      <c r="T723" s="7" t="s">
        <v>4273</v>
      </c>
      <c r="U723" s="3" t="s">
        <v>4274</v>
      </c>
      <c r="V723" s="3" t="s">
        <v>105</v>
      </c>
      <c r="W723" s="3" t="s">
        <v>85</v>
      </c>
      <c r="X723" s="3" t="s">
        <v>86</v>
      </c>
      <c r="Y723" s="3" t="s">
        <v>89</v>
      </c>
      <c r="Z723" s="4">
        <f>IF(Tabela1[[#This Row],[R.A.E]]="SIM",VLOOKUP(Tabela1[[#This Row],[CLASSIFICAÇÃO]],Lista_Susp_!PRAZO,2,0)+Tabela1[[#This Row],[DATA]],"")</f>
        <v>45467</v>
      </c>
      <c r="AA723" s="13" t="str">
        <f ca="1">IF(Tabela1[[#This Row],[R.A.E]]="SIM",IF(AC723="ok","CONCLUÍDO",IF(Tabela1[[#This Row],[PRAZO ABERTURA R.A.E]]&lt;TODAY(),"ATRASADO","NO PRAZO")))</f>
        <v>CONCLUÍDO</v>
      </c>
      <c r="AB723" s="13" t="str">
        <f ca="1">IF(Tabela1[[#This Row],[PRAZO ABERTURA R.A.E]]&gt;=TODAY(),"",IF(Tabela1[[#This Row],[STATUS]]="ATRASADO",TODAY()-Tabela1[[#This Row],[PRAZO ABERTURA R.A.E]],""))</f>
        <v/>
      </c>
      <c r="AC723" s="3" t="s">
        <v>248</v>
      </c>
      <c r="AD723" s="4">
        <v>45463</v>
      </c>
      <c r="AE723" s="3" t="s">
        <v>89</v>
      </c>
      <c r="AF723" t="s">
        <v>89</v>
      </c>
    </row>
    <row r="724" spans="1:32" ht="45" x14ac:dyDescent="0.25">
      <c r="A724" s="6">
        <v>723</v>
      </c>
      <c r="B724" s="2" t="s">
        <v>25</v>
      </c>
      <c r="C724" s="85">
        <v>45460</v>
      </c>
      <c r="D724" s="18" t="str">
        <f t="shared" si="8"/>
        <v>junho</v>
      </c>
      <c r="E724" s="9">
        <v>0.66319444444444442</v>
      </c>
      <c r="F724" s="80" t="s">
        <v>4275</v>
      </c>
      <c r="G724" s="2" t="s">
        <v>32</v>
      </c>
      <c r="H724" s="23"/>
      <c r="I724" s="131"/>
      <c r="J724" s="3"/>
      <c r="K724" s="5" t="s">
        <v>4276</v>
      </c>
      <c r="L724" s="3" t="s">
        <v>209</v>
      </c>
      <c r="M724" s="3" t="s">
        <v>145</v>
      </c>
      <c r="N724" s="2" t="s">
        <v>4277</v>
      </c>
      <c r="O724" s="2" t="s">
        <v>4278</v>
      </c>
      <c r="P724" s="3" t="s">
        <v>3647</v>
      </c>
      <c r="Q724" s="70"/>
      <c r="R724" s="70"/>
      <c r="S724" s="70"/>
      <c r="T724" s="7" t="s">
        <v>4279</v>
      </c>
      <c r="U724" s="3" t="s">
        <v>4280</v>
      </c>
      <c r="V724" s="3" t="s">
        <v>91</v>
      </c>
      <c r="W724" s="3" t="s">
        <v>85</v>
      </c>
      <c r="X724" s="3" t="s">
        <v>86</v>
      </c>
      <c r="Y724" s="3" t="s">
        <v>83</v>
      </c>
      <c r="Z724" s="4" t="str">
        <f>IF(Tabela1[[#This Row],[R.A.E]]="SIM",VLOOKUP(Tabela1[[#This Row],[CLASSIFICAÇÃO]],Lista_Susp_!PRAZO,2,0)+Tabela1[[#This Row],[DATA]],"")</f>
        <v/>
      </c>
      <c r="AA724" s="13" t="b">
        <f ca="1">IF(Tabela1[[#This Row],[R.A.E]]="SIM",IF(AC724="ok","CONCLUÍDO",IF(Tabela1[[#This Row],[PRAZO ABERTURA R.A.E]]&lt;TODAY(),"ATRASADO","NO PRAZO")))</f>
        <v>0</v>
      </c>
      <c r="AB724" s="13" t="str">
        <f ca="1">IF(Tabela1[[#This Row],[PRAZO ABERTURA R.A.E]]&gt;=TODAY(),"",IF(Tabela1[[#This Row],[STATUS]]="ATRASADO",TODAY()-Tabela1[[#This Row],[PRAZO ABERTURA R.A.E]],""))</f>
        <v/>
      </c>
      <c r="AE724" s="3"/>
      <c r="AF724" t="s">
        <v>89</v>
      </c>
    </row>
    <row r="725" spans="1:32" ht="45" x14ac:dyDescent="0.25">
      <c r="A725" s="6">
        <v>724</v>
      </c>
      <c r="B725" s="2" t="s">
        <v>25</v>
      </c>
      <c r="C725" s="85">
        <v>45460</v>
      </c>
      <c r="D725" s="18" t="str">
        <f t="shared" si="8"/>
        <v>junho</v>
      </c>
      <c r="E725" s="9">
        <v>0.58333333333333337</v>
      </c>
      <c r="F725" s="3" t="s">
        <v>4281</v>
      </c>
      <c r="G725" s="2" t="s">
        <v>39</v>
      </c>
      <c r="H725" s="23"/>
      <c r="I725" s="131"/>
      <c r="J725" s="3"/>
      <c r="K725" s="5" t="s">
        <v>4282</v>
      </c>
      <c r="L725" s="3" t="s">
        <v>45</v>
      </c>
      <c r="M725" s="3" t="s">
        <v>145</v>
      </c>
      <c r="N725" s="2" t="s">
        <v>4283</v>
      </c>
      <c r="O725" s="2" t="s">
        <v>4284</v>
      </c>
      <c r="P725" s="3" t="s">
        <v>2615</v>
      </c>
      <c r="Q725" s="70"/>
      <c r="R725" s="70"/>
      <c r="S725" s="70"/>
      <c r="T725" s="7" t="s">
        <v>4285</v>
      </c>
      <c r="U725" s="3" t="s">
        <v>3481</v>
      </c>
      <c r="V725" s="3" t="s">
        <v>91</v>
      </c>
      <c r="W725" s="3" t="s">
        <v>85</v>
      </c>
      <c r="X725" s="3" t="s">
        <v>86</v>
      </c>
      <c r="Y725" s="3" t="s">
        <v>83</v>
      </c>
      <c r="Z725" s="4" t="str">
        <f>IF(Tabela1[[#This Row],[R.A.E]]="SIM",VLOOKUP(Tabela1[[#This Row],[CLASSIFICAÇÃO]],Lista_Susp_!PRAZO,2,0)+Tabela1[[#This Row],[DATA]],"")</f>
        <v/>
      </c>
      <c r="AA725" s="13" t="b">
        <f ca="1">IF(Tabela1[[#This Row],[R.A.E]]="SIM",IF(AC725="ok","CONCLUÍDO",IF(Tabela1[[#This Row],[PRAZO ABERTURA R.A.E]]&lt;TODAY(),"ATRASADO","NO PRAZO")))</f>
        <v>0</v>
      </c>
      <c r="AB725" s="13" t="str">
        <f ca="1">IF(Tabela1[[#This Row],[PRAZO ABERTURA R.A.E]]&gt;=TODAY(),"",IF(Tabela1[[#This Row],[STATUS]]="ATRASADO",TODAY()-Tabela1[[#This Row],[PRAZO ABERTURA R.A.E]],""))</f>
        <v/>
      </c>
      <c r="AE725" s="3"/>
      <c r="AF725" t="s">
        <v>89</v>
      </c>
    </row>
    <row r="726" spans="1:32" ht="60" x14ac:dyDescent="0.25">
      <c r="A726" s="6">
        <v>725</v>
      </c>
      <c r="B726" s="2" t="s">
        <v>25</v>
      </c>
      <c r="C726" s="85">
        <v>45460</v>
      </c>
      <c r="D726" s="18" t="str">
        <f t="shared" si="8"/>
        <v>junho</v>
      </c>
      <c r="E726" s="9">
        <v>0.6875</v>
      </c>
      <c r="F726" s="80" t="s">
        <v>4286</v>
      </c>
      <c r="G726" s="2" t="s">
        <v>32</v>
      </c>
      <c r="H726" s="23"/>
      <c r="I726" s="131"/>
      <c r="J726" s="3"/>
      <c r="K726" s="5" t="s">
        <v>4308</v>
      </c>
      <c r="L726" s="6" t="s">
        <v>4089</v>
      </c>
      <c r="M726" s="3" t="s">
        <v>145</v>
      </c>
      <c r="N726" s="2" t="s">
        <v>2799</v>
      </c>
      <c r="O726" s="2" t="s">
        <v>4287</v>
      </c>
      <c r="P726" s="3" t="s">
        <v>430</v>
      </c>
      <c r="Q726" s="70"/>
      <c r="R726" s="70"/>
      <c r="S726" s="70"/>
      <c r="T726" s="7" t="s">
        <v>4288</v>
      </c>
      <c r="U726" s="3" t="s">
        <v>1071</v>
      </c>
      <c r="V726" s="3" t="s">
        <v>276</v>
      </c>
      <c r="W726" s="3" t="s">
        <v>85</v>
      </c>
      <c r="X726" s="3" t="s">
        <v>86</v>
      </c>
      <c r="Y726" s="3" t="s">
        <v>83</v>
      </c>
      <c r="Z726" s="4" t="str">
        <f>IF(Tabela1[[#This Row],[R.A.E]]="SIM",VLOOKUP(Tabela1[[#This Row],[CLASSIFICAÇÃO]],Lista_Susp_!PRAZO,2,0)+Tabela1[[#This Row],[DATA]],"")</f>
        <v/>
      </c>
      <c r="AA726" s="13" t="b">
        <f ca="1">IF(Tabela1[[#This Row],[R.A.E]]="SIM",IF(AC726="ok","CONCLUÍDO",IF(Tabela1[[#This Row],[PRAZO ABERTURA R.A.E]]&lt;TODAY(),"ATRASADO","NO PRAZO")))</f>
        <v>0</v>
      </c>
      <c r="AB726" s="13" t="str">
        <f ca="1">IF(Tabela1[[#This Row],[PRAZO ABERTURA R.A.E]]&gt;=TODAY(),"",IF(Tabela1[[#This Row],[STATUS]]="ATRASADO",TODAY()-Tabela1[[#This Row],[PRAZO ABERTURA R.A.E]],""))</f>
        <v/>
      </c>
      <c r="AE726" s="3"/>
      <c r="AF726" t="s">
        <v>89</v>
      </c>
    </row>
    <row r="727" spans="1:32" ht="45" x14ac:dyDescent="0.25">
      <c r="A727" s="6">
        <v>726</v>
      </c>
      <c r="B727" s="2" t="s">
        <v>25</v>
      </c>
      <c r="C727" s="85">
        <v>45459</v>
      </c>
      <c r="D727" s="18" t="str">
        <f t="shared" si="8"/>
        <v>junho</v>
      </c>
      <c r="E727" s="9">
        <v>0.81944444444444453</v>
      </c>
      <c r="F727" s="80" t="s">
        <v>4289</v>
      </c>
      <c r="G727" s="2" t="s">
        <v>32</v>
      </c>
      <c r="H727" s="23"/>
      <c r="I727" s="131"/>
      <c r="J727" s="3"/>
      <c r="K727" s="5" t="s">
        <v>4290</v>
      </c>
      <c r="L727" s="6" t="s">
        <v>153</v>
      </c>
      <c r="M727" s="3" t="s">
        <v>145</v>
      </c>
      <c r="N727" s="2" t="s">
        <v>3118</v>
      </c>
      <c r="O727" s="2" t="s">
        <v>4291</v>
      </c>
      <c r="P727" s="3" t="s">
        <v>1673</v>
      </c>
      <c r="Q727" s="70"/>
      <c r="R727" s="70"/>
      <c r="S727" s="70"/>
      <c r="T727" s="7" t="s">
        <v>4292</v>
      </c>
      <c r="U727" s="3" t="s">
        <v>4293</v>
      </c>
      <c r="V727" s="3" t="s">
        <v>94</v>
      </c>
      <c r="W727" s="3" t="s">
        <v>85</v>
      </c>
      <c r="X727" s="3" t="s">
        <v>86</v>
      </c>
      <c r="Y727" s="3" t="s">
        <v>83</v>
      </c>
      <c r="Z727" s="4" t="str">
        <f>IF(Tabela1[[#This Row],[R.A.E]]="SIM",VLOOKUP(Tabela1[[#This Row],[CLASSIFICAÇÃO]],Lista_Susp_!PRAZO,2,0)+Tabela1[[#This Row],[DATA]],"")</f>
        <v/>
      </c>
      <c r="AA727" s="13" t="b">
        <f ca="1">IF(Tabela1[[#This Row],[R.A.E]]="SIM",IF(AC727="ok","CONCLUÍDO",IF(Tabela1[[#This Row],[PRAZO ABERTURA R.A.E]]&lt;TODAY(),"ATRASADO","NO PRAZO")))</f>
        <v>0</v>
      </c>
      <c r="AB727" s="13" t="str">
        <f ca="1">IF(Tabela1[[#This Row],[PRAZO ABERTURA R.A.E]]&gt;=TODAY(),"",IF(Tabela1[[#This Row],[STATUS]]="ATRASADO",TODAY()-Tabela1[[#This Row],[PRAZO ABERTURA R.A.E]],""))</f>
        <v/>
      </c>
      <c r="AE727" s="3"/>
      <c r="AF727" t="s">
        <v>89</v>
      </c>
    </row>
    <row r="728" spans="1:32" ht="60" x14ac:dyDescent="0.25">
      <c r="A728" s="6">
        <v>727</v>
      </c>
      <c r="B728" s="2" t="s">
        <v>25</v>
      </c>
      <c r="C728" s="85">
        <v>45460</v>
      </c>
      <c r="D728" s="18" t="str">
        <f t="shared" si="8"/>
        <v>junho</v>
      </c>
      <c r="E728" s="9">
        <v>0.73611111111111116</v>
      </c>
      <c r="F728" s="80" t="s">
        <v>4294</v>
      </c>
      <c r="G728" s="2" t="s">
        <v>28</v>
      </c>
      <c r="H728" s="23" t="s">
        <v>2399</v>
      </c>
      <c r="I728" s="131"/>
      <c r="J728" s="3"/>
      <c r="K728" s="5" t="s">
        <v>4362</v>
      </c>
      <c r="L728" s="6" t="s">
        <v>190</v>
      </c>
      <c r="M728" s="3" t="s">
        <v>147</v>
      </c>
      <c r="N728" s="2" t="s">
        <v>3404</v>
      </c>
      <c r="O728" s="2" t="s">
        <v>4295</v>
      </c>
      <c r="P728" s="3" t="s">
        <v>4296</v>
      </c>
      <c r="Q728" s="70"/>
      <c r="R728" s="70"/>
      <c r="S728" s="70"/>
      <c r="T728" s="7" t="s">
        <v>3869</v>
      </c>
      <c r="U728" s="3" t="s">
        <v>3870</v>
      </c>
      <c r="V728" s="3" t="s">
        <v>271</v>
      </c>
      <c r="W728" s="3" t="s">
        <v>85</v>
      </c>
      <c r="X728" s="3" t="s">
        <v>86</v>
      </c>
      <c r="Y728" s="3" t="s">
        <v>83</v>
      </c>
      <c r="Z728" s="4" t="str">
        <f>IF(Tabela1[[#This Row],[R.A.E]]="SIM",VLOOKUP(Tabela1[[#This Row],[CLASSIFICAÇÃO]],Lista_Susp_!PRAZO,2,0)+Tabela1[[#This Row],[DATA]],"")</f>
        <v/>
      </c>
      <c r="AA728" s="13" t="b">
        <f ca="1">IF(Tabela1[[#This Row],[R.A.E]]="SIM",IF(AC728="ok","CONCLUÍDO",IF(Tabela1[[#This Row],[PRAZO ABERTURA R.A.E]]&lt;TODAY(),"ATRASADO","NO PRAZO")))</f>
        <v>0</v>
      </c>
      <c r="AB728" s="13" t="str">
        <f ca="1">IF(Tabela1[[#This Row],[PRAZO ABERTURA R.A.E]]&gt;=TODAY(),"",IF(Tabela1[[#This Row],[STATUS]]="ATRASADO",TODAY()-Tabela1[[#This Row],[PRAZO ABERTURA R.A.E]],""))</f>
        <v/>
      </c>
      <c r="AE728" s="3"/>
      <c r="AF728" t="s">
        <v>89</v>
      </c>
    </row>
    <row r="729" spans="1:32" ht="90" x14ac:dyDescent="0.25">
      <c r="A729" s="6">
        <v>728</v>
      </c>
      <c r="B729" s="2" t="s">
        <v>30</v>
      </c>
      <c r="C729" s="85">
        <v>45460</v>
      </c>
      <c r="D729" s="18" t="str">
        <f t="shared" si="8"/>
        <v>junho</v>
      </c>
      <c r="E729" s="9">
        <v>0.38194444444444442</v>
      </c>
      <c r="F729" s="80" t="s">
        <v>4297</v>
      </c>
      <c r="G729" s="2" t="s">
        <v>32</v>
      </c>
      <c r="H729" s="23"/>
      <c r="I729" s="131"/>
      <c r="J729" s="3"/>
      <c r="K729" s="5" t="s">
        <v>4309</v>
      </c>
      <c r="L729" s="6" t="s">
        <v>4302</v>
      </c>
      <c r="M729" s="3" t="s">
        <v>145</v>
      </c>
      <c r="N729" s="2" t="s">
        <v>4299</v>
      </c>
      <c r="O729" s="2" t="s">
        <v>4300</v>
      </c>
      <c r="P729" s="3" t="s">
        <v>3895</v>
      </c>
      <c r="Q729" s="70"/>
      <c r="R729" s="70"/>
      <c r="S729" s="70"/>
      <c r="T729" s="7" t="s">
        <v>4298</v>
      </c>
      <c r="U729" s="3" t="s">
        <v>4301</v>
      </c>
      <c r="V729" s="3" t="s">
        <v>94</v>
      </c>
      <c r="W729" s="3" t="s">
        <v>85</v>
      </c>
      <c r="X729" s="3" t="s">
        <v>102</v>
      </c>
      <c r="Y729" s="3" t="s">
        <v>83</v>
      </c>
      <c r="Z729" s="4" t="str">
        <f>IF(Tabela1[[#This Row],[R.A.E]]="SIM",VLOOKUP(Tabela1[[#This Row],[CLASSIFICAÇÃO]],Lista_Susp_!PRAZO,2,0)+Tabela1[[#This Row],[DATA]],"")</f>
        <v/>
      </c>
      <c r="AA729" s="13" t="b">
        <f ca="1">IF(Tabela1[[#This Row],[R.A.E]]="SIM",IF(AC729="ok","CONCLUÍDO",IF(Tabela1[[#This Row],[PRAZO ABERTURA R.A.E]]&lt;TODAY(),"ATRASADO","NO PRAZO")))</f>
        <v>0</v>
      </c>
      <c r="AB729" s="13" t="str">
        <f ca="1">IF(Tabela1[[#This Row],[PRAZO ABERTURA R.A.E]]&gt;=TODAY(),"",IF(Tabela1[[#This Row],[STATUS]]="ATRASADO",TODAY()-Tabela1[[#This Row],[PRAZO ABERTURA R.A.E]],""))</f>
        <v/>
      </c>
      <c r="AE729" s="3"/>
      <c r="AF729" t="s">
        <v>89</v>
      </c>
    </row>
    <row r="730" spans="1:32" ht="60" x14ac:dyDescent="0.25">
      <c r="A730" s="6">
        <v>729</v>
      </c>
      <c r="B730" s="2" t="s">
        <v>30</v>
      </c>
      <c r="C730" s="85">
        <v>45461</v>
      </c>
      <c r="D730" s="18" t="str">
        <f t="shared" si="8"/>
        <v>junho</v>
      </c>
      <c r="E730" s="9">
        <v>0.60416666666666663</v>
      </c>
      <c r="F730" s="80" t="s">
        <v>4311</v>
      </c>
      <c r="G730" s="2" t="s">
        <v>32</v>
      </c>
      <c r="H730" s="23"/>
      <c r="I730" s="131"/>
      <c r="J730" s="3"/>
      <c r="K730" s="5" t="s">
        <v>4361</v>
      </c>
      <c r="L730" s="6" t="s">
        <v>153</v>
      </c>
      <c r="M730" s="3" t="s">
        <v>145</v>
      </c>
      <c r="N730" s="2" t="s">
        <v>1152</v>
      </c>
      <c r="O730" s="2" t="s">
        <v>4312</v>
      </c>
      <c r="P730" s="3" t="s">
        <v>4313</v>
      </c>
      <c r="Q730" s="70"/>
      <c r="R730" s="70"/>
      <c r="S730" s="70"/>
      <c r="T730" s="7" t="s">
        <v>4314</v>
      </c>
      <c r="U730" s="3" t="s">
        <v>4315</v>
      </c>
      <c r="V730" s="3" t="s">
        <v>258</v>
      </c>
      <c r="W730" s="3" t="s">
        <v>85</v>
      </c>
      <c r="X730" s="3" t="s">
        <v>86</v>
      </c>
      <c r="Y730" s="6" t="s">
        <v>83</v>
      </c>
      <c r="Z730" s="4" t="str">
        <f>IF(Tabela1[[#This Row],[R.A.E]]="SIM",VLOOKUP(Tabela1[[#This Row],[CLASSIFICAÇÃO]],Lista_Susp_!PRAZO,2,0)+Tabela1[[#This Row],[DATA]],"")</f>
        <v/>
      </c>
      <c r="AA730" s="13" t="b">
        <f ca="1">IF(Tabela1[[#This Row],[R.A.E]]="SIM",IF(AC730="ok","CONCLUÍDO",IF(Tabela1[[#This Row],[PRAZO ABERTURA R.A.E]]&lt;TODAY(),"ATRASADO","NO PRAZO")))</f>
        <v>0</v>
      </c>
      <c r="AB730" s="13" t="str">
        <f ca="1">IF(Tabela1[[#This Row],[PRAZO ABERTURA R.A.E]]&gt;=TODAY(),"",IF(Tabela1[[#This Row],[STATUS]]="ATRASADO",TODAY()-Tabela1[[#This Row],[PRAZO ABERTURA R.A.E]],""))</f>
        <v/>
      </c>
      <c r="AE730" s="3"/>
      <c r="AF730" t="s">
        <v>89</v>
      </c>
    </row>
    <row r="731" spans="1:32" ht="30" x14ac:dyDescent="0.25">
      <c r="A731" s="6">
        <v>730</v>
      </c>
      <c r="B731" s="2" t="s">
        <v>25</v>
      </c>
      <c r="C731" s="85">
        <v>45462</v>
      </c>
      <c r="D731" s="18" t="str">
        <f t="shared" si="8"/>
        <v>junho</v>
      </c>
      <c r="E731" s="9">
        <v>0.53819444444444442</v>
      </c>
      <c r="F731" s="2" t="s">
        <v>4316</v>
      </c>
      <c r="G731" s="2" t="s">
        <v>28</v>
      </c>
      <c r="H731" s="23" t="s">
        <v>2399</v>
      </c>
      <c r="I731" s="131"/>
      <c r="J731" s="3"/>
      <c r="K731" s="5" t="s">
        <v>4360</v>
      </c>
      <c r="L731" s="6" t="s">
        <v>150</v>
      </c>
      <c r="M731" s="3" t="s">
        <v>144</v>
      </c>
      <c r="N731" s="2" t="s">
        <v>2287</v>
      </c>
      <c r="O731" s="2" t="s">
        <v>4317</v>
      </c>
      <c r="P731" s="3" t="s">
        <v>4318</v>
      </c>
      <c r="Q731" s="70"/>
      <c r="R731" s="70"/>
      <c r="S731" s="70"/>
      <c r="T731" s="7" t="s">
        <v>1144</v>
      </c>
      <c r="U731" s="3" t="s">
        <v>4319</v>
      </c>
      <c r="V731" s="3" t="s">
        <v>98</v>
      </c>
      <c r="W731" s="3" t="s">
        <v>85</v>
      </c>
      <c r="X731" s="3" t="s">
        <v>86</v>
      </c>
      <c r="Y731" s="3" t="s">
        <v>83</v>
      </c>
      <c r="Z731" s="4" t="str">
        <f>IF(Tabela1[[#This Row],[R.A.E]]="SIM",VLOOKUP(Tabela1[[#This Row],[CLASSIFICAÇÃO]],Lista_Susp_!PRAZO,2,0)+Tabela1[[#This Row],[DATA]],"")</f>
        <v/>
      </c>
      <c r="AA731" s="13" t="b">
        <f ca="1">IF(Tabela1[[#This Row],[R.A.E]]="SIM",IF(AC731="ok","CONCLUÍDO",IF(Tabela1[[#This Row],[PRAZO ABERTURA R.A.E]]&lt;TODAY(),"ATRASADO","NO PRAZO")))</f>
        <v>0</v>
      </c>
      <c r="AB731" s="13" t="str">
        <f ca="1">IF(Tabela1[[#This Row],[PRAZO ABERTURA R.A.E]]&gt;=TODAY(),"",IF(Tabela1[[#This Row],[STATUS]]="ATRASADO",TODAY()-Tabela1[[#This Row],[PRAZO ABERTURA R.A.E]],""))</f>
        <v/>
      </c>
      <c r="AE731" s="3"/>
      <c r="AF731" t="s">
        <v>89</v>
      </c>
    </row>
    <row r="732" spans="1:32" ht="30" x14ac:dyDescent="0.25">
      <c r="A732" s="6">
        <v>731</v>
      </c>
      <c r="B732" s="2" t="s">
        <v>25</v>
      </c>
      <c r="C732" s="85">
        <v>45461</v>
      </c>
      <c r="D732" s="18" t="str">
        <f t="shared" si="8"/>
        <v>junho</v>
      </c>
      <c r="E732" s="9">
        <v>0.45833333333333331</v>
      </c>
      <c r="F732" s="80" t="s">
        <v>4320</v>
      </c>
      <c r="G732" s="2" t="s">
        <v>28</v>
      </c>
      <c r="H732" s="23" t="s">
        <v>2400</v>
      </c>
      <c r="I732" s="131"/>
      <c r="J732" s="3"/>
      <c r="K732" s="5" t="s">
        <v>4359</v>
      </c>
      <c r="L732" s="6" t="s">
        <v>150</v>
      </c>
      <c r="M732" s="3" t="s">
        <v>145</v>
      </c>
      <c r="N732" s="2" t="s">
        <v>1585</v>
      </c>
      <c r="O732" s="2" t="s">
        <v>4321</v>
      </c>
      <c r="P732" s="3" t="s">
        <v>533</v>
      </c>
      <c r="Q732" s="70"/>
      <c r="R732" s="70"/>
      <c r="S732" s="70"/>
      <c r="T732" s="7" t="s">
        <v>4322</v>
      </c>
      <c r="U732" s="3" t="s">
        <v>4323</v>
      </c>
      <c r="V732" s="3" t="s">
        <v>276</v>
      </c>
      <c r="W732" s="3" t="s">
        <v>85</v>
      </c>
      <c r="X732" s="3" t="s">
        <v>86</v>
      </c>
      <c r="Y732" s="3" t="s">
        <v>83</v>
      </c>
      <c r="Z732" s="4" t="str">
        <f>IF(Tabela1[[#This Row],[R.A.E]]="SIM",VLOOKUP(Tabela1[[#This Row],[CLASSIFICAÇÃO]],Lista_Susp_!PRAZO,2,0)+Tabela1[[#This Row],[DATA]],"")</f>
        <v/>
      </c>
      <c r="AA732" s="13" t="b">
        <f ca="1">IF(Tabela1[[#This Row],[R.A.E]]="SIM",IF(AC732="ok","CONCLUÍDO",IF(Tabela1[[#This Row],[PRAZO ABERTURA R.A.E]]&lt;TODAY(),"ATRASADO","NO PRAZO")))</f>
        <v>0</v>
      </c>
      <c r="AB732" s="13" t="str">
        <f ca="1">IF(Tabela1[[#This Row],[PRAZO ABERTURA R.A.E]]&gt;=TODAY(),"",IF(Tabela1[[#This Row],[STATUS]]="ATRASADO",TODAY()-Tabela1[[#This Row],[PRAZO ABERTURA R.A.E]],""))</f>
        <v/>
      </c>
      <c r="AE732" s="3"/>
      <c r="AF732" t="s">
        <v>89</v>
      </c>
    </row>
    <row r="733" spans="1:32" ht="45" x14ac:dyDescent="0.25">
      <c r="A733" s="6">
        <v>732</v>
      </c>
      <c r="B733" s="2" t="s">
        <v>25</v>
      </c>
      <c r="C733" s="85">
        <v>45461</v>
      </c>
      <c r="D733" s="18" t="str">
        <f t="shared" si="8"/>
        <v>junho</v>
      </c>
      <c r="E733" s="9">
        <v>0.4375</v>
      </c>
      <c r="F733" s="80" t="s">
        <v>4324</v>
      </c>
      <c r="G733" s="2" t="s">
        <v>39</v>
      </c>
      <c r="H733" s="23"/>
      <c r="I733" s="131"/>
      <c r="J733" s="3"/>
      <c r="K733" s="5" t="s">
        <v>4358</v>
      </c>
      <c r="L733" s="6" t="s">
        <v>221</v>
      </c>
      <c r="M733" s="3" t="s">
        <v>145</v>
      </c>
      <c r="N733" s="2" t="s">
        <v>4265</v>
      </c>
      <c r="O733" s="2" t="s">
        <v>4325</v>
      </c>
      <c r="P733" s="3" t="s">
        <v>4326</v>
      </c>
      <c r="Q733" s="70"/>
      <c r="R733" s="70"/>
      <c r="S733" s="70"/>
      <c r="T733" s="7" t="s">
        <v>4327</v>
      </c>
      <c r="U733" s="3" t="s">
        <v>4269</v>
      </c>
      <c r="V733" s="3" t="s">
        <v>276</v>
      </c>
      <c r="W733" s="3" t="s">
        <v>85</v>
      </c>
      <c r="X733" s="3" t="s">
        <v>86</v>
      </c>
      <c r="Y733" s="3" t="s">
        <v>83</v>
      </c>
      <c r="Z733" s="4" t="str">
        <f>IF(Tabela1[[#This Row],[R.A.E]]="SIM",VLOOKUP(Tabela1[[#This Row],[CLASSIFICAÇÃO]],Lista_Susp_!PRAZO,2,0)+Tabela1[[#This Row],[DATA]],"")</f>
        <v/>
      </c>
      <c r="AA733" s="13" t="b">
        <f ca="1">IF(Tabela1[[#This Row],[R.A.E]]="SIM",IF(AC733="ok","CONCLUÍDO",IF(Tabela1[[#This Row],[PRAZO ABERTURA R.A.E]]&lt;TODAY(),"ATRASADO","NO PRAZO")))</f>
        <v>0</v>
      </c>
      <c r="AB733" s="13" t="str">
        <f ca="1">IF(Tabela1[[#This Row],[PRAZO ABERTURA R.A.E]]&gt;=TODAY(),"",IF(Tabela1[[#This Row],[STATUS]]="ATRASADO",TODAY()-Tabela1[[#This Row],[PRAZO ABERTURA R.A.E]],""))</f>
        <v/>
      </c>
      <c r="AE733" s="3"/>
      <c r="AF733" t="s">
        <v>89</v>
      </c>
    </row>
    <row r="734" spans="1:32" ht="30" x14ac:dyDescent="0.25">
      <c r="A734" s="6">
        <v>733</v>
      </c>
      <c r="B734" s="2" t="s">
        <v>25</v>
      </c>
      <c r="C734" s="85">
        <v>45461</v>
      </c>
      <c r="D734" s="18" t="str">
        <f t="shared" si="8"/>
        <v>junho</v>
      </c>
      <c r="E734" s="9">
        <v>0.66666666666666663</v>
      </c>
      <c r="F734" s="80" t="s">
        <v>4328</v>
      </c>
      <c r="G734" s="2" t="s">
        <v>32</v>
      </c>
      <c r="H734" s="23"/>
      <c r="I734" s="131"/>
      <c r="J734" s="3"/>
      <c r="K734" s="5" t="s">
        <v>4357</v>
      </c>
      <c r="L734" s="6" t="s">
        <v>150</v>
      </c>
      <c r="M734" s="3" t="s">
        <v>145</v>
      </c>
      <c r="N734" s="2" t="s">
        <v>3966</v>
      </c>
      <c r="O734" s="2" t="s">
        <v>4329</v>
      </c>
      <c r="P734" s="3" t="s">
        <v>3636</v>
      </c>
      <c r="Q734" s="70"/>
      <c r="R734" s="70"/>
      <c r="S734" s="70"/>
      <c r="T734" s="7" t="s">
        <v>4330</v>
      </c>
      <c r="U734" s="3" t="s">
        <v>3620</v>
      </c>
      <c r="V734" s="3" t="s">
        <v>84</v>
      </c>
      <c r="W734" s="3" t="s">
        <v>85</v>
      </c>
      <c r="X734" s="3" t="s">
        <v>86</v>
      </c>
      <c r="Y734" s="3" t="s">
        <v>83</v>
      </c>
      <c r="Z734" s="4" t="str">
        <f>IF(Tabela1[[#This Row],[R.A.E]]="SIM",VLOOKUP(Tabela1[[#This Row],[CLASSIFICAÇÃO]],Lista_Susp_!PRAZO,2,0)+Tabela1[[#This Row],[DATA]],"")</f>
        <v/>
      </c>
      <c r="AA734" s="13" t="b">
        <f ca="1">IF(Tabela1[[#This Row],[R.A.E]]="SIM",IF(AC734="ok","CONCLUÍDO",IF(Tabela1[[#This Row],[PRAZO ABERTURA R.A.E]]&lt;TODAY(),"ATRASADO","NO PRAZO")))</f>
        <v>0</v>
      </c>
      <c r="AB734" s="13" t="str">
        <f ca="1">IF(Tabela1[[#This Row],[PRAZO ABERTURA R.A.E]]&gt;=TODAY(),"",IF(Tabela1[[#This Row],[STATUS]]="ATRASADO",TODAY()-Tabela1[[#This Row],[PRAZO ABERTURA R.A.E]],""))</f>
        <v/>
      </c>
      <c r="AE734" s="3"/>
      <c r="AF734" t="s">
        <v>89</v>
      </c>
    </row>
    <row r="735" spans="1:32" ht="45" x14ac:dyDescent="0.25">
      <c r="A735" s="6">
        <v>734</v>
      </c>
      <c r="B735" s="2" t="s">
        <v>25</v>
      </c>
      <c r="C735" s="85">
        <v>45461</v>
      </c>
      <c r="D735" s="18" t="str">
        <f t="shared" si="8"/>
        <v>junho</v>
      </c>
      <c r="E735" s="9">
        <v>0.40277777777777773</v>
      </c>
      <c r="F735" s="80" t="s">
        <v>4331</v>
      </c>
      <c r="G735" s="2" t="s">
        <v>39</v>
      </c>
      <c r="H735" s="23"/>
      <c r="I735" s="131"/>
      <c r="J735" s="3"/>
      <c r="K735" s="5" t="s">
        <v>4356</v>
      </c>
      <c r="L735" s="6" t="s">
        <v>155</v>
      </c>
      <c r="M735" s="3" t="s">
        <v>147</v>
      </c>
      <c r="N735" s="2" t="s">
        <v>3085</v>
      </c>
      <c r="O735" s="2" t="s">
        <v>4332</v>
      </c>
      <c r="P735" s="3" t="s">
        <v>4333</v>
      </c>
      <c r="Q735" s="70"/>
      <c r="R735" s="70"/>
      <c r="S735" s="70"/>
      <c r="T735" s="7" t="s">
        <v>4334</v>
      </c>
      <c r="U735" s="3" t="s">
        <v>4335</v>
      </c>
      <c r="V735" s="3" t="s">
        <v>105</v>
      </c>
      <c r="W735" s="3" t="s">
        <v>85</v>
      </c>
      <c r="X735" s="3" t="s">
        <v>86</v>
      </c>
      <c r="Y735" s="3" t="s">
        <v>83</v>
      </c>
      <c r="Z735" s="4" t="str">
        <f>IF(Tabela1[[#This Row],[R.A.E]]="SIM",VLOOKUP(Tabela1[[#This Row],[CLASSIFICAÇÃO]],Lista_Susp_!PRAZO,2,0)+Tabela1[[#This Row],[DATA]],"")</f>
        <v/>
      </c>
      <c r="AA735" s="13" t="b">
        <f ca="1">IF(Tabela1[[#This Row],[R.A.E]]="SIM",IF(AC735="ok","CONCLUÍDO",IF(Tabela1[[#This Row],[PRAZO ABERTURA R.A.E]]&lt;TODAY(),"ATRASADO","NO PRAZO")))</f>
        <v>0</v>
      </c>
      <c r="AB735" s="13" t="str">
        <f ca="1">IF(Tabela1[[#This Row],[PRAZO ABERTURA R.A.E]]&gt;=TODAY(),"",IF(Tabela1[[#This Row],[STATUS]]="ATRASADO",TODAY()-Tabela1[[#This Row],[PRAZO ABERTURA R.A.E]],""))</f>
        <v/>
      </c>
      <c r="AE735" s="3"/>
      <c r="AF735" t="s">
        <v>89</v>
      </c>
    </row>
    <row r="736" spans="1:32" ht="45" x14ac:dyDescent="0.25">
      <c r="A736" s="6">
        <v>735</v>
      </c>
      <c r="B736" s="2" t="s">
        <v>25</v>
      </c>
      <c r="C736" s="85">
        <v>45462</v>
      </c>
      <c r="D736" s="18" t="str">
        <f t="shared" si="8"/>
        <v>junho</v>
      </c>
      <c r="E736" s="9">
        <v>0.39583333333333331</v>
      </c>
      <c r="F736" s="80" t="s">
        <v>4328</v>
      </c>
      <c r="G736" s="2" t="s">
        <v>32</v>
      </c>
      <c r="H736" s="23"/>
      <c r="I736" s="131"/>
      <c r="J736" s="3"/>
      <c r="K736" s="5" t="s">
        <v>4355</v>
      </c>
      <c r="L736" s="6" t="s">
        <v>150</v>
      </c>
      <c r="M736" s="3" t="s">
        <v>145</v>
      </c>
      <c r="N736" s="2" t="s">
        <v>3966</v>
      </c>
      <c r="O736" s="2" t="s">
        <v>4336</v>
      </c>
      <c r="P736" s="3" t="s">
        <v>526</v>
      </c>
      <c r="Q736" s="70"/>
      <c r="R736" s="70"/>
      <c r="S736" s="70"/>
      <c r="T736" s="7" t="s">
        <v>4337</v>
      </c>
      <c r="U736" s="3" t="s">
        <v>3620</v>
      </c>
      <c r="V736" s="3" t="s">
        <v>84</v>
      </c>
      <c r="W736" s="3" t="s">
        <v>85</v>
      </c>
      <c r="X736" s="3" t="s">
        <v>86</v>
      </c>
      <c r="Y736" s="3" t="s">
        <v>83</v>
      </c>
      <c r="Z736" s="4" t="str">
        <f>IF(Tabela1[[#This Row],[R.A.E]]="SIM",VLOOKUP(Tabela1[[#This Row],[CLASSIFICAÇÃO]],Lista_Susp_!PRAZO,2,0)+Tabela1[[#This Row],[DATA]],"")</f>
        <v/>
      </c>
      <c r="AA736" s="13" t="b">
        <f ca="1">IF(Tabela1[[#This Row],[R.A.E]]="SIM",IF(AC736="ok","CONCLUÍDO",IF(Tabela1[[#This Row],[PRAZO ABERTURA R.A.E]]&lt;TODAY(),"ATRASADO","NO PRAZO")))</f>
        <v>0</v>
      </c>
      <c r="AB736" s="13" t="str">
        <f ca="1">IF(Tabela1[[#This Row],[PRAZO ABERTURA R.A.E]]&gt;=TODAY(),"",IF(Tabela1[[#This Row],[STATUS]]="ATRASADO",TODAY()-Tabela1[[#This Row],[PRAZO ABERTURA R.A.E]],""))</f>
        <v/>
      </c>
      <c r="AE736" s="3"/>
      <c r="AF736" t="s">
        <v>89</v>
      </c>
    </row>
    <row r="737" spans="1:32" ht="45" x14ac:dyDescent="0.25">
      <c r="A737" s="6">
        <v>736</v>
      </c>
      <c r="B737" s="2" t="s">
        <v>25</v>
      </c>
      <c r="C737" s="85">
        <v>45462</v>
      </c>
      <c r="D737" s="18" t="str">
        <f t="shared" si="8"/>
        <v>junho</v>
      </c>
      <c r="E737" s="9">
        <v>0.4375</v>
      </c>
      <c r="F737" s="80" t="s">
        <v>4328</v>
      </c>
      <c r="G737" s="2" t="s">
        <v>32</v>
      </c>
      <c r="H737" s="23"/>
      <c r="I737" s="131"/>
      <c r="J737" s="3"/>
      <c r="K737" s="5" t="s">
        <v>4354</v>
      </c>
      <c r="L737" s="6" t="s">
        <v>150</v>
      </c>
      <c r="M737" s="3" t="s">
        <v>145</v>
      </c>
      <c r="N737" s="2" t="s">
        <v>3966</v>
      </c>
      <c r="O737" s="2" t="s">
        <v>4338</v>
      </c>
      <c r="P737" s="3" t="s">
        <v>3636</v>
      </c>
      <c r="Q737" s="70"/>
      <c r="R737" s="70"/>
      <c r="S737" s="70"/>
      <c r="T737" s="7" t="s">
        <v>4337</v>
      </c>
      <c r="U737" s="3" t="s">
        <v>3620</v>
      </c>
      <c r="V737" s="3" t="s">
        <v>84</v>
      </c>
      <c r="W737" s="3" t="s">
        <v>85</v>
      </c>
      <c r="X737" s="3" t="s">
        <v>86</v>
      </c>
      <c r="Y737" s="3" t="s">
        <v>83</v>
      </c>
      <c r="Z737" s="4" t="str">
        <f>IF(Tabela1[[#This Row],[R.A.E]]="SIM",VLOOKUP(Tabela1[[#This Row],[CLASSIFICAÇÃO]],Lista_Susp_!PRAZO,2,0)+Tabela1[[#This Row],[DATA]],"")</f>
        <v/>
      </c>
      <c r="AA737" s="13" t="b">
        <f ca="1">IF(Tabela1[[#This Row],[R.A.E]]="SIM",IF(AC737="ok","CONCLUÍDO",IF(Tabela1[[#This Row],[PRAZO ABERTURA R.A.E]]&lt;TODAY(),"ATRASADO","NO PRAZO")))</f>
        <v>0</v>
      </c>
      <c r="AB737" s="13" t="str">
        <f ca="1">IF(Tabela1[[#This Row],[PRAZO ABERTURA R.A.E]]&gt;=TODAY(),"",IF(Tabela1[[#This Row],[STATUS]]="ATRASADO",TODAY()-Tabela1[[#This Row],[PRAZO ABERTURA R.A.E]],""))</f>
        <v/>
      </c>
      <c r="AE737" s="3"/>
      <c r="AF737" t="s">
        <v>89</v>
      </c>
    </row>
    <row r="738" spans="1:32" ht="30" x14ac:dyDescent="0.25">
      <c r="A738" s="6">
        <v>737</v>
      </c>
      <c r="B738" s="2" t="s">
        <v>25</v>
      </c>
      <c r="C738" s="85">
        <v>45462</v>
      </c>
      <c r="D738" s="18" t="str">
        <f t="shared" si="8"/>
        <v>junho</v>
      </c>
      <c r="E738" s="9">
        <v>0.40277777777777773</v>
      </c>
      <c r="F738" s="80" t="s">
        <v>4339</v>
      </c>
      <c r="G738" s="2" t="s">
        <v>32</v>
      </c>
      <c r="H738" s="23"/>
      <c r="I738" s="131"/>
      <c r="J738" s="3"/>
      <c r="K738" s="5" t="s">
        <v>4342</v>
      </c>
      <c r="L738" s="6" t="s">
        <v>150</v>
      </c>
      <c r="M738" s="3" t="s">
        <v>51</v>
      </c>
      <c r="N738" s="2" t="s">
        <v>51</v>
      </c>
      <c r="O738" s="2" t="s">
        <v>4340</v>
      </c>
      <c r="P738" s="3" t="s">
        <v>3636</v>
      </c>
      <c r="Q738" s="70"/>
      <c r="R738" s="70"/>
      <c r="S738" s="70"/>
      <c r="T738" s="7" t="s">
        <v>4341</v>
      </c>
      <c r="U738" s="3" t="s">
        <v>529</v>
      </c>
      <c r="V738" s="3" t="s">
        <v>97</v>
      </c>
      <c r="W738" s="3" t="s">
        <v>85</v>
      </c>
      <c r="X738" s="3" t="s">
        <v>86</v>
      </c>
      <c r="Y738" s="3" t="s">
        <v>83</v>
      </c>
      <c r="Z738" s="4" t="str">
        <f>IF(Tabela1[[#This Row],[R.A.E]]="SIM",VLOOKUP(Tabela1[[#This Row],[CLASSIFICAÇÃO]],Lista_Susp_!PRAZO,2,0)+Tabela1[[#This Row],[DATA]],"")</f>
        <v/>
      </c>
      <c r="AA738" s="13" t="b">
        <f ca="1">IF(Tabela1[[#This Row],[R.A.E]]="SIM",IF(AC738="ok","CONCLUÍDO",IF(Tabela1[[#This Row],[PRAZO ABERTURA R.A.E]]&lt;TODAY(),"ATRASADO","NO PRAZO")))</f>
        <v>0</v>
      </c>
      <c r="AB738" s="13" t="str">
        <f ca="1">IF(Tabela1[[#This Row],[PRAZO ABERTURA R.A.E]]&gt;=TODAY(),"",IF(Tabela1[[#This Row],[STATUS]]="ATRASADO",TODAY()-Tabela1[[#This Row],[PRAZO ABERTURA R.A.E]],""))</f>
        <v/>
      </c>
      <c r="AE738" s="3"/>
      <c r="AF738" t="s">
        <v>89</v>
      </c>
    </row>
    <row r="739" spans="1:32" ht="60" x14ac:dyDescent="0.25">
      <c r="A739" s="6">
        <v>738</v>
      </c>
      <c r="B739" s="2" t="s">
        <v>25</v>
      </c>
      <c r="C739" s="85">
        <v>45463</v>
      </c>
      <c r="D739" s="18" t="str">
        <f t="shared" si="8"/>
        <v>junho</v>
      </c>
      <c r="E739" s="9">
        <v>0.57986111111111105</v>
      </c>
      <c r="F739" s="80" t="s">
        <v>4343</v>
      </c>
      <c r="G739" s="2" t="s">
        <v>32</v>
      </c>
      <c r="H739" s="23"/>
      <c r="I739" s="131"/>
      <c r="J739" s="3"/>
      <c r="K739" s="5" t="s">
        <v>4344</v>
      </c>
      <c r="L739" s="6" t="s">
        <v>221</v>
      </c>
      <c r="M739" s="3" t="s">
        <v>145</v>
      </c>
      <c r="N739" s="2" t="s">
        <v>4345</v>
      </c>
      <c r="O739" s="2" t="s">
        <v>4346</v>
      </c>
      <c r="P739" s="3" t="s">
        <v>4347</v>
      </c>
      <c r="Q739" s="70"/>
      <c r="R739" s="70"/>
      <c r="S739" s="70"/>
      <c r="T739" s="7" t="s">
        <v>4348</v>
      </c>
      <c r="U739" s="3" t="s">
        <v>4349</v>
      </c>
      <c r="V739" s="3" t="s">
        <v>276</v>
      </c>
      <c r="W739" s="3" t="s">
        <v>85</v>
      </c>
      <c r="X739" s="3" t="s">
        <v>86</v>
      </c>
      <c r="Y739" s="3" t="s">
        <v>83</v>
      </c>
      <c r="Z739" s="4" t="str">
        <f>IF(Tabela1[[#This Row],[R.A.E]]="SIM",VLOOKUP(Tabela1[[#This Row],[CLASSIFICAÇÃO]],Lista_Susp_!PRAZO,2,0)+Tabela1[[#This Row],[DATA]],"")</f>
        <v/>
      </c>
      <c r="AA739" s="13" t="b">
        <f ca="1">IF(Tabela1[[#This Row],[R.A.E]]="SIM",IF(AC739="ok","CONCLUÍDO",IF(Tabela1[[#This Row],[PRAZO ABERTURA R.A.E]]&lt;TODAY(),"ATRASADO","NO PRAZO")))</f>
        <v>0</v>
      </c>
      <c r="AB739" s="13" t="str">
        <f ca="1">IF(Tabela1[[#This Row],[PRAZO ABERTURA R.A.E]]&gt;=TODAY(),"",IF(Tabela1[[#This Row],[STATUS]]="ATRASADO",TODAY()-Tabela1[[#This Row],[PRAZO ABERTURA R.A.E]],""))</f>
        <v/>
      </c>
      <c r="AE739" s="3"/>
      <c r="AF739" t="s">
        <v>89</v>
      </c>
    </row>
    <row r="740" spans="1:32" x14ac:dyDescent="0.25">
      <c r="A740" s="6">
        <v>739</v>
      </c>
      <c r="B740" s="2" t="s">
        <v>25</v>
      </c>
      <c r="C740" s="158">
        <v>45463</v>
      </c>
      <c r="D740" s="18" t="str">
        <f t="shared" si="8"/>
        <v>junho</v>
      </c>
      <c r="E740" s="9">
        <v>0.41944444444444445</v>
      </c>
      <c r="F740" s="80" t="s">
        <v>4350</v>
      </c>
      <c r="G740" s="2" t="s">
        <v>39</v>
      </c>
      <c r="H740" s="23"/>
      <c r="I740" s="131"/>
      <c r="J740" s="3"/>
      <c r="K740" s="5" t="s">
        <v>4353</v>
      </c>
      <c r="L740" s="6" t="s">
        <v>45</v>
      </c>
      <c r="M740" s="3" t="s">
        <v>145</v>
      </c>
      <c r="N740" s="2" t="s">
        <v>941</v>
      </c>
      <c r="O740" s="2" t="s">
        <v>4351</v>
      </c>
      <c r="P740" s="3" t="s">
        <v>2615</v>
      </c>
      <c r="Q740" s="70"/>
      <c r="R740" s="70"/>
      <c r="S740" s="70"/>
      <c r="T740" s="7" t="s">
        <v>943</v>
      </c>
      <c r="U740" s="3" t="s">
        <v>4352</v>
      </c>
      <c r="V740" s="3" t="s">
        <v>276</v>
      </c>
      <c r="W740" s="3" t="s">
        <v>85</v>
      </c>
      <c r="X740" s="3" t="s">
        <v>86</v>
      </c>
      <c r="Y740" s="3" t="s">
        <v>83</v>
      </c>
      <c r="Z740" s="4" t="str">
        <f>IF(Tabela1[[#This Row],[R.A.E]]="SIM",VLOOKUP(Tabela1[[#This Row],[CLASSIFICAÇÃO]],Lista_Susp_!PRAZO,2,0)+Tabela1[[#This Row],[DATA]],"")</f>
        <v/>
      </c>
      <c r="AA740" s="13" t="b">
        <f ca="1">IF(Tabela1[[#This Row],[R.A.E]]="SIM",IF(AC740="ok","CONCLUÍDO",IF(Tabela1[[#This Row],[PRAZO ABERTURA R.A.E]]&lt;TODAY(),"ATRASADO","NO PRAZO")))</f>
        <v>0</v>
      </c>
      <c r="AB740" s="13" t="str">
        <f ca="1">IF(Tabela1[[#This Row],[PRAZO ABERTURA R.A.E]]&gt;=TODAY(),"",IF(Tabela1[[#This Row],[STATUS]]="ATRASADO",TODAY()-Tabela1[[#This Row],[PRAZO ABERTURA R.A.E]],""))</f>
        <v/>
      </c>
      <c r="AE740" s="3"/>
      <c r="AF740" t="s">
        <v>89</v>
      </c>
    </row>
    <row r="741" spans="1:32" ht="30" x14ac:dyDescent="0.25">
      <c r="A741" s="6">
        <v>740</v>
      </c>
      <c r="B741" s="2" t="s">
        <v>25</v>
      </c>
      <c r="C741" s="85">
        <v>45464</v>
      </c>
      <c r="D741" s="18" t="str">
        <f t="shared" si="8"/>
        <v>junho</v>
      </c>
      <c r="E741" s="9">
        <v>0.3611111111111111</v>
      </c>
      <c r="F741" s="80" t="s">
        <v>4363</v>
      </c>
      <c r="G741" s="2" t="s">
        <v>39</v>
      </c>
      <c r="H741" s="23"/>
      <c r="I741" s="131"/>
      <c r="J741" s="3"/>
      <c r="K741" s="5" t="s">
        <v>4364</v>
      </c>
      <c r="L741" s="6" t="s">
        <v>221</v>
      </c>
      <c r="M741" s="3" t="s">
        <v>145</v>
      </c>
      <c r="N741" s="2" t="s">
        <v>4265</v>
      </c>
      <c r="O741" s="2" t="s">
        <v>4365</v>
      </c>
      <c r="P741" s="3" t="s">
        <v>4326</v>
      </c>
      <c r="Q741" s="70"/>
      <c r="R741" s="70"/>
      <c r="S741" s="70"/>
      <c r="T741" s="7" t="s">
        <v>4366</v>
      </c>
      <c r="U741" s="3" t="s">
        <v>4367</v>
      </c>
      <c r="V741" s="3" t="s">
        <v>276</v>
      </c>
      <c r="W741" s="3" t="s">
        <v>85</v>
      </c>
      <c r="X741" s="3" t="s">
        <v>86</v>
      </c>
      <c r="Y741" s="3" t="s">
        <v>83</v>
      </c>
      <c r="Z741" s="4" t="str">
        <f>IF(Tabela1[[#This Row],[R.A.E]]="SIM",VLOOKUP(Tabela1[[#This Row],[CLASSIFICAÇÃO]],Lista_Susp_!PRAZO,2,0)+Tabela1[[#This Row],[DATA]],"")</f>
        <v/>
      </c>
      <c r="AA741" s="13" t="b">
        <f ca="1">IF(Tabela1[[#This Row],[R.A.E]]="SIM",IF(AC741="ok","CONCLUÍDO",IF(Tabela1[[#This Row],[PRAZO ABERTURA R.A.E]]&lt;TODAY(),"ATRASADO","NO PRAZO")))</f>
        <v>0</v>
      </c>
      <c r="AB741" s="13" t="str">
        <f ca="1">IF(Tabela1[[#This Row],[PRAZO ABERTURA R.A.E]]&gt;=TODAY(),"",IF(Tabela1[[#This Row],[STATUS]]="ATRASADO",TODAY()-Tabela1[[#This Row],[PRAZO ABERTURA R.A.E]],""))</f>
        <v/>
      </c>
      <c r="AE741" s="3"/>
      <c r="AF741" t="s">
        <v>89</v>
      </c>
    </row>
    <row r="742" spans="1:32" ht="45" x14ac:dyDescent="0.25">
      <c r="A742" s="6">
        <v>741</v>
      </c>
      <c r="B742" s="2" t="s">
        <v>25</v>
      </c>
      <c r="C742" s="85">
        <v>45463</v>
      </c>
      <c r="D742" s="18" t="str">
        <f t="shared" si="8"/>
        <v>junho</v>
      </c>
      <c r="E742" s="9">
        <v>0.41666666666666669</v>
      </c>
      <c r="F742" s="80" t="s">
        <v>4328</v>
      </c>
      <c r="G742" s="2" t="s">
        <v>36</v>
      </c>
      <c r="H742" s="23"/>
      <c r="I742" s="131"/>
      <c r="J742" s="3"/>
      <c r="K742" s="5" t="s">
        <v>4434</v>
      </c>
      <c r="L742" s="6" t="s">
        <v>150</v>
      </c>
      <c r="M742" s="3" t="s">
        <v>145</v>
      </c>
      <c r="N742" s="2" t="s">
        <v>3966</v>
      </c>
      <c r="O742" s="2" t="s">
        <v>4435</v>
      </c>
      <c r="P742" s="3" t="s">
        <v>4368</v>
      </c>
      <c r="Q742" s="70"/>
      <c r="R742" s="70"/>
      <c r="S742" s="70"/>
      <c r="T742" s="7" t="s">
        <v>4369</v>
      </c>
      <c r="U742" s="3" t="s">
        <v>3685</v>
      </c>
      <c r="V742" s="3" t="s">
        <v>84</v>
      </c>
      <c r="W742" s="3" t="s">
        <v>85</v>
      </c>
      <c r="X742" s="3" t="s">
        <v>86</v>
      </c>
      <c r="Y742" s="3" t="s">
        <v>83</v>
      </c>
      <c r="Z742" s="4" t="str">
        <f>IF(Tabela1[[#This Row],[R.A.E]]="SIM",VLOOKUP(Tabela1[[#This Row],[CLASSIFICAÇÃO]],Lista_Susp_!PRAZO,2,0)+Tabela1[[#This Row],[DATA]],"")</f>
        <v/>
      </c>
      <c r="AA742" s="13" t="b">
        <f ca="1">IF(Tabela1[[#This Row],[R.A.E]]="SIM",IF(AC742="ok","CONCLUÍDO",IF(Tabela1[[#This Row],[PRAZO ABERTURA R.A.E]]&lt;TODAY(),"ATRASADO","NO PRAZO")))</f>
        <v>0</v>
      </c>
      <c r="AB742" s="13" t="str">
        <f ca="1">IF(Tabela1[[#This Row],[PRAZO ABERTURA R.A.E]]&gt;=TODAY(),"",IF(Tabela1[[#This Row],[STATUS]]="ATRASADO",TODAY()-Tabela1[[#This Row],[PRAZO ABERTURA R.A.E]],""))</f>
        <v/>
      </c>
      <c r="AE742" s="3"/>
      <c r="AF742" t="s">
        <v>89</v>
      </c>
    </row>
    <row r="743" spans="1:32" ht="30" x14ac:dyDescent="0.25">
      <c r="A743" s="6">
        <v>742</v>
      </c>
      <c r="B743" s="22" t="s">
        <v>25</v>
      </c>
      <c r="C743" s="159">
        <v>45464</v>
      </c>
      <c r="D743" s="160" t="s">
        <v>141</v>
      </c>
      <c r="E743" s="161">
        <v>0.3263888888888889</v>
      </c>
      <c r="F743" s="157" t="s">
        <v>4447</v>
      </c>
      <c r="G743" s="22" t="s">
        <v>34</v>
      </c>
      <c r="H743" s="162"/>
      <c r="I743" s="131" t="s">
        <v>5262</v>
      </c>
      <c r="J743" s="6" t="s">
        <v>89</v>
      </c>
      <c r="K743" s="76" t="s">
        <v>4448</v>
      </c>
      <c r="L743" s="6" t="s">
        <v>155</v>
      </c>
      <c r="M743" s="6" t="s">
        <v>147</v>
      </c>
      <c r="N743" s="22" t="s">
        <v>1507</v>
      </c>
      <c r="O743" s="22" t="s">
        <v>4452</v>
      </c>
      <c r="P743" s="6" t="s">
        <v>4449</v>
      </c>
      <c r="Q743" s="70"/>
      <c r="R743" s="70"/>
      <c r="S743" s="70"/>
      <c r="T743" s="163" t="s">
        <v>4450</v>
      </c>
      <c r="U743" s="6" t="s">
        <v>4451</v>
      </c>
      <c r="V743" s="6" t="s">
        <v>105</v>
      </c>
      <c r="W743" s="6" t="s">
        <v>85</v>
      </c>
      <c r="X743" s="6" t="s">
        <v>102</v>
      </c>
      <c r="Y743" s="6" t="s">
        <v>89</v>
      </c>
      <c r="Z743" s="164">
        <f>IF(Tabela1[[#This Row],[R.A.E]]="SIM",VLOOKUP(Tabela1[[#This Row],[CLASSIFICAÇÃO]],Lista_Susp_!PRAZO,2,0)+Tabela1[[#This Row],[DATA]],"")</f>
        <v>45471</v>
      </c>
      <c r="AA743" s="165" t="str">
        <f ca="1">IF(Tabela1[[#This Row],[R.A.E]]="SIM",IF(AC743="ok","CONCLUÍDO",IF(Tabela1[[#This Row],[PRAZO ABERTURA R.A.E]]&lt;TODAY(),"ATRASADO","NO PRAZO")))</f>
        <v>CONCLUÍDO</v>
      </c>
      <c r="AB743" s="165" t="str">
        <f ca="1">IF(Tabela1[[#This Row],[PRAZO ABERTURA R.A.E]]&gt;=TODAY(),"",IF(Tabela1[[#This Row],[STATUS]]="ATRASADO",TODAY()-Tabela1[[#This Row],[PRAZO ABERTURA R.A.E]],""))</f>
        <v/>
      </c>
      <c r="AC743" s="3" t="s">
        <v>958</v>
      </c>
      <c r="AD743" s="4">
        <v>45468</v>
      </c>
      <c r="AE743" s="3"/>
      <c r="AF743" t="s">
        <v>89</v>
      </c>
    </row>
    <row r="744" spans="1:32" ht="45" x14ac:dyDescent="0.25">
      <c r="A744" s="6">
        <v>743</v>
      </c>
      <c r="B744" s="2" t="s">
        <v>30</v>
      </c>
      <c r="C744" s="85">
        <v>45461</v>
      </c>
      <c r="D744" s="18" t="str">
        <f t="shared" si="8"/>
        <v>junho</v>
      </c>
      <c r="E744" s="9">
        <v>0.64583333333333337</v>
      </c>
      <c r="F744" s="80" t="s">
        <v>4370</v>
      </c>
      <c r="G744" s="2" t="s">
        <v>32</v>
      </c>
      <c r="H744" s="23"/>
      <c r="I744" s="131"/>
      <c r="J744" s="3"/>
      <c r="K744" s="5" t="s">
        <v>4436</v>
      </c>
      <c r="L744" s="6" t="s">
        <v>153</v>
      </c>
      <c r="M744" s="3" t="s">
        <v>51</v>
      </c>
      <c r="N744" s="2" t="s">
        <v>2725</v>
      </c>
      <c r="O744" s="2" t="s">
        <v>4371</v>
      </c>
      <c r="P744" s="3" t="s">
        <v>4372</v>
      </c>
      <c r="Q744" s="70"/>
      <c r="R744" s="70"/>
      <c r="S744" s="70"/>
      <c r="T744" s="7" t="s">
        <v>4373</v>
      </c>
      <c r="U744" s="3" t="s">
        <v>4374</v>
      </c>
      <c r="V744" s="3" t="s">
        <v>604</v>
      </c>
      <c r="W744" s="3" t="s">
        <v>85</v>
      </c>
      <c r="X744" s="3" t="s">
        <v>86</v>
      </c>
      <c r="Y744" s="3" t="s">
        <v>83</v>
      </c>
      <c r="Z744" s="4" t="str">
        <f>IF(Tabela1[[#This Row],[R.A.E]]="SIM",VLOOKUP(Tabela1[[#This Row],[CLASSIFICAÇÃO]],Lista_Susp_!PRAZO,2,0)+Tabela1[[#This Row],[DATA]],"")</f>
        <v/>
      </c>
      <c r="AA744" s="13" t="b">
        <f ca="1">IF(Tabela1[[#This Row],[R.A.E]]="SIM",IF(AC744="ok","CONCLUÍDO",IF(Tabela1[[#This Row],[PRAZO ABERTURA R.A.E]]&lt;TODAY(),"ATRASADO","NO PRAZO")))</f>
        <v>0</v>
      </c>
      <c r="AB744" s="13" t="str">
        <f ca="1">IF(Tabela1[[#This Row],[PRAZO ABERTURA R.A.E]]&gt;=TODAY(),"",IF(Tabela1[[#This Row],[STATUS]]="ATRASADO",TODAY()-Tabela1[[#This Row],[PRAZO ABERTURA R.A.E]],""))</f>
        <v/>
      </c>
      <c r="AE744" s="3"/>
      <c r="AF744" t="s">
        <v>89</v>
      </c>
    </row>
    <row r="745" spans="1:32" x14ac:dyDescent="0.25">
      <c r="A745" s="6">
        <v>744</v>
      </c>
      <c r="B745" s="2" t="s">
        <v>25</v>
      </c>
      <c r="C745" s="85">
        <v>45464</v>
      </c>
      <c r="D745" s="18" t="str">
        <f t="shared" ref="D745:D808" si="9">TEXT(C745,"MMMM")</f>
        <v>junho</v>
      </c>
      <c r="E745" s="9">
        <v>0.6875</v>
      </c>
      <c r="F745" s="80" t="s">
        <v>4375</v>
      </c>
      <c r="G745" s="2" t="s">
        <v>28</v>
      </c>
      <c r="H745" s="23" t="s">
        <v>2399</v>
      </c>
      <c r="I745" s="131"/>
      <c r="J745" s="3"/>
      <c r="K745" s="5" t="s">
        <v>4437</v>
      </c>
      <c r="L745" s="6" t="s">
        <v>209</v>
      </c>
      <c r="M745" s="3" t="s">
        <v>145</v>
      </c>
      <c r="N745" s="2" t="s">
        <v>4376</v>
      </c>
      <c r="O745" s="2" t="s">
        <v>4377</v>
      </c>
      <c r="P745" s="3" t="s">
        <v>4378</v>
      </c>
      <c r="Q745" s="70"/>
      <c r="R745" s="70"/>
      <c r="S745" s="70"/>
      <c r="T745" s="7" t="s">
        <v>4379</v>
      </c>
      <c r="U745" s="3" t="s">
        <v>4380</v>
      </c>
      <c r="V745" s="3" t="s">
        <v>91</v>
      </c>
      <c r="W745" s="3" t="s">
        <v>85</v>
      </c>
      <c r="X745" s="3" t="s">
        <v>86</v>
      </c>
      <c r="Y745" s="3" t="s">
        <v>83</v>
      </c>
      <c r="Z745" s="4" t="str">
        <f>IF(Tabela1[[#This Row],[R.A.E]]="SIM",VLOOKUP(Tabela1[[#This Row],[CLASSIFICAÇÃO]],Lista_Susp_!PRAZO,2,0)+Tabela1[[#This Row],[DATA]],"")</f>
        <v/>
      </c>
      <c r="AA745" s="13" t="b">
        <f ca="1">IF(Tabela1[[#This Row],[R.A.E]]="SIM",IF(AC745="ok","CONCLUÍDO",IF(Tabela1[[#This Row],[PRAZO ABERTURA R.A.E]]&lt;TODAY(),"ATRASADO","NO PRAZO")))</f>
        <v>0</v>
      </c>
      <c r="AB745" s="13" t="str">
        <f ca="1">IF(Tabela1[[#This Row],[PRAZO ABERTURA R.A.E]]&gt;=TODAY(),"",IF(Tabela1[[#This Row],[STATUS]]="ATRASADO",TODAY()-Tabela1[[#This Row],[PRAZO ABERTURA R.A.E]],""))</f>
        <v/>
      </c>
      <c r="AE745" s="3"/>
      <c r="AF745" t="s">
        <v>89</v>
      </c>
    </row>
    <row r="746" spans="1:32" ht="30" x14ac:dyDescent="0.25">
      <c r="A746" s="6">
        <v>745</v>
      </c>
      <c r="B746" s="2" t="s">
        <v>30</v>
      </c>
      <c r="C746" s="85">
        <v>45463</v>
      </c>
      <c r="D746" s="18" t="str">
        <f t="shared" si="9"/>
        <v>junho</v>
      </c>
      <c r="E746" s="9">
        <v>0.61111111111111105</v>
      </c>
      <c r="F746" s="80" t="s">
        <v>4381</v>
      </c>
      <c r="G746" s="2" t="s">
        <v>39</v>
      </c>
      <c r="H746" s="23"/>
      <c r="I746" s="131"/>
      <c r="J746" s="3"/>
      <c r="K746" s="5" t="s">
        <v>4438</v>
      </c>
      <c r="L746" s="6" t="s">
        <v>273</v>
      </c>
      <c r="M746" s="3" t="s">
        <v>145</v>
      </c>
      <c r="N746" s="2" t="s">
        <v>145</v>
      </c>
      <c r="O746" s="2" t="s">
        <v>4382</v>
      </c>
      <c r="P746" s="3" t="s">
        <v>1785</v>
      </c>
      <c r="Q746" s="70"/>
      <c r="R746" s="70"/>
      <c r="S746" s="70"/>
      <c r="T746" s="7" t="s">
        <v>4383</v>
      </c>
      <c r="U746" s="3" t="s">
        <v>4384</v>
      </c>
      <c r="V746" s="3" t="s">
        <v>94</v>
      </c>
      <c r="W746" s="3" t="s">
        <v>85</v>
      </c>
      <c r="X746" s="3" t="s">
        <v>86</v>
      </c>
      <c r="Y746" s="3" t="s">
        <v>83</v>
      </c>
      <c r="Z746" s="4" t="str">
        <f>IF(Tabela1[[#This Row],[R.A.E]]="SIM",VLOOKUP(Tabela1[[#This Row],[CLASSIFICAÇÃO]],Lista_Susp_!PRAZO,2,0)+Tabela1[[#This Row],[DATA]],"")</f>
        <v/>
      </c>
      <c r="AA746" s="13" t="b">
        <f ca="1">IF(Tabela1[[#This Row],[R.A.E]]="SIM",IF(AC746="ok","CONCLUÍDO",IF(Tabela1[[#This Row],[PRAZO ABERTURA R.A.E]]&lt;TODAY(),"ATRASADO","NO PRAZO")))</f>
        <v>0</v>
      </c>
      <c r="AB746" s="13" t="str">
        <f ca="1">IF(Tabela1[[#This Row],[PRAZO ABERTURA R.A.E]]&gt;=TODAY(),"",IF(Tabela1[[#This Row],[STATUS]]="ATRASADO",TODAY()-Tabela1[[#This Row],[PRAZO ABERTURA R.A.E]],""))</f>
        <v/>
      </c>
      <c r="AE746" s="3"/>
      <c r="AF746" t="s">
        <v>83</v>
      </c>
    </row>
    <row r="747" spans="1:32" ht="30" x14ac:dyDescent="0.25">
      <c r="A747" s="6">
        <v>746</v>
      </c>
      <c r="B747" s="2" t="s">
        <v>30</v>
      </c>
      <c r="C747" s="85">
        <v>45464</v>
      </c>
      <c r="D747" s="18" t="str">
        <f t="shared" si="9"/>
        <v>junho</v>
      </c>
      <c r="E747" s="9">
        <v>0.24305555555555555</v>
      </c>
      <c r="F747" s="80" t="s">
        <v>4385</v>
      </c>
      <c r="G747" s="2" t="s">
        <v>28</v>
      </c>
      <c r="H747" s="23" t="s">
        <v>2532</v>
      </c>
      <c r="I747" s="131"/>
      <c r="J747" s="3"/>
      <c r="K747" s="5" t="s">
        <v>4439</v>
      </c>
      <c r="L747" s="6" t="s">
        <v>229</v>
      </c>
      <c r="M747" s="3" t="s">
        <v>145</v>
      </c>
      <c r="N747" s="2" t="s">
        <v>145</v>
      </c>
      <c r="O747" s="2" t="s">
        <v>4386</v>
      </c>
      <c r="P747" s="3" t="s">
        <v>4387</v>
      </c>
      <c r="Q747" s="70"/>
      <c r="R747" s="70"/>
      <c r="S747" s="70"/>
      <c r="T747" s="7" t="s">
        <v>4388</v>
      </c>
      <c r="U747" s="3" t="s">
        <v>3355</v>
      </c>
      <c r="V747" s="3" t="s">
        <v>99</v>
      </c>
      <c r="W747" s="3" t="s">
        <v>85</v>
      </c>
      <c r="X747" s="3" t="s">
        <v>86</v>
      </c>
      <c r="Y747" s="3" t="s">
        <v>83</v>
      </c>
      <c r="Z747" s="4" t="str">
        <f>IF(Tabela1[[#This Row],[R.A.E]]="SIM",VLOOKUP(Tabela1[[#This Row],[CLASSIFICAÇÃO]],Lista_Susp_!PRAZO,2,0)+Tabela1[[#This Row],[DATA]],"")</f>
        <v/>
      </c>
      <c r="AA747" s="13" t="b">
        <f ca="1">IF(Tabela1[[#This Row],[R.A.E]]="SIM",IF(AC747="ok","CONCLUÍDO",IF(Tabela1[[#This Row],[PRAZO ABERTURA R.A.E]]&lt;TODAY(),"ATRASADO","NO PRAZO")))</f>
        <v>0</v>
      </c>
      <c r="AB747" s="13" t="str">
        <f ca="1">IF(Tabela1[[#This Row],[PRAZO ABERTURA R.A.E]]&gt;=TODAY(),"",IF(Tabela1[[#This Row],[STATUS]]="ATRASADO",TODAY()-Tabela1[[#This Row],[PRAZO ABERTURA R.A.E]],""))</f>
        <v/>
      </c>
      <c r="AE747" s="3"/>
      <c r="AF747" t="s">
        <v>89</v>
      </c>
    </row>
    <row r="748" spans="1:32" ht="30" x14ac:dyDescent="0.25">
      <c r="A748" s="6">
        <v>747</v>
      </c>
      <c r="B748" s="2" t="s">
        <v>25</v>
      </c>
      <c r="C748" s="85">
        <v>45465</v>
      </c>
      <c r="D748" s="18" t="str">
        <f t="shared" si="9"/>
        <v>junho</v>
      </c>
      <c r="E748" s="9">
        <v>0.45833333333333331</v>
      </c>
      <c r="F748" s="80" t="s">
        <v>4389</v>
      </c>
      <c r="G748" s="2" t="s">
        <v>32</v>
      </c>
      <c r="H748" s="23"/>
      <c r="I748" s="131"/>
      <c r="J748" s="3"/>
      <c r="K748" s="5" t="s">
        <v>4440</v>
      </c>
      <c r="L748" s="6" t="s">
        <v>176</v>
      </c>
      <c r="M748" s="3" t="s">
        <v>145</v>
      </c>
      <c r="N748" s="2" t="s">
        <v>3420</v>
      </c>
      <c r="O748" s="2" t="s">
        <v>4390</v>
      </c>
      <c r="P748" s="3" t="s">
        <v>3242</v>
      </c>
      <c r="Q748" s="70"/>
      <c r="R748" s="70"/>
      <c r="S748" s="70"/>
      <c r="T748" s="7" t="s">
        <v>4391</v>
      </c>
      <c r="U748" s="3" t="s">
        <v>675</v>
      </c>
      <c r="V748" s="3" t="s">
        <v>276</v>
      </c>
      <c r="Y748" s="3"/>
      <c r="Z748" s="4" t="str">
        <f>IF(Tabela1[[#This Row],[R.A.E]]="SIM",VLOOKUP(Tabela1[[#This Row],[CLASSIFICAÇÃO]],Lista_Susp_!PRAZO,2,0)+Tabela1[[#This Row],[DATA]],"")</f>
        <v/>
      </c>
      <c r="AA748" s="13" t="b">
        <f ca="1">IF(Tabela1[[#This Row],[R.A.E]]="SIM",IF(AC748="ok","CONCLUÍDO",IF(Tabela1[[#This Row],[PRAZO ABERTURA R.A.E]]&lt;TODAY(),"ATRASADO","NO PRAZO")))</f>
        <v>0</v>
      </c>
      <c r="AB748" s="13" t="str">
        <f ca="1">IF(Tabela1[[#This Row],[PRAZO ABERTURA R.A.E]]&gt;=TODAY(),"",IF(Tabela1[[#This Row],[STATUS]]="ATRASADO",TODAY()-Tabela1[[#This Row],[PRAZO ABERTURA R.A.E]],""))</f>
        <v/>
      </c>
      <c r="AE748" s="3"/>
      <c r="AF748" t="s">
        <v>89</v>
      </c>
    </row>
    <row r="749" spans="1:32" ht="30" x14ac:dyDescent="0.25">
      <c r="A749" s="6">
        <v>748</v>
      </c>
      <c r="B749" s="2" t="s">
        <v>25</v>
      </c>
      <c r="C749" s="85">
        <v>45465</v>
      </c>
      <c r="D749" s="18" t="str">
        <f t="shared" si="9"/>
        <v>junho</v>
      </c>
      <c r="E749" s="9">
        <v>0.4375</v>
      </c>
      <c r="F749" s="80" t="s">
        <v>4389</v>
      </c>
      <c r="G749" s="2" t="s">
        <v>32</v>
      </c>
      <c r="H749" s="23"/>
      <c r="I749" s="131"/>
      <c r="J749" s="3"/>
      <c r="K749" s="5" t="s">
        <v>4441</v>
      </c>
      <c r="L749" s="6" t="s">
        <v>176</v>
      </c>
      <c r="M749" s="3" t="s">
        <v>145</v>
      </c>
      <c r="N749" s="2" t="s">
        <v>3241</v>
      </c>
      <c r="O749" s="2" t="s">
        <v>4392</v>
      </c>
      <c r="P749" s="3" t="s">
        <v>3242</v>
      </c>
      <c r="Q749" s="70"/>
      <c r="R749" s="70"/>
      <c r="S749" s="70"/>
      <c r="T749" s="7" t="s">
        <v>4393</v>
      </c>
      <c r="U749" s="3" t="s">
        <v>675</v>
      </c>
      <c r="V749" s="3" t="s">
        <v>276</v>
      </c>
      <c r="Y749" s="3"/>
      <c r="Z749" s="4" t="str">
        <f>IF(Tabela1[[#This Row],[R.A.E]]="SIM",VLOOKUP(Tabela1[[#This Row],[CLASSIFICAÇÃO]],Lista_Susp_!PRAZO,2,0)+Tabela1[[#This Row],[DATA]],"")</f>
        <v/>
      </c>
      <c r="AA749" s="13" t="b">
        <f ca="1">IF(Tabela1[[#This Row],[R.A.E]]="SIM",IF(AC749="ok","CONCLUÍDO",IF(Tabela1[[#This Row],[PRAZO ABERTURA R.A.E]]&lt;TODAY(),"ATRASADO","NO PRAZO")))</f>
        <v>0</v>
      </c>
      <c r="AB749" s="13" t="str">
        <f ca="1">IF(Tabela1[[#This Row],[PRAZO ABERTURA R.A.E]]&gt;=TODAY(),"",IF(Tabela1[[#This Row],[STATUS]]="ATRASADO",TODAY()-Tabela1[[#This Row],[PRAZO ABERTURA R.A.E]],""))</f>
        <v/>
      </c>
      <c r="AE749" s="3"/>
      <c r="AF749" t="s">
        <v>89</v>
      </c>
    </row>
    <row r="750" spans="1:32" ht="30" x14ac:dyDescent="0.25">
      <c r="A750" s="6">
        <v>749</v>
      </c>
      <c r="B750" s="2" t="s">
        <v>30</v>
      </c>
      <c r="C750" s="85">
        <v>45464</v>
      </c>
      <c r="D750" s="18" t="str">
        <f t="shared" si="9"/>
        <v>junho</v>
      </c>
      <c r="E750" s="9">
        <v>1.0416666666666666E-2</v>
      </c>
      <c r="F750" s="80" t="s">
        <v>2109</v>
      </c>
      <c r="G750" s="2" t="s">
        <v>28</v>
      </c>
      <c r="H750" s="23" t="s">
        <v>2399</v>
      </c>
      <c r="I750" s="131"/>
      <c r="J750" s="3"/>
      <c r="K750" s="5" t="s">
        <v>4442</v>
      </c>
      <c r="L750" s="6" t="s">
        <v>153</v>
      </c>
      <c r="M750" s="3" t="s">
        <v>145</v>
      </c>
      <c r="N750" s="2" t="s">
        <v>4394</v>
      </c>
      <c r="O750" s="2" t="s">
        <v>4395</v>
      </c>
      <c r="P750" s="3" t="s">
        <v>1673</v>
      </c>
      <c r="Q750" s="70"/>
      <c r="R750" s="70"/>
      <c r="S750" s="70"/>
      <c r="T750" s="7" t="s">
        <v>4396</v>
      </c>
      <c r="U750" s="3" t="s">
        <v>4397</v>
      </c>
      <c r="V750" s="3" t="s">
        <v>94</v>
      </c>
      <c r="W750" s="3" t="s">
        <v>85</v>
      </c>
      <c r="X750" s="3" t="s">
        <v>86</v>
      </c>
      <c r="Y750" s="3" t="s">
        <v>83</v>
      </c>
      <c r="Z750" s="4" t="str">
        <f>IF(Tabela1[[#This Row],[R.A.E]]="SIM",VLOOKUP(Tabela1[[#This Row],[CLASSIFICAÇÃO]],Lista_Susp_!PRAZO,2,0)+Tabela1[[#This Row],[DATA]],"")</f>
        <v/>
      </c>
      <c r="AA750" s="13" t="b">
        <f ca="1">IF(Tabela1[[#This Row],[R.A.E]]="SIM",IF(AC750="ok","CONCLUÍDO",IF(Tabela1[[#This Row],[PRAZO ABERTURA R.A.E]]&lt;TODAY(),"ATRASADO","NO PRAZO")))</f>
        <v>0</v>
      </c>
      <c r="AB750" s="13" t="str">
        <f ca="1">IF(Tabela1[[#This Row],[PRAZO ABERTURA R.A.E]]&gt;=TODAY(),"",IF(Tabela1[[#This Row],[STATUS]]="ATRASADO",TODAY()-Tabela1[[#This Row],[PRAZO ABERTURA R.A.E]],""))</f>
        <v/>
      </c>
      <c r="AE750" s="3"/>
      <c r="AF750" t="s">
        <v>89</v>
      </c>
    </row>
    <row r="751" spans="1:32" ht="75" x14ac:dyDescent="0.25">
      <c r="A751" s="6">
        <v>750</v>
      </c>
      <c r="B751" s="2" t="s">
        <v>25</v>
      </c>
      <c r="C751" s="85">
        <v>45464</v>
      </c>
      <c r="D751" s="18" t="str">
        <f t="shared" si="9"/>
        <v>junho</v>
      </c>
      <c r="E751" s="9">
        <v>0.23958333333333334</v>
      </c>
      <c r="F751" s="80" t="s">
        <v>4398</v>
      </c>
      <c r="G751" s="2" t="s">
        <v>28</v>
      </c>
      <c r="H751" s="23" t="s">
        <v>2401</v>
      </c>
      <c r="I751" s="131"/>
      <c r="J751" s="3"/>
      <c r="K751" s="5" t="s">
        <v>4443</v>
      </c>
      <c r="L751" s="6" t="s">
        <v>55</v>
      </c>
      <c r="M751" s="3" t="s">
        <v>146</v>
      </c>
      <c r="N751" s="2" t="s">
        <v>3346</v>
      </c>
      <c r="O751" s="2" t="s">
        <v>4399</v>
      </c>
      <c r="P751" s="3" t="s">
        <v>3321</v>
      </c>
      <c r="Q751" s="70"/>
      <c r="R751" s="70"/>
      <c r="S751" s="70"/>
      <c r="T751" s="7" t="s">
        <v>4400</v>
      </c>
      <c r="U751" s="3" t="s">
        <v>4401</v>
      </c>
      <c r="V751" s="3" t="s">
        <v>80</v>
      </c>
      <c r="W751" s="3" t="s">
        <v>92</v>
      </c>
      <c r="X751" s="3" t="s">
        <v>86</v>
      </c>
      <c r="Y751" s="3" t="s">
        <v>89</v>
      </c>
      <c r="Z751" s="4">
        <f>IF(Tabela1[[#This Row],[R.A.E]]="SIM",VLOOKUP(Tabela1[[#This Row],[CLASSIFICAÇÃO]],Lista_Susp_!PRAZO,2,0)+Tabela1[[#This Row],[DATA]],"")</f>
        <v>45471</v>
      </c>
      <c r="AA751" s="13" t="str">
        <f ca="1">IF(Tabela1[[#This Row],[R.A.E]]="SIM",IF(AC751="ok","CONCLUÍDO",IF(Tabela1[[#This Row],[PRAZO ABERTURA R.A.E]]&lt;TODAY(),"ATRASADO","NO PRAZO")))</f>
        <v>CONCLUÍDO</v>
      </c>
      <c r="AB751" s="13" t="str">
        <f ca="1">IF(Tabela1[[#This Row],[PRAZO ABERTURA R.A.E]]&gt;=TODAY(),"",IF(Tabela1[[#This Row],[STATUS]]="ATRASADO",TODAY()-Tabela1[[#This Row],[PRAZO ABERTURA R.A.E]],""))</f>
        <v/>
      </c>
      <c r="AC751" s="3" t="s">
        <v>4656</v>
      </c>
      <c r="AD751" s="4">
        <v>45467</v>
      </c>
      <c r="AE751" s="3" t="s">
        <v>89</v>
      </c>
      <c r="AF751" t="s">
        <v>89</v>
      </c>
    </row>
    <row r="752" spans="1:32" ht="45" x14ac:dyDescent="0.25">
      <c r="A752" s="6">
        <v>751</v>
      </c>
      <c r="B752" s="2" t="s">
        <v>25</v>
      </c>
      <c r="C752" s="85">
        <v>45456</v>
      </c>
      <c r="D752" s="18" t="str">
        <f t="shared" si="9"/>
        <v>junho</v>
      </c>
      <c r="E752" s="9">
        <v>0.95833333333333337</v>
      </c>
      <c r="F752" s="80" t="s">
        <v>4402</v>
      </c>
      <c r="G752" s="2" t="s">
        <v>32</v>
      </c>
      <c r="H752" s="23"/>
      <c r="I752" s="131"/>
      <c r="J752" s="3"/>
      <c r="K752" s="5" t="s">
        <v>4403</v>
      </c>
      <c r="L752" s="6" t="s">
        <v>150</v>
      </c>
      <c r="M752" s="3" t="s">
        <v>146</v>
      </c>
      <c r="N752" s="2" t="s">
        <v>4129</v>
      </c>
      <c r="O752" s="2" t="s">
        <v>4404</v>
      </c>
      <c r="P752" s="3" t="s">
        <v>4405</v>
      </c>
      <c r="Q752" s="70"/>
      <c r="R752" s="70"/>
      <c r="S752" s="70"/>
      <c r="T752" s="7" t="s">
        <v>4406</v>
      </c>
      <c r="U752" s="3" t="s">
        <v>4407</v>
      </c>
      <c r="V752" s="3" t="s">
        <v>122</v>
      </c>
      <c r="W752" s="3" t="s">
        <v>85</v>
      </c>
      <c r="X752" s="3" t="s">
        <v>86</v>
      </c>
      <c r="Y752" s="3" t="s">
        <v>83</v>
      </c>
      <c r="Z752" s="4" t="str">
        <f>IF(Tabela1[[#This Row],[R.A.E]]="SIM",VLOOKUP(Tabela1[[#This Row],[CLASSIFICAÇÃO]],Lista_Susp_!PRAZO,2,0)+Tabela1[[#This Row],[DATA]],"")</f>
        <v/>
      </c>
      <c r="AA752" s="13" t="b">
        <f ca="1">IF(Tabela1[[#This Row],[R.A.E]]="SIM",IF(AC752="ok","CONCLUÍDO",IF(Tabela1[[#This Row],[PRAZO ABERTURA R.A.E]]&lt;TODAY(),"ATRASADO","NO PRAZO")))</f>
        <v>0</v>
      </c>
      <c r="AB752" s="13" t="str">
        <f ca="1">IF(Tabela1[[#This Row],[PRAZO ABERTURA R.A.E]]&gt;=TODAY(),"",IF(Tabela1[[#This Row],[STATUS]]="ATRASADO",TODAY()-Tabela1[[#This Row],[PRAZO ABERTURA R.A.E]],""))</f>
        <v/>
      </c>
      <c r="AE752" s="3"/>
      <c r="AF752" t="s">
        <v>89</v>
      </c>
    </row>
    <row r="753" spans="1:32" ht="60" x14ac:dyDescent="0.25">
      <c r="A753" s="6">
        <v>752</v>
      </c>
      <c r="B753" s="2" t="s">
        <v>25</v>
      </c>
      <c r="C753" s="85">
        <v>45465</v>
      </c>
      <c r="D753" s="18" t="str">
        <f t="shared" si="9"/>
        <v>junho</v>
      </c>
      <c r="E753" s="9">
        <v>0.67708333333333337</v>
      </c>
      <c r="F753" s="80" t="s">
        <v>4410</v>
      </c>
      <c r="G753" s="2" t="s">
        <v>28</v>
      </c>
      <c r="H753" s="23" t="s">
        <v>2399</v>
      </c>
      <c r="I753" s="131"/>
      <c r="J753" s="3"/>
      <c r="K753" s="5" t="s">
        <v>4408</v>
      </c>
      <c r="L753" s="6" t="s">
        <v>150</v>
      </c>
      <c r="M753" s="3" t="s">
        <v>144</v>
      </c>
      <c r="N753" s="2" t="s">
        <v>4409</v>
      </c>
      <c r="O753" s="2" t="s">
        <v>4411</v>
      </c>
      <c r="P753" s="3" t="s">
        <v>4412</v>
      </c>
      <c r="Q753" s="70"/>
      <c r="R753" s="70"/>
      <c r="S753" s="70"/>
      <c r="T753" s="7" t="s">
        <v>4413</v>
      </c>
      <c r="U753" s="3" t="s">
        <v>4414</v>
      </c>
      <c r="V753" s="3" t="s">
        <v>98</v>
      </c>
      <c r="W753" s="3" t="s">
        <v>85</v>
      </c>
      <c r="X753" s="3" t="s">
        <v>86</v>
      </c>
      <c r="Y753" s="3" t="s">
        <v>83</v>
      </c>
      <c r="Z753" s="4" t="str">
        <f>IF(Tabela1[[#This Row],[R.A.E]]="SIM",VLOOKUP(Tabela1[[#This Row],[CLASSIFICAÇÃO]],Lista_Susp_!PRAZO,2,0)+Tabela1[[#This Row],[DATA]],"")</f>
        <v/>
      </c>
      <c r="AA753" s="13" t="b">
        <f ca="1">IF(Tabela1[[#This Row],[R.A.E]]="SIM",IF(AC753="ok","CONCLUÍDO",IF(Tabela1[[#This Row],[PRAZO ABERTURA R.A.E]]&lt;TODAY(),"ATRASADO","NO PRAZO")))</f>
        <v>0</v>
      </c>
      <c r="AB753" s="13" t="str">
        <f ca="1">IF(Tabela1[[#This Row],[PRAZO ABERTURA R.A.E]]&gt;=TODAY(),"",IF(Tabela1[[#This Row],[STATUS]]="ATRASADO",TODAY()-Tabela1[[#This Row],[PRAZO ABERTURA R.A.E]],""))</f>
        <v/>
      </c>
      <c r="AE753" s="3"/>
      <c r="AF753" t="s">
        <v>89</v>
      </c>
    </row>
    <row r="754" spans="1:32" ht="60" x14ac:dyDescent="0.25">
      <c r="A754" s="6">
        <v>753</v>
      </c>
      <c r="B754" s="2" t="s">
        <v>25</v>
      </c>
      <c r="C754" s="85">
        <v>45465</v>
      </c>
      <c r="D754" s="18" t="str">
        <f t="shared" si="9"/>
        <v>junho</v>
      </c>
      <c r="E754" s="9">
        <v>0.875</v>
      </c>
      <c r="F754" s="80" t="s">
        <v>4415</v>
      </c>
      <c r="G754" s="22" t="s">
        <v>58</v>
      </c>
      <c r="H754" s="23"/>
      <c r="I754" s="131"/>
      <c r="J754" s="3"/>
      <c r="K754" s="5" t="s">
        <v>4444</v>
      </c>
      <c r="L754" s="6" t="s">
        <v>150</v>
      </c>
      <c r="M754" s="3" t="s">
        <v>146</v>
      </c>
      <c r="N754" s="2" t="s">
        <v>4416</v>
      </c>
      <c r="O754" s="2" t="s">
        <v>4417</v>
      </c>
      <c r="P754" s="3" t="s">
        <v>4418</v>
      </c>
      <c r="Q754" s="70"/>
      <c r="R754" s="70"/>
      <c r="S754" s="70"/>
      <c r="T754" s="7" t="s">
        <v>4419</v>
      </c>
      <c r="U754" s="3" t="s">
        <v>4420</v>
      </c>
      <c r="V754" s="3" t="s">
        <v>122</v>
      </c>
      <c r="W754" s="70" t="s">
        <v>88</v>
      </c>
      <c r="X754" s="70" t="s">
        <v>95</v>
      </c>
      <c r="Y754" s="70" t="s">
        <v>83</v>
      </c>
      <c r="Z754" s="4" t="str">
        <f>IF(Tabela1[[#This Row],[R.A.E]]="SIM",VLOOKUP(Tabela1[[#This Row],[CLASSIFICAÇÃO]],Lista_Susp_!PRAZO,2,0)+Tabela1[[#This Row],[DATA]],"")</f>
        <v/>
      </c>
      <c r="AA754" s="13" t="b">
        <f ca="1">IF(Tabela1[[#This Row],[R.A.E]]="SIM",IF(AC754="ok","CONCLUÍDO",IF(Tabela1[[#This Row],[PRAZO ABERTURA R.A.E]]&lt;TODAY(),"ATRASADO","NO PRAZO")))</f>
        <v>0</v>
      </c>
      <c r="AB754" s="13" t="str">
        <f ca="1">IF(Tabela1[[#This Row],[PRAZO ABERTURA R.A.E]]&gt;=TODAY(),"",IF(Tabela1[[#This Row],[STATUS]]="ATRASADO",TODAY()-Tabela1[[#This Row],[PRAZO ABERTURA R.A.E]],""))</f>
        <v/>
      </c>
      <c r="AE754" s="3"/>
      <c r="AF754" t="s">
        <v>89</v>
      </c>
    </row>
    <row r="755" spans="1:32" ht="30" x14ac:dyDescent="0.25">
      <c r="A755" s="6">
        <v>754</v>
      </c>
      <c r="B755" s="2" t="s">
        <v>25</v>
      </c>
      <c r="C755" s="85">
        <v>45467</v>
      </c>
      <c r="D755" s="18" t="str">
        <f t="shared" si="9"/>
        <v>junho</v>
      </c>
      <c r="E755" s="9">
        <v>0.3888888888888889</v>
      </c>
      <c r="F755" s="80" t="s">
        <v>4421</v>
      </c>
      <c r="G755" s="2" t="s">
        <v>36</v>
      </c>
      <c r="H755" s="23"/>
      <c r="I755" s="131"/>
      <c r="J755" s="3"/>
      <c r="K755" s="5" t="s">
        <v>4445</v>
      </c>
      <c r="L755" s="6" t="s">
        <v>221</v>
      </c>
      <c r="M755" s="3" t="s">
        <v>145</v>
      </c>
      <c r="N755" s="2" t="s">
        <v>4265</v>
      </c>
      <c r="O755" s="2" t="s">
        <v>4422</v>
      </c>
      <c r="P755" s="3" t="s">
        <v>4347</v>
      </c>
      <c r="Q755" s="70"/>
      <c r="R755" s="70"/>
      <c r="S755" s="70"/>
      <c r="T755" s="7" t="s">
        <v>4424</v>
      </c>
      <c r="U755" s="3" t="s">
        <v>4423</v>
      </c>
      <c r="V755" s="3" t="s">
        <v>276</v>
      </c>
      <c r="W755" s="3" t="s">
        <v>85</v>
      </c>
      <c r="X755" s="3" t="s">
        <v>86</v>
      </c>
      <c r="Y755" s="3" t="s">
        <v>83</v>
      </c>
      <c r="Z755" s="4" t="str">
        <f>IF(Tabela1[[#This Row],[R.A.E]]="SIM",VLOOKUP(Tabela1[[#This Row],[CLASSIFICAÇÃO]],Lista_Susp_!PRAZO,2,0)+Tabela1[[#This Row],[DATA]],"")</f>
        <v/>
      </c>
      <c r="AA755" s="13" t="b">
        <f ca="1">IF(Tabela1[[#This Row],[R.A.E]]="SIM",IF(AC755="ok","CONCLUÍDO",IF(Tabela1[[#This Row],[PRAZO ABERTURA R.A.E]]&lt;TODAY(),"ATRASADO","NO PRAZO")))</f>
        <v>0</v>
      </c>
      <c r="AB755" s="13" t="str">
        <f ca="1">IF(Tabela1[[#This Row],[PRAZO ABERTURA R.A.E]]&gt;=TODAY(),"",IF(Tabela1[[#This Row],[STATUS]]="ATRASADO",TODAY()-Tabela1[[#This Row],[PRAZO ABERTURA R.A.E]],""))</f>
        <v/>
      </c>
      <c r="AE755" s="3"/>
      <c r="AF755" t="s">
        <v>89</v>
      </c>
    </row>
    <row r="756" spans="1:32" ht="30" x14ac:dyDescent="0.25">
      <c r="A756" s="6">
        <v>755</v>
      </c>
      <c r="B756" s="2" t="s">
        <v>25</v>
      </c>
      <c r="C756" s="85">
        <v>45467</v>
      </c>
      <c r="D756" s="18" t="str">
        <f t="shared" si="9"/>
        <v>junho</v>
      </c>
      <c r="E756" s="9">
        <v>0.83333333333333337</v>
      </c>
      <c r="F756" s="80" t="s">
        <v>4425</v>
      </c>
      <c r="G756" s="2" t="s">
        <v>34</v>
      </c>
      <c r="H756" s="23"/>
      <c r="I756" s="131" t="s">
        <v>5261</v>
      </c>
      <c r="J756" s="3"/>
      <c r="K756" s="5" t="s">
        <v>4428</v>
      </c>
      <c r="L756" s="6" t="s">
        <v>150</v>
      </c>
      <c r="M756" s="3" t="s">
        <v>146</v>
      </c>
      <c r="N756" s="2" t="s">
        <v>4426</v>
      </c>
      <c r="O756" s="2" t="s">
        <v>4643</v>
      </c>
      <c r="P756" s="3" t="s">
        <v>516</v>
      </c>
      <c r="Q756" s="70"/>
      <c r="R756" s="70"/>
      <c r="S756" s="70"/>
      <c r="T756" s="7" t="s">
        <v>4427</v>
      </c>
      <c r="U756" s="3" t="s">
        <v>2927</v>
      </c>
      <c r="V756" s="3" t="s">
        <v>122</v>
      </c>
      <c r="W756" s="3" t="s">
        <v>92</v>
      </c>
      <c r="X756" s="3" t="s">
        <v>95</v>
      </c>
      <c r="Y756" s="3" t="s">
        <v>89</v>
      </c>
      <c r="Z756" s="4">
        <f>IF(Tabela1[[#This Row],[R.A.E]]="SIM",VLOOKUP(Tabela1[[#This Row],[CLASSIFICAÇÃO]],Lista_Susp_!PRAZO,2,0)+Tabela1[[#This Row],[DATA]],"")</f>
        <v>45474</v>
      </c>
      <c r="AA756" s="13" t="str">
        <f ca="1">IF(Tabela1[[#This Row],[R.A.E]]="SIM",IF(AC756="ok","CONCLUÍDO",IF(Tabela1[[#This Row],[PRAZO ABERTURA R.A.E]]&lt;TODAY(),"ATRASADO","NO PRAZO")))</f>
        <v>CONCLUÍDO</v>
      </c>
      <c r="AB756" s="13" t="str">
        <f ca="1">IF(Tabela1[[#This Row],[PRAZO ABERTURA R.A.E]]&gt;=TODAY(),"",IF(Tabela1[[#This Row],[STATUS]]="ATRASADO",TODAY()-Tabela1[[#This Row],[PRAZO ABERTURA R.A.E]],""))</f>
        <v/>
      </c>
      <c r="AC756" s="3" t="s">
        <v>958</v>
      </c>
      <c r="AD756" s="4">
        <v>45474</v>
      </c>
      <c r="AE756" s="3" t="s">
        <v>89</v>
      </c>
      <c r="AF756" t="s">
        <v>89</v>
      </c>
    </row>
    <row r="757" spans="1:32" ht="75" x14ac:dyDescent="0.25">
      <c r="A757" s="6">
        <v>756</v>
      </c>
      <c r="B757" s="2" t="s">
        <v>25</v>
      </c>
      <c r="C757" s="85">
        <v>45467</v>
      </c>
      <c r="D757" s="18" t="str">
        <f t="shared" si="9"/>
        <v>junho</v>
      </c>
      <c r="E757" s="9">
        <v>0.4375</v>
      </c>
      <c r="F757" s="80" t="s">
        <v>4429</v>
      </c>
      <c r="G757" s="2" t="s">
        <v>39</v>
      </c>
      <c r="H757" s="23"/>
      <c r="I757" s="131"/>
      <c r="J757" s="3"/>
      <c r="K757" s="88" t="s">
        <v>4446</v>
      </c>
      <c r="L757" s="6" t="s">
        <v>150</v>
      </c>
      <c r="M757" s="3" t="s">
        <v>275</v>
      </c>
      <c r="N757" s="3" t="s">
        <v>4430</v>
      </c>
      <c r="O757" s="3" t="s">
        <v>4431</v>
      </c>
      <c r="P757" s="3" t="s">
        <v>2261</v>
      </c>
      <c r="Q757" s="70"/>
      <c r="R757" s="70"/>
      <c r="S757" s="70"/>
      <c r="T757" s="7" t="s">
        <v>4432</v>
      </c>
      <c r="U757" s="3" t="s">
        <v>4433</v>
      </c>
      <c r="V757" s="3" t="s">
        <v>112</v>
      </c>
      <c r="W757" s="3" t="s">
        <v>85</v>
      </c>
      <c r="X757" s="3" t="s">
        <v>86</v>
      </c>
      <c r="Y757" s="3" t="s">
        <v>83</v>
      </c>
      <c r="Z757" s="4" t="str">
        <f>IF(Tabela1[[#This Row],[R.A.E]]="SIM",VLOOKUP(Tabela1[[#This Row],[CLASSIFICAÇÃO]],Lista_Susp_!PRAZO,2,0)+Tabela1[[#This Row],[DATA]],"")</f>
        <v/>
      </c>
      <c r="AA757" s="13" t="b">
        <f ca="1">IF(Tabela1[[#This Row],[R.A.E]]="SIM",IF(AC757="ok","CONCLUÍDO",IF(Tabela1[[#This Row],[PRAZO ABERTURA R.A.E]]&lt;TODAY(),"ATRASADO","NO PRAZO")))</f>
        <v>0</v>
      </c>
      <c r="AB757" s="13" t="str">
        <f ca="1">IF(Tabela1[[#This Row],[PRAZO ABERTURA R.A.E]]&gt;=TODAY(),"",IF(Tabela1[[#This Row],[STATUS]]="ATRASADO",TODAY()-Tabela1[[#This Row],[PRAZO ABERTURA R.A.E]],""))</f>
        <v/>
      </c>
      <c r="AE757" s="3"/>
      <c r="AF757" t="s">
        <v>89</v>
      </c>
    </row>
    <row r="758" spans="1:32" ht="45" x14ac:dyDescent="0.25">
      <c r="A758" s="6">
        <v>757</v>
      </c>
      <c r="B758" s="2" t="s">
        <v>25</v>
      </c>
      <c r="C758" s="85">
        <v>45467</v>
      </c>
      <c r="D758" s="18" t="str">
        <f t="shared" si="9"/>
        <v>junho</v>
      </c>
      <c r="E758" s="9">
        <v>0.56597222222222221</v>
      </c>
      <c r="F758" s="80" t="s">
        <v>4453</v>
      </c>
      <c r="G758" s="2" t="s">
        <v>32</v>
      </c>
      <c r="H758" s="23"/>
      <c r="I758" s="131"/>
      <c r="J758" s="3"/>
      <c r="K758" s="5" t="s">
        <v>4471</v>
      </c>
      <c r="L758" s="6" t="s">
        <v>221</v>
      </c>
      <c r="M758" s="3" t="s">
        <v>145</v>
      </c>
      <c r="N758" s="2" t="s">
        <v>4265</v>
      </c>
      <c r="O758" s="2" t="s">
        <v>4454</v>
      </c>
      <c r="P758" s="3" t="s">
        <v>3497</v>
      </c>
      <c r="Q758" s="70"/>
      <c r="R758" s="70"/>
      <c r="S758" s="70"/>
      <c r="T758" s="88" t="s">
        <v>4455</v>
      </c>
      <c r="U758" s="3" t="s">
        <v>4456</v>
      </c>
      <c r="V758" s="3" t="s">
        <v>276</v>
      </c>
      <c r="W758" s="3" t="s">
        <v>85</v>
      </c>
      <c r="X758" s="3" t="s">
        <v>86</v>
      </c>
      <c r="Y758" s="3" t="s">
        <v>83</v>
      </c>
      <c r="Z758" s="4" t="str">
        <f>IF(Tabela1[[#This Row],[R.A.E]]="SIM",VLOOKUP(Tabela1[[#This Row],[CLASSIFICAÇÃO]],Lista_Susp_!PRAZO,2,0)+Tabela1[[#This Row],[DATA]],"")</f>
        <v/>
      </c>
      <c r="AA758" s="13" t="b">
        <f ca="1">IF(Tabela1[[#This Row],[R.A.E]]="SIM",IF(AC758="ok","CONCLUÍDO",IF(Tabela1[[#This Row],[PRAZO ABERTURA R.A.E]]&lt;TODAY(),"ATRASADO","NO PRAZO")))</f>
        <v>0</v>
      </c>
      <c r="AB758" s="13" t="str">
        <f ca="1">IF(Tabela1[[#This Row],[PRAZO ABERTURA R.A.E]]&gt;=TODAY(),"",IF(Tabela1[[#This Row],[STATUS]]="ATRASADO",TODAY()-Tabela1[[#This Row],[PRAZO ABERTURA R.A.E]],""))</f>
        <v/>
      </c>
      <c r="AE758" s="3"/>
      <c r="AF758" t="s">
        <v>89</v>
      </c>
    </row>
    <row r="759" spans="1:32" ht="30" x14ac:dyDescent="0.25">
      <c r="A759" s="6">
        <v>758</v>
      </c>
      <c r="B759" s="2" t="s">
        <v>25</v>
      </c>
      <c r="C759" s="85">
        <v>45467</v>
      </c>
      <c r="D759" s="18" t="str">
        <f t="shared" si="9"/>
        <v>junho</v>
      </c>
      <c r="E759" s="9">
        <v>0.63888888888888895</v>
      </c>
      <c r="F759" s="80" t="s">
        <v>4457</v>
      </c>
      <c r="G759" s="2" t="s">
        <v>32</v>
      </c>
      <c r="H759" s="23"/>
      <c r="I759" s="131"/>
      <c r="J759" s="3"/>
      <c r="K759" s="5" t="s">
        <v>4472</v>
      </c>
      <c r="L759" s="6" t="s">
        <v>221</v>
      </c>
      <c r="M759" s="3" t="s">
        <v>145</v>
      </c>
      <c r="N759" s="2" t="s">
        <v>4265</v>
      </c>
      <c r="O759" s="2" t="s">
        <v>4458</v>
      </c>
      <c r="P759" s="3" t="s">
        <v>3497</v>
      </c>
      <c r="Q759" s="70"/>
      <c r="R759" s="70"/>
      <c r="S759" s="70"/>
      <c r="T759" s="88" t="s">
        <v>4459</v>
      </c>
      <c r="U759" s="1" t="s">
        <v>4460</v>
      </c>
      <c r="V759" s="3" t="s">
        <v>276</v>
      </c>
      <c r="W759" s="3" t="s">
        <v>85</v>
      </c>
      <c r="X759" s="3" t="s">
        <v>86</v>
      </c>
      <c r="Y759" s="3" t="s">
        <v>83</v>
      </c>
      <c r="Z759" s="4" t="str">
        <f>IF(Tabela1[[#This Row],[R.A.E]]="SIM",VLOOKUP(Tabela1[[#This Row],[CLASSIFICAÇÃO]],Lista_Susp_!PRAZO,2,0)+Tabela1[[#This Row],[DATA]],"")</f>
        <v/>
      </c>
      <c r="AA759" s="13" t="b">
        <f ca="1">IF(Tabela1[[#This Row],[R.A.E]]="SIM",IF(AC759="ok","CONCLUÍDO",IF(Tabela1[[#This Row],[PRAZO ABERTURA R.A.E]]&lt;TODAY(),"ATRASADO","NO PRAZO")))</f>
        <v>0</v>
      </c>
      <c r="AB759" s="13" t="str">
        <f ca="1">IF(Tabela1[[#This Row],[PRAZO ABERTURA R.A.E]]&gt;=TODAY(),"",IF(Tabela1[[#This Row],[STATUS]]="ATRASADO",TODAY()-Tabela1[[#This Row],[PRAZO ABERTURA R.A.E]],""))</f>
        <v/>
      </c>
      <c r="AE759" s="3"/>
      <c r="AF759" t="s">
        <v>89</v>
      </c>
    </row>
    <row r="760" spans="1:32" ht="45" x14ac:dyDescent="0.25">
      <c r="A760" s="6">
        <v>759</v>
      </c>
      <c r="B760" s="2" t="s">
        <v>25</v>
      </c>
      <c r="C760" s="85">
        <v>45467</v>
      </c>
      <c r="D760" s="18" t="str">
        <f t="shared" si="9"/>
        <v>junho</v>
      </c>
      <c r="E760" s="9">
        <v>0.58333333333333337</v>
      </c>
      <c r="F760" s="80" t="s">
        <v>4473</v>
      </c>
      <c r="G760" s="2" t="s">
        <v>32</v>
      </c>
      <c r="H760" s="23"/>
      <c r="I760" s="131"/>
      <c r="J760" s="3"/>
      <c r="K760" s="88" t="s">
        <v>4474</v>
      </c>
      <c r="L760" s="6" t="s">
        <v>150</v>
      </c>
      <c r="M760" s="3" t="s">
        <v>145</v>
      </c>
      <c r="N760" s="2" t="s">
        <v>3680</v>
      </c>
      <c r="O760" s="2" t="s">
        <v>4461</v>
      </c>
      <c r="P760" s="3" t="s">
        <v>3636</v>
      </c>
      <c r="Q760" s="70"/>
      <c r="R760" s="70"/>
      <c r="S760" s="70"/>
      <c r="T760" s="7" t="s">
        <v>4462</v>
      </c>
      <c r="U760" s="3" t="s">
        <v>3685</v>
      </c>
      <c r="V760" s="3" t="s">
        <v>84</v>
      </c>
      <c r="W760" s="3" t="s">
        <v>85</v>
      </c>
      <c r="X760" s="3" t="s">
        <v>86</v>
      </c>
      <c r="Y760" s="3" t="s">
        <v>83</v>
      </c>
      <c r="Z760" s="4" t="str">
        <f>IF(Tabela1[[#This Row],[R.A.E]]="SIM",VLOOKUP(Tabela1[[#This Row],[CLASSIFICAÇÃO]],Lista_Susp_!PRAZO,2,0)+Tabela1[[#This Row],[DATA]],"")</f>
        <v/>
      </c>
      <c r="AA760" s="13" t="b">
        <f ca="1">IF(Tabela1[[#This Row],[R.A.E]]="SIM",IF(AC760="ok","CONCLUÍDO",IF(Tabela1[[#This Row],[PRAZO ABERTURA R.A.E]]&lt;TODAY(),"ATRASADO","NO PRAZO")))</f>
        <v>0</v>
      </c>
      <c r="AB760" s="13" t="str">
        <f ca="1">IF(Tabela1[[#This Row],[PRAZO ABERTURA R.A.E]]&gt;=TODAY(),"",IF(Tabela1[[#This Row],[STATUS]]="ATRASADO",TODAY()-Tabela1[[#This Row],[PRAZO ABERTURA R.A.E]],""))</f>
        <v/>
      </c>
      <c r="AE760" s="3"/>
      <c r="AF760" t="s">
        <v>89</v>
      </c>
    </row>
    <row r="761" spans="1:32" ht="30" x14ac:dyDescent="0.25">
      <c r="A761" s="6">
        <v>760</v>
      </c>
      <c r="B761" s="2" t="s">
        <v>25</v>
      </c>
      <c r="C761" s="85">
        <v>45467</v>
      </c>
      <c r="D761" s="18" t="str">
        <f t="shared" si="9"/>
        <v>junho</v>
      </c>
      <c r="E761" s="9">
        <v>0.6875</v>
      </c>
      <c r="F761" s="80" t="s">
        <v>4475</v>
      </c>
      <c r="G761" s="2" t="s">
        <v>32</v>
      </c>
      <c r="H761" s="23"/>
      <c r="I761" s="131"/>
      <c r="J761" s="3"/>
      <c r="K761" s="5" t="s">
        <v>4476</v>
      </c>
      <c r="L761" s="6" t="s">
        <v>150</v>
      </c>
      <c r="M761" s="3" t="s">
        <v>145</v>
      </c>
      <c r="N761" s="2" t="s">
        <v>3680</v>
      </c>
      <c r="O761" s="2" t="s">
        <v>4463</v>
      </c>
      <c r="P761" s="3" t="s">
        <v>3636</v>
      </c>
      <c r="Q761" s="70"/>
      <c r="R761" s="70"/>
      <c r="S761" s="70"/>
      <c r="T761" s="7" t="s">
        <v>4464</v>
      </c>
      <c r="U761" s="3" t="s">
        <v>3685</v>
      </c>
      <c r="V761" s="3" t="s">
        <v>84</v>
      </c>
      <c r="W761" s="3" t="s">
        <v>85</v>
      </c>
      <c r="X761" s="3" t="s">
        <v>86</v>
      </c>
      <c r="Y761" s="3" t="s">
        <v>83</v>
      </c>
      <c r="Z761" s="4" t="str">
        <f>IF(Tabela1[[#This Row],[R.A.E]]="SIM",VLOOKUP(Tabela1[[#This Row],[CLASSIFICAÇÃO]],Lista_Susp_!PRAZO,2,0)+Tabela1[[#This Row],[DATA]],"")</f>
        <v/>
      </c>
      <c r="AA761" s="13" t="b">
        <f ca="1">IF(Tabela1[[#This Row],[R.A.E]]="SIM",IF(AC761="ok","CONCLUÍDO",IF(Tabela1[[#This Row],[PRAZO ABERTURA R.A.E]]&lt;TODAY(),"ATRASADO","NO PRAZO")))</f>
        <v>0</v>
      </c>
      <c r="AB761" s="13" t="str">
        <f ca="1">IF(Tabela1[[#This Row],[PRAZO ABERTURA R.A.E]]&gt;=TODAY(),"",IF(Tabela1[[#This Row],[STATUS]]="ATRASADO",TODAY()-Tabela1[[#This Row],[PRAZO ABERTURA R.A.E]],""))</f>
        <v/>
      </c>
      <c r="AE761" s="3"/>
      <c r="AF761" t="s">
        <v>89</v>
      </c>
    </row>
    <row r="762" spans="1:32" ht="75" x14ac:dyDescent="0.25">
      <c r="A762" s="6">
        <v>761</v>
      </c>
      <c r="B762" s="2" t="s">
        <v>25</v>
      </c>
      <c r="C762" s="85">
        <v>45467</v>
      </c>
      <c r="D762" s="18" t="str">
        <f t="shared" si="9"/>
        <v>junho</v>
      </c>
      <c r="E762" s="9">
        <v>0.83333333333333337</v>
      </c>
      <c r="F762" s="80" t="s">
        <v>4467</v>
      </c>
      <c r="G762" s="2" t="s">
        <v>36</v>
      </c>
      <c r="H762" s="23"/>
      <c r="I762" s="131"/>
      <c r="J762" s="3"/>
      <c r="K762" s="5" t="s">
        <v>4465</v>
      </c>
      <c r="L762" s="6" t="s">
        <v>150</v>
      </c>
      <c r="M762" s="3" t="s">
        <v>147</v>
      </c>
      <c r="N762" s="2" t="s">
        <v>4466</v>
      </c>
      <c r="O762" s="2" t="s">
        <v>4468</v>
      </c>
      <c r="P762" s="3" t="s">
        <v>3339</v>
      </c>
      <c r="Q762" s="70"/>
      <c r="R762" s="70"/>
      <c r="S762" s="70"/>
      <c r="T762" s="7" t="s">
        <v>4469</v>
      </c>
      <c r="U762" s="3" t="s">
        <v>4470</v>
      </c>
      <c r="V762" s="3" t="s">
        <v>105</v>
      </c>
      <c r="W762" s="3" t="s">
        <v>85</v>
      </c>
      <c r="X762" s="3" t="s">
        <v>86</v>
      </c>
      <c r="Y762" s="3" t="s">
        <v>83</v>
      </c>
      <c r="Z762" s="4" t="str">
        <f>IF(Tabela1[[#This Row],[R.A.E]]="SIM",VLOOKUP(Tabela1[[#This Row],[CLASSIFICAÇÃO]],Lista_Susp_!PRAZO,2,0)+Tabela1[[#This Row],[DATA]],"")</f>
        <v/>
      </c>
      <c r="AA762" s="13" t="b">
        <f ca="1">IF(Tabela1[[#This Row],[R.A.E]]="SIM",IF(AC762="ok","CONCLUÍDO",IF(Tabela1[[#This Row],[PRAZO ABERTURA R.A.E]]&lt;TODAY(),"ATRASADO","NO PRAZO")))</f>
        <v>0</v>
      </c>
      <c r="AB762" s="13" t="str">
        <f ca="1">IF(Tabela1[[#This Row],[PRAZO ABERTURA R.A.E]]&gt;=TODAY(),"",IF(Tabela1[[#This Row],[STATUS]]="ATRASADO",TODAY()-Tabela1[[#This Row],[PRAZO ABERTURA R.A.E]],""))</f>
        <v/>
      </c>
      <c r="AE762" s="3"/>
      <c r="AF762" t="s">
        <v>89</v>
      </c>
    </row>
    <row r="763" spans="1:32" ht="30" x14ac:dyDescent="0.25">
      <c r="A763" s="6">
        <v>762</v>
      </c>
      <c r="B763" s="2" t="s">
        <v>25</v>
      </c>
      <c r="C763" s="85">
        <v>45468</v>
      </c>
      <c r="D763" s="18" t="str">
        <f t="shared" si="9"/>
        <v>junho</v>
      </c>
      <c r="E763" s="9">
        <v>0.9159722222222223</v>
      </c>
      <c r="F763" s="80" t="s">
        <v>4477</v>
      </c>
      <c r="G763" s="2" t="s">
        <v>39</v>
      </c>
      <c r="H763" s="23"/>
      <c r="I763" s="131"/>
      <c r="J763" s="3" t="s">
        <v>89</v>
      </c>
      <c r="K763" s="5" t="s">
        <v>4478</v>
      </c>
      <c r="L763" s="6" t="s">
        <v>150</v>
      </c>
      <c r="M763" s="3" t="s">
        <v>147</v>
      </c>
      <c r="N763" s="2" t="s">
        <v>1767</v>
      </c>
      <c r="O763" s="2" t="s">
        <v>4479</v>
      </c>
      <c r="P763" s="3" t="s">
        <v>4480</v>
      </c>
      <c r="Q763" s="70"/>
      <c r="R763" s="70"/>
      <c r="S763" s="70"/>
      <c r="T763" s="7" t="s">
        <v>4481</v>
      </c>
      <c r="U763" s="3" t="s">
        <v>4482</v>
      </c>
      <c r="V763" s="3" t="s">
        <v>93</v>
      </c>
      <c r="W763" s="3" t="s">
        <v>88</v>
      </c>
      <c r="X763" s="3" t="s">
        <v>82</v>
      </c>
      <c r="Y763" s="3" t="s">
        <v>89</v>
      </c>
      <c r="Z763" s="4">
        <f>IF(Tabela1[[#This Row],[R.A.E]]="SIM",VLOOKUP(Tabela1[[#This Row],[CLASSIFICAÇÃO]],Lista_Susp_!PRAZO,2,0)+Tabela1[[#This Row],[DATA]],"")</f>
        <v>45475</v>
      </c>
      <c r="AA763" s="13" t="str">
        <f ca="1">IF(Tabela1[[#This Row],[R.A.E]]="SIM",IF(AC763="ok","CONCLUÍDO",IF(Tabela1[[#This Row],[PRAZO ABERTURA R.A.E]]&lt;TODAY(),"ATRASADO","NO PRAZO")))</f>
        <v>CONCLUÍDO</v>
      </c>
      <c r="AB763" s="13" t="str">
        <f ca="1">IF(Tabela1[[#This Row],[PRAZO ABERTURA R.A.E]]&gt;=TODAY(),"",IF(Tabela1[[#This Row],[STATUS]]="ATRASADO",TODAY()-Tabela1[[#This Row],[PRAZO ABERTURA R.A.E]],""))</f>
        <v/>
      </c>
      <c r="AC763" s="3" t="s">
        <v>958</v>
      </c>
      <c r="AD763" s="4">
        <v>45474</v>
      </c>
      <c r="AE763" s="3" t="s">
        <v>89</v>
      </c>
      <c r="AF763" t="s">
        <v>89</v>
      </c>
    </row>
    <row r="764" spans="1:32" ht="45" x14ac:dyDescent="0.25">
      <c r="A764" s="6">
        <v>763</v>
      </c>
      <c r="B764" s="2" t="s">
        <v>25</v>
      </c>
      <c r="C764" s="85">
        <v>45469</v>
      </c>
      <c r="D764" s="18" t="str">
        <f t="shared" si="9"/>
        <v>junho</v>
      </c>
      <c r="E764" s="9">
        <v>0.44791666666666669</v>
      </c>
      <c r="F764" s="80" t="s">
        <v>4483</v>
      </c>
      <c r="G764" s="2" t="s">
        <v>34</v>
      </c>
      <c r="H764" s="23"/>
      <c r="I764" s="131" t="s">
        <v>5261</v>
      </c>
      <c r="J764" s="3"/>
      <c r="K764" s="5" t="s">
        <v>4511</v>
      </c>
      <c r="L764" s="6" t="s">
        <v>185</v>
      </c>
      <c r="M764" s="3" t="s">
        <v>145</v>
      </c>
      <c r="N764" s="2" t="s">
        <v>4265</v>
      </c>
      <c r="O764" s="2" t="s">
        <v>4484</v>
      </c>
      <c r="P764" s="3" t="s">
        <v>2615</v>
      </c>
      <c r="Q764" s="70"/>
      <c r="R764" s="70"/>
      <c r="S764" s="70"/>
      <c r="T764" s="7" t="s">
        <v>4485</v>
      </c>
      <c r="U764" s="3" t="s">
        <v>4486</v>
      </c>
      <c r="V764" s="3" t="s">
        <v>276</v>
      </c>
      <c r="W764" s="3" t="s">
        <v>92</v>
      </c>
      <c r="X764" s="3" t="s">
        <v>86</v>
      </c>
      <c r="Y764" s="3" t="s">
        <v>89</v>
      </c>
      <c r="Z764" s="4">
        <f>IF(Tabela1[[#This Row],[R.A.E]]="SIM",VLOOKUP(Tabela1[[#This Row],[CLASSIFICAÇÃO]],Lista_Susp_!PRAZO,2,0)+Tabela1[[#This Row],[DATA]],"")</f>
        <v>45476</v>
      </c>
      <c r="AA764" s="13" t="str">
        <f ca="1">IF(Tabela1[[#This Row],[R.A.E]]="SIM",IF(AC764="ok","CONCLUÍDO",IF(Tabela1[[#This Row],[PRAZO ABERTURA R.A.E]]&lt;TODAY(),"ATRASADO","NO PRAZO")))</f>
        <v>CONCLUÍDO</v>
      </c>
      <c r="AB764" s="13" t="str">
        <f ca="1">IF(Tabela1[[#This Row],[PRAZO ABERTURA R.A.E]]&gt;=TODAY(),"",IF(Tabela1[[#This Row],[STATUS]]="ATRASADO",TODAY()-Tabela1[[#This Row],[PRAZO ABERTURA R.A.E]],""))</f>
        <v/>
      </c>
      <c r="AC764" s="4" t="s">
        <v>248</v>
      </c>
      <c r="AD764" s="4">
        <v>45471</v>
      </c>
      <c r="AE764" s="3"/>
      <c r="AF764" t="s">
        <v>89</v>
      </c>
    </row>
    <row r="765" spans="1:32" ht="41.25" customHeight="1" x14ac:dyDescent="0.25">
      <c r="A765" s="6">
        <v>764</v>
      </c>
      <c r="B765" s="2" t="s">
        <v>30</v>
      </c>
      <c r="C765" s="85">
        <v>45464</v>
      </c>
      <c r="D765" s="18" t="str">
        <f t="shared" si="9"/>
        <v>junho</v>
      </c>
      <c r="E765" s="9">
        <v>0.54861111111111105</v>
      </c>
      <c r="F765" s="80" t="s">
        <v>4487</v>
      </c>
      <c r="G765" s="2" t="s">
        <v>32</v>
      </c>
      <c r="H765" s="23"/>
      <c r="I765" s="131"/>
      <c r="J765" s="3"/>
      <c r="K765" s="5" t="s">
        <v>4488</v>
      </c>
      <c r="L765" s="6" t="s">
        <v>153</v>
      </c>
      <c r="M765" s="3" t="s">
        <v>51</v>
      </c>
      <c r="N765" s="2" t="s">
        <v>4489</v>
      </c>
      <c r="O765" s="2" t="s">
        <v>4490</v>
      </c>
      <c r="P765" s="3" t="s">
        <v>327</v>
      </c>
      <c r="Q765" s="70"/>
      <c r="R765" s="70"/>
      <c r="S765" s="70"/>
      <c r="T765" s="7" t="s">
        <v>4491</v>
      </c>
      <c r="U765" s="3" t="s">
        <v>455</v>
      </c>
      <c r="V765" s="3" t="s">
        <v>604</v>
      </c>
      <c r="W765" s="3" t="s">
        <v>85</v>
      </c>
      <c r="X765" s="3" t="s">
        <v>86</v>
      </c>
      <c r="Y765" s="3" t="s">
        <v>83</v>
      </c>
      <c r="Z765" s="4" t="str">
        <f>IF(Tabela1[[#This Row],[R.A.E]]="SIM",VLOOKUP(Tabela1[[#This Row],[CLASSIFICAÇÃO]],Lista_Susp_!PRAZO,2,0)+Tabela1[[#This Row],[DATA]],"")</f>
        <v/>
      </c>
      <c r="AA765" s="13" t="b">
        <f ca="1">IF(Tabela1[[#This Row],[R.A.E]]="SIM",IF(AC765="ok","CONCLUÍDO",IF(Tabela1[[#This Row],[PRAZO ABERTURA R.A.E]]&lt;TODAY(),"ATRASADO","NO PRAZO")))</f>
        <v>0</v>
      </c>
      <c r="AB765" s="13" t="str">
        <f ca="1">IF(Tabela1[[#This Row],[PRAZO ABERTURA R.A.E]]&gt;=TODAY(),"",IF(Tabela1[[#This Row],[STATUS]]="ATRASADO",TODAY()-Tabela1[[#This Row],[PRAZO ABERTURA R.A.E]],""))</f>
        <v/>
      </c>
      <c r="AE765" s="3"/>
      <c r="AF765" t="s">
        <v>89</v>
      </c>
    </row>
    <row r="766" spans="1:32" ht="30" x14ac:dyDescent="0.25">
      <c r="A766" s="6">
        <v>765</v>
      </c>
      <c r="B766" s="2" t="s">
        <v>25</v>
      </c>
      <c r="C766" s="85">
        <v>45469</v>
      </c>
      <c r="D766" s="18" t="str">
        <f t="shared" si="9"/>
        <v>junho</v>
      </c>
      <c r="E766" s="9">
        <v>0.40625</v>
      </c>
      <c r="F766" s="80" t="s">
        <v>4492</v>
      </c>
      <c r="G766" s="2" t="s">
        <v>32</v>
      </c>
      <c r="H766" s="23"/>
      <c r="I766" s="131"/>
      <c r="J766" s="3"/>
      <c r="K766" s="5" t="s">
        <v>4512</v>
      </c>
      <c r="L766" s="6" t="s">
        <v>209</v>
      </c>
      <c r="M766" s="3" t="s">
        <v>145</v>
      </c>
      <c r="N766" s="2" t="s">
        <v>4493</v>
      </c>
      <c r="O766" s="2" t="s">
        <v>4494</v>
      </c>
      <c r="P766" s="3" t="s">
        <v>3895</v>
      </c>
      <c r="Q766" s="70"/>
      <c r="R766" s="70"/>
      <c r="S766" s="70"/>
      <c r="T766" s="7" t="s">
        <v>4495</v>
      </c>
      <c r="U766" s="3" t="s">
        <v>3897</v>
      </c>
      <c r="V766" s="3" t="s">
        <v>91</v>
      </c>
      <c r="W766" s="3" t="s">
        <v>85</v>
      </c>
      <c r="X766" s="3" t="s">
        <v>86</v>
      </c>
      <c r="Y766" s="3" t="s">
        <v>83</v>
      </c>
      <c r="Z766" s="4" t="str">
        <f>IF(Tabela1[[#This Row],[R.A.E]]="SIM",VLOOKUP(Tabela1[[#This Row],[CLASSIFICAÇÃO]],Lista_Susp_!PRAZO,2,0)+Tabela1[[#This Row],[DATA]],"")</f>
        <v/>
      </c>
      <c r="AA766" s="13" t="b">
        <f ca="1">IF(Tabela1[[#This Row],[R.A.E]]="SIM",IF(AC766="ok","CONCLUÍDO",IF(Tabela1[[#This Row],[PRAZO ABERTURA R.A.E]]&lt;TODAY(),"ATRASADO","NO PRAZO")))</f>
        <v>0</v>
      </c>
      <c r="AB766" s="13" t="str">
        <f ca="1">IF(Tabela1[[#This Row],[PRAZO ABERTURA R.A.E]]&gt;=TODAY(),"",IF(Tabela1[[#This Row],[STATUS]]="ATRASADO",TODAY()-Tabela1[[#This Row],[PRAZO ABERTURA R.A.E]],""))</f>
        <v/>
      </c>
      <c r="AE766" s="3"/>
      <c r="AF766" t="s">
        <v>89</v>
      </c>
    </row>
    <row r="767" spans="1:32" ht="75" x14ac:dyDescent="0.25">
      <c r="A767" s="6">
        <v>766</v>
      </c>
      <c r="B767" s="2" t="s">
        <v>25</v>
      </c>
      <c r="C767" s="85">
        <v>45469</v>
      </c>
      <c r="D767" s="18" t="str">
        <f t="shared" si="9"/>
        <v>junho</v>
      </c>
      <c r="E767" s="9">
        <v>0.65625</v>
      </c>
      <c r="F767" s="80" t="s">
        <v>4496</v>
      </c>
      <c r="G767" s="2" t="s">
        <v>36</v>
      </c>
      <c r="H767" s="23"/>
      <c r="I767" s="131"/>
      <c r="J767" s="3"/>
      <c r="K767" s="5" t="s">
        <v>4513</v>
      </c>
      <c r="L767" s="6" t="s">
        <v>221</v>
      </c>
      <c r="M767" s="3" t="s">
        <v>145</v>
      </c>
      <c r="N767" s="2" t="s">
        <v>4497</v>
      </c>
      <c r="O767" s="2" t="s">
        <v>4498</v>
      </c>
      <c r="P767" s="3" t="s">
        <v>3497</v>
      </c>
      <c r="Q767" s="70"/>
      <c r="R767" s="70"/>
      <c r="S767" s="70"/>
      <c r="T767" s="7" t="s">
        <v>4499</v>
      </c>
      <c r="U767" s="3" t="s">
        <v>4460</v>
      </c>
      <c r="V767" s="3" t="s">
        <v>276</v>
      </c>
      <c r="W767" s="3" t="s">
        <v>85</v>
      </c>
      <c r="X767" s="3" t="s">
        <v>86</v>
      </c>
      <c r="Y767" s="3" t="s">
        <v>83</v>
      </c>
      <c r="Z767" s="4" t="str">
        <f>IF(Tabela1[[#This Row],[R.A.E]]="SIM",VLOOKUP(Tabela1[[#This Row],[CLASSIFICAÇÃO]],Lista_Susp_!PRAZO,2,0)+Tabela1[[#This Row],[DATA]],"")</f>
        <v/>
      </c>
      <c r="AA767" s="13" t="b">
        <f ca="1">IF(Tabela1[[#This Row],[R.A.E]]="SIM",IF(AC767="ok","CONCLUÍDO",IF(Tabela1[[#This Row],[PRAZO ABERTURA R.A.E]]&lt;TODAY(),"ATRASADO","NO PRAZO")))</f>
        <v>0</v>
      </c>
      <c r="AB767" s="13" t="str">
        <f ca="1">IF(Tabela1[[#This Row],[PRAZO ABERTURA R.A.E]]&gt;=TODAY(),"",IF(Tabela1[[#This Row],[STATUS]]="ATRASADO",TODAY()-Tabela1[[#This Row],[PRAZO ABERTURA R.A.E]],""))</f>
        <v/>
      </c>
      <c r="AE767" s="3"/>
      <c r="AF767" t="s">
        <v>89</v>
      </c>
    </row>
    <row r="768" spans="1:32" ht="45" x14ac:dyDescent="0.25">
      <c r="A768" s="6">
        <v>767</v>
      </c>
      <c r="B768" s="2" t="s">
        <v>25</v>
      </c>
      <c r="C768" s="85">
        <v>45469</v>
      </c>
      <c r="D768" s="18" t="str">
        <f t="shared" si="9"/>
        <v>junho</v>
      </c>
      <c r="E768" s="9">
        <v>0.75</v>
      </c>
      <c r="F768" s="80" t="s">
        <v>4500</v>
      </c>
      <c r="G768" s="2" t="s">
        <v>28</v>
      </c>
      <c r="H768" s="23" t="s">
        <v>2401</v>
      </c>
      <c r="I768" s="131"/>
      <c r="J768" s="3"/>
      <c r="K768" s="5" t="s">
        <v>4501</v>
      </c>
      <c r="L768" s="6" t="s">
        <v>150</v>
      </c>
      <c r="M768" s="3" t="s">
        <v>146</v>
      </c>
      <c r="N768" s="2" t="s">
        <v>4049</v>
      </c>
      <c r="O768" s="2" t="s">
        <v>4504</v>
      </c>
      <c r="P768" s="3" t="s">
        <v>1627</v>
      </c>
      <c r="Q768" s="70"/>
      <c r="R768" s="70"/>
      <c r="S768" s="70"/>
      <c r="T768" s="7" t="s">
        <v>4502</v>
      </c>
      <c r="U768" s="3" t="s">
        <v>4503</v>
      </c>
      <c r="V768" s="3" t="s">
        <v>122</v>
      </c>
      <c r="W768" s="3" t="s">
        <v>92</v>
      </c>
      <c r="X768" s="3" t="s">
        <v>86</v>
      </c>
      <c r="Y768" s="3" t="s">
        <v>89</v>
      </c>
      <c r="Z768" s="4">
        <f>IF(Tabela1[[#This Row],[R.A.E]]="SIM",VLOOKUP(Tabela1[[#This Row],[CLASSIFICAÇÃO]],Lista_Susp_!PRAZO,2,0)+Tabela1[[#This Row],[DATA]],"")</f>
        <v>45476</v>
      </c>
      <c r="AA768" s="13" t="s">
        <v>120</v>
      </c>
      <c r="AB768" s="13" t="str">
        <f ca="1">IF(Tabela1[[#This Row],[PRAZO ABERTURA R.A.E]]&gt;=TODAY(),"",IF(Tabela1[[#This Row],[STATUS]]="ATRASADO",TODAY()-Tabela1[[#This Row],[PRAZO ABERTURA R.A.E]],""))</f>
        <v/>
      </c>
      <c r="AC768" s="3" t="s">
        <v>248</v>
      </c>
      <c r="AE768" s="3" t="s">
        <v>89</v>
      </c>
      <c r="AF768" t="s">
        <v>89</v>
      </c>
    </row>
    <row r="769" spans="1:32" ht="30" x14ac:dyDescent="0.25">
      <c r="A769" s="6">
        <v>768</v>
      </c>
      <c r="B769" s="2" t="s">
        <v>25</v>
      </c>
      <c r="C769" s="85">
        <v>45469</v>
      </c>
      <c r="D769" s="18" t="str">
        <f t="shared" si="9"/>
        <v>junho</v>
      </c>
      <c r="E769" s="9">
        <v>0.76041666666666663</v>
      </c>
      <c r="F769" s="80" t="s">
        <v>4505</v>
      </c>
      <c r="G769" s="2" t="s">
        <v>28</v>
      </c>
      <c r="H769" s="23" t="s">
        <v>2532</v>
      </c>
      <c r="I769" s="131"/>
      <c r="J769" s="3"/>
      <c r="K769" s="5" t="s">
        <v>4514</v>
      </c>
      <c r="L769" s="6" t="s">
        <v>221</v>
      </c>
      <c r="M769" s="3" t="s">
        <v>145</v>
      </c>
      <c r="N769" s="2" t="s">
        <v>4265</v>
      </c>
      <c r="O769" s="2" t="s">
        <v>4380</v>
      </c>
      <c r="P769" s="3" t="s">
        <v>4387</v>
      </c>
      <c r="Q769" s="70"/>
      <c r="R769" s="70"/>
      <c r="S769" s="70"/>
      <c r="T769" s="7" t="s">
        <v>4506</v>
      </c>
      <c r="U769" s="3" t="s">
        <v>4507</v>
      </c>
      <c r="V769" s="3" t="s">
        <v>276</v>
      </c>
      <c r="W769" s="3" t="s">
        <v>85</v>
      </c>
      <c r="X769" s="3" t="s">
        <v>86</v>
      </c>
      <c r="Y769" s="3" t="s">
        <v>83</v>
      </c>
      <c r="Z769" s="4" t="str">
        <f>IF(Tabela1[[#This Row],[R.A.E]]="SIM",VLOOKUP(Tabela1[[#This Row],[CLASSIFICAÇÃO]],Lista_Susp_!PRAZO,2,0)+Tabela1[[#This Row],[DATA]],"")</f>
        <v/>
      </c>
      <c r="AA769" s="13" t="b">
        <f ca="1">IF(Tabela1[[#This Row],[R.A.E]]="SIM",IF(AC769="ok","CONCLUÍDO",IF(Tabela1[[#This Row],[PRAZO ABERTURA R.A.E]]&lt;TODAY(),"ATRASADO","NO PRAZO")))</f>
        <v>0</v>
      </c>
      <c r="AB769" s="13" t="str">
        <f ca="1">IF(Tabela1[[#This Row],[PRAZO ABERTURA R.A.E]]&gt;=TODAY(),"",IF(Tabela1[[#This Row],[STATUS]]="ATRASADO",TODAY()-Tabela1[[#This Row],[PRAZO ABERTURA R.A.E]],""))</f>
        <v/>
      </c>
      <c r="AE769" s="3"/>
      <c r="AF769" t="s">
        <v>89</v>
      </c>
    </row>
    <row r="770" spans="1:32" ht="75" x14ac:dyDescent="0.25">
      <c r="A770" s="6">
        <v>769</v>
      </c>
      <c r="B770" s="2" t="s">
        <v>25</v>
      </c>
      <c r="C770" s="85">
        <v>45470</v>
      </c>
      <c r="D770" s="18" t="str">
        <f t="shared" si="9"/>
        <v>junho</v>
      </c>
      <c r="E770" s="9">
        <v>4.1666666666666664E-2</v>
      </c>
      <c r="F770" s="80" t="s">
        <v>4516</v>
      </c>
      <c r="G770" s="2" t="s">
        <v>36</v>
      </c>
      <c r="H770" s="23"/>
      <c r="I770" s="131"/>
      <c r="J770" s="3"/>
      <c r="K770" s="5" t="s">
        <v>4515</v>
      </c>
      <c r="L770" s="6" t="s">
        <v>150</v>
      </c>
      <c r="M770" s="3" t="s">
        <v>147</v>
      </c>
      <c r="N770" s="2" t="s">
        <v>2287</v>
      </c>
      <c r="O770" s="2" t="s">
        <v>4508</v>
      </c>
      <c r="P770" s="3" t="s">
        <v>4509</v>
      </c>
      <c r="Q770" s="70"/>
      <c r="R770" s="70"/>
      <c r="S770" s="70"/>
      <c r="T770" s="7" t="s">
        <v>4510</v>
      </c>
      <c r="U770" s="3" t="s">
        <v>2291</v>
      </c>
      <c r="V770" s="3" t="s">
        <v>105</v>
      </c>
      <c r="W770" s="3" t="s">
        <v>85</v>
      </c>
      <c r="X770" s="3" t="s">
        <v>86</v>
      </c>
      <c r="Y770" s="3" t="s">
        <v>83</v>
      </c>
      <c r="Z770" s="4" t="str">
        <f>IF(Tabela1[[#This Row],[R.A.E]]="SIM",VLOOKUP(Tabela1[[#This Row],[CLASSIFICAÇÃO]],Lista_Susp_!PRAZO,2,0)+Tabela1[[#This Row],[DATA]],"")</f>
        <v/>
      </c>
      <c r="AA770" s="13" t="b">
        <f ca="1">IF(Tabela1[[#This Row],[R.A.E]]="SIM",IF(AC770="ok","CONCLUÍDO",IF(Tabela1[[#This Row],[PRAZO ABERTURA R.A.E]]&lt;TODAY(),"ATRASADO","NO PRAZO")))</f>
        <v>0</v>
      </c>
      <c r="AB770" s="13" t="str">
        <f ca="1">IF(Tabela1[[#This Row],[PRAZO ABERTURA R.A.E]]&gt;=TODAY(),"",IF(Tabela1[[#This Row],[STATUS]]="ATRASADO",TODAY()-Tabela1[[#This Row],[PRAZO ABERTURA R.A.E]],""))</f>
        <v/>
      </c>
      <c r="AE770" s="3"/>
      <c r="AF770" t="s">
        <v>89</v>
      </c>
    </row>
    <row r="771" spans="1:32" ht="30" x14ac:dyDescent="0.25">
      <c r="A771" s="6">
        <v>770</v>
      </c>
      <c r="B771" s="2" t="s">
        <v>25</v>
      </c>
      <c r="C771" s="85">
        <v>45470</v>
      </c>
      <c r="D771" s="18" t="str">
        <f t="shared" si="9"/>
        <v>junho</v>
      </c>
      <c r="E771" s="9">
        <v>0.57638888888888895</v>
      </c>
      <c r="F771" s="80" t="s">
        <v>876</v>
      </c>
      <c r="G771" s="2" t="s">
        <v>34</v>
      </c>
      <c r="H771" s="23"/>
      <c r="I771" s="131" t="s">
        <v>5262</v>
      </c>
      <c r="J771" s="3"/>
      <c r="K771" s="5" t="s">
        <v>4517</v>
      </c>
      <c r="L771" s="6" t="s">
        <v>190</v>
      </c>
      <c r="M771" s="3" t="s">
        <v>147</v>
      </c>
      <c r="N771" s="2" t="s">
        <v>1796</v>
      </c>
      <c r="O771" s="2" t="s">
        <v>4518</v>
      </c>
      <c r="P771" s="3" t="s">
        <v>4519</v>
      </c>
      <c r="Q771" s="70"/>
      <c r="R771" s="70"/>
      <c r="S771" s="70"/>
      <c r="T771" s="7" t="s">
        <v>4520</v>
      </c>
      <c r="U771" s="3" t="s">
        <v>1399</v>
      </c>
      <c r="V771" s="3" t="s">
        <v>93</v>
      </c>
      <c r="W771" s="3" t="s">
        <v>92</v>
      </c>
      <c r="X771" s="3" t="s">
        <v>95</v>
      </c>
      <c r="Y771" s="3" t="s">
        <v>89</v>
      </c>
      <c r="Z771" s="4">
        <f>IF(Tabela1[[#This Row],[R.A.E]]="SIM",VLOOKUP(Tabela1[[#This Row],[CLASSIFICAÇÃO]],Lista_Susp_!PRAZO,2,0)+Tabela1[[#This Row],[DATA]],"")</f>
        <v>45477</v>
      </c>
      <c r="AA771" s="13" t="str">
        <f ca="1">IF(Tabela1[[#This Row],[R.A.E]]="SIM",IF(AC771="ok","CONCLUÍDO",IF(Tabela1[[#This Row],[PRAZO ABERTURA R.A.E]]&lt;TODAY(),"ATRASADO","NO PRAZO")))</f>
        <v>ATRASADO</v>
      </c>
      <c r="AB771" s="13">
        <f ca="1">IF(Tabela1[[#This Row],[PRAZO ABERTURA R.A.E]]&gt;=TODAY(),"",IF(Tabela1[[#This Row],[STATUS]]="ATRASADO",TODAY()-Tabela1[[#This Row],[PRAZO ABERTURA R.A.E]],""))</f>
        <v>71</v>
      </c>
      <c r="AE771" s="3"/>
      <c r="AF771" t="s">
        <v>89</v>
      </c>
    </row>
    <row r="772" spans="1:32" ht="30" x14ac:dyDescent="0.25">
      <c r="A772" s="6">
        <v>771</v>
      </c>
      <c r="B772" s="2" t="s">
        <v>25</v>
      </c>
      <c r="C772" s="85">
        <v>45470</v>
      </c>
      <c r="D772" s="18" t="str">
        <f t="shared" si="9"/>
        <v>junho</v>
      </c>
      <c r="E772" s="9">
        <v>0.64583333333333337</v>
      </c>
      <c r="F772" s="80" t="s">
        <v>4521</v>
      </c>
      <c r="G772" s="2" t="s">
        <v>39</v>
      </c>
      <c r="H772" s="23"/>
      <c r="I772" s="131"/>
      <c r="J772" s="3"/>
      <c r="K772" s="5" t="s">
        <v>4522</v>
      </c>
      <c r="L772" s="6" t="s">
        <v>209</v>
      </c>
      <c r="M772" s="3" t="s">
        <v>145</v>
      </c>
      <c r="N772" s="2" t="s">
        <v>4523</v>
      </c>
      <c r="O772" s="2" t="s">
        <v>4524</v>
      </c>
      <c r="P772" s="3" t="s">
        <v>2277</v>
      </c>
      <c r="Q772" s="70"/>
      <c r="R772" s="70"/>
      <c r="S772" s="70"/>
      <c r="T772" s="7" t="s">
        <v>4525</v>
      </c>
      <c r="U772" s="3" t="s">
        <v>4526</v>
      </c>
      <c r="V772" s="3" t="s">
        <v>91</v>
      </c>
      <c r="W772" s="3" t="s">
        <v>85</v>
      </c>
      <c r="X772" s="3" t="s">
        <v>86</v>
      </c>
      <c r="Y772" s="3" t="s">
        <v>83</v>
      </c>
      <c r="Z772" s="4" t="str">
        <f>IF(Tabela1[[#This Row],[R.A.E]]="SIM",VLOOKUP(Tabela1[[#This Row],[CLASSIFICAÇÃO]],Lista_Susp_!PRAZO,2,0)+Tabela1[[#This Row],[DATA]],"")</f>
        <v/>
      </c>
      <c r="AA772" s="13" t="b">
        <f ca="1">IF(Tabela1[[#This Row],[R.A.E]]="SIM",IF(AC772="ok","CONCLUÍDO",IF(Tabela1[[#This Row],[PRAZO ABERTURA R.A.E]]&lt;TODAY(),"ATRASADO","NO PRAZO")))</f>
        <v>0</v>
      </c>
      <c r="AB772" s="13" t="str">
        <f ca="1">IF(Tabela1[[#This Row],[PRAZO ABERTURA R.A.E]]&gt;=TODAY(),"",IF(Tabela1[[#This Row],[STATUS]]="ATRASADO",TODAY()-Tabela1[[#This Row],[PRAZO ABERTURA R.A.E]],""))</f>
        <v/>
      </c>
      <c r="AE772" s="3"/>
      <c r="AF772" t="s">
        <v>89</v>
      </c>
    </row>
    <row r="773" spans="1:32" ht="30" x14ac:dyDescent="0.25">
      <c r="A773" s="6">
        <v>772</v>
      </c>
      <c r="B773" s="2" t="s">
        <v>30</v>
      </c>
      <c r="C773" s="85">
        <v>45470</v>
      </c>
      <c r="D773" s="18" t="str">
        <f t="shared" si="9"/>
        <v>junho</v>
      </c>
      <c r="E773" s="9">
        <v>0.58333333333333337</v>
      </c>
      <c r="F773" s="80" t="s">
        <v>4540</v>
      </c>
      <c r="G773" s="2" t="s">
        <v>28</v>
      </c>
      <c r="H773" s="23" t="s">
        <v>2399</v>
      </c>
      <c r="I773" s="131"/>
      <c r="J773" s="3"/>
      <c r="K773" s="5" t="s">
        <v>4527</v>
      </c>
      <c r="L773" s="6" t="s">
        <v>153</v>
      </c>
      <c r="M773" s="3" t="s">
        <v>145</v>
      </c>
      <c r="N773" s="2" t="s">
        <v>4528</v>
      </c>
      <c r="O773" s="2" t="s">
        <v>4529</v>
      </c>
      <c r="P773" s="3" t="s">
        <v>701</v>
      </c>
      <c r="Q773" s="70"/>
      <c r="R773" s="70"/>
      <c r="S773" s="70"/>
      <c r="T773" s="7" t="s">
        <v>4530</v>
      </c>
      <c r="U773" s="3" t="s">
        <v>4531</v>
      </c>
      <c r="V773" s="3" t="s">
        <v>258</v>
      </c>
      <c r="W773" s="3" t="s">
        <v>85</v>
      </c>
      <c r="X773" s="3" t="s">
        <v>86</v>
      </c>
      <c r="Y773" s="3" t="s">
        <v>83</v>
      </c>
      <c r="Z773" s="4" t="str">
        <f>IF(Tabela1[[#This Row],[R.A.E]]="SIM",VLOOKUP(Tabela1[[#This Row],[CLASSIFICAÇÃO]],Lista_Susp_!PRAZO,2,0)+Tabela1[[#This Row],[DATA]],"")</f>
        <v/>
      </c>
      <c r="AA773" s="13" t="b">
        <f ca="1">IF(Tabela1[[#This Row],[R.A.E]]="SIM",IF(AC773="ok","CONCLUÍDO",IF(Tabela1[[#This Row],[PRAZO ABERTURA R.A.E]]&lt;TODAY(),"ATRASADO","NO PRAZO")))</f>
        <v>0</v>
      </c>
      <c r="AB773" s="13" t="str">
        <f ca="1">IF(Tabela1[[#This Row],[PRAZO ABERTURA R.A.E]]&gt;=TODAY(),"",IF(Tabela1[[#This Row],[STATUS]]="ATRASADO",TODAY()-Tabela1[[#This Row],[PRAZO ABERTURA R.A.E]],""))</f>
        <v/>
      </c>
      <c r="AE773" s="3"/>
      <c r="AF773" t="s">
        <v>89</v>
      </c>
    </row>
    <row r="774" spans="1:32" ht="75" x14ac:dyDescent="0.25">
      <c r="A774" s="6">
        <v>773</v>
      </c>
      <c r="B774" s="2" t="s">
        <v>25</v>
      </c>
      <c r="C774" s="85">
        <v>45470</v>
      </c>
      <c r="D774" s="18" t="str">
        <f t="shared" si="9"/>
        <v>junho</v>
      </c>
      <c r="E774" s="9">
        <v>0.44444444444444442</v>
      </c>
      <c r="F774" s="80" t="s">
        <v>4532</v>
      </c>
      <c r="G774" s="2" t="s">
        <v>39</v>
      </c>
      <c r="H774" s="23"/>
      <c r="I774" s="131"/>
      <c r="J774" s="3"/>
      <c r="K774" s="5" t="s">
        <v>4613</v>
      </c>
      <c r="L774" s="6" t="s">
        <v>150</v>
      </c>
      <c r="M774" s="3" t="s">
        <v>145</v>
      </c>
      <c r="N774" s="2" t="s">
        <v>4533</v>
      </c>
      <c r="O774" s="2" t="s">
        <v>4534</v>
      </c>
      <c r="P774" s="3" t="s">
        <v>4326</v>
      </c>
      <c r="Q774" s="70"/>
      <c r="R774" s="70"/>
      <c r="S774" s="70"/>
      <c r="T774" s="7" t="s">
        <v>4535</v>
      </c>
      <c r="U774" s="3" t="s">
        <v>4536</v>
      </c>
      <c r="V774" s="3" t="s">
        <v>84</v>
      </c>
      <c r="W774" s="3" t="s">
        <v>85</v>
      </c>
      <c r="X774" s="3" t="s">
        <v>86</v>
      </c>
      <c r="Y774" s="3" t="s">
        <v>83</v>
      </c>
      <c r="Z774" s="4" t="str">
        <f>IF(Tabela1[[#This Row],[R.A.E]]="SIM",VLOOKUP(Tabela1[[#This Row],[CLASSIFICAÇÃO]],Lista_Susp_!PRAZO,2,0)+Tabela1[[#This Row],[DATA]],"")</f>
        <v/>
      </c>
      <c r="AA774" s="13" t="b">
        <f ca="1">IF(Tabela1[[#This Row],[R.A.E]]="SIM",IF(AC774="ok","CONCLUÍDO",IF(Tabela1[[#This Row],[PRAZO ABERTURA R.A.E]]&lt;TODAY(),"ATRASADO","NO PRAZO")))</f>
        <v>0</v>
      </c>
      <c r="AB774" s="13" t="str">
        <f ca="1">IF(Tabela1[[#This Row],[PRAZO ABERTURA R.A.E]]&gt;=TODAY(),"",IF(Tabela1[[#This Row],[STATUS]]="ATRASADO",TODAY()-Tabela1[[#This Row],[PRAZO ABERTURA R.A.E]],""))</f>
        <v/>
      </c>
      <c r="AE774" s="3"/>
      <c r="AF774" t="s">
        <v>89</v>
      </c>
    </row>
    <row r="775" spans="1:32" x14ac:dyDescent="0.25">
      <c r="A775" s="6">
        <v>774</v>
      </c>
      <c r="B775" s="2" t="s">
        <v>25</v>
      </c>
      <c r="C775" s="85">
        <v>45470</v>
      </c>
      <c r="D775" s="18" t="str">
        <f t="shared" si="9"/>
        <v>junho</v>
      </c>
      <c r="E775" s="9">
        <v>0.63194444444444442</v>
      </c>
      <c r="F775" s="80" t="s">
        <v>4541</v>
      </c>
      <c r="G775" s="2" t="s">
        <v>39</v>
      </c>
      <c r="H775" s="23"/>
      <c r="I775" s="131"/>
      <c r="J775" s="3"/>
      <c r="K775" s="5" t="s">
        <v>4542</v>
      </c>
      <c r="L775" s="6" t="s">
        <v>45</v>
      </c>
      <c r="M775" s="3" t="s">
        <v>145</v>
      </c>
      <c r="N775" s="2" t="s">
        <v>3381</v>
      </c>
      <c r="O775" s="2" t="s">
        <v>4543</v>
      </c>
      <c r="P775" s="3" t="s">
        <v>2615</v>
      </c>
      <c r="Q775" s="70"/>
      <c r="R775" s="70"/>
      <c r="S775" s="70"/>
      <c r="T775" s="7" t="s">
        <v>4544</v>
      </c>
      <c r="U775" s="3" t="s">
        <v>892</v>
      </c>
      <c r="V775" s="3" t="s">
        <v>91</v>
      </c>
      <c r="W775" s="3" t="s">
        <v>85</v>
      </c>
      <c r="X775" s="3" t="s">
        <v>86</v>
      </c>
      <c r="Y775" s="3" t="s">
        <v>83</v>
      </c>
      <c r="Z775" s="4"/>
      <c r="AA775" s="13"/>
      <c r="AB775" s="13"/>
      <c r="AE775" s="3"/>
      <c r="AF775" t="s">
        <v>89</v>
      </c>
    </row>
    <row r="776" spans="1:32" ht="45" x14ac:dyDescent="0.25">
      <c r="A776" s="6">
        <v>775</v>
      </c>
      <c r="B776" s="2" t="s">
        <v>25</v>
      </c>
      <c r="C776" s="85">
        <v>45469</v>
      </c>
      <c r="D776" s="18" t="str">
        <f t="shared" si="9"/>
        <v>junho</v>
      </c>
      <c r="E776" s="9">
        <v>0.91666666666666663</v>
      </c>
      <c r="F776" s="80" t="s">
        <v>4537</v>
      </c>
      <c r="G776" s="2" t="s">
        <v>28</v>
      </c>
      <c r="H776" s="23" t="s">
        <v>2401</v>
      </c>
      <c r="I776" s="131"/>
      <c r="J776" s="3"/>
      <c r="K776" s="5" t="s">
        <v>4611</v>
      </c>
      <c r="L776" s="6" t="s">
        <v>150</v>
      </c>
      <c r="M776" s="3" t="s">
        <v>146</v>
      </c>
      <c r="N776" s="2" t="s">
        <v>3346</v>
      </c>
      <c r="O776" s="2" t="s">
        <v>4538</v>
      </c>
      <c r="P776" s="3" t="s">
        <v>4061</v>
      </c>
      <c r="Q776" s="70"/>
      <c r="R776" s="70"/>
      <c r="S776" s="70"/>
      <c r="T776" s="7" t="s">
        <v>4539</v>
      </c>
      <c r="U776" s="3" t="s">
        <v>4217</v>
      </c>
      <c r="V776" s="3" t="s">
        <v>122</v>
      </c>
      <c r="W776" s="3" t="s">
        <v>85</v>
      </c>
      <c r="X776" s="3" t="s">
        <v>86</v>
      </c>
      <c r="Y776" s="3" t="s">
        <v>83</v>
      </c>
      <c r="Z776" s="4" t="str">
        <f>IF(Tabela1[[#This Row],[R.A.E]]="SIM",VLOOKUP(Tabela1[[#This Row],[CLASSIFICAÇÃO]],Lista_Susp_!PRAZO,2,0)+Tabela1[[#This Row],[DATA]],"")</f>
        <v/>
      </c>
      <c r="AA776" s="13" t="b">
        <f ca="1">IF(Tabela1[[#This Row],[R.A.E]]="SIM",IF(AC776="ok","CONCLUÍDO",IF(Tabela1[[#This Row],[PRAZO ABERTURA R.A.E]]&lt;TODAY(),"ATRASADO","NO PRAZO")))</f>
        <v>0</v>
      </c>
      <c r="AB776" s="13" t="str">
        <f ca="1">IF(Tabela1[[#This Row],[PRAZO ABERTURA R.A.E]]&gt;=TODAY(),"",IF(Tabela1[[#This Row],[STATUS]]="ATRASADO",TODAY()-Tabela1[[#This Row],[PRAZO ABERTURA R.A.E]],""))</f>
        <v/>
      </c>
      <c r="AE776" s="3"/>
      <c r="AF776" t="s">
        <v>89</v>
      </c>
    </row>
    <row r="777" spans="1:32" ht="45" x14ac:dyDescent="0.25">
      <c r="A777" s="6">
        <v>776</v>
      </c>
      <c r="B777" s="2" t="s">
        <v>25</v>
      </c>
      <c r="C777" s="85">
        <v>45471</v>
      </c>
      <c r="D777" s="18" t="str">
        <f t="shared" si="9"/>
        <v>junho</v>
      </c>
      <c r="E777" s="9">
        <v>0.2986111111111111</v>
      </c>
      <c r="F777" s="80" t="s">
        <v>4545</v>
      </c>
      <c r="G777" s="2" t="s">
        <v>28</v>
      </c>
      <c r="H777" s="23" t="s">
        <v>2532</v>
      </c>
      <c r="I777" s="131"/>
      <c r="J777" s="3"/>
      <c r="K777" s="5" t="s">
        <v>4610</v>
      </c>
      <c r="L777" s="6" t="s">
        <v>216</v>
      </c>
      <c r="M777" s="3" t="s">
        <v>147</v>
      </c>
      <c r="N777" s="2" t="s">
        <v>2015</v>
      </c>
      <c r="O777" s="2" t="s">
        <v>4546</v>
      </c>
      <c r="P777" s="3" t="s">
        <v>533</v>
      </c>
      <c r="Q777" s="70"/>
      <c r="R777" s="70"/>
      <c r="S777" s="70"/>
      <c r="T777" s="7" t="s">
        <v>4548</v>
      </c>
      <c r="U777" s="3" t="s">
        <v>4547</v>
      </c>
      <c r="V777" s="3" t="s">
        <v>93</v>
      </c>
      <c r="W777" s="3" t="s">
        <v>92</v>
      </c>
      <c r="X777" s="3" t="s">
        <v>82</v>
      </c>
      <c r="Y777" s="3" t="s">
        <v>89</v>
      </c>
      <c r="Z777" s="4">
        <f>IF(Tabela1[[#This Row],[R.A.E]]="SIM",VLOOKUP(Tabela1[[#This Row],[CLASSIFICAÇÃO]],Lista_Susp_!PRAZO,2,0)+Tabela1[[#This Row],[DATA]],"")</f>
        <v>45478</v>
      </c>
      <c r="AA777" s="13" t="str">
        <f ca="1">IF(Tabela1[[#This Row],[R.A.E]]="SIM",IF(AC777="ok","CONCLUÍDO",IF(Tabela1[[#This Row],[PRAZO ABERTURA R.A.E]]&lt;TODAY(),"ATRASADO","NO PRAZO")))</f>
        <v>CONCLUÍDO</v>
      </c>
      <c r="AB777" s="13" t="str">
        <f ca="1">IF(Tabela1[[#This Row],[PRAZO ABERTURA R.A.E]]&gt;=TODAY(),"",IF(Tabela1[[#This Row],[STATUS]]="ATRASADO",TODAY()-Tabela1[[#This Row],[PRAZO ABERTURA R.A.E]],""))</f>
        <v/>
      </c>
      <c r="AC777" s="3" t="s">
        <v>4656</v>
      </c>
      <c r="AE777" s="3"/>
      <c r="AF777" t="s">
        <v>89</v>
      </c>
    </row>
    <row r="778" spans="1:32" ht="45" x14ac:dyDescent="0.25">
      <c r="A778" s="6">
        <v>777</v>
      </c>
      <c r="B778" s="2" t="s">
        <v>25</v>
      </c>
      <c r="C778" s="85">
        <v>45471</v>
      </c>
      <c r="D778" s="18" t="str">
        <f t="shared" si="9"/>
        <v>junho</v>
      </c>
      <c r="E778" s="9">
        <v>0.43402777777777773</v>
      </c>
      <c r="F778" s="80" t="s">
        <v>4477</v>
      </c>
      <c r="G778" s="2" t="s">
        <v>28</v>
      </c>
      <c r="H778" s="23" t="s">
        <v>2399</v>
      </c>
      <c r="I778" s="131"/>
      <c r="J778" s="3"/>
      <c r="K778" s="5" t="s">
        <v>4609</v>
      </c>
      <c r="L778" s="6" t="s">
        <v>190</v>
      </c>
      <c r="M778" s="3" t="s">
        <v>147</v>
      </c>
      <c r="N778" s="2" t="s">
        <v>1767</v>
      </c>
      <c r="O778" s="2" t="s">
        <v>4549</v>
      </c>
      <c r="P778" s="3" t="s">
        <v>1397</v>
      </c>
      <c r="Q778" s="70"/>
      <c r="R778" s="70"/>
      <c r="S778" s="70"/>
      <c r="T778" s="7" t="s">
        <v>4550</v>
      </c>
      <c r="U778" s="3" t="s">
        <v>2417</v>
      </c>
      <c r="V778" s="3" t="s">
        <v>93</v>
      </c>
      <c r="W778" s="3" t="s">
        <v>92</v>
      </c>
      <c r="X778" s="3" t="s">
        <v>82</v>
      </c>
      <c r="Y778" s="3" t="s">
        <v>89</v>
      </c>
      <c r="Z778" s="4">
        <f>IF(Tabela1[[#This Row],[R.A.E]]="SIM",VLOOKUP(Tabela1[[#This Row],[CLASSIFICAÇÃO]],Lista_Susp_!PRAZO,2,0)+Tabela1[[#This Row],[DATA]],"")</f>
        <v>45478</v>
      </c>
      <c r="AA778" s="13" t="str">
        <f ca="1">IF(Tabela1[[#This Row],[R.A.E]]="SIM",IF(AC778="ok","CONCLUÍDO",IF(Tabela1[[#This Row],[PRAZO ABERTURA R.A.E]]&lt;TODAY(),"ATRASADO","NO PRAZO")))</f>
        <v>ATRASADO</v>
      </c>
      <c r="AB778" s="13">
        <f ca="1">IF(Tabela1[[#This Row],[PRAZO ABERTURA R.A.E]]&gt;=TODAY(),"",IF(Tabela1[[#This Row],[STATUS]]="ATRASADO",TODAY()-Tabela1[[#This Row],[PRAZO ABERTURA R.A.E]],""))</f>
        <v>70</v>
      </c>
      <c r="AE778" s="3"/>
      <c r="AF778" t="s">
        <v>89</v>
      </c>
    </row>
    <row r="779" spans="1:32" ht="75" x14ac:dyDescent="0.25">
      <c r="A779" s="6">
        <v>778</v>
      </c>
      <c r="B779" s="2" t="s">
        <v>25</v>
      </c>
      <c r="C779" s="85">
        <v>45470</v>
      </c>
      <c r="D779" s="18" t="str">
        <f t="shared" si="9"/>
        <v>junho</v>
      </c>
      <c r="E779" s="9">
        <v>0.5625</v>
      </c>
      <c r="F779" s="80" t="s">
        <v>3943</v>
      </c>
      <c r="G779" s="2" t="s">
        <v>39</v>
      </c>
      <c r="H779" s="23"/>
      <c r="I779" s="131"/>
      <c r="J779" s="3"/>
      <c r="K779" s="5" t="s">
        <v>4608</v>
      </c>
      <c r="L779" s="6" t="s">
        <v>150</v>
      </c>
      <c r="M779" s="3" t="s">
        <v>275</v>
      </c>
      <c r="N779" s="2" t="s">
        <v>3944</v>
      </c>
      <c r="O779" s="2" t="s">
        <v>4551</v>
      </c>
      <c r="P779" s="3" t="s">
        <v>4552</v>
      </c>
      <c r="Q779" s="70"/>
      <c r="R779" s="70"/>
      <c r="S779" s="70"/>
      <c r="T779" s="7" t="s">
        <v>4553</v>
      </c>
      <c r="U779" s="3" t="s">
        <v>3947</v>
      </c>
      <c r="V779" s="3" t="s">
        <v>112</v>
      </c>
      <c r="W779" s="3" t="s">
        <v>85</v>
      </c>
      <c r="X779" s="3" t="s">
        <v>86</v>
      </c>
      <c r="Y779" s="3" t="s">
        <v>83</v>
      </c>
      <c r="Z779" s="4" t="str">
        <f>IF(Tabela1[[#This Row],[R.A.E]]="SIM",VLOOKUP(Tabela1[[#This Row],[CLASSIFICAÇÃO]],Lista_Susp_!PRAZO,2,0)+Tabela1[[#This Row],[DATA]],"")</f>
        <v/>
      </c>
      <c r="AA779" s="13" t="b">
        <f ca="1">IF(Tabela1[[#This Row],[R.A.E]]="SIM",IF(AC779="ok","CONCLUÍDO",IF(Tabela1[[#This Row],[PRAZO ABERTURA R.A.E]]&lt;TODAY(),"ATRASADO","NO PRAZO")))</f>
        <v>0</v>
      </c>
      <c r="AB779" s="13" t="str">
        <f ca="1">IF(Tabela1[[#This Row],[PRAZO ABERTURA R.A.E]]&gt;=TODAY(),"",IF(Tabela1[[#This Row],[STATUS]]="ATRASADO",TODAY()-Tabela1[[#This Row],[PRAZO ABERTURA R.A.E]],""))</f>
        <v/>
      </c>
      <c r="AE779" s="3"/>
      <c r="AF779" t="s">
        <v>89</v>
      </c>
    </row>
    <row r="780" spans="1:32" ht="30" x14ac:dyDescent="0.25">
      <c r="A780" s="6">
        <v>779</v>
      </c>
      <c r="B780" s="2" t="s">
        <v>25</v>
      </c>
      <c r="C780" s="85">
        <v>45470</v>
      </c>
      <c r="D780" s="18" t="str">
        <f t="shared" si="9"/>
        <v>junho</v>
      </c>
      <c r="E780" s="9">
        <v>0.58333333333333337</v>
      </c>
      <c r="F780" s="80" t="s">
        <v>4554</v>
      </c>
      <c r="G780" s="2" t="s">
        <v>39</v>
      </c>
      <c r="H780" s="23"/>
      <c r="I780" s="131"/>
      <c r="J780" s="3"/>
      <c r="K780" s="5" t="s">
        <v>4607</v>
      </c>
      <c r="L780" s="6" t="s">
        <v>150</v>
      </c>
      <c r="M780" s="3" t="s">
        <v>147</v>
      </c>
      <c r="N780" s="2" t="s">
        <v>1851</v>
      </c>
      <c r="O780" s="2" t="s">
        <v>4555</v>
      </c>
      <c r="P780" s="3" t="s">
        <v>4556</v>
      </c>
      <c r="Q780" s="70"/>
      <c r="R780" s="70"/>
      <c r="S780" s="70"/>
      <c r="T780" s="7" t="s">
        <v>4557</v>
      </c>
      <c r="U780" s="3" t="s">
        <v>2438</v>
      </c>
      <c r="V780" s="3" t="s">
        <v>93</v>
      </c>
      <c r="W780" s="3" t="s">
        <v>92</v>
      </c>
      <c r="X780" s="3" t="s">
        <v>86</v>
      </c>
      <c r="Y780" s="3" t="s">
        <v>89</v>
      </c>
      <c r="Z780" s="4">
        <f>IF(Tabela1[[#This Row],[R.A.E]]="SIM",VLOOKUP(Tabela1[[#This Row],[CLASSIFICAÇÃO]],Lista_Susp_!PRAZO,2,0)+Tabela1[[#This Row],[DATA]],"")</f>
        <v>45477</v>
      </c>
      <c r="AA780" s="13" t="str">
        <f ca="1">IF(Tabela1[[#This Row],[R.A.E]]="SIM",IF(AC780="ok","CONCLUÍDO",IF(Tabela1[[#This Row],[PRAZO ABERTURA R.A.E]]&lt;TODAY(),"ATRASADO","NO PRAZO")))</f>
        <v>ATRASADO</v>
      </c>
      <c r="AB780" s="13">
        <f ca="1">IF(Tabela1[[#This Row],[PRAZO ABERTURA R.A.E]]&gt;=TODAY(),"",IF(Tabela1[[#This Row],[STATUS]]="ATRASADO",TODAY()-Tabela1[[#This Row],[PRAZO ABERTURA R.A.E]],""))</f>
        <v>71</v>
      </c>
      <c r="AE780" s="3"/>
      <c r="AF780" t="s">
        <v>89</v>
      </c>
    </row>
    <row r="781" spans="1:32" ht="45" x14ac:dyDescent="0.25">
      <c r="A781" s="6">
        <v>780</v>
      </c>
      <c r="B781" s="2" t="s">
        <v>25</v>
      </c>
      <c r="C781" s="85">
        <v>45470</v>
      </c>
      <c r="D781" s="18" t="str">
        <f t="shared" si="9"/>
        <v>junho</v>
      </c>
      <c r="E781" s="9">
        <v>0.5625</v>
      </c>
      <c r="F781" s="80" t="s">
        <v>4500</v>
      </c>
      <c r="G781" s="2" t="s">
        <v>28</v>
      </c>
      <c r="H781" s="23" t="s">
        <v>2401</v>
      </c>
      <c r="I781" s="131"/>
      <c r="J781" s="3"/>
      <c r="K781" s="5" t="s">
        <v>4606</v>
      </c>
      <c r="L781" s="6" t="s">
        <v>150</v>
      </c>
      <c r="M781" s="3" t="s">
        <v>146</v>
      </c>
      <c r="N781" s="2" t="s">
        <v>4558</v>
      </c>
      <c r="O781" s="2" t="s">
        <v>4559</v>
      </c>
      <c r="P781" s="3" t="s">
        <v>533</v>
      </c>
      <c r="Q781" s="70"/>
      <c r="R781" s="70"/>
      <c r="S781" s="70"/>
      <c r="T781" s="7" t="s">
        <v>4560</v>
      </c>
      <c r="U781" s="3" t="s">
        <v>3311</v>
      </c>
      <c r="V781" s="3" t="s">
        <v>122</v>
      </c>
      <c r="W781" s="3" t="s">
        <v>85</v>
      </c>
      <c r="X781" s="3" t="s">
        <v>86</v>
      </c>
      <c r="Y781" s="3" t="s">
        <v>89</v>
      </c>
      <c r="Z781" s="4">
        <f>IF(Tabela1[[#This Row],[R.A.E]]="SIM",VLOOKUP(Tabela1[[#This Row],[CLASSIFICAÇÃO]],Lista_Susp_!PRAZO,2,0)+Tabela1[[#This Row],[DATA]],"")</f>
        <v>45477</v>
      </c>
      <c r="AA781" s="13" t="str">
        <f ca="1">IF(Tabela1[[#This Row],[R.A.E]]="SIM",IF(AC781="ok","CONCLUÍDO",IF(Tabela1[[#This Row],[PRAZO ABERTURA R.A.E]]&lt;TODAY(),"ATRASADO","NO PRAZO")))</f>
        <v>CONCLUÍDO</v>
      </c>
      <c r="AB781" s="13" t="str">
        <f ca="1">IF(Tabela1[[#This Row],[PRAZO ABERTURA R.A.E]]&gt;=TODAY(),"",IF(Tabela1[[#This Row],[STATUS]]="ATRASADO",TODAY()-Tabela1[[#This Row],[PRAZO ABERTURA R.A.E]],""))</f>
        <v/>
      </c>
      <c r="AC781" s="3" t="s">
        <v>248</v>
      </c>
      <c r="AE781" s="3" t="s">
        <v>89</v>
      </c>
      <c r="AF781" t="s">
        <v>89</v>
      </c>
    </row>
    <row r="782" spans="1:32" ht="60" x14ac:dyDescent="0.25">
      <c r="A782" s="6">
        <v>781</v>
      </c>
      <c r="B782" s="2" t="s">
        <v>30</v>
      </c>
      <c r="C782" s="85">
        <v>45471</v>
      </c>
      <c r="D782" s="18" t="str">
        <f t="shared" si="9"/>
        <v>junho</v>
      </c>
      <c r="E782" s="9">
        <v>0.61458333333333337</v>
      </c>
      <c r="F782" s="80" t="s">
        <v>2200</v>
      </c>
      <c r="G782" s="2" t="s">
        <v>39</v>
      </c>
      <c r="H782" s="23"/>
      <c r="I782" s="131"/>
      <c r="J782" s="3"/>
      <c r="K782" s="5" t="s">
        <v>4605</v>
      </c>
      <c r="L782" s="6" t="s">
        <v>176</v>
      </c>
      <c r="M782" s="3" t="s">
        <v>145</v>
      </c>
      <c r="N782" s="2" t="s">
        <v>4561</v>
      </c>
      <c r="O782" s="2" t="s">
        <v>4562</v>
      </c>
      <c r="P782" s="3" t="s">
        <v>4563</v>
      </c>
      <c r="Q782" s="70"/>
      <c r="R782" s="70"/>
      <c r="S782" s="70"/>
      <c r="T782" s="7" t="s">
        <v>4564</v>
      </c>
      <c r="U782" s="3" t="s">
        <v>1698</v>
      </c>
      <c r="V782" s="3" t="s">
        <v>3991</v>
      </c>
      <c r="W782" s="3" t="s">
        <v>85</v>
      </c>
      <c r="X782" s="3" t="s">
        <v>86</v>
      </c>
      <c r="Y782" s="3" t="s">
        <v>83</v>
      </c>
      <c r="Z782" s="4" t="str">
        <f>IF(Tabela1[[#This Row],[R.A.E]]="SIM",VLOOKUP(Tabela1[[#This Row],[CLASSIFICAÇÃO]],Lista_Susp_!PRAZO,2,0)+Tabela1[[#This Row],[DATA]],"")</f>
        <v/>
      </c>
      <c r="AA782" s="13" t="b">
        <f ca="1">IF(Tabela1[[#This Row],[R.A.E]]="SIM",IF(AC782="ok","CONCLUÍDO",IF(Tabela1[[#This Row],[PRAZO ABERTURA R.A.E]]&lt;TODAY(),"ATRASADO","NO PRAZO")))</f>
        <v>0</v>
      </c>
      <c r="AB782" s="13" t="str">
        <f ca="1">IF(Tabela1[[#This Row],[PRAZO ABERTURA R.A.E]]&gt;=TODAY(),"",IF(Tabela1[[#This Row],[STATUS]]="ATRASADO",TODAY()-Tabela1[[#This Row],[PRAZO ABERTURA R.A.E]],""))</f>
        <v/>
      </c>
      <c r="AE782" s="3"/>
      <c r="AF782" t="s">
        <v>89</v>
      </c>
    </row>
    <row r="783" spans="1:32" ht="45" x14ac:dyDescent="0.25">
      <c r="A783" s="6">
        <v>782</v>
      </c>
      <c r="B783" s="2" t="s">
        <v>30</v>
      </c>
      <c r="C783" s="85">
        <v>45471</v>
      </c>
      <c r="D783" s="18" t="str">
        <f t="shared" si="9"/>
        <v>junho</v>
      </c>
      <c r="E783" s="9">
        <v>0.60416666666666663</v>
      </c>
      <c r="F783" s="80" t="s">
        <v>1815</v>
      </c>
      <c r="G783" s="2" t="s">
        <v>28</v>
      </c>
      <c r="H783" s="23" t="s">
        <v>2399</v>
      </c>
      <c r="I783" s="131"/>
      <c r="J783" s="3"/>
      <c r="K783" s="5" t="s">
        <v>4604</v>
      </c>
      <c r="L783" s="6" t="s">
        <v>256</v>
      </c>
      <c r="M783" s="3" t="s">
        <v>145</v>
      </c>
      <c r="N783" s="2" t="s">
        <v>145</v>
      </c>
      <c r="O783" s="2" t="s">
        <v>4565</v>
      </c>
      <c r="P783" s="3" t="s">
        <v>2624</v>
      </c>
      <c r="Q783" s="70"/>
      <c r="R783" s="70"/>
      <c r="S783" s="70"/>
      <c r="T783" s="7" t="s">
        <v>4566</v>
      </c>
      <c r="U783" s="3" t="s">
        <v>4567</v>
      </c>
      <c r="V783" s="3" t="s">
        <v>3991</v>
      </c>
      <c r="W783" s="3" t="s">
        <v>85</v>
      </c>
      <c r="X783" s="3" t="s">
        <v>86</v>
      </c>
      <c r="Y783" s="3" t="s">
        <v>83</v>
      </c>
      <c r="Z783" s="4" t="str">
        <f>IF(Tabela1[[#This Row],[R.A.E]]="SIM",VLOOKUP(Tabela1[[#This Row],[CLASSIFICAÇÃO]],Lista_Susp_!PRAZO,2,0)+Tabela1[[#This Row],[DATA]],"")</f>
        <v/>
      </c>
      <c r="AA783" s="13" t="b">
        <f ca="1">IF(Tabela1[[#This Row],[R.A.E]]="SIM",IF(AC783="ok","CONCLUÍDO",IF(Tabela1[[#This Row],[PRAZO ABERTURA R.A.E]]&lt;TODAY(),"ATRASADO","NO PRAZO")))</f>
        <v>0</v>
      </c>
      <c r="AB783" s="13" t="str">
        <f ca="1">IF(Tabela1[[#This Row],[PRAZO ABERTURA R.A.E]]&gt;=TODAY(),"",IF(Tabela1[[#This Row],[STATUS]]="ATRASADO",TODAY()-Tabela1[[#This Row],[PRAZO ABERTURA R.A.E]],""))</f>
        <v/>
      </c>
      <c r="AE783" s="3"/>
      <c r="AF783" t="s">
        <v>89</v>
      </c>
    </row>
    <row r="784" spans="1:32" ht="30" x14ac:dyDescent="0.25">
      <c r="A784" s="6">
        <v>783</v>
      </c>
      <c r="B784" s="2" t="s">
        <v>25</v>
      </c>
      <c r="C784" s="85">
        <v>45471</v>
      </c>
      <c r="D784" s="18" t="str">
        <f t="shared" si="9"/>
        <v>junho</v>
      </c>
      <c r="E784" s="9">
        <v>0.6875</v>
      </c>
      <c r="F784" s="80" t="s">
        <v>4568</v>
      </c>
      <c r="G784" s="2" t="s">
        <v>39</v>
      </c>
      <c r="H784" s="23"/>
      <c r="I784" s="131"/>
      <c r="J784" s="3"/>
      <c r="K784" s="5" t="s">
        <v>4603</v>
      </c>
      <c r="L784" s="6" t="s">
        <v>45</v>
      </c>
      <c r="M784" s="3" t="s">
        <v>145</v>
      </c>
      <c r="N784" s="2" t="s">
        <v>758</v>
      </c>
      <c r="O784" s="2" t="s">
        <v>4569</v>
      </c>
      <c r="P784" s="3" t="s">
        <v>2615</v>
      </c>
      <c r="Q784" s="70"/>
      <c r="R784" s="70"/>
      <c r="S784" s="70"/>
      <c r="T784" s="7" t="s">
        <v>4570</v>
      </c>
      <c r="U784" s="3" t="s">
        <v>3817</v>
      </c>
      <c r="V784" s="3" t="s">
        <v>91</v>
      </c>
      <c r="W784" s="3" t="s">
        <v>85</v>
      </c>
      <c r="X784" s="3" t="s">
        <v>86</v>
      </c>
      <c r="Y784" s="3" t="s">
        <v>83</v>
      </c>
      <c r="Z784" s="4" t="str">
        <f>IF(Tabela1[[#This Row],[R.A.E]]="SIM",VLOOKUP(Tabela1[[#This Row],[CLASSIFICAÇÃO]],Lista_Susp_!PRAZO,2,0)+Tabela1[[#This Row],[DATA]],"")</f>
        <v/>
      </c>
      <c r="AA784" s="13" t="b">
        <f ca="1">IF(Tabela1[[#This Row],[R.A.E]]="SIM",IF(AC784="ok","CONCLUÍDO",IF(Tabela1[[#This Row],[PRAZO ABERTURA R.A.E]]&lt;TODAY(),"ATRASADO","NO PRAZO")))</f>
        <v>0</v>
      </c>
      <c r="AB784" s="13" t="str">
        <f ca="1">IF(Tabela1[[#This Row],[PRAZO ABERTURA R.A.E]]&gt;=TODAY(),"",IF(Tabela1[[#This Row],[STATUS]]="ATRASADO",TODAY()-Tabela1[[#This Row],[PRAZO ABERTURA R.A.E]],""))</f>
        <v/>
      </c>
      <c r="AE784" s="3"/>
      <c r="AF784" t="s">
        <v>89</v>
      </c>
    </row>
    <row r="785" spans="1:32" ht="60" x14ac:dyDescent="0.25">
      <c r="A785" s="6">
        <v>784</v>
      </c>
      <c r="B785" s="2" t="s">
        <v>25</v>
      </c>
      <c r="C785" s="85">
        <v>45471</v>
      </c>
      <c r="D785" s="18" t="str">
        <f t="shared" si="9"/>
        <v>junho</v>
      </c>
      <c r="E785" s="9">
        <v>0.9375</v>
      </c>
      <c r="F785" s="80" t="s">
        <v>4571</v>
      </c>
      <c r="G785" s="2" t="s">
        <v>28</v>
      </c>
      <c r="H785" s="23" t="s">
        <v>2401</v>
      </c>
      <c r="I785" s="131"/>
      <c r="J785" s="3"/>
      <c r="K785" s="5" t="s">
        <v>4602</v>
      </c>
      <c r="L785" s="6" t="s">
        <v>150</v>
      </c>
      <c r="M785" s="3" t="s">
        <v>146</v>
      </c>
      <c r="N785" s="2" t="s">
        <v>4572</v>
      </c>
      <c r="O785" s="2" t="s">
        <v>4573</v>
      </c>
      <c r="P785" s="3" t="s">
        <v>3350</v>
      </c>
      <c r="Q785" s="70"/>
      <c r="R785" s="70"/>
      <c r="S785" s="70"/>
      <c r="T785" s="7" t="s">
        <v>4574</v>
      </c>
      <c r="U785" s="3" t="s">
        <v>4575</v>
      </c>
      <c r="V785" s="3" t="s">
        <v>122</v>
      </c>
      <c r="W785" s="3" t="s">
        <v>85</v>
      </c>
      <c r="X785" s="3" t="s">
        <v>86</v>
      </c>
      <c r="Y785" s="3" t="s">
        <v>83</v>
      </c>
      <c r="Z785" s="4" t="str">
        <f>IF(Tabela1[[#This Row],[R.A.E]]="SIM",VLOOKUP(Tabela1[[#This Row],[CLASSIFICAÇÃO]],Lista_Susp_!PRAZO,2,0)+Tabela1[[#This Row],[DATA]],"")</f>
        <v/>
      </c>
      <c r="AA785" s="13" t="b">
        <f ca="1">IF(Tabela1[[#This Row],[R.A.E]]="SIM",IF(AC785="ok","CONCLUÍDO",IF(Tabela1[[#This Row],[PRAZO ABERTURA R.A.E]]&lt;TODAY(),"ATRASADO","NO PRAZO")))</f>
        <v>0</v>
      </c>
      <c r="AB785" s="13" t="str">
        <f ca="1">IF(Tabela1[[#This Row],[PRAZO ABERTURA R.A.E]]&gt;=TODAY(),"",IF(Tabela1[[#This Row],[STATUS]]="ATRASADO",TODAY()-Tabela1[[#This Row],[PRAZO ABERTURA R.A.E]],""))</f>
        <v/>
      </c>
      <c r="AE785" s="3"/>
      <c r="AF785" t="s">
        <v>89</v>
      </c>
    </row>
    <row r="786" spans="1:32" ht="30" x14ac:dyDescent="0.25">
      <c r="A786" s="6">
        <v>785</v>
      </c>
      <c r="B786" s="2" t="s">
        <v>25</v>
      </c>
      <c r="C786" s="85">
        <v>45471</v>
      </c>
      <c r="D786" s="18" t="str">
        <f t="shared" si="9"/>
        <v>junho</v>
      </c>
      <c r="E786" s="9">
        <v>0.68055555555555547</v>
      </c>
      <c r="F786" s="80" t="s">
        <v>4576</v>
      </c>
      <c r="G786" s="2" t="s">
        <v>32</v>
      </c>
      <c r="H786" s="23"/>
      <c r="I786" s="131"/>
      <c r="J786" s="3"/>
      <c r="K786" s="5" t="s">
        <v>4599</v>
      </c>
      <c r="L786" s="6" t="s">
        <v>221</v>
      </c>
      <c r="M786" s="3" t="s">
        <v>145</v>
      </c>
      <c r="N786" s="2" t="s">
        <v>4265</v>
      </c>
      <c r="O786" s="2" t="s">
        <v>4577</v>
      </c>
      <c r="P786" s="3" t="s">
        <v>372</v>
      </c>
      <c r="Q786" s="70"/>
      <c r="R786" s="70"/>
      <c r="S786" s="70"/>
      <c r="T786" s="7" t="s">
        <v>4578</v>
      </c>
      <c r="U786" s="3" t="s">
        <v>4507</v>
      </c>
      <c r="V786" s="3" t="s">
        <v>276</v>
      </c>
      <c r="W786" s="3" t="s">
        <v>85</v>
      </c>
      <c r="X786" s="3" t="s">
        <v>86</v>
      </c>
      <c r="Y786" s="3" t="s">
        <v>83</v>
      </c>
      <c r="Z786" s="4" t="str">
        <f>IF(Tabela1[[#This Row],[R.A.E]]="SIM",VLOOKUP(Tabela1[[#This Row],[CLASSIFICAÇÃO]],Lista_Susp_!PRAZO,2,0)+Tabela1[[#This Row],[DATA]],"")</f>
        <v/>
      </c>
      <c r="AA786" s="13" t="b">
        <f ca="1">IF(Tabela1[[#This Row],[R.A.E]]="SIM",IF(AC786="ok","CONCLUÍDO",IF(Tabela1[[#This Row],[PRAZO ABERTURA R.A.E]]&lt;TODAY(),"ATRASADO","NO PRAZO")))</f>
        <v>0</v>
      </c>
      <c r="AB786" s="13" t="str">
        <f ca="1">IF(Tabela1[[#This Row],[PRAZO ABERTURA R.A.E]]&gt;=TODAY(),"",IF(Tabela1[[#This Row],[STATUS]]="ATRASADO",TODAY()-Tabela1[[#This Row],[PRAZO ABERTURA R.A.E]],""))</f>
        <v/>
      </c>
      <c r="AE786" s="3"/>
      <c r="AF786" t="s">
        <v>89</v>
      </c>
    </row>
    <row r="787" spans="1:32" ht="90" x14ac:dyDescent="0.25">
      <c r="A787" s="6">
        <v>786</v>
      </c>
      <c r="B787" s="2" t="s">
        <v>30</v>
      </c>
      <c r="C787" s="85">
        <v>45471</v>
      </c>
      <c r="D787" s="18" t="str">
        <f t="shared" si="9"/>
        <v>junho</v>
      </c>
      <c r="E787" s="9">
        <v>0.59513888888888888</v>
      </c>
      <c r="F787" s="80" t="s">
        <v>4600</v>
      </c>
      <c r="G787" s="2" t="s">
        <v>36</v>
      </c>
      <c r="H787" s="23"/>
      <c r="I787" s="131"/>
      <c r="J787" s="3"/>
      <c r="K787" s="5" t="s">
        <v>4601</v>
      </c>
      <c r="L787" s="6" t="s">
        <v>204</v>
      </c>
      <c r="M787" s="3" t="s">
        <v>145</v>
      </c>
      <c r="N787" s="2" t="s">
        <v>145</v>
      </c>
      <c r="O787" s="2" t="s">
        <v>4579</v>
      </c>
      <c r="P787" s="3" t="s">
        <v>4580</v>
      </c>
      <c r="Q787" s="70"/>
      <c r="R787" s="70"/>
      <c r="S787" s="70"/>
      <c r="T787" s="7" t="s">
        <v>4581</v>
      </c>
      <c r="U787" s="3" t="s">
        <v>4582</v>
      </c>
      <c r="V787" s="3" t="s">
        <v>103</v>
      </c>
      <c r="W787" s="3" t="s">
        <v>85</v>
      </c>
      <c r="X787" s="3" t="s">
        <v>86</v>
      </c>
      <c r="Y787" s="3" t="s">
        <v>83</v>
      </c>
      <c r="Z787" s="4" t="str">
        <f>IF(Tabela1[[#This Row],[R.A.E]]="SIM",VLOOKUP(Tabela1[[#This Row],[CLASSIFICAÇÃO]],Lista_Susp_!PRAZO,2,0)+Tabela1[[#This Row],[DATA]],"")</f>
        <v/>
      </c>
      <c r="AA787" s="13" t="b">
        <f ca="1">IF(Tabela1[[#This Row],[R.A.E]]="SIM",IF(AC787="ok","CONCLUÍDO",IF(Tabela1[[#This Row],[PRAZO ABERTURA R.A.E]]&lt;TODAY(),"ATRASADO","NO PRAZO")))</f>
        <v>0</v>
      </c>
      <c r="AB787" s="13" t="str">
        <f ca="1">IF(Tabela1[[#This Row],[PRAZO ABERTURA R.A.E]]&gt;=TODAY(),"",IF(Tabela1[[#This Row],[STATUS]]="ATRASADO",TODAY()-Tabela1[[#This Row],[PRAZO ABERTURA R.A.E]],""))</f>
        <v/>
      </c>
      <c r="AE787" s="3"/>
      <c r="AF787" t="s">
        <v>89</v>
      </c>
    </row>
    <row r="788" spans="1:32" ht="135" x14ac:dyDescent="0.25">
      <c r="A788" s="6">
        <v>787</v>
      </c>
      <c r="B788" s="2" t="s">
        <v>25</v>
      </c>
      <c r="C788" s="85">
        <v>45473</v>
      </c>
      <c r="D788" s="18" t="str">
        <f t="shared" si="9"/>
        <v>junho</v>
      </c>
      <c r="E788" s="9">
        <v>7.9166666666666663E-2</v>
      </c>
      <c r="F788" s="80" t="s">
        <v>4583</v>
      </c>
      <c r="G788" s="2" t="s">
        <v>34</v>
      </c>
      <c r="H788" s="23"/>
      <c r="I788" s="131" t="s">
        <v>5261</v>
      </c>
      <c r="J788" s="3" t="s">
        <v>89</v>
      </c>
      <c r="K788" s="5" t="s">
        <v>4612</v>
      </c>
      <c r="L788" s="6" t="s">
        <v>214</v>
      </c>
      <c r="M788" s="3" t="s">
        <v>146</v>
      </c>
      <c r="N788" s="2" t="s">
        <v>4584</v>
      </c>
      <c r="O788" s="2" t="s">
        <v>4585</v>
      </c>
      <c r="P788" s="3" t="s">
        <v>3542</v>
      </c>
      <c r="Q788" s="70"/>
      <c r="R788" s="70"/>
      <c r="S788" s="70"/>
      <c r="T788" s="7" t="s">
        <v>4586</v>
      </c>
      <c r="U788" s="3" t="s">
        <v>3323</v>
      </c>
      <c r="V788" s="3" t="s">
        <v>80</v>
      </c>
      <c r="W788" s="3" t="s">
        <v>88</v>
      </c>
      <c r="X788" s="3" t="s">
        <v>86</v>
      </c>
      <c r="Y788" s="3" t="s">
        <v>89</v>
      </c>
      <c r="Z788" s="4">
        <f>IF(Tabela1[[#This Row],[R.A.E]]="SIM",VLOOKUP(Tabela1[[#This Row],[CLASSIFICAÇÃO]],Lista_Susp_!PRAZO,2,0)+Tabela1[[#This Row],[DATA]],"")</f>
        <v>45480</v>
      </c>
      <c r="AA788" s="13" t="str">
        <f ca="1">IF(Tabela1[[#This Row],[R.A.E]]="SIM",IF(AC788="ok","CONCLUÍDO",IF(Tabela1[[#This Row],[PRAZO ABERTURA R.A.E]]&lt;TODAY(),"ATRASADO","NO PRAZO")))</f>
        <v>CONCLUÍDO</v>
      </c>
      <c r="AB788" s="13" t="str">
        <f ca="1">IF(Tabela1[[#This Row],[PRAZO ABERTURA R.A.E]]&gt;=TODAY(),"",IF(Tabela1[[#This Row],[STATUS]]="ATRASADO",TODAY()-Tabela1[[#This Row],[PRAZO ABERTURA R.A.E]],""))</f>
        <v/>
      </c>
      <c r="AC788" s="3" t="s">
        <v>958</v>
      </c>
      <c r="AD788" s="4">
        <v>45475</v>
      </c>
      <c r="AE788" s="3" t="s">
        <v>89</v>
      </c>
      <c r="AF788" t="s">
        <v>89</v>
      </c>
    </row>
    <row r="789" spans="1:32" ht="90" x14ac:dyDescent="0.25">
      <c r="A789" s="6">
        <v>788</v>
      </c>
      <c r="B789" s="2" t="s">
        <v>25</v>
      </c>
      <c r="C789" s="85">
        <v>45470</v>
      </c>
      <c r="D789" s="18" t="str">
        <f t="shared" si="9"/>
        <v>junho</v>
      </c>
      <c r="E789" s="9">
        <v>0.34722222222222227</v>
      </c>
      <c r="F789" s="80" t="s">
        <v>4587</v>
      </c>
      <c r="G789" s="2" t="s">
        <v>39</v>
      </c>
      <c r="H789" s="23"/>
      <c r="I789" s="131"/>
      <c r="J789" s="3"/>
      <c r="K789" s="5" t="s">
        <v>4588</v>
      </c>
      <c r="L789" s="6" t="s">
        <v>209</v>
      </c>
      <c r="M789" s="3" t="s">
        <v>145</v>
      </c>
      <c r="N789" s="2" t="s">
        <v>4589</v>
      </c>
      <c r="O789" s="2" t="s">
        <v>4590</v>
      </c>
      <c r="P789" s="3" t="s">
        <v>4591</v>
      </c>
      <c r="Q789" s="70"/>
      <c r="R789" s="70"/>
      <c r="S789" s="70"/>
      <c r="T789" s="7" t="s">
        <v>4592</v>
      </c>
      <c r="U789" s="3" t="s">
        <v>4593</v>
      </c>
      <c r="V789" s="3" t="s">
        <v>91</v>
      </c>
      <c r="W789" s="3" t="s">
        <v>85</v>
      </c>
      <c r="X789" s="3" t="s">
        <v>86</v>
      </c>
      <c r="Y789" s="3" t="s">
        <v>83</v>
      </c>
      <c r="Z789" s="4" t="str">
        <f>IF(Tabela1[[#This Row],[R.A.E]]="SIM",VLOOKUP(Tabela1[[#This Row],[CLASSIFICAÇÃO]],Lista_Susp_!PRAZO,2,0)+Tabela1[[#This Row],[DATA]],"")</f>
        <v/>
      </c>
      <c r="AA789" s="13" t="b">
        <f ca="1">IF(Tabela1[[#This Row],[R.A.E]]="SIM",IF(AC789="ok","CONCLUÍDO",IF(Tabela1[[#This Row],[PRAZO ABERTURA R.A.E]]&lt;TODAY(),"ATRASADO","NO PRAZO")))</f>
        <v>0</v>
      </c>
      <c r="AB789" s="13" t="str">
        <f ca="1">IF(Tabela1[[#This Row],[PRAZO ABERTURA R.A.E]]&gt;=TODAY(),"",IF(Tabela1[[#This Row],[STATUS]]="ATRASADO",TODAY()-Tabela1[[#This Row],[PRAZO ABERTURA R.A.E]],""))</f>
        <v/>
      </c>
      <c r="AE789" s="3"/>
      <c r="AF789" t="s">
        <v>89</v>
      </c>
    </row>
    <row r="790" spans="1:32" ht="45" x14ac:dyDescent="0.25">
      <c r="A790" s="6">
        <v>789</v>
      </c>
      <c r="B790" s="2" t="s">
        <v>25</v>
      </c>
      <c r="C790" s="85">
        <v>45474</v>
      </c>
      <c r="D790" s="18" t="str">
        <f t="shared" si="9"/>
        <v>julho</v>
      </c>
      <c r="E790" s="9">
        <v>0.4375</v>
      </c>
      <c r="F790" s="80" t="s">
        <v>4594</v>
      </c>
      <c r="G790" s="2" t="s">
        <v>32</v>
      </c>
      <c r="H790" s="23"/>
      <c r="I790" s="131"/>
      <c r="J790" s="3"/>
      <c r="K790" s="5" t="s">
        <v>4598</v>
      </c>
      <c r="L790" s="6" t="s">
        <v>150</v>
      </c>
      <c r="M790" s="3" t="s">
        <v>145</v>
      </c>
      <c r="N790" s="2" t="s">
        <v>3680</v>
      </c>
      <c r="O790" s="2" t="s">
        <v>4595</v>
      </c>
      <c r="P790" s="3" t="s">
        <v>4596</v>
      </c>
      <c r="Q790" s="70"/>
      <c r="R790" s="70"/>
      <c r="S790" s="70"/>
      <c r="T790" s="7" t="s">
        <v>4597</v>
      </c>
      <c r="U790" s="3" t="s">
        <v>3620</v>
      </c>
      <c r="V790" s="3" t="s">
        <v>84</v>
      </c>
      <c r="W790" s="3" t="s">
        <v>85</v>
      </c>
      <c r="X790" s="3" t="s">
        <v>86</v>
      </c>
      <c r="Y790" s="3" t="s">
        <v>83</v>
      </c>
      <c r="Z790" s="4" t="str">
        <f>IF(Tabela1[[#This Row],[R.A.E]]="SIM",VLOOKUP(Tabela1[[#This Row],[CLASSIFICAÇÃO]],Lista_Susp_!PRAZO,2,0)+Tabela1[[#This Row],[DATA]],"")</f>
        <v/>
      </c>
      <c r="AA790" s="13" t="b">
        <f ca="1">IF(Tabela1[[#This Row],[R.A.E]]="SIM",IF(AC790="ok","CONCLUÍDO",IF(Tabela1[[#This Row],[PRAZO ABERTURA R.A.E]]&lt;TODAY(),"ATRASADO","NO PRAZO")))</f>
        <v>0</v>
      </c>
      <c r="AB790" s="13" t="str">
        <f ca="1">IF(Tabela1[[#This Row],[PRAZO ABERTURA R.A.E]]&gt;=TODAY(),"",IF(Tabela1[[#This Row],[STATUS]]="ATRASADO",TODAY()-Tabela1[[#This Row],[PRAZO ABERTURA R.A.E]],""))</f>
        <v/>
      </c>
      <c r="AE790" s="3"/>
      <c r="AF790" t="s">
        <v>89</v>
      </c>
    </row>
    <row r="791" spans="1:32" ht="30" x14ac:dyDescent="0.25">
      <c r="A791" s="6">
        <v>790</v>
      </c>
      <c r="B791" s="2" t="s">
        <v>30</v>
      </c>
      <c r="C791" s="85">
        <v>45470</v>
      </c>
      <c r="D791" s="18" t="str">
        <f t="shared" si="9"/>
        <v>junho</v>
      </c>
      <c r="E791" s="9">
        <v>0.50694444444444442</v>
      </c>
      <c r="F791" s="80" t="s">
        <v>4614</v>
      </c>
      <c r="G791" s="2" t="s">
        <v>32</v>
      </c>
      <c r="H791" s="23"/>
      <c r="I791" s="131"/>
      <c r="J791" s="3"/>
      <c r="K791" s="5" t="s">
        <v>4664</v>
      </c>
      <c r="L791" s="6" t="s">
        <v>153</v>
      </c>
      <c r="M791" s="3" t="s">
        <v>51</v>
      </c>
      <c r="N791" s="2" t="s">
        <v>4615</v>
      </c>
      <c r="O791" s="2" t="s">
        <v>4616</v>
      </c>
      <c r="P791" s="3" t="s">
        <v>4372</v>
      </c>
      <c r="Q791" s="70"/>
      <c r="R791" s="70"/>
      <c r="S791" s="70"/>
      <c r="T791" s="7" t="s">
        <v>4617</v>
      </c>
      <c r="U791" s="3" t="s">
        <v>4618</v>
      </c>
      <c r="V791" s="3" t="s">
        <v>604</v>
      </c>
      <c r="W791" s="3" t="s">
        <v>85</v>
      </c>
      <c r="X791" s="3" t="s">
        <v>86</v>
      </c>
      <c r="Y791" s="3" t="s">
        <v>83</v>
      </c>
      <c r="Z791" s="4" t="str">
        <f>IF(Tabela1[[#This Row],[R.A.E]]="SIM",VLOOKUP(Tabela1[[#This Row],[CLASSIFICAÇÃO]],Lista_Susp_!PRAZO,2,0)+Tabela1[[#This Row],[DATA]],"")</f>
        <v/>
      </c>
      <c r="AA791" s="13" t="b">
        <f ca="1">IF(Tabela1[[#This Row],[R.A.E]]="SIM",IF(AC791="ok","CONCLUÍDO",IF(Tabela1[[#This Row],[PRAZO ABERTURA R.A.E]]&lt;TODAY(),"ATRASADO","NO PRAZO")))</f>
        <v>0</v>
      </c>
      <c r="AB791" s="13" t="str">
        <f ca="1">IF(Tabela1[[#This Row],[PRAZO ABERTURA R.A.E]]&gt;=TODAY(),"",IF(Tabela1[[#This Row],[STATUS]]="ATRASADO",TODAY()-Tabela1[[#This Row],[PRAZO ABERTURA R.A.E]],""))</f>
        <v/>
      </c>
      <c r="AE791" s="3"/>
      <c r="AF791" t="s">
        <v>89</v>
      </c>
    </row>
    <row r="792" spans="1:32" ht="30" x14ac:dyDescent="0.25">
      <c r="A792" s="6">
        <v>791</v>
      </c>
      <c r="B792" s="2" t="s">
        <v>25</v>
      </c>
      <c r="C792" s="85">
        <v>45473</v>
      </c>
      <c r="D792" s="18" t="str">
        <f t="shared" si="9"/>
        <v>junho</v>
      </c>
      <c r="E792" s="9">
        <v>0.70000000000000007</v>
      </c>
      <c r="F792" s="80" t="s">
        <v>523</v>
      </c>
      <c r="G792" s="2" t="s">
        <v>32</v>
      </c>
      <c r="H792" s="23"/>
      <c r="I792" s="131"/>
      <c r="J792" s="3"/>
      <c r="K792" s="5" t="s">
        <v>4619</v>
      </c>
      <c r="L792" s="6" t="s">
        <v>150</v>
      </c>
      <c r="M792" s="3" t="s">
        <v>51</v>
      </c>
      <c r="N792" s="2" t="s">
        <v>2725</v>
      </c>
      <c r="O792" s="2" t="s">
        <v>4620</v>
      </c>
      <c r="P792" s="3" t="s">
        <v>3636</v>
      </c>
      <c r="Q792" s="70"/>
      <c r="R792" s="70"/>
      <c r="S792" s="70"/>
      <c r="T792" s="7" t="s">
        <v>4621</v>
      </c>
      <c r="U792" s="3" t="s">
        <v>529</v>
      </c>
      <c r="V792" s="3" t="s">
        <v>97</v>
      </c>
      <c r="W792" s="3" t="s">
        <v>85</v>
      </c>
      <c r="X792" s="3" t="s">
        <v>86</v>
      </c>
      <c r="Y792" s="3" t="s">
        <v>83</v>
      </c>
      <c r="Z792" s="4" t="str">
        <f>IF(Tabela1[[#This Row],[R.A.E]]="SIM",VLOOKUP(Tabela1[[#This Row],[CLASSIFICAÇÃO]],Lista_Susp_!PRAZO,2,0)+Tabela1[[#This Row],[DATA]],"")</f>
        <v/>
      </c>
      <c r="AA792" s="13" t="b">
        <f ca="1">IF(Tabela1[[#This Row],[R.A.E]]="SIM",IF(AC792="ok","CONCLUÍDO",IF(Tabela1[[#This Row],[PRAZO ABERTURA R.A.E]]&lt;TODAY(),"ATRASADO","NO PRAZO")))</f>
        <v>0</v>
      </c>
      <c r="AB792" s="13" t="str">
        <f ca="1">IF(Tabela1[[#This Row],[PRAZO ABERTURA R.A.E]]&gt;=TODAY(),"",IF(Tabela1[[#This Row],[STATUS]]="ATRASADO",TODAY()-Tabela1[[#This Row],[PRAZO ABERTURA R.A.E]],""))</f>
        <v/>
      </c>
      <c r="AE792" s="3"/>
      <c r="AF792" t="s">
        <v>89</v>
      </c>
    </row>
    <row r="793" spans="1:32" ht="30" x14ac:dyDescent="0.25">
      <c r="A793" s="6">
        <v>792</v>
      </c>
      <c r="B793" s="2" t="s">
        <v>25</v>
      </c>
      <c r="C793" s="85">
        <v>45474</v>
      </c>
      <c r="D793" s="18" t="str">
        <f t="shared" si="9"/>
        <v>julho</v>
      </c>
      <c r="E793" s="9">
        <v>0.59027777777777779</v>
      </c>
      <c r="F793" s="80" t="s">
        <v>4622</v>
      </c>
      <c r="G793" s="2" t="s">
        <v>39</v>
      </c>
      <c r="H793" s="23"/>
      <c r="I793" s="131"/>
      <c r="J793" s="3"/>
      <c r="K793" s="5" t="s">
        <v>4663</v>
      </c>
      <c r="L793" s="6" t="s">
        <v>45</v>
      </c>
      <c r="M793" s="3" t="s">
        <v>145</v>
      </c>
      <c r="N793" s="2" t="s">
        <v>758</v>
      </c>
      <c r="O793" s="2" t="s">
        <v>3478</v>
      </c>
      <c r="P793" s="3" t="s">
        <v>459</v>
      </c>
      <c r="Q793" s="70"/>
      <c r="R793" s="70"/>
      <c r="S793" s="70"/>
      <c r="T793" s="7" t="s">
        <v>4623</v>
      </c>
      <c r="U793" s="3" t="s">
        <v>3481</v>
      </c>
      <c r="V793" s="3" t="s">
        <v>91</v>
      </c>
      <c r="W793" s="3" t="s">
        <v>85</v>
      </c>
      <c r="X793" s="3" t="s">
        <v>86</v>
      </c>
      <c r="Y793" s="3" t="s">
        <v>83</v>
      </c>
      <c r="Z793" s="4" t="str">
        <f>IF(Tabela1[[#This Row],[R.A.E]]="SIM",VLOOKUP(Tabela1[[#This Row],[CLASSIFICAÇÃO]],Lista_Susp_!PRAZO,2,0)+Tabela1[[#This Row],[DATA]],"")</f>
        <v/>
      </c>
      <c r="AA793" s="13" t="b">
        <f ca="1">IF(Tabela1[[#This Row],[R.A.E]]="SIM",IF(AC793="ok","CONCLUÍDO",IF(Tabela1[[#This Row],[PRAZO ABERTURA R.A.E]]&lt;TODAY(),"ATRASADO","NO PRAZO")))</f>
        <v>0</v>
      </c>
      <c r="AB793" s="13" t="str">
        <f ca="1">IF(Tabela1[[#This Row],[PRAZO ABERTURA R.A.E]]&gt;=TODAY(),"",IF(Tabela1[[#This Row],[STATUS]]="ATRASADO",TODAY()-Tabela1[[#This Row],[PRAZO ABERTURA R.A.E]],""))</f>
        <v/>
      </c>
      <c r="AE793" s="3"/>
      <c r="AF793" t="s">
        <v>89</v>
      </c>
    </row>
    <row r="794" spans="1:32" ht="30" x14ac:dyDescent="0.25">
      <c r="A794" s="6">
        <v>793</v>
      </c>
      <c r="B794" s="2" t="s">
        <v>25</v>
      </c>
      <c r="C794" s="85">
        <v>45474</v>
      </c>
      <c r="D794" s="18" t="str">
        <f t="shared" si="9"/>
        <v>julho</v>
      </c>
      <c r="E794" s="9">
        <v>0.60416666666666663</v>
      </c>
      <c r="F794" s="80" t="s">
        <v>4622</v>
      </c>
      <c r="G794" s="2" t="s">
        <v>39</v>
      </c>
      <c r="H794" s="23"/>
      <c r="I794" s="131"/>
      <c r="J794" s="3"/>
      <c r="K794" s="5" t="s">
        <v>4663</v>
      </c>
      <c r="L794" s="6" t="s">
        <v>45</v>
      </c>
      <c r="M794" s="3" t="s">
        <v>145</v>
      </c>
      <c r="N794" s="2" t="s">
        <v>758</v>
      </c>
      <c r="O794" s="2" t="s">
        <v>4624</v>
      </c>
      <c r="P794" s="3" t="s">
        <v>2615</v>
      </c>
      <c r="Q794" s="70"/>
      <c r="R794" s="70"/>
      <c r="S794" s="70"/>
      <c r="T794" s="7" t="s">
        <v>4623</v>
      </c>
      <c r="U794" s="3" t="s">
        <v>3481</v>
      </c>
      <c r="V794" s="3" t="s">
        <v>91</v>
      </c>
      <c r="W794" s="3" t="s">
        <v>85</v>
      </c>
      <c r="X794" s="3" t="s">
        <v>86</v>
      </c>
      <c r="Y794" s="3" t="s">
        <v>83</v>
      </c>
      <c r="Z794" s="4" t="str">
        <f>IF(Tabela1[[#This Row],[R.A.E]]="SIM",VLOOKUP(Tabela1[[#This Row],[CLASSIFICAÇÃO]],Lista_Susp_!PRAZO,2,0)+Tabela1[[#This Row],[DATA]],"")</f>
        <v/>
      </c>
      <c r="AA794" s="13" t="b">
        <f ca="1">IF(Tabela1[[#This Row],[R.A.E]]="SIM",IF(AC794="ok","CONCLUÍDO",IF(Tabela1[[#This Row],[PRAZO ABERTURA R.A.E]]&lt;TODAY(),"ATRASADO","NO PRAZO")))</f>
        <v>0</v>
      </c>
      <c r="AB794" s="13" t="str">
        <f ca="1">IF(Tabela1[[#This Row],[PRAZO ABERTURA R.A.E]]&gt;=TODAY(),"",IF(Tabela1[[#This Row],[STATUS]]="ATRASADO",TODAY()-Tabela1[[#This Row],[PRAZO ABERTURA R.A.E]],""))</f>
        <v/>
      </c>
      <c r="AE794" s="3"/>
      <c r="AF794" t="s">
        <v>89</v>
      </c>
    </row>
    <row r="795" spans="1:32" ht="60" x14ac:dyDescent="0.25">
      <c r="A795" s="6">
        <v>794</v>
      </c>
      <c r="B795" s="2" t="s">
        <v>30</v>
      </c>
      <c r="C795" s="85">
        <v>45474</v>
      </c>
      <c r="D795" s="18" t="str">
        <f t="shared" si="9"/>
        <v>julho</v>
      </c>
      <c r="E795" s="9">
        <v>0.625</v>
      </c>
      <c r="F795" s="80" t="s">
        <v>4661</v>
      </c>
      <c r="G795" s="2" t="s">
        <v>28</v>
      </c>
      <c r="H795" s="23" t="s">
        <v>2399</v>
      </c>
      <c r="I795" s="131"/>
      <c r="J795" s="3"/>
      <c r="K795" s="5" t="s">
        <v>4662</v>
      </c>
      <c r="L795" s="6" t="s">
        <v>153</v>
      </c>
      <c r="M795" s="3" t="s">
        <v>51</v>
      </c>
      <c r="N795" s="2" t="s">
        <v>51</v>
      </c>
      <c r="O795" s="2" t="s">
        <v>4630</v>
      </c>
      <c r="P795" s="3" t="s">
        <v>4625</v>
      </c>
      <c r="Q795" s="70"/>
      <c r="R795" s="70"/>
      <c r="S795" s="70"/>
      <c r="T795" s="7" t="s">
        <v>4631</v>
      </c>
      <c r="U795" s="3" t="s">
        <v>4626</v>
      </c>
      <c r="V795" s="3" t="s">
        <v>604</v>
      </c>
      <c r="W795" s="3" t="s">
        <v>85</v>
      </c>
      <c r="X795" s="3" t="s">
        <v>86</v>
      </c>
      <c r="Y795" s="3" t="s">
        <v>83</v>
      </c>
      <c r="Z795" s="4" t="str">
        <f>IF(Tabela1[[#This Row],[R.A.E]]="SIM",VLOOKUP(Tabela1[[#This Row],[CLASSIFICAÇÃO]],Lista_Susp_!PRAZO,2,0)+Tabela1[[#This Row],[DATA]],"")</f>
        <v/>
      </c>
      <c r="AA795" s="13" t="b">
        <f ca="1">IF(Tabela1[[#This Row],[R.A.E]]="SIM",IF(AC795="ok","CONCLUÍDO",IF(Tabela1[[#This Row],[PRAZO ABERTURA R.A.E]]&lt;TODAY(),"ATRASADO","NO PRAZO")))</f>
        <v>0</v>
      </c>
      <c r="AB795" s="13" t="str">
        <f ca="1">IF(Tabela1[[#This Row],[PRAZO ABERTURA R.A.E]]&gt;=TODAY(),"",IF(Tabela1[[#This Row],[STATUS]]="ATRASADO",TODAY()-Tabela1[[#This Row],[PRAZO ABERTURA R.A.E]],""))</f>
        <v/>
      </c>
      <c r="AE795" s="3"/>
      <c r="AF795" t="s">
        <v>89</v>
      </c>
    </row>
    <row r="796" spans="1:32" ht="45" x14ac:dyDescent="0.25">
      <c r="A796" s="6">
        <v>795</v>
      </c>
      <c r="B796" s="2" t="s">
        <v>25</v>
      </c>
      <c r="C796" s="85">
        <v>45474</v>
      </c>
      <c r="D796" s="18" t="str">
        <f t="shared" si="9"/>
        <v>julho</v>
      </c>
      <c r="E796" s="9">
        <v>0.47916666666666669</v>
      </c>
      <c r="F796" s="80" t="s">
        <v>4627</v>
      </c>
      <c r="G796" s="2" t="s">
        <v>39</v>
      </c>
      <c r="H796" s="23"/>
      <c r="I796" s="131"/>
      <c r="J796" s="3"/>
      <c r="K796" s="5" t="s">
        <v>4660</v>
      </c>
      <c r="L796" s="6" t="s">
        <v>221</v>
      </c>
      <c r="M796" s="3" t="s">
        <v>145</v>
      </c>
      <c r="N796" s="2" t="s">
        <v>4265</v>
      </c>
      <c r="O796" s="2" t="s">
        <v>4628</v>
      </c>
      <c r="P796" s="3" t="s">
        <v>372</v>
      </c>
      <c r="Q796" s="70"/>
      <c r="R796" s="70"/>
      <c r="S796" s="70"/>
      <c r="T796" s="7" t="s">
        <v>4629</v>
      </c>
      <c r="U796" s="3" t="s">
        <v>4460</v>
      </c>
      <c r="V796" s="3" t="s">
        <v>276</v>
      </c>
      <c r="W796" s="3" t="s">
        <v>85</v>
      </c>
      <c r="X796" s="3" t="s">
        <v>86</v>
      </c>
      <c r="Y796" s="3" t="s">
        <v>83</v>
      </c>
      <c r="Z796" s="4" t="str">
        <f>IF(Tabela1[[#This Row],[R.A.E]]="SIM",VLOOKUP(Tabela1[[#This Row],[CLASSIFICAÇÃO]],Lista_Susp_!PRAZO,2,0)+Tabela1[[#This Row],[DATA]],"")</f>
        <v/>
      </c>
      <c r="AA796" s="13" t="b">
        <f ca="1">IF(Tabela1[[#This Row],[R.A.E]]="SIM",IF(AC796="ok","CONCLUÍDO",IF(Tabela1[[#This Row],[PRAZO ABERTURA R.A.E]]&lt;TODAY(),"ATRASADO","NO PRAZO")))</f>
        <v>0</v>
      </c>
      <c r="AB796" s="13" t="str">
        <f ca="1">IF(Tabela1[[#This Row],[PRAZO ABERTURA R.A.E]]&gt;=TODAY(),"",IF(Tabela1[[#This Row],[STATUS]]="ATRASADO",TODAY()-Tabela1[[#This Row],[PRAZO ABERTURA R.A.E]],""))</f>
        <v/>
      </c>
      <c r="AE796" s="3"/>
      <c r="AF796" t="s">
        <v>89</v>
      </c>
    </row>
    <row r="797" spans="1:32" ht="45" x14ac:dyDescent="0.25">
      <c r="A797" s="6">
        <v>796</v>
      </c>
      <c r="B797" s="2" t="s">
        <v>25</v>
      </c>
      <c r="C797" s="85">
        <v>45475</v>
      </c>
      <c r="D797" s="18" t="str">
        <f t="shared" si="9"/>
        <v>julho</v>
      </c>
      <c r="E797" s="9">
        <v>0.375</v>
      </c>
      <c r="F797" s="80" t="s">
        <v>4632</v>
      </c>
      <c r="G797" s="2" t="s">
        <v>39</v>
      </c>
      <c r="H797" s="23"/>
      <c r="I797" s="131"/>
      <c r="J797" s="3"/>
      <c r="K797" s="5" t="s">
        <v>4659</v>
      </c>
      <c r="L797" s="6" t="s">
        <v>152</v>
      </c>
      <c r="M797" s="3" t="s">
        <v>145</v>
      </c>
      <c r="N797" s="2" t="s">
        <v>4497</v>
      </c>
      <c r="O797" s="2" t="s">
        <v>4633</v>
      </c>
      <c r="P797" s="3" t="s">
        <v>3912</v>
      </c>
      <c r="Q797" s="70"/>
      <c r="R797" s="70"/>
      <c r="S797" s="70"/>
      <c r="T797" s="7" t="s">
        <v>4634</v>
      </c>
      <c r="U797" s="3" t="s">
        <v>4635</v>
      </c>
      <c r="V797" s="3" t="s">
        <v>276</v>
      </c>
      <c r="W797" s="3" t="s">
        <v>85</v>
      </c>
      <c r="X797" s="3" t="s">
        <v>86</v>
      </c>
      <c r="Y797" s="3" t="s">
        <v>83</v>
      </c>
      <c r="Z797" s="4" t="str">
        <f>IF(Tabela1[[#This Row],[R.A.E]]="SIM",VLOOKUP(Tabela1[[#This Row],[CLASSIFICAÇÃO]],Lista_Susp_!PRAZO,2,0)+Tabela1[[#This Row],[DATA]],"")</f>
        <v/>
      </c>
      <c r="AA797" s="13" t="b">
        <f ca="1">IF(Tabela1[[#This Row],[R.A.E]]="SIM",IF(AC797="ok","CONCLUÍDO",IF(Tabela1[[#This Row],[PRAZO ABERTURA R.A.E]]&lt;TODAY(),"ATRASADO","NO PRAZO")))</f>
        <v>0</v>
      </c>
      <c r="AB797" s="13" t="str">
        <f ca="1">IF(Tabela1[[#This Row],[PRAZO ABERTURA R.A.E]]&gt;=TODAY(),"",IF(Tabela1[[#This Row],[STATUS]]="ATRASADO",TODAY()-Tabela1[[#This Row],[PRAZO ABERTURA R.A.E]],""))</f>
        <v/>
      </c>
      <c r="AE797" s="3"/>
      <c r="AF797" t="s">
        <v>89</v>
      </c>
    </row>
    <row r="798" spans="1:32" ht="30" x14ac:dyDescent="0.25">
      <c r="A798" s="6">
        <v>797</v>
      </c>
      <c r="B798" s="2" t="s">
        <v>25</v>
      </c>
      <c r="C798" s="85">
        <v>45475</v>
      </c>
      <c r="D798" s="18" t="str">
        <f t="shared" si="9"/>
        <v>julho</v>
      </c>
      <c r="E798" s="9">
        <v>0.17500000000000002</v>
      </c>
      <c r="F798" s="80" t="s">
        <v>4636</v>
      </c>
      <c r="G798" s="2" t="s">
        <v>28</v>
      </c>
      <c r="H798" s="23" t="s">
        <v>2401</v>
      </c>
      <c r="I798" s="131"/>
      <c r="J798" s="3"/>
      <c r="K798" s="5" t="s">
        <v>4637</v>
      </c>
      <c r="L798" s="6" t="s">
        <v>150</v>
      </c>
      <c r="M798" s="3" t="s">
        <v>146</v>
      </c>
      <c r="N798" s="2" t="s">
        <v>4638</v>
      </c>
      <c r="O798" s="2" t="s">
        <v>4640</v>
      </c>
      <c r="P798" s="3" t="s">
        <v>4639</v>
      </c>
      <c r="Q798" s="70"/>
      <c r="R798" s="70"/>
      <c r="S798" s="70"/>
      <c r="T798" s="7" t="s">
        <v>4641</v>
      </c>
      <c r="U798" s="3" t="s">
        <v>4642</v>
      </c>
      <c r="V798" s="3" t="s">
        <v>122</v>
      </c>
      <c r="W798" s="3" t="s">
        <v>92</v>
      </c>
      <c r="X798" s="3" t="s">
        <v>86</v>
      </c>
      <c r="Y798" s="3" t="s">
        <v>89</v>
      </c>
      <c r="Z798" s="4">
        <f>IF(Tabela1[[#This Row],[R.A.E]]="SIM",VLOOKUP(Tabela1[[#This Row],[CLASSIFICAÇÃO]],Lista_Susp_!PRAZO,2,0)+Tabela1[[#This Row],[DATA]],"")</f>
        <v>45482</v>
      </c>
      <c r="AA798" s="13" t="str">
        <f ca="1">IF(Tabela1[[#This Row],[R.A.E]]="SIM",IF(AC798="ok","CONCLUÍDO",IF(Tabela1[[#This Row],[PRAZO ABERTURA R.A.E]]&lt;TODAY(),"ATRASADO","NO PRAZO")))</f>
        <v>CONCLUÍDO</v>
      </c>
      <c r="AB798" s="13" t="str">
        <f ca="1">IF(Tabela1[[#This Row],[PRAZO ABERTURA R.A.E]]&gt;=TODAY(),"",IF(Tabela1[[#This Row],[STATUS]]="ATRASADO",TODAY()-Tabela1[[#This Row],[PRAZO ABERTURA R.A.E]],""))</f>
        <v/>
      </c>
      <c r="AC798" s="3" t="s">
        <v>958</v>
      </c>
      <c r="AD798" s="4">
        <v>45478</v>
      </c>
      <c r="AE798" s="3" t="s">
        <v>89</v>
      </c>
      <c r="AF798" t="s">
        <v>89</v>
      </c>
    </row>
    <row r="799" spans="1:32" ht="45" x14ac:dyDescent="0.25">
      <c r="A799" s="6">
        <v>798</v>
      </c>
      <c r="B799" s="2" t="s">
        <v>25</v>
      </c>
      <c r="C799" s="85">
        <v>45475</v>
      </c>
      <c r="D799" s="18" t="str">
        <f t="shared" si="9"/>
        <v>julho</v>
      </c>
      <c r="E799" s="9">
        <v>0.51736111111111105</v>
      </c>
      <c r="F799" s="80" t="s">
        <v>4644</v>
      </c>
      <c r="G799" s="2" t="s">
        <v>32</v>
      </c>
      <c r="H799" s="23"/>
      <c r="I799" s="131"/>
      <c r="J799" s="3"/>
      <c r="K799" s="5" t="s">
        <v>4658</v>
      </c>
      <c r="L799" s="6" t="s">
        <v>209</v>
      </c>
      <c r="M799" s="3" t="s">
        <v>145</v>
      </c>
      <c r="N799" s="2" t="s">
        <v>1107</v>
      </c>
      <c r="O799" s="2" t="s">
        <v>4645</v>
      </c>
      <c r="P799" s="3" t="s">
        <v>430</v>
      </c>
      <c r="Q799" s="70"/>
      <c r="R799" s="70"/>
      <c r="S799" s="70"/>
      <c r="T799" s="7" t="s">
        <v>4646</v>
      </c>
      <c r="U799" s="3" t="s">
        <v>4647</v>
      </c>
      <c r="V799" s="3" t="s">
        <v>91</v>
      </c>
      <c r="W799" s="3" t="s">
        <v>85</v>
      </c>
      <c r="X799" s="3" t="s">
        <v>86</v>
      </c>
      <c r="Y799" s="3" t="s">
        <v>83</v>
      </c>
      <c r="Z799" s="4" t="str">
        <f>IF(Tabela1[[#This Row],[R.A.E]]="SIM",VLOOKUP(Tabela1[[#This Row],[CLASSIFICAÇÃO]],Lista_Susp_!PRAZO,2,0)+Tabela1[[#This Row],[DATA]],"")</f>
        <v/>
      </c>
      <c r="AA799" s="13" t="b">
        <f ca="1">IF(Tabela1[[#This Row],[R.A.E]]="SIM",IF(AC799="ok","CONCLUÍDO",IF(Tabela1[[#This Row],[PRAZO ABERTURA R.A.E]]&lt;TODAY(),"ATRASADO","NO PRAZO")))</f>
        <v>0</v>
      </c>
      <c r="AB799" s="13" t="str">
        <f ca="1">IF(Tabela1[[#This Row],[PRAZO ABERTURA R.A.E]]&gt;=TODAY(),"",IF(Tabela1[[#This Row],[STATUS]]="ATRASADO",TODAY()-Tabela1[[#This Row],[PRAZO ABERTURA R.A.E]],""))</f>
        <v/>
      </c>
      <c r="AE799" s="3"/>
      <c r="AF799" t="s">
        <v>89</v>
      </c>
    </row>
    <row r="800" spans="1:32" ht="30" x14ac:dyDescent="0.25">
      <c r="A800" s="6">
        <v>799</v>
      </c>
      <c r="B800" s="2" t="s">
        <v>25</v>
      </c>
      <c r="C800" s="85">
        <v>45475</v>
      </c>
      <c r="D800" s="18" t="str">
        <f t="shared" si="9"/>
        <v>julho</v>
      </c>
      <c r="E800" s="9">
        <v>0.60416666666666663</v>
      </c>
      <c r="F800" s="80" t="s">
        <v>4648</v>
      </c>
      <c r="G800" s="2" t="s">
        <v>36</v>
      </c>
      <c r="H800" s="23"/>
      <c r="I800" s="131"/>
      <c r="J800" s="3"/>
      <c r="K800" s="5" t="s">
        <v>4649</v>
      </c>
      <c r="L800" s="6" t="s">
        <v>221</v>
      </c>
      <c r="M800" s="3" t="s">
        <v>145</v>
      </c>
      <c r="N800" s="2" t="s">
        <v>4497</v>
      </c>
      <c r="O800" s="2" t="s">
        <v>4650</v>
      </c>
      <c r="P800" s="3" t="s">
        <v>372</v>
      </c>
      <c r="Q800" s="70"/>
      <c r="R800" s="70"/>
      <c r="S800" s="70"/>
      <c r="T800" s="7" t="s">
        <v>4651</v>
      </c>
      <c r="U800" s="3" t="s">
        <v>4460</v>
      </c>
      <c r="V800" s="3" t="s">
        <v>276</v>
      </c>
      <c r="W800" s="3" t="s">
        <v>85</v>
      </c>
      <c r="X800" s="3" t="s">
        <v>86</v>
      </c>
      <c r="Y800" s="3" t="s">
        <v>83</v>
      </c>
      <c r="Z800" s="4" t="str">
        <f>IF(Tabela1[[#This Row],[R.A.E]]="SIM",VLOOKUP(Tabela1[[#This Row],[CLASSIFICAÇÃO]],Lista_Susp_!PRAZO,2,0)+Tabela1[[#This Row],[DATA]],"")</f>
        <v/>
      </c>
      <c r="AA800" s="13" t="b">
        <f ca="1">IF(Tabela1[[#This Row],[R.A.E]]="SIM",IF(AC800="ok","CONCLUÍDO",IF(Tabela1[[#This Row],[PRAZO ABERTURA R.A.E]]&lt;TODAY(),"ATRASADO","NO PRAZO")))</f>
        <v>0</v>
      </c>
      <c r="AB800" s="13" t="str">
        <f ca="1">IF(Tabela1[[#This Row],[PRAZO ABERTURA R.A.E]]&gt;=TODAY(),"",IF(Tabela1[[#This Row],[STATUS]]="ATRASADO",TODAY()-Tabela1[[#This Row],[PRAZO ABERTURA R.A.E]],""))</f>
        <v/>
      </c>
      <c r="AE800" s="3"/>
      <c r="AF800" t="s">
        <v>89</v>
      </c>
    </row>
    <row r="801" spans="1:32" ht="60" x14ac:dyDescent="0.25">
      <c r="A801" s="6">
        <v>800</v>
      </c>
      <c r="B801" s="2" t="s">
        <v>30</v>
      </c>
      <c r="C801" s="85">
        <v>45475</v>
      </c>
      <c r="D801" s="18" t="str">
        <f t="shared" si="9"/>
        <v>julho</v>
      </c>
      <c r="E801" s="9">
        <v>0.35416666666666669</v>
      </c>
      <c r="F801" s="80" t="s">
        <v>4652</v>
      </c>
      <c r="G801" s="2" t="s">
        <v>39</v>
      </c>
      <c r="H801" s="23"/>
      <c r="I801" s="131"/>
      <c r="J801" s="3"/>
      <c r="K801" s="5" t="s">
        <v>4657</v>
      </c>
      <c r="L801" s="6" t="s">
        <v>2210</v>
      </c>
      <c r="M801" s="3" t="s">
        <v>145</v>
      </c>
      <c r="N801" s="2" t="s">
        <v>4653</v>
      </c>
      <c r="O801" s="2" t="s">
        <v>4684</v>
      </c>
      <c r="P801" s="3" t="s">
        <v>4326</v>
      </c>
      <c r="Q801" s="70"/>
      <c r="R801" s="70"/>
      <c r="S801" s="70"/>
      <c r="T801" s="7" t="s">
        <v>4654</v>
      </c>
      <c r="U801" s="3" t="s">
        <v>4655</v>
      </c>
      <c r="V801" s="3" t="s">
        <v>94</v>
      </c>
      <c r="W801" s="3" t="s">
        <v>85</v>
      </c>
      <c r="X801" s="3" t="s">
        <v>95</v>
      </c>
      <c r="Y801" s="3" t="s">
        <v>89</v>
      </c>
      <c r="Z801" s="4">
        <f>IF(Tabela1[[#This Row],[R.A.E]]="SIM",VLOOKUP(Tabela1[[#This Row],[CLASSIFICAÇÃO]],Lista_Susp_!PRAZO,2,0)+Tabela1[[#This Row],[DATA]],"")</f>
        <v>45482</v>
      </c>
      <c r="AA801" s="13" t="str">
        <f ca="1">IF(Tabela1[[#This Row],[R.A.E]]="SIM",IF(AC801="ok","CONCLUÍDO",IF(Tabela1[[#This Row],[PRAZO ABERTURA R.A.E]]&lt;TODAY(),"ATRASADO","NO PRAZO")))</f>
        <v>ATRASADO</v>
      </c>
      <c r="AB801" s="13">
        <f ca="1">IF(Tabela1[[#This Row],[PRAZO ABERTURA R.A.E]]&gt;=TODAY(),"",IF(Tabela1[[#This Row],[STATUS]]="ATRASADO",TODAY()-Tabela1[[#This Row],[PRAZO ABERTURA R.A.E]],""))</f>
        <v>66</v>
      </c>
      <c r="AE801" s="3"/>
      <c r="AF801" t="s">
        <v>89</v>
      </c>
    </row>
    <row r="802" spans="1:32" ht="30" x14ac:dyDescent="0.25">
      <c r="A802" s="6">
        <v>801</v>
      </c>
      <c r="B802" s="2" t="s">
        <v>25</v>
      </c>
      <c r="C802" s="85">
        <v>45477</v>
      </c>
      <c r="D802" s="18" t="str">
        <f t="shared" si="9"/>
        <v>julho</v>
      </c>
      <c r="E802" s="9">
        <v>0.39583333333333331</v>
      </c>
      <c r="F802" s="80" t="s">
        <v>4665</v>
      </c>
      <c r="G802" s="2" t="s">
        <v>39</v>
      </c>
      <c r="H802" s="23"/>
      <c r="I802" s="131"/>
      <c r="J802" s="3" t="s">
        <v>89</v>
      </c>
      <c r="K802" s="5" t="s">
        <v>4837</v>
      </c>
      <c r="L802" s="6" t="s">
        <v>209</v>
      </c>
      <c r="M802" s="3" t="s">
        <v>145</v>
      </c>
      <c r="N802" s="2" t="s">
        <v>1782</v>
      </c>
      <c r="O802" s="2" t="s">
        <v>4666</v>
      </c>
      <c r="P802" s="3" t="s">
        <v>4591</v>
      </c>
      <c r="Q802" s="70"/>
      <c r="R802" s="70"/>
      <c r="S802" s="70"/>
      <c r="T802" s="7" t="s">
        <v>4667</v>
      </c>
      <c r="U802" s="3" t="s">
        <v>4668</v>
      </c>
      <c r="V802" s="3" t="s">
        <v>91</v>
      </c>
      <c r="W802" s="3" t="s">
        <v>92</v>
      </c>
      <c r="X802" s="3" t="s">
        <v>95</v>
      </c>
      <c r="Y802" s="3" t="s">
        <v>89</v>
      </c>
      <c r="Z802" s="4">
        <f>IF(Tabela1[[#This Row],[R.A.E]]="SIM",VLOOKUP(Tabela1[[#This Row],[CLASSIFICAÇÃO]],Lista_Susp_!PRAZO,2,0)+Tabela1[[#This Row],[DATA]],"")</f>
        <v>45484</v>
      </c>
      <c r="AA802" s="13" t="str">
        <f ca="1">IF(Tabela1[[#This Row],[R.A.E]]="SIM",IF(AC802="ok","CONCLUÍDO",IF(Tabela1[[#This Row],[PRAZO ABERTURA R.A.E]]&lt;TODAY(),"ATRASADO","NO PRAZO")))</f>
        <v>CONCLUÍDO</v>
      </c>
      <c r="AB802" s="13" t="str">
        <f ca="1">IF(Tabela1[[#This Row],[PRAZO ABERTURA R.A.E]]&gt;=TODAY(),"",IF(Tabela1[[#This Row],[STATUS]]="ATRASADO",TODAY()-Tabela1[[#This Row],[PRAZO ABERTURA R.A.E]],""))</f>
        <v/>
      </c>
      <c r="AC802" s="3" t="s">
        <v>958</v>
      </c>
      <c r="AD802" s="4">
        <v>45482</v>
      </c>
      <c r="AE802" s="3" t="s">
        <v>89</v>
      </c>
      <c r="AF802" t="s">
        <v>89</v>
      </c>
    </row>
    <row r="803" spans="1:32" ht="90" x14ac:dyDescent="0.25">
      <c r="A803" s="6">
        <v>802</v>
      </c>
      <c r="B803" s="2" t="s">
        <v>25</v>
      </c>
      <c r="C803" s="85">
        <v>45477</v>
      </c>
      <c r="D803" s="18" t="str">
        <f t="shared" si="9"/>
        <v>julho</v>
      </c>
      <c r="E803" s="9">
        <v>0.60416666666666663</v>
      </c>
      <c r="F803" s="80" t="s">
        <v>4669</v>
      </c>
      <c r="G803" s="2" t="s">
        <v>32</v>
      </c>
      <c r="H803" s="23"/>
      <c r="I803" s="131"/>
      <c r="J803" s="3"/>
      <c r="K803" s="5" t="s">
        <v>4836</v>
      </c>
      <c r="L803" s="6" t="s">
        <v>221</v>
      </c>
      <c r="M803" s="3" t="s">
        <v>145</v>
      </c>
      <c r="N803" s="2" t="s">
        <v>4265</v>
      </c>
      <c r="O803" s="2" t="s">
        <v>4670</v>
      </c>
      <c r="P803" s="3" t="s">
        <v>372</v>
      </c>
      <c r="Q803" s="70"/>
      <c r="R803" s="70"/>
      <c r="S803" s="70"/>
      <c r="T803" s="7" t="s">
        <v>4671</v>
      </c>
      <c r="U803" s="3" t="s">
        <v>4349</v>
      </c>
      <c r="V803" s="3" t="s">
        <v>276</v>
      </c>
      <c r="W803" s="3" t="s">
        <v>85</v>
      </c>
      <c r="X803" s="3" t="s">
        <v>86</v>
      </c>
      <c r="Y803" s="3" t="s">
        <v>83</v>
      </c>
      <c r="Z803" s="4" t="str">
        <f>IF(Tabela1[[#This Row],[R.A.E]]="SIM",VLOOKUP(Tabela1[[#This Row],[CLASSIFICAÇÃO]],Lista_Susp_!PRAZO,2,0)+Tabela1[[#This Row],[DATA]],"")</f>
        <v/>
      </c>
      <c r="AA803" s="13" t="b">
        <f ca="1">IF(Tabela1[[#This Row],[R.A.E]]="SIM",IF(AC803="ok","CONCLUÍDO",IF(Tabela1[[#This Row],[PRAZO ABERTURA R.A.E]]&lt;TODAY(),"ATRASADO","NO PRAZO")))</f>
        <v>0</v>
      </c>
      <c r="AB803" s="13" t="str">
        <f ca="1">IF(Tabela1[[#This Row],[PRAZO ABERTURA R.A.E]]&gt;=TODAY(),"",IF(Tabela1[[#This Row],[STATUS]]="ATRASADO",TODAY()-Tabela1[[#This Row],[PRAZO ABERTURA R.A.E]],""))</f>
        <v/>
      </c>
      <c r="AE803" s="3"/>
      <c r="AF803" t="s">
        <v>89</v>
      </c>
    </row>
    <row r="804" spans="1:32" ht="45" x14ac:dyDescent="0.25">
      <c r="A804" s="6">
        <v>803</v>
      </c>
      <c r="B804" s="2" t="s">
        <v>30</v>
      </c>
      <c r="C804" s="85">
        <v>45477</v>
      </c>
      <c r="D804" s="18" t="str">
        <f t="shared" si="9"/>
        <v>julho</v>
      </c>
      <c r="E804" s="9">
        <v>0.47222222222222227</v>
      </c>
      <c r="F804" s="80" t="s">
        <v>4672</v>
      </c>
      <c r="G804" s="2" t="s">
        <v>39</v>
      </c>
      <c r="H804" s="23"/>
      <c r="I804" s="131"/>
      <c r="J804" s="3" t="s">
        <v>89</v>
      </c>
      <c r="K804" s="5" t="s">
        <v>4835</v>
      </c>
      <c r="L804" s="6" t="s">
        <v>176</v>
      </c>
      <c r="M804" s="3" t="s">
        <v>145</v>
      </c>
      <c r="N804" s="2" t="s">
        <v>4673</v>
      </c>
      <c r="O804" s="2" t="s">
        <v>4674</v>
      </c>
      <c r="P804" s="3" t="s">
        <v>3286</v>
      </c>
      <c r="Q804" s="70"/>
      <c r="R804" s="70"/>
      <c r="S804" s="70"/>
      <c r="T804" s="7" t="s">
        <v>4675</v>
      </c>
      <c r="U804" s="3" t="s">
        <v>3135</v>
      </c>
      <c r="V804" s="3" t="s">
        <v>3991</v>
      </c>
      <c r="W804" s="3" t="s">
        <v>92</v>
      </c>
      <c r="X804" s="3" t="s">
        <v>95</v>
      </c>
      <c r="Y804" s="3" t="s">
        <v>89</v>
      </c>
      <c r="Z804" s="4">
        <f>IF(Tabela1[[#This Row],[R.A.E]]="SIM",VLOOKUP(Tabela1[[#This Row],[CLASSIFICAÇÃO]],Lista_Susp_!PRAZO,2,0)+Tabela1[[#This Row],[DATA]],"")</f>
        <v>45484</v>
      </c>
      <c r="AA804" s="13" t="str">
        <f ca="1">IF(Tabela1[[#This Row],[R.A.E]]="SIM",IF(AC804="ok","CONCLUÍDO",IF(Tabela1[[#This Row],[PRAZO ABERTURA R.A.E]]&lt;TODAY(),"ATRASADO","NO PRAZO")))</f>
        <v>ATRASADO</v>
      </c>
      <c r="AB804" s="13">
        <f ca="1">IF(Tabela1[[#This Row],[PRAZO ABERTURA R.A.E]]&gt;=TODAY(),"",IF(Tabela1[[#This Row],[STATUS]]="ATRASADO",TODAY()-Tabela1[[#This Row],[PRAZO ABERTURA R.A.E]],""))</f>
        <v>64</v>
      </c>
      <c r="AE804" s="3"/>
      <c r="AF804" t="s">
        <v>89</v>
      </c>
    </row>
    <row r="805" spans="1:32" ht="90" x14ac:dyDescent="0.25">
      <c r="A805" s="6">
        <v>804</v>
      </c>
      <c r="B805" s="2" t="s">
        <v>25</v>
      </c>
      <c r="C805" s="85">
        <v>45477</v>
      </c>
      <c r="D805" s="18" t="str">
        <f t="shared" si="9"/>
        <v>julho</v>
      </c>
      <c r="E805" s="9">
        <v>0.45833333333333331</v>
      </c>
      <c r="F805" s="80" t="s">
        <v>4676</v>
      </c>
      <c r="G805" s="2" t="s">
        <v>36</v>
      </c>
      <c r="H805" s="23"/>
      <c r="I805" s="131"/>
      <c r="J805" s="3"/>
      <c r="K805" s="5" t="s">
        <v>4834</v>
      </c>
      <c r="L805" s="6" t="s">
        <v>212</v>
      </c>
      <c r="M805" s="3" t="s">
        <v>46</v>
      </c>
      <c r="N805" s="2" t="s">
        <v>2741</v>
      </c>
      <c r="O805" s="2" t="s">
        <v>4677</v>
      </c>
      <c r="P805" s="3" t="s">
        <v>2743</v>
      </c>
      <c r="Q805" s="70"/>
      <c r="R805" s="70"/>
      <c r="S805" s="70"/>
      <c r="T805" s="7" t="s">
        <v>4678</v>
      </c>
      <c r="U805" s="3" t="s">
        <v>4679</v>
      </c>
      <c r="V805" s="3" t="s">
        <v>97</v>
      </c>
      <c r="W805" s="3" t="s">
        <v>85</v>
      </c>
      <c r="X805" s="3" t="s">
        <v>86</v>
      </c>
      <c r="Y805" s="3" t="s">
        <v>83</v>
      </c>
      <c r="Z805" s="4" t="str">
        <f>IF(Tabela1[[#This Row],[R.A.E]]="SIM",VLOOKUP(Tabela1[[#This Row],[CLASSIFICAÇÃO]],Lista_Susp_!PRAZO,2,0)+Tabela1[[#This Row],[DATA]],"")</f>
        <v/>
      </c>
      <c r="AA805" s="13" t="b">
        <f ca="1">IF(Tabela1[[#This Row],[R.A.E]]="SIM",IF(AC805="ok","CONCLUÍDO",IF(Tabela1[[#This Row],[PRAZO ABERTURA R.A.E]]&lt;TODAY(),"ATRASADO","NO PRAZO")))</f>
        <v>0</v>
      </c>
      <c r="AB805" s="13" t="str">
        <f ca="1">IF(Tabela1[[#This Row],[PRAZO ABERTURA R.A.E]]&gt;=TODAY(),"",IF(Tabela1[[#This Row],[STATUS]]="ATRASADO",TODAY()-Tabela1[[#This Row],[PRAZO ABERTURA R.A.E]],""))</f>
        <v/>
      </c>
      <c r="AE805" s="3"/>
      <c r="AF805" t="s">
        <v>89</v>
      </c>
    </row>
    <row r="806" spans="1:32" ht="30" x14ac:dyDescent="0.25">
      <c r="A806" s="6">
        <v>805</v>
      </c>
      <c r="B806" s="2" t="s">
        <v>25</v>
      </c>
      <c r="C806" s="85">
        <v>45475</v>
      </c>
      <c r="D806" s="18" t="str">
        <f t="shared" si="9"/>
        <v>julho</v>
      </c>
      <c r="E806" s="9">
        <v>0.96458333333333324</v>
      </c>
      <c r="F806" s="80" t="s">
        <v>4680</v>
      </c>
      <c r="G806" s="2" t="s">
        <v>28</v>
      </c>
      <c r="H806" s="23" t="s">
        <v>2401</v>
      </c>
      <c r="I806" s="131"/>
      <c r="J806" s="3"/>
      <c r="K806" s="5" t="s">
        <v>4681</v>
      </c>
      <c r="L806" s="6" t="s">
        <v>150</v>
      </c>
      <c r="M806" s="3" t="s">
        <v>146</v>
      </c>
      <c r="N806" s="2" t="s">
        <v>2911</v>
      </c>
      <c r="O806" s="2" t="s">
        <v>4682</v>
      </c>
      <c r="P806" s="3" t="s">
        <v>4061</v>
      </c>
      <c r="Q806" s="70"/>
      <c r="R806" s="70"/>
      <c r="S806" s="70"/>
      <c r="T806" s="7" t="s">
        <v>4683</v>
      </c>
      <c r="U806" s="3" t="s">
        <v>3860</v>
      </c>
      <c r="V806" s="3" t="s">
        <v>122</v>
      </c>
      <c r="W806" s="3" t="s">
        <v>85</v>
      </c>
      <c r="X806" s="3" t="s">
        <v>86</v>
      </c>
      <c r="Y806" s="3" t="s">
        <v>83</v>
      </c>
      <c r="Z806" s="4" t="str">
        <f>IF(Tabela1[[#This Row],[R.A.E]]="SIM",VLOOKUP(Tabela1[[#This Row],[CLASSIFICAÇÃO]],Lista_Susp_!PRAZO,2,0)+Tabela1[[#This Row],[DATA]],"")</f>
        <v/>
      </c>
      <c r="AA806" s="13" t="b">
        <f ca="1">IF(Tabela1[[#This Row],[R.A.E]]="SIM",IF(AC806="ok","CONCLUÍDO",IF(Tabela1[[#This Row],[PRAZO ABERTURA R.A.E]]&lt;TODAY(),"ATRASADO","NO PRAZO")))</f>
        <v>0</v>
      </c>
      <c r="AB806" s="13" t="str">
        <f ca="1">IF(Tabela1[[#This Row],[PRAZO ABERTURA R.A.E]]&gt;=TODAY(),"",IF(Tabela1[[#This Row],[STATUS]]="ATRASADO",TODAY()-Tabela1[[#This Row],[PRAZO ABERTURA R.A.E]],""))</f>
        <v/>
      </c>
      <c r="AE806" s="3"/>
      <c r="AF806" t="s">
        <v>83</v>
      </c>
    </row>
    <row r="807" spans="1:32" ht="30" x14ac:dyDescent="0.25">
      <c r="A807" s="6">
        <v>806</v>
      </c>
      <c r="B807" s="2" t="s">
        <v>25</v>
      </c>
      <c r="C807" s="85">
        <v>45477</v>
      </c>
      <c r="D807" s="18" t="str">
        <f t="shared" si="9"/>
        <v>julho</v>
      </c>
      <c r="E807" s="9">
        <v>0.64583333333333337</v>
      </c>
      <c r="F807" s="80" t="s">
        <v>3883</v>
      </c>
      <c r="G807" s="2" t="s">
        <v>32</v>
      </c>
      <c r="H807" s="23"/>
      <c r="I807" s="131"/>
      <c r="J807" s="3"/>
      <c r="K807" s="5" t="s">
        <v>4833</v>
      </c>
      <c r="L807" s="6" t="s">
        <v>150</v>
      </c>
      <c r="M807" s="3" t="s">
        <v>51</v>
      </c>
      <c r="N807" s="2" t="s">
        <v>4685</v>
      </c>
      <c r="O807" s="2" t="s">
        <v>4686</v>
      </c>
      <c r="P807" s="3" t="s">
        <v>526</v>
      </c>
      <c r="Q807" s="70"/>
      <c r="R807" s="70"/>
      <c r="S807" s="70"/>
      <c r="T807" s="7" t="s">
        <v>4687</v>
      </c>
      <c r="U807" s="3" t="s">
        <v>4688</v>
      </c>
      <c r="V807" s="3" t="s">
        <v>97</v>
      </c>
      <c r="W807" s="3" t="s">
        <v>85</v>
      </c>
      <c r="X807" s="3" t="s">
        <v>86</v>
      </c>
      <c r="Y807" s="3" t="s">
        <v>83</v>
      </c>
      <c r="Z807" s="4" t="str">
        <f>IF(Tabela1[[#This Row],[R.A.E]]="SIM",VLOOKUP(Tabela1[[#This Row],[CLASSIFICAÇÃO]],Lista_Susp_!PRAZO,2,0)+Tabela1[[#This Row],[DATA]],"")</f>
        <v/>
      </c>
      <c r="AA807" s="13" t="b">
        <f ca="1">IF(Tabela1[[#This Row],[R.A.E]]="SIM",IF(AC807="ok","CONCLUÍDO",IF(Tabela1[[#This Row],[PRAZO ABERTURA R.A.E]]&lt;TODAY(),"ATRASADO","NO PRAZO")))</f>
        <v>0</v>
      </c>
      <c r="AB807" s="13" t="str">
        <f ca="1">IF(Tabela1[[#This Row],[PRAZO ABERTURA R.A.E]]&gt;=TODAY(),"",IF(Tabela1[[#This Row],[STATUS]]="ATRASADO",TODAY()-Tabela1[[#This Row],[PRAZO ABERTURA R.A.E]],""))</f>
        <v/>
      </c>
      <c r="AE807" s="3"/>
      <c r="AF807" t="s">
        <v>89</v>
      </c>
    </row>
    <row r="808" spans="1:32" ht="45" x14ac:dyDescent="0.25">
      <c r="A808" s="6">
        <v>807</v>
      </c>
      <c r="B808" s="2" t="s">
        <v>25</v>
      </c>
      <c r="C808" s="85">
        <v>45477</v>
      </c>
      <c r="D808" s="18" t="str">
        <f t="shared" si="9"/>
        <v>julho</v>
      </c>
      <c r="E808" s="9">
        <v>0.875</v>
      </c>
      <c r="F808" s="80" t="s">
        <v>4689</v>
      </c>
      <c r="G808" s="2" t="s">
        <v>34</v>
      </c>
      <c r="H808" s="23"/>
      <c r="I808" s="131" t="s">
        <v>5261</v>
      </c>
      <c r="J808" s="3"/>
      <c r="K808" s="5" t="s">
        <v>4832</v>
      </c>
      <c r="L808" s="6" t="s">
        <v>150</v>
      </c>
      <c r="M808" s="3" t="s">
        <v>147</v>
      </c>
      <c r="N808" s="2" t="s">
        <v>1507</v>
      </c>
      <c r="O808" s="2" t="s">
        <v>4690</v>
      </c>
      <c r="P808" s="3" t="s">
        <v>665</v>
      </c>
      <c r="Q808" s="70"/>
      <c r="R808" s="70"/>
      <c r="S808" s="70"/>
      <c r="T808" s="7" t="s">
        <v>4691</v>
      </c>
      <c r="U808" s="3" t="s">
        <v>4692</v>
      </c>
      <c r="V808" s="3" t="s">
        <v>93</v>
      </c>
      <c r="W808" s="3" t="s">
        <v>92</v>
      </c>
      <c r="X808" s="3" t="s">
        <v>86</v>
      </c>
      <c r="Y808" s="3" t="s">
        <v>89</v>
      </c>
      <c r="Z808" s="4">
        <f>IF(Tabela1[[#This Row],[R.A.E]]="SIM",VLOOKUP(Tabela1[[#This Row],[CLASSIFICAÇÃO]],Lista_Susp_!PRAZO,2,0)+Tabela1[[#This Row],[DATA]],"")</f>
        <v>45484</v>
      </c>
      <c r="AA808" s="13" t="str">
        <f ca="1">IF(Tabela1[[#This Row],[R.A.E]]="SIM",IF(AC808="ok","CONCLUÍDO",IF(Tabela1[[#This Row],[PRAZO ABERTURA R.A.E]]&lt;TODAY(),"ATRASADO","NO PRAZO")))</f>
        <v>ATRASADO</v>
      </c>
      <c r="AB808" s="13">
        <f ca="1">IF(Tabela1[[#This Row],[PRAZO ABERTURA R.A.E]]&gt;=TODAY(),"",IF(Tabela1[[#This Row],[STATUS]]="ATRASADO",TODAY()-Tabela1[[#This Row],[PRAZO ABERTURA R.A.E]],""))</f>
        <v>64</v>
      </c>
      <c r="AE808" s="3"/>
      <c r="AF808" t="s">
        <v>89</v>
      </c>
    </row>
    <row r="809" spans="1:32" ht="60" x14ac:dyDescent="0.25">
      <c r="A809" s="6">
        <v>808</v>
      </c>
      <c r="B809" s="2" t="s">
        <v>25</v>
      </c>
      <c r="C809" s="85">
        <v>45478</v>
      </c>
      <c r="D809" s="18" t="str">
        <f t="shared" ref="D809:D823" si="10">TEXT(C809,"MMMM")</f>
        <v>julho</v>
      </c>
      <c r="E809" s="9">
        <v>0.20833333333333334</v>
      </c>
      <c r="F809" s="80" t="s">
        <v>1023</v>
      </c>
      <c r="G809" s="2" t="s">
        <v>32</v>
      </c>
      <c r="H809" s="23"/>
      <c r="I809" s="131"/>
      <c r="J809" s="3" t="s">
        <v>89</v>
      </c>
      <c r="K809" s="5" t="s">
        <v>4831</v>
      </c>
      <c r="L809" s="6" t="s">
        <v>150</v>
      </c>
      <c r="M809" s="3" t="s">
        <v>144</v>
      </c>
      <c r="N809" s="2" t="s">
        <v>1507</v>
      </c>
      <c r="O809" s="2" t="s">
        <v>4693</v>
      </c>
      <c r="P809" s="3" t="s">
        <v>4694</v>
      </c>
      <c r="Q809" s="70"/>
      <c r="R809" s="70"/>
      <c r="S809" s="70"/>
      <c r="T809" s="7" t="s">
        <v>4695</v>
      </c>
      <c r="U809" s="3" t="s">
        <v>1344</v>
      </c>
      <c r="V809" s="3" t="s">
        <v>98</v>
      </c>
      <c r="W809" s="3" t="s">
        <v>88</v>
      </c>
      <c r="X809" s="3" t="s">
        <v>86</v>
      </c>
      <c r="Y809" s="3" t="s">
        <v>89</v>
      </c>
      <c r="Z809" s="4">
        <f>IF(Tabela1[[#This Row],[R.A.E]]="SIM",VLOOKUP(Tabela1[[#This Row],[CLASSIFICAÇÃO]],Lista_Susp_!PRAZO,2,0)+Tabela1[[#This Row],[DATA]],"")</f>
        <v>45485</v>
      </c>
      <c r="AA809" s="13" t="str">
        <f ca="1">IF(Tabela1[[#This Row],[R.A.E]]="SIM",IF(AC809="ok","CONCLUÍDO",IF(Tabela1[[#This Row],[PRAZO ABERTURA R.A.E]]&lt;TODAY(),"ATRASADO","NO PRAZO")))</f>
        <v>CONCLUÍDO</v>
      </c>
      <c r="AB809" s="13" t="str">
        <f ca="1">IF(Tabela1[[#This Row],[PRAZO ABERTURA R.A.E]]&gt;=TODAY(),"",IF(Tabela1[[#This Row],[STATUS]]="ATRASADO",TODAY()-Tabela1[[#This Row],[PRAZO ABERTURA R.A.E]],""))</f>
        <v/>
      </c>
      <c r="AC809" s="3" t="s">
        <v>248</v>
      </c>
      <c r="AD809" s="4">
        <v>45485</v>
      </c>
      <c r="AE809" s="3"/>
      <c r="AF809" t="s">
        <v>89</v>
      </c>
    </row>
    <row r="810" spans="1:32" ht="45" x14ac:dyDescent="0.25">
      <c r="A810" s="6">
        <v>809</v>
      </c>
      <c r="B810" s="2" t="s">
        <v>25</v>
      </c>
      <c r="C810" s="85">
        <v>45478</v>
      </c>
      <c r="D810" s="18" t="str">
        <f t="shared" si="10"/>
        <v>julho</v>
      </c>
      <c r="E810" s="9">
        <v>0.93055555555555547</v>
      </c>
      <c r="F810" s="80" t="s">
        <v>4696</v>
      </c>
      <c r="G810" s="2" t="s">
        <v>34</v>
      </c>
      <c r="H810" s="23"/>
      <c r="I810" s="131" t="s">
        <v>5261</v>
      </c>
      <c r="J810" s="3"/>
      <c r="K810" s="5" t="s">
        <v>4720</v>
      </c>
      <c r="L810" s="6" t="s">
        <v>68</v>
      </c>
      <c r="M810" s="3" t="s">
        <v>146</v>
      </c>
      <c r="N810" s="2" t="s">
        <v>4697</v>
      </c>
      <c r="O810" s="2" t="s">
        <v>4698</v>
      </c>
      <c r="P810" s="3" t="s">
        <v>510</v>
      </c>
      <c r="Q810" s="70"/>
      <c r="R810" s="70"/>
      <c r="S810" s="70"/>
      <c r="T810" s="7" t="s">
        <v>4699</v>
      </c>
      <c r="U810" s="3" t="s">
        <v>4171</v>
      </c>
      <c r="V810" s="3" t="s">
        <v>80</v>
      </c>
      <c r="W810" s="3" t="s">
        <v>88</v>
      </c>
      <c r="X810" s="3" t="s">
        <v>95</v>
      </c>
      <c r="Y810" s="3" t="s">
        <v>89</v>
      </c>
      <c r="Z810" s="4">
        <f>IF(Tabela1[[#This Row],[R.A.E]]="SIM",VLOOKUP(Tabela1[[#This Row],[CLASSIFICAÇÃO]],Lista_Susp_!PRAZO,2,0)+Tabela1[[#This Row],[DATA]],"")</f>
        <v>45485</v>
      </c>
      <c r="AA810" s="13" t="str">
        <f ca="1">IF(Tabela1[[#This Row],[R.A.E]]="SIM",IF(AC810="ok","CONCLUÍDO",IF(Tabela1[[#This Row],[PRAZO ABERTURA R.A.E]]&lt;TODAY(),"ATRASADO","NO PRAZO")))</f>
        <v>CONCLUÍDO</v>
      </c>
      <c r="AB810" s="13" t="str">
        <f ca="1">IF(Tabela1[[#This Row],[PRAZO ABERTURA R.A.E]]&gt;=TODAY(),"",IF(Tabela1[[#This Row],[STATUS]]="ATRASADO",TODAY()-Tabela1[[#This Row],[PRAZO ABERTURA R.A.E]],""))</f>
        <v/>
      </c>
      <c r="AC810" s="3" t="s">
        <v>248</v>
      </c>
      <c r="AD810" s="4">
        <v>45483</v>
      </c>
      <c r="AE810" s="3" t="s">
        <v>89</v>
      </c>
      <c r="AF810" t="s">
        <v>89</v>
      </c>
    </row>
    <row r="811" spans="1:32" ht="75" x14ac:dyDescent="0.25">
      <c r="A811" s="6">
        <v>810</v>
      </c>
      <c r="B811" s="2" t="s">
        <v>25</v>
      </c>
      <c r="C811" s="85">
        <v>45480</v>
      </c>
      <c r="D811" s="18" t="str">
        <f t="shared" si="10"/>
        <v>julho</v>
      </c>
      <c r="E811" s="9">
        <v>6.25E-2</v>
      </c>
      <c r="F811" s="80" t="s">
        <v>4700</v>
      </c>
      <c r="G811" s="2" t="s">
        <v>32</v>
      </c>
      <c r="H811" s="23"/>
      <c r="I811" s="131"/>
      <c r="J811" s="3" t="s">
        <v>89</v>
      </c>
      <c r="K811" s="5" t="s">
        <v>4830</v>
      </c>
      <c r="L811" s="6" t="s">
        <v>150</v>
      </c>
      <c r="M811" s="3" t="s">
        <v>284</v>
      </c>
      <c r="N811" s="2" t="s">
        <v>4701</v>
      </c>
      <c r="O811" s="80" t="s">
        <v>4702</v>
      </c>
      <c r="P811" s="3" t="s">
        <v>533</v>
      </c>
      <c r="Q811" s="70"/>
      <c r="R811" s="70"/>
      <c r="S811" s="70"/>
      <c r="T811" s="7" t="s">
        <v>4703</v>
      </c>
      <c r="U811" s="1" t="s">
        <v>3766</v>
      </c>
      <c r="V811" s="3" t="s">
        <v>112</v>
      </c>
      <c r="W811" s="3" t="s">
        <v>85</v>
      </c>
      <c r="X811" s="3" t="s">
        <v>95</v>
      </c>
      <c r="Y811" s="3" t="s">
        <v>89</v>
      </c>
      <c r="Z811" s="4">
        <f>IF(Tabela1[[#This Row],[R.A.E]]="SIM",VLOOKUP(Tabela1[[#This Row],[CLASSIFICAÇÃO]],Lista_Susp_!PRAZO,2,0)+Tabela1[[#This Row],[DATA]],"")</f>
        <v>45487</v>
      </c>
      <c r="AA811" s="13" t="str">
        <f ca="1">IF(Tabela1[[#This Row],[R.A.E]]="SIM",IF(AC811="ok","CONCLUÍDO",IF(Tabela1[[#This Row],[PRAZO ABERTURA R.A.E]]&lt;TODAY(),"ATRASADO","NO PRAZO")))</f>
        <v>CONCLUÍDO</v>
      </c>
      <c r="AB811" s="13" t="str">
        <f ca="1">IF(Tabela1[[#This Row],[PRAZO ABERTURA R.A.E]]&gt;=TODAY(),"",IF(Tabela1[[#This Row],[STATUS]]="ATRASADO",TODAY()-Tabela1[[#This Row],[PRAZO ABERTURA R.A.E]],""))</f>
        <v/>
      </c>
      <c r="AC811" s="3" t="s">
        <v>958</v>
      </c>
      <c r="AD811" s="4">
        <v>45485</v>
      </c>
      <c r="AE811" s="3" t="s">
        <v>89</v>
      </c>
      <c r="AF811" t="s">
        <v>89</v>
      </c>
    </row>
    <row r="812" spans="1:32" ht="30" x14ac:dyDescent="0.25">
      <c r="A812" s="6">
        <v>811</v>
      </c>
      <c r="B812" s="2" t="s">
        <v>25</v>
      </c>
      <c r="C812" s="85">
        <v>45479</v>
      </c>
      <c r="D812" s="18" t="str">
        <f t="shared" si="10"/>
        <v>julho</v>
      </c>
      <c r="E812" s="9">
        <v>0.5625</v>
      </c>
      <c r="F812" s="80" t="s">
        <v>4704</v>
      </c>
      <c r="G812" s="2" t="s">
        <v>28</v>
      </c>
      <c r="H812" s="23" t="s">
        <v>2532</v>
      </c>
      <c r="I812" s="131"/>
      <c r="J812" s="3"/>
      <c r="K812" s="5" t="s">
        <v>4705</v>
      </c>
      <c r="L812" s="6" t="s">
        <v>243</v>
      </c>
      <c r="M812" s="3" t="s">
        <v>145</v>
      </c>
      <c r="N812" s="2" t="s">
        <v>4706</v>
      </c>
      <c r="O812" s="2" t="s">
        <v>4707</v>
      </c>
      <c r="P812" s="3" t="s">
        <v>1673</v>
      </c>
      <c r="Q812" s="70"/>
      <c r="R812" s="70"/>
      <c r="S812" s="70"/>
      <c r="T812" s="7" t="s">
        <v>4708</v>
      </c>
      <c r="U812" s="3" t="s">
        <v>3538</v>
      </c>
      <c r="V812" s="3" t="s">
        <v>91</v>
      </c>
      <c r="W812" s="3" t="s">
        <v>92</v>
      </c>
      <c r="X812" s="3" t="s">
        <v>95</v>
      </c>
      <c r="Y812" s="3" t="s">
        <v>89</v>
      </c>
      <c r="Z812" s="4">
        <f>IF(Tabela1[[#This Row],[R.A.E]]="SIM",VLOOKUP(Tabela1[[#This Row],[CLASSIFICAÇÃO]],Lista_Susp_!PRAZO,2,0)+Tabela1[[#This Row],[DATA]],"")</f>
        <v>45486</v>
      </c>
      <c r="AA812" s="13" t="str">
        <f ca="1">IF(Tabela1[[#This Row],[R.A.E]]="SIM",IF(AC812="ok","CONCLUÍDO",IF(Tabela1[[#This Row],[PRAZO ABERTURA R.A.E]]&lt;TODAY(),"ATRASADO","NO PRAZO")))</f>
        <v>CONCLUÍDO</v>
      </c>
      <c r="AB812" s="13" t="str">
        <f ca="1">IF(Tabela1[[#This Row],[PRAZO ABERTURA R.A.E]]&gt;=TODAY(),"",IF(Tabela1[[#This Row],[STATUS]]="ATRASADO",TODAY()-Tabela1[[#This Row],[PRAZO ABERTURA R.A.E]],""))</f>
        <v/>
      </c>
      <c r="AC812" s="3" t="s">
        <v>248</v>
      </c>
      <c r="AD812" s="4">
        <v>45485</v>
      </c>
      <c r="AE812" s="3" t="s">
        <v>89</v>
      </c>
      <c r="AF812" t="s">
        <v>89</v>
      </c>
    </row>
    <row r="813" spans="1:32" ht="30" x14ac:dyDescent="0.25">
      <c r="A813" s="6">
        <v>812</v>
      </c>
      <c r="B813" s="2" t="s">
        <v>25</v>
      </c>
      <c r="C813" s="85">
        <v>45479</v>
      </c>
      <c r="D813" s="18" t="str">
        <f t="shared" si="10"/>
        <v>julho</v>
      </c>
      <c r="E813" s="9">
        <v>0.875</v>
      </c>
      <c r="F813" s="80" t="s">
        <v>1449</v>
      </c>
      <c r="G813" s="2" t="s">
        <v>28</v>
      </c>
      <c r="H813" s="23" t="s">
        <v>2400</v>
      </c>
      <c r="I813" s="131"/>
      <c r="J813" s="3"/>
      <c r="K813" s="5" t="s">
        <v>4829</v>
      </c>
      <c r="L813" s="6" t="s">
        <v>150</v>
      </c>
      <c r="M813" s="3" t="s">
        <v>145</v>
      </c>
      <c r="N813" s="2" t="s">
        <v>4709</v>
      </c>
      <c r="O813" s="2" t="s">
        <v>4710</v>
      </c>
      <c r="P813" s="3" t="s">
        <v>4711</v>
      </c>
      <c r="Q813" s="70"/>
      <c r="R813" s="70"/>
      <c r="S813" s="70"/>
      <c r="T813" s="7" t="s">
        <v>4712</v>
      </c>
      <c r="U813" s="3" t="s">
        <v>3592</v>
      </c>
      <c r="V813" s="3" t="s">
        <v>297</v>
      </c>
      <c r="W813" s="3" t="s">
        <v>85</v>
      </c>
      <c r="X813" s="3" t="s">
        <v>86</v>
      </c>
      <c r="Y813" s="3" t="s">
        <v>83</v>
      </c>
      <c r="Z813" s="4" t="str">
        <f>IF(Tabela1[[#This Row],[R.A.E]]="SIM",VLOOKUP(Tabela1[[#This Row],[CLASSIFICAÇÃO]],Lista_Susp_!PRAZO,2,0)+Tabela1[[#This Row],[DATA]],"")</f>
        <v/>
      </c>
      <c r="AA813" s="13" t="b">
        <f ca="1">IF(Tabela1[[#This Row],[R.A.E]]="SIM",IF(AC813="ok","CONCLUÍDO",IF(Tabela1[[#This Row],[PRAZO ABERTURA R.A.E]]&lt;TODAY(),"ATRASADO","NO PRAZO")))</f>
        <v>0</v>
      </c>
      <c r="AB813" s="13" t="str">
        <f ca="1">IF(Tabela1[[#This Row],[PRAZO ABERTURA R.A.E]]&gt;=TODAY(),"",IF(Tabela1[[#This Row],[STATUS]]="ATRASADO",TODAY()-Tabela1[[#This Row],[PRAZO ABERTURA R.A.E]],""))</f>
        <v/>
      </c>
      <c r="AE813" s="3"/>
      <c r="AF813" t="s">
        <v>89</v>
      </c>
    </row>
    <row r="814" spans="1:32" ht="45" x14ac:dyDescent="0.25">
      <c r="A814" s="6">
        <v>813</v>
      </c>
      <c r="B814" s="2" t="s">
        <v>30</v>
      </c>
      <c r="C814" s="85">
        <v>45478</v>
      </c>
      <c r="D814" s="18" t="str">
        <f t="shared" si="10"/>
        <v>julho</v>
      </c>
      <c r="E814" s="9">
        <v>0.54861111111111105</v>
      </c>
      <c r="F814" s="80" t="s">
        <v>561</v>
      </c>
      <c r="G814" s="2" t="s">
        <v>39</v>
      </c>
      <c r="H814" s="23"/>
      <c r="I814" s="131"/>
      <c r="J814" s="3"/>
      <c r="K814" s="5" t="s">
        <v>4713</v>
      </c>
      <c r="L814" s="6" t="s">
        <v>4302</v>
      </c>
      <c r="M814" s="3" t="s">
        <v>145</v>
      </c>
      <c r="N814" s="2" t="s">
        <v>1087</v>
      </c>
      <c r="O814" s="2" t="s">
        <v>4714</v>
      </c>
      <c r="P814" s="3" t="s">
        <v>929</v>
      </c>
      <c r="Q814" s="70"/>
      <c r="R814" s="70"/>
      <c r="S814" s="70"/>
      <c r="T814" s="7" t="s">
        <v>4715</v>
      </c>
      <c r="U814" s="3" t="s">
        <v>4301</v>
      </c>
      <c r="V814" s="3" t="s">
        <v>94</v>
      </c>
      <c r="W814" s="3" t="s">
        <v>85</v>
      </c>
      <c r="X814" s="3" t="s">
        <v>86</v>
      </c>
      <c r="Y814" s="3" t="s">
        <v>83</v>
      </c>
      <c r="Z814" s="4" t="str">
        <f>IF(Tabela1[[#This Row],[R.A.E]]="SIM",VLOOKUP(Tabela1[[#This Row],[CLASSIFICAÇÃO]],Lista_Susp_!PRAZO,2,0)+Tabela1[[#This Row],[DATA]],"")</f>
        <v/>
      </c>
      <c r="AA814" s="13" t="b">
        <f ca="1">IF(Tabela1[[#This Row],[R.A.E]]="SIM",IF(AC814="ok","CONCLUÍDO",IF(Tabela1[[#This Row],[PRAZO ABERTURA R.A.E]]&lt;TODAY(),"ATRASADO","NO PRAZO")))</f>
        <v>0</v>
      </c>
      <c r="AB814" s="13" t="str">
        <f ca="1">IF(Tabela1[[#This Row],[PRAZO ABERTURA R.A.E]]&gt;=TODAY(),"",IF(Tabela1[[#This Row],[STATUS]]="ATRASADO",TODAY()-Tabela1[[#This Row],[PRAZO ABERTURA R.A.E]],""))</f>
        <v/>
      </c>
      <c r="AE814" s="3"/>
      <c r="AF814" t="s">
        <v>89</v>
      </c>
    </row>
    <row r="815" spans="1:32" ht="30" x14ac:dyDescent="0.25">
      <c r="A815" s="6">
        <v>814</v>
      </c>
      <c r="B815" s="2" t="s">
        <v>30</v>
      </c>
      <c r="C815" s="85">
        <v>45478</v>
      </c>
      <c r="D815" s="18" t="str">
        <f t="shared" si="10"/>
        <v>julho</v>
      </c>
      <c r="E815" s="9">
        <v>0.20486111111111113</v>
      </c>
      <c r="F815" s="80" t="s">
        <v>4716</v>
      </c>
      <c r="G815" s="2" t="s">
        <v>39</v>
      </c>
      <c r="H815" s="23"/>
      <c r="I815" s="131"/>
      <c r="J815" s="3" t="s">
        <v>89</v>
      </c>
      <c r="K815" s="5" t="s">
        <v>4828</v>
      </c>
      <c r="L815" s="6" t="s">
        <v>2210</v>
      </c>
      <c r="M815" s="3" t="s">
        <v>145</v>
      </c>
      <c r="N815" s="2" t="s">
        <v>4717</v>
      </c>
      <c r="O815" s="2" t="s">
        <v>4718</v>
      </c>
      <c r="P815" s="3" t="s">
        <v>1673</v>
      </c>
      <c r="Q815" s="70"/>
      <c r="R815" s="70"/>
      <c r="S815" s="70"/>
      <c r="T815" s="7" t="s">
        <v>4719</v>
      </c>
      <c r="U815" s="3" t="s">
        <v>4655</v>
      </c>
      <c r="V815" s="3" t="s">
        <v>94</v>
      </c>
      <c r="W815" s="3" t="s">
        <v>85</v>
      </c>
      <c r="X815" s="3" t="s">
        <v>95</v>
      </c>
      <c r="Y815" s="3" t="s">
        <v>89</v>
      </c>
      <c r="Z815" s="4">
        <f>IF(Tabela1[[#This Row],[R.A.E]]="SIM",VLOOKUP(Tabela1[[#This Row],[CLASSIFICAÇÃO]],Lista_Susp_!PRAZO,2,0)+Tabela1[[#This Row],[DATA]],"")</f>
        <v>45485</v>
      </c>
      <c r="AA815" s="13" t="str">
        <f ca="1">IF(Tabela1[[#This Row],[R.A.E]]="SIM",IF(AC815="ok","CONCLUÍDO",IF(Tabela1[[#This Row],[PRAZO ABERTURA R.A.E]]&lt;TODAY(),"ATRASADO","NO PRAZO")))</f>
        <v>ATRASADO</v>
      </c>
      <c r="AB815" s="13">
        <f ca="1">IF(Tabela1[[#This Row],[PRAZO ABERTURA R.A.E]]&gt;=TODAY(),"",IF(Tabela1[[#This Row],[STATUS]]="ATRASADO",TODAY()-Tabela1[[#This Row],[PRAZO ABERTURA R.A.E]],""))</f>
        <v>63</v>
      </c>
      <c r="AE815" s="3"/>
      <c r="AF815" t="s">
        <v>89</v>
      </c>
    </row>
    <row r="816" spans="1:32" ht="75" x14ac:dyDescent="0.25">
      <c r="A816" s="6">
        <v>815</v>
      </c>
      <c r="B816" s="2" t="s">
        <v>25</v>
      </c>
      <c r="C816" s="85">
        <v>45478</v>
      </c>
      <c r="D816" s="18" t="str">
        <f t="shared" si="10"/>
        <v>julho</v>
      </c>
      <c r="E816" s="9">
        <v>0.25</v>
      </c>
      <c r="F816" s="80" t="s">
        <v>4721</v>
      </c>
      <c r="G816" s="2" t="s">
        <v>32</v>
      </c>
      <c r="H816" s="23"/>
      <c r="I816" s="131"/>
      <c r="J816" s="3"/>
      <c r="K816" s="5" t="s">
        <v>4827</v>
      </c>
      <c r="L816" s="6" t="s">
        <v>190</v>
      </c>
      <c r="M816" s="3" t="s">
        <v>147</v>
      </c>
      <c r="N816" s="2" t="s">
        <v>1549</v>
      </c>
      <c r="O816" s="2" t="s">
        <v>4722</v>
      </c>
      <c r="P816" s="3" t="s">
        <v>4723</v>
      </c>
      <c r="Q816" s="70"/>
      <c r="R816" s="70"/>
      <c r="S816" s="70"/>
      <c r="T816" s="7" t="s">
        <v>4724</v>
      </c>
      <c r="U816" s="3" t="s">
        <v>4725</v>
      </c>
      <c r="V816" s="3" t="s">
        <v>93</v>
      </c>
      <c r="W816" s="3" t="s">
        <v>85</v>
      </c>
      <c r="X816" s="3" t="s">
        <v>86</v>
      </c>
      <c r="Y816" s="3" t="s">
        <v>83</v>
      </c>
      <c r="Z816" s="4" t="str">
        <f>IF(Tabela1[[#This Row],[R.A.E]]="SIM",VLOOKUP(Tabela1[[#This Row],[CLASSIFICAÇÃO]],Lista_Susp_!PRAZO,2,0)+Tabela1[[#This Row],[DATA]],"")</f>
        <v/>
      </c>
      <c r="AA816" s="13" t="b">
        <f ca="1">IF(Tabela1[[#This Row],[R.A.E]]="SIM",IF(AC816="ok","CONCLUÍDO",IF(Tabela1[[#This Row],[PRAZO ABERTURA R.A.E]]&lt;TODAY(),"ATRASADO","NO PRAZO")))</f>
        <v>0</v>
      </c>
      <c r="AB816" s="13" t="str">
        <f ca="1">IF(Tabela1[[#This Row],[PRAZO ABERTURA R.A.E]]&gt;=TODAY(),"",IF(Tabela1[[#This Row],[STATUS]]="ATRASADO",TODAY()-Tabela1[[#This Row],[PRAZO ABERTURA R.A.E]],""))</f>
        <v/>
      </c>
      <c r="AE816" s="3"/>
      <c r="AF816" t="s">
        <v>89</v>
      </c>
    </row>
    <row r="817" spans="1:32" ht="45" x14ac:dyDescent="0.25">
      <c r="A817" s="6">
        <v>816</v>
      </c>
      <c r="B817" s="2" t="s">
        <v>25</v>
      </c>
      <c r="C817" s="85">
        <v>45482</v>
      </c>
      <c r="D817" s="18" t="str">
        <f t="shared" si="10"/>
        <v>julho</v>
      </c>
      <c r="E817" s="9">
        <v>0.47222222222222227</v>
      </c>
      <c r="F817" s="80" t="s">
        <v>524</v>
      </c>
      <c r="G817" s="2" t="s">
        <v>32</v>
      </c>
      <c r="H817" s="23"/>
      <c r="I817" s="131"/>
      <c r="J817" s="3"/>
      <c r="K817" s="5" t="s">
        <v>4726</v>
      </c>
      <c r="L817" s="6" t="s">
        <v>150</v>
      </c>
      <c r="M817" s="3" t="s">
        <v>51</v>
      </c>
      <c r="N817" s="2" t="s">
        <v>4727</v>
      </c>
      <c r="O817" s="2" t="s">
        <v>4728</v>
      </c>
      <c r="P817" s="3" t="s">
        <v>3300</v>
      </c>
      <c r="Q817" s="70"/>
      <c r="R817" s="70"/>
      <c r="S817" s="70"/>
      <c r="T817" s="7" t="s">
        <v>4729</v>
      </c>
      <c r="U817" s="3" t="s">
        <v>4730</v>
      </c>
      <c r="V817" s="3" t="s">
        <v>97</v>
      </c>
      <c r="W817" s="3" t="s">
        <v>85</v>
      </c>
      <c r="X817" s="3" t="s">
        <v>86</v>
      </c>
      <c r="Y817" s="3" t="s">
        <v>83</v>
      </c>
      <c r="Z817" s="4" t="str">
        <f>IF(Tabela1[[#This Row],[R.A.E]]="SIM",VLOOKUP(Tabela1[[#This Row],[CLASSIFICAÇÃO]],Lista_Susp_!PRAZO,2,0)+Tabela1[[#This Row],[DATA]],"")</f>
        <v/>
      </c>
      <c r="AA817" s="13" t="b">
        <f ca="1">IF(Tabela1[[#This Row],[R.A.E]]="SIM",IF(AC817="ok","CONCLUÍDO",IF(Tabela1[[#This Row],[PRAZO ABERTURA R.A.E]]&lt;TODAY(),"ATRASADO","NO PRAZO")))</f>
        <v>0</v>
      </c>
      <c r="AB817" s="13" t="str">
        <f ca="1">IF(Tabela1[[#This Row],[PRAZO ABERTURA R.A.E]]&gt;=TODAY(),"",IF(Tabela1[[#This Row],[STATUS]]="ATRASADO",TODAY()-Tabela1[[#This Row],[PRAZO ABERTURA R.A.E]],""))</f>
        <v/>
      </c>
      <c r="AE817" s="3"/>
      <c r="AF817" t="s">
        <v>89</v>
      </c>
    </row>
    <row r="818" spans="1:32" ht="30" x14ac:dyDescent="0.25">
      <c r="A818" s="6">
        <v>817</v>
      </c>
      <c r="B818" s="2" t="s">
        <v>25</v>
      </c>
      <c r="C818" s="85">
        <v>45481</v>
      </c>
      <c r="D818" s="18" t="str">
        <f t="shared" si="10"/>
        <v>julho</v>
      </c>
      <c r="E818" s="9">
        <v>0.34722222222222227</v>
      </c>
      <c r="F818" s="80" t="s">
        <v>4825</v>
      </c>
      <c r="G818" s="2" t="s">
        <v>28</v>
      </c>
      <c r="H818" s="23" t="s">
        <v>2401</v>
      </c>
      <c r="I818" s="131"/>
      <c r="J818" s="3"/>
      <c r="K818" s="5" t="s">
        <v>4826</v>
      </c>
      <c r="L818" s="6" t="s">
        <v>150</v>
      </c>
      <c r="M818" s="3" t="s">
        <v>146</v>
      </c>
      <c r="N818" s="2" t="s">
        <v>2911</v>
      </c>
      <c r="O818" s="2" t="s">
        <v>4731</v>
      </c>
      <c r="P818" s="3" t="s">
        <v>4732</v>
      </c>
      <c r="Q818" s="70"/>
      <c r="R818" s="70"/>
      <c r="S818" s="70"/>
      <c r="T818" s="7" t="s">
        <v>4733</v>
      </c>
      <c r="U818" s="3" t="s">
        <v>4734</v>
      </c>
      <c r="V818" s="3" t="s">
        <v>122</v>
      </c>
      <c r="W818" s="3" t="s">
        <v>85</v>
      </c>
      <c r="X818" s="3" t="s">
        <v>86</v>
      </c>
      <c r="Y818" s="3" t="s">
        <v>83</v>
      </c>
      <c r="Z818" s="4" t="str">
        <f>IF(Tabela1[[#This Row],[R.A.E]]="SIM",VLOOKUP(Tabela1[[#This Row],[CLASSIFICAÇÃO]],Lista_Susp_!PRAZO,2,0)+Tabela1[[#This Row],[DATA]],"")</f>
        <v/>
      </c>
      <c r="AA818" s="13" t="b">
        <f ca="1">IF(Tabela1[[#This Row],[R.A.E]]="SIM",IF(AC818="ok","CONCLUÍDO",IF(Tabela1[[#This Row],[PRAZO ABERTURA R.A.E]]&lt;TODAY(),"ATRASADO","NO PRAZO")))</f>
        <v>0</v>
      </c>
      <c r="AB818" s="13" t="str">
        <f ca="1">IF(Tabela1[[#This Row],[PRAZO ABERTURA R.A.E]]&gt;=TODAY(),"",IF(Tabela1[[#This Row],[STATUS]]="ATRASADO",TODAY()-Tabela1[[#This Row],[PRAZO ABERTURA R.A.E]],""))</f>
        <v/>
      </c>
      <c r="AE818" s="3"/>
      <c r="AF818" t="s">
        <v>89</v>
      </c>
    </row>
    <row r="819" spans="1:32" ht="30" x14ac:dyDescent="0.25">
      <c r="A819" s="6">
        <v>818</v>
      </c>
      <c r="B819" s="2" t="s">
        <v>25</v>
      </c>
      <c r="C819" s="85">
        <v>45478</v>
      </c>
      <c r="D819" s="18" t="str">
        <f t="shared" si="10"/>
        <v>julho</v>
      </c>
      <c r="E819" s="9">
        <v>0.20833333333333334</v>
      </c>
      <c r="F819" s="80" t="s">
        <v>4735</v>
      </c>
      <c r="G819" s="2" t="s">
        <v>28</v>
      </c>
      <c r="H819" s="23" t="s">
        <v>2401</v>
      </c>
      <c r="I819" s="131"/>
      <c r="J819" s="3"/>
      <c r="K819" s="5" t="s">
        <v>4824</v>
      </c>
      <c r="L819" s="6" t="s">
        <v>150</v>
      </c>
      <c r="M819" s="3" t="s">
        <v>146</v>
      </c>
      <c r="N819" s="2" t="s">
        <v>4736</v>
      </c>
      <c r="O819" s="2" t="s">
        <v>4737</v>
      </c>
      <c r="P819" s="3" t="s">
        <v>4738</v>
      </c>
      <c r="Q819" s="70"/>
      <c r="R819" s="70"/>
      <c r="S819" s="70"/>
      <c r="T819" s="7" t="s">
        <v>4739</v>
      </c>
      <c r="U819" s="3" t="s">
        <v>2927</v>
      </c>
      <c r="V819" s="3" t="s">
        <v>122</v>
      </c>
      <c r="W819" s="3" t="s">
        <v>85</v>
      </c>
      <c r="X819" s="3" t="s">
        <v>86</v>
      </c>
      <c r="Y819" s="3" t="s">
        <v>83</v>
      </c>
      <c r="Z819" s="4" t="str">
        <f>IF(Tabela1[[#This Row],[R.A.E]]="SIM",VLOOKUP(Tabela1[[#This Row],[CLASSIFICAÇÃO]],Lista_Susp_!PRAZO,2,0)+Tabela1[[#This Row],[DATA]],"")</f>
        <v/>
      </c>
      <c r="AA819" s="13" t="b">
        <f ca="1">IF(Tabela1[[#This Row],[R.A.E]]="SIM",IF(AC819="ok","CONCLUÍDO",IF(Tabela1[[#This Row],[PRAZO ABERTURA R.A.E]]&lt;TODAY(),"ATRASADO","NO PRAZO")))</f>
        <v>0</v>
      </c>
      <c r="AB819" s="13" t="str">
        <f ca="1">IF(Tabela1[[#This Row],[PRAZO ABERTURA R.A.E]]&gt;=TODAY(),"",IF(Tabela1[[#This Row],[STATUS]]="ATRASADO",TODAY()-Tabela1[[#This Row],[PRAZO ABERTURA R.A.E]],""))</f>
        <v/>
      </c>
      <c r="AE819" s="3"/>
      <c r="AF819" t="s">
        <v>83</v>
      </c>
    </row>
    <row r="820" spans="1:32" ht="45" x14ac:dyDescent="0.25">
      <c r="A820" s="6">
        <v>819</v>
      </c>
      <c r="B820" s="2" t="s">
        <v>30</v>
      </c>
      <c r="C820" s="85">
        <v>45482</v>
      </c>
      <c r="D820" s="18" t="str">
        <f t="shared" si="10"/>
        <v>julho</v>
      </c>
      <c r="E820" s="9">
        <v>0.66666666666666663</v>
      </c>
      <c r="F820" s="80" t="s">
        <v>4740</v>
      </c>
      <c r="G820" s="2" t="s">
        <v>39</v>
      </c>
      <c r="H820" s="23"/>
      <c r="I820" s="131"/>
      <c r="J820" s="3"/>
      <c r="K820" s="5" t="s">
        <v>4823</v>
      </c>
      <c r="L820" s="6" t="s">
        <v>4741</v>
      </c>
      <c r="M820" s="3" t="s">
        <v>145</v>
      </c>
      <c r="N820" s="2" t="s">
        <v>4742</v>
      </c>
      <c r="O820" s="2" t="s">
        <v>4743</v>
      </c>
      <c r="P820" s="3" t="s">
        <v>4326</v>
      </c>
      <c r="Q820" s="70"/>
      <c r="R820" s="70"/>
      <c r="S820" s="70"/>
      <c r="T820" s="7" t="s">
        <v>4744</v>
      </c>
      <c r="U820" s="3" t="s">
        <v>2770</v>
      </c>
      <c r="V820" s="3" t="s">
        <v>3991</v>
      </c>
      <c r="W820" s="3" t="s">
        <v>85</v>
      </c>
      <c r="X820" s="3" t="s">
        <v>95</v>
      </c>
      <c r="Y820" s="3" t="s">
        <v>89</v>
      </c>
      <c r="Z820" s="4">
        <f>IF(Tabela1[[#This Row],[R.A.E]]="SIM",VLOOKUP(Tabela1[[#This Row],[CLASSIFICAÇÃO]],Lista_Susp_!PRAZO,2,0)+Tabela1[[#This Row],[DATA]],"")</f>
        <v>45489</v>
      </c>
      <c r="AA820" s="13" t="str">
        <f ca="1">IF(Tabela1[[#This Row],[R.A.E]]="SIM",IF(AC820="ok","CONCLUÍDO",IF(Tabela1[[#This Row],[PRAZO ABERTURA R.A.E]]&lt;TODAY(),"ATRASADO","NO PRAZO")))</f>
        <v>ATRASADO</v>
      </c>
      <c r="AB820" s="13">
        <f ca="1">IF(Tabela1[[#This Row],[PRAZO ABERTURA R.A.E]]&gt;=TODAY(),"",IF(Tabela1[[#This Row],[STATUS]]="ATRASADO",TODAY()-Tabela1[[#This Row],[PRAZO ABERTURA R.A.E]],""))</f>
        <v>59</v>
      </c>
      <c r="AE820" s="3"/>
      <c r="AF820" t="s">
        <v>89</v>
      </c>
    </row>
    <row r="821" spans="1:32" ht="60" x14ac:dyDescent="0.25">
      <c r="A821" s="6">
        <v>820</v>
      </c>
      <c r="B821" s="2" t="s">
        <v>25</v>
      </c>
      <c r="C821" s="85">
        <v>45483</v>
      </c>
      <c r="D821" s="18" t="str">
        <f t="shared" si="10"/>
        <v>julho</v>
      </c>
      <c r="E821" s="9">
        <v>0.64583333333333337</v>
      </c>
      <c r="F821" s="80" t="s">
        <v>4745</v>
      </c>
      <c r="G821" s="2" t="s">
        <v>32</v>
      </c>
      <c r="H821" s="23"/>
      <c r="I821" s="131"/>
      <c r="J821" s="3"/>
      <c r="K821" s="5" t="s">
        <v>4822</v>
      </c>
      <c r="L821" s="6" t="s">
        <v>4089</v>
      </c>
      <c r="M821" s="3" t="s">
        <v>145</v>
      </c>
      <c r="N821" s="2" t="s">
        <v>2799</v>
      </c>
      <c r="O821" s="2" t="s">
        <v>4746</v>
      </c>
      <c r="P821" s="3" t="s">
        <v>1500</v>
      </c>
      <c r="Q821" s="70"/>
      <c r="R821" s="70"/>
      <c r="S821" s="70"/>
      <c r="T821" s="7" t="s">
        <v>4747</v>
      </c>
      <c r="U821" s="3" t="s">
        <v>4069</v>
      </c>
      <c r="V821" s="3" t="s">
        <v>276</v>
      </c>
      <c r="W821" s="3" t="s">
        <v>85</v>
      </c>
      <c r="X821" s="3" t="s">
        <v>86</v>
      </c>
      <c r="Y821" s="3" t="s">
        <v>83</v>
      </c>
      <c r="Z821" s="4" t="str">
        <f>IF(Tabela1[[#This Row],[R.A.E]]="SIM",VLOOKUP(Tabela1[[#This Row],[CLASSIFICAÇÃO]],Lista_Susp_!PRAZO,2,0)+Tabela1[[#This Row],[DATA]],"")</f>
        <v/>
      </c>
      <c r="AA821" s="13" t="b">
        <f ca="1">IF(Tabela1[[#This Row],[R.A.E]]="SIM",IF(AC821="ok","CONCLUÍDO",IF(Tabela1[[#This Row],[PRAZO ABERTURA R.A.E]]&lt;TODAY(),"ATRASADO","NO PRAZO")))</f>
        <v>0</v>
      </c>
      <c r="AB821" s="13" t="str">
        <f ca="1">IF(Tabela1[[#This Row],[PRAZO ABERTURA R.A.E]]&gt;=TODAY(),"",IF(Tabela1[[#This Row],[STATUS]]="ATRASADO",TODAY()-Tabela1[[#This Row],[PRAZO ABERTURA R.A.E]],""))</f>
        <v/>
      </c>
      <c r="AE821" s="3"/>
      <c r="AF821" t="s">
        <v>89</v>
      </c>
    </row>
    <row r="822" spans="1:32" ht="30" x14ac:dyDescent="0.25">
      <c r="A822" s="6">
        <v>821</v>
      </c>
      <c r="B822" s="2" t="s">
        <v>25</v>
      </c>
      <c r="C822" s="85">
        <v>45483</v>
      </c>
      <c r="D822" s="18" t="str">
        <f t="shared" si="10"/>
        <v>julho</v>
      </c>
      <c r="E822" s="9">
        <v>0.4548611111111111</v>
      </c>
      <c r="F822" s="80" t="s">
        <v>4523</v>
      </c>
      <c r="G822" s="2" t="s">
        <v>26</v>
      </c>
      <c r="H822" s="23"/>
      <c r="I822" s="131"/>
      <c r="J822" s="3" t="s">
        <v>89</v>
      </c>
      <c r="K822" s="5" t="s">
        <v>4821</v>
      </c>
      <c r="L822" s="6" t="s">
        <v>209</v>
      </c>
      <c r="M822" s="3" t="s">
        <v>145</v>
      </c>
      <c r="N822" s="2" t="s">
        <v>4748</v>
      </c>
      <c r="O822" s="2" t="s">
        <v>4749</v>
      </c>
      <c r="P822" s="3" t="s">
        <v>1500</v>
      </c>
      <c r="Q822" s="70"/>
      <c r="R822" s="70"/>
      <c r="S822" s="70"/>
      <c r="T822" s="7" t="s">
        <v>4750</v>
      </c>
      <c r="U822" s="3" t="s">
        <v>4751</v>
      </c>
      <c r="V822" s="3" t="s">
        <v>91</v>
      </c>
      <c r="W822" s="3" t="s">
        <v>92</v>
      </c>
      <c r="X822" s="3" t="s">
        <v>95</v>
      </c>
      <c r="Y822" s="3" t="s">
        <v>89</v>
      </c>
      <c r="Z822" s="4">
        <f>IF(Tabela1[[#This Row],[R.A.E]]="SIM",VLOOKUP(Tabela1[[#This Row],[CLASSIFICAÇÃO]],Lista_Susp_!PRAZO,2,0)+Tabela1[[#This Row],[DATA]],"")</f>
        <v>45490</v>
      </c>
      <c r="AA822" s="13" t="str">
        <f ca="1">IF(Tabela1[[#This Row],[R.A.E]]="SIM",IF(AC822="ok","CONCLUÍDO",IF(Tabela1[[#This Row],[PRAZO ABERTURA R.A.E]]&lt;TODAY(),"ATRASADO","NO PRAZO")))</f>
        <v>CONCLUÍDO</v>
      </c>
      <c r="AB822" s="13" t="str">
        <f ca="1">IF(Tabela1[[#This Row],[PRAZO ABERTURA R.A.E]]&gt;=TODAY(),"",IF(Tabela1[[#This Row],[STATUS]]="ATRASADO",TODAY()-Tabela1[[#This Row],[PRAZO ABERTURA R.A.E]],""))</f>
        <v/>
      </c>
      <c r="AC822" s="3" t="s">
        <v>248</v>
      </c>
      <c r="AD822" s="4">
        <v>45488</v>
      </c>
      <c r="AE822" s="3" t="s">
        <v>89</v>
      </c>
      <c r="AF822" t="s">
        <v>89</v>
      </c>
    </row>
    <row r="823" spans="1:32" ht="45" x14ac:dyDescent="0.25">
      <c r="A823" s="6">
        <v>822</v>
      </c>
      <c r="B823" s="2" t="s">
        <v>25</v>
      </c>
      <c r="C823" s="85">
        <v>45482</v>
      </c>
      <c r="D823" s="18" t="str">
        <f t="shared" si="10"/>
        <v>julho</v>
      </c>
      <c r="E823" s="9">
        <v>0.4375</v>
      </c>
      <c r="F823" s="80" t="s">
        <v>4752</v>
      </c>
      <c r="G823" s="2" t="s">
        <v>28</v>
      </c>
      <c r="H823" s="23" t="s">
        <v>2532</v>
      </c>
      <c r="I823" s="131"/>
      <c r="J823" s="3"/>
      <c r="K823" s="5" t="s">
        <v>4820</v>
      </c>
      <c r="L823" s="6" t="s">
        <v>216</v>
      </c>
      <c r="M823" s="3" t="s">
        <v>145</v>
      </c>
      <c r="N823" s="2" t="s">
        <v>1087</v>
      </c>
      <c r="O823" s="2" t="s">
        <v>4753</v>
      </c>
      <c r="P823" s="3" t="s">
        <v>342</v>
      </c>
      <c r="Q823" s="70"/>
      <c r="R823" s="70"/>
      <c r="S823" s="70"/>
      <c r="T823" s="7" t="s">
        <v>4754</v>
      </c>
      <c r="U823" s="3" t="s">
        <v>4755</v>
      </c>
      <c r="V823" s="3" t="s">
        <v>84</v>
      </c>
      <c r="W823" s="3" t="s">
        <v>85</v>
      </c>
      <c r="X823" s="3" t="s">
        <v>86</v>
      </c>
      <c r="Y823" s="3" t="s">
        <v>83</v>
      </c>
      <c r="Z823" s="4" t="str">
        <f>IF(Tabela1[[#This Row],[R.A.E]]="SIM",VLOOKUP(Tabela1[[#This Row],[CLASSIFICAÇÃO]],Lista_Susp_!PRAZO,2,0)+Tabela1[[#This Row],[DATA]],"")</f>
        <v/>
      </c>
      <c r="AA823" s="13" t="b">
        <f ca="1">IF(Tabela1[[#This Row],[R.A.E]]="SIM",IF(AC823="ok","CONCLUÍDO",IF(Tabela1[[#This Row],[PRAZO ABERTURA R.A.E]]&lt;TODAY(),"ATRASADO","NO PRAZO")))</f>
        <v>0</v>
      </c>
      <c r="AB823" s="13" t="str">
        <f ca="1">IF(Tabela1[[#This Row],[PRAZO ABERTURA R.A.E]]&gt;=TODAY(),"",IF(Tabela1[[#This Row],[STATUS]]="ATRASADO",TODAY()-Tabela1[[#This Row],[PRAZO ABERTURA R.A.E]],""))</f>
        <v/>
      </c>
      <c r="AE823" s="3"/>
      <c r="AF823" t="s">
        <v>89</v>
      </c>
    </row>
    <row r="824" spans="1:32" ht="45" x14ac:dyDescent="0.25">
      <c r="A824" s="6">
        <v>823</v>
      </c>
      <c r="B824" s="2" t="s">
        <v>25</v>
      </c>
      <c r="C824" s="85">
        <v>45482</v>
      </c>
      <c r="D824" s="18" t="str">
        <f t="shared" ref="D824:D887" si="11">TEXT(C824,"MMMM")</f>
        <v>julho</v>
      </c>
      <c r="E824" s="9">
        <v>0.4375</v>
      </c>
      <c r="F824" s="80" t="s">
        <v>4752</v>
      </c>
      <c r="G824" s="2" t="s">
        <v>28</v>
      </c>
      <c r="H824" s="23" t="s">
        <v>2532</v>
      </c>
      <c r="I824" s="131"/>
      <c r="J824" s="3"/>
      <c r="K824" s="5" t="s">
        <v>4819</v>
      </c>
      <c r="L824" s="6" t="s">
        <v>216</v>
      </c>
      <c r="M824" s="3" t="s">
        <v>145</v>
      </c>
      <c r="N824" s="2" t="s">
        <v>1087</v>
      </c>
      <c r="O824" s="2" t="s">
        <v>4756</v>
      </c>
      <c r="P824" s="3" t="s">
        <v>342</v>
      </c>
      <c r="Q824" s="70"/>
      <c r="R824" s="70"/>
      <c r="S824" s="70"/>
      <c r="T824" s="7" t="s">
        <v>4754</v>
      </c>
      <c r="U824" s="3" t="s">
        <v>4755</v>
      </c>
      <c r="V824" s="3" t="s">
        <v>84</v>
      </c>
      <c r="W824" s="3" t="s">
        <v>85</v>
      </c>
      <c r="X824" s="3" t="s">
        <v>86</v>
      </c>
      <c r="Y824" s="3" t="s">
        <v>83</v>
      </c>
      <c r="Z824" s="4" t="str">
        <f>IF(Tabela1[[#This Row],[R.A.E]]="SIM",VLOOKUP(Tabela1[[#This Row],[CLASSIFICAÇÃO]],Lista_Susp_!PRAZO,2,0)+Tabela1[[#This Row],[DATA]],"")</f>
        <v/>
      </c>
      <c r="AA824" s="13" t="b">
        <f ca="1">IF(Tabela1[[#This Row],[R.A.E]]="SIM",IF(AC824="ok","CONCLUÍDO",IF(Tabela1[[#This Row],[PRAZO ABERTURA R.A.E]]&lt;TODAY(),"ATRASADO","NO PRAZO")))</f>
        <v>0</v>
      </c>
      <c r="AB824" s="13" t="str">
        <f ca="1">IF(Tabela1[[#This Row],[PRAZO ABERTURA R.A.E]]&gt;=TODAY(),"",IF(Tabela1[[#This Row],[STATUS]]="ATRASADO",TODAY()-Tabela1[[#This Row],[PRAZO ABERTURA R.A.E]],""))</f>
        <v/>
      </c>
      <c r="AE824" s="3"/>
      <c r="AF824" t="s">
        <v>89</v>
      </c>
    </row>
    <row r="825" spans="1:32" ht="30" x14ac:dyDescent="0.25">
      <c r="A825" s="2">
        <v>824</v>
      </c>
      <c r="B825" s="2" t="s">
        <v>25</v>
      </c>
      <c r="C825" s="85">
        <v>45484</v>
      </c>
      <c r="D825" s="18" t="str">
        <f t="shared" si="11"/>
        <v>julho</v>
      </c>
      <c r="E825" s="9">
        <v>0.45833333333333331</v>
      </c>
      <c r="F825" s="80" t="s">
        <v>4757</v>
      </c>
      <c r="G825" s="2" t="s">
        <v>32</v>
      </c>
      <c r="H825" s="3"/>
      <c r="I825" s="131"/>
      <c r="J825" s="3"/>
      <c r="K825" s="5" t="s">
        <v>4818</v>
      </c>
      <c r="L825" s="3" t="s">
        <v>176</v>
      </c>
      <c r="M825" s="3" t="s">
        <v>145</v>
      </c>
      <c r="N825" s="2" t="s">
        <v>4758</v>
      </c>
      <c r="O825" s="2" t="s">
        <v>4759</v>
      </c>
      <c r="P825" s="3" t="s">
        <v>4760</v>
      </c>
      <c r="S825" s="3"/>
      <c r="T825" s="7" t="s">
        <v>4761</v>
      </c>
      <c r="U825" s="3" t="s">
        <v>675</v>
      </c>
      <c r="V825" s="3" t="s">
        <v>276</v>
      </c>
      <c r="W825" s="3" t="s">
        <v>85</v>
      </c>
      <c r="X825" s="3" t="s">
        <v>86</v>
      </c>
      <c r="Y825" s="3" t="s">
        <v>83</v>
      </c>
      <c r="Z825" s="4" t="str">
        <f>IF(Tabela1[[#This Row],[R.A.E]]="SIM",VLOOKUP(Tabela1[[#This Row],[CLASSIFICAÇÃO]],Lista_Susp_!PRAZO,2,0)+Tabela1[[#This Row],[DATA]],"")</f>
        <v/>
      </c>
      <c r="AA825" s="13" t="b">
        <f ca="1">IF(Tabela1[[#This Row],[R.A.E]]="SIM",IF(AC825="ok","CONCLUÍDO",IF(Tabela1[[#This Row],[PRAZO ABERTURA R.A.E]]&lt;TODAY(),"ATRASADO","NO PRAZO")))</f>
        <v>0</v>
      </c>
      <c r="AB825" s="13" t="str">
        <f ca="1">IF(Tabela1[[#This Row],[PRAZO ABERTURA R.A.E]]&gt;=TODAY(),"",IF(Tabela1[[#This Row],[STATUS]]="ATRASADO",TODAY()-Tabela1[[#This Row],[PRAZO ABERTURA R.A.E]],""))</f>
        <v/>
      </c>
      <c r="AE825" s="3"/>
      <c r="AF825" t="s">
        <v>89</v>
      </c>
    </row>
    <row r="826" spans="1:32" ht="30" x14ac:dyDescent="0.25">
      <c r="A826" s="2">
        <v>825</v>
      </c>
      <c r="B826" s="2" t="s">
        <v>30</v>
      </c>
      <c r="C826" s="85">
        <v>45483</v>
      </c>
      <c r="D826" s="18" t="str">
        <f t="shared" si="11"/>
        <v>julho</v>
      </c>
      <c r="E826" s="9">
        <v>0.66666666666666663</v>
      </c>
      <c r="F826" s="80" t="s">
        <v>4762</v>
      </c>
      <c r="G826" s="2" t="s">
        <v>39</v>
      </c>
      <c r="H826" s="3"/>
      <c r="I826" s="131"/>
      <c r="J826" s="3"/>
      <c r="K826" s="5" t="s">
        <v>4817</v>
      </c>
      <c r="L826" s="6" t="s">
        <v>4302</v>
      </c>
      <c r="M826" s="3" t="s">
        <v>145</v>
      </c>
      <c r="N826" s="2" t="s">
        <v>1087</v>
      </c>
      <c r="O826" s="2" t="s">
        <v>4763</v>
      </c>
      <c r="P826" s="3" t="s">
        <v>929</v>
      </c>
      <c r="S826" s="3"/>
      <c r="T826" t="s">
        <v>4764</v>
      </c>
      <c r="U826" s="3" t="s">
        <v>4301</v>
      </c>
      <c r="V826" s="3" t="s">
        <v>94</v>
      </c>
      <c r="W826" s="3" t="s">
        <v>85</v>
      </c>
      <c r="X826" s="3" t="s">
        <v>86</v>
      </c>
      <c r="Y826" s="3" t="s">
        <v>83</v>
      </c>
      <c r="Z826" s="4" t="str">
        <f>IF(Tabela1[[#This Row],[R.A.E]]="SIM",VLOOKUP(Tabela1[[#This Row],[CLASSIFICAÇÃO]],Lista_Susp_!PRAZO,2,0)+Tabela1[[#This Row],[DATA]],"")</f>
        <v/>
      </c>
      <c r="AA826" s="13" t="b">
        <f ca="1">IF(Tabela1[[#This Row],[R.A.E]]="SIM",IF(AC826="ok","CONCLUÍDO",IF(Tabela1[[#This Row],[PRAZO ABERTURA R.A.E]]&lt;TODAY(),"ATRASADO","NO PRAZO")))</f>
        <v>0</v>
      </c>
      <c r="AB826" s="13" t="str">
        <f ca="1">IF(Tabela1[[#This Row],[PRAZO ABERTURA R.A.E]]&gt;=TODAY(),"",IF(Tabela1[[#This Row],[STATUS]]="ATRASADO",TODAY()-Tabela1[[#This Row],[PRAZO ABERTURA R.A.E]],""))</f>
        <v/>
      </c>
      <c r="AE826" s="3"/>
      <c r="AF826" t="s">
        <v>89</v>
      </c>
    </row>
    <row r="827" spans="1:32" ht="60" x14ac:dyDescent="0.25">
      <c r="A827" s="2">
        <v>826</v>
      </c>
      <c r="B827" s="2" t="s">
        <v>25</v>
      </c>
      <c r="C827" s="85">
        <v>45484</v>
      </c>
      <c r="D827" s="18" t="str">
        <f t="shared" si="11"/>
        <v>julho</v>
      </c>
      <c r="E827" s="9">
        <v>0.5</v>
      </c>
      <c r="F827" s="80" t="s">
        <v>3980</v>
      </c>
      <c r="G827" s="2" t="s">
        <v>32</v>
      </c>
      <c r="H827" s="3"/>
      <c r="I827" s="131"/>
      <c r="J827" s="3"/>
      <c r="K827" s="5" t="s">
        <v>4816</v>
      </c>
      <c r="L827" s="3" t="s">
        <v>150</v>
      </c>
      <c r="M827" s="3" t="s">
        <v>51</v>
      </c>
      <c r="N827" s="2" t="s">
        <v>4765</v>
      </c>
      <c r="O827" s="2" t="s">
        <v>4766</v>
      </c>
      <c r="P827" s="3" t="s">
        <v>526</v>
      </c>
      <c r="S827" s="3"/>
      <c r="T827" s="7" t="s">
        <v>4767</v>
      </c>
      <c r="U827" s="3" t="s">
        <v>3734</v>
      </c>
      <c r="V827" s="3" t="s">
        <v>97</v>
      </c>
      <c r="W827" s="3" t="s">
        <v>85</v>
      </c>
      <c r="X827" s="3" t="s">
        <v>86</v>
      </c>
      <c r="Y827" s="3" t="s">
        <v>83</v>
      </c>
      <c r="Z827" s="4" t="str">
        <f>IF(Tabela1[[#This Row],[R.A.E]]="SIM",VLOOKUP(Tabela1[[#This Row],[CLASSIFICAÇÃO]],Lista_Susp_!PRAZO,2,0)+Tabela1[[#This Row],[DATA]],"")</f>
        <v/>
      </c>
      <c r="AA827" s="13" t="b">
        <f ca="1">IF(Tabela1[[#This Row],[R.A.E]]="SIM",IF(AC827="ok","CONCLUÍDO",IF(Tabela1[[#This Row],[PRAZO ABERTURA R.A.E]]&lt;TODAY(),"ATRASADO","NO PRAZO")))</f>
        <v>0</v>
      </c>
      <c r="AB827" s="13" t="str">
        <f ca="1">IF(Tabela1[[#This Row],[PRAZO ABERTURA R.A.E]]&gt;=TODAY(),"",IF(Tabela1[[#This Row],[STATUS]]="ATRASADO",TODAY()-Tabela1[[#This Row],[PRAZO ABERTURA R.A.E]],""))</f>
        <v/>
      </c>
      <c r="AE827" s="3"/>
      <c r="AF827" t="s">
        <v>89</v>
      </c>
    </row>
    <row r="828" spans="1:32" x14ac:dyDescent="0.25">
      <c r="A828" s="2">
        <v>827</v>
      </c>
      <c r="B828" s="2" t="s">
        <v>25</v>
      </c>
      <c r="C828" s="85">
        <v>45484</v>
      </c>
      <c r="D828" s="18" t="str">
        <f t="shared" si="11"/>
        <v>julho</v>
      </c>
      <c r="E828" s="9">
        <v>0.43055555555555558</v>
      </c>
      <c r="F828" s="80" t="s">
        <v>4768</v>
      </c>
      <c r="G828" s="2" t="s">
        <v>28</v>
      </c>
      <c r="H828" s="23" t="s">
        <v>2401</v>
      </c>
      <c r="I828" s="131"/>
      <c r="J828" s="3"/>
      <c r="K828" s="5" t="s">
        <v>4815</v>
      </c>
      <c r="L828" s="3" t="s">
        <v>150</v>
      </c>
      <c r="M828" s="3" t="s">
        <v>146</v>
      </c>
      <c r="N828" s="2" t="s">
        <v>2712</v>
      </c>
      <c r="O828" s="2" t="s">
        <v>4769</v>
      </c>
      <c r="P828" s="3" t="s">
        <v>1673</v>
      </c>
      <c r="S828" s="3"/>
      <c r="T828" t="s">
        <v>4770</v>
      </c>
      <c r="U828" s="3" t="s">
        <v>2715</v>
      </c>
      <c r="V828" s="3" t="s">
        <v>122</v>
      </c>
      <c r="W828" s="3" t="s">
        <v>92</v>
      </c>
      <c r="X828" s="3" t="s">
        <v>86</v>
      </c>
      <c r="Y828" s="3" t="s">
        <v>89</v>
      </c>
      <c r="Z828" s="4">
        <v>45490</v>
      </c>
      <c r="AA828" s="13" t="s">
        <v>120</v>
      </c>
      <c r="AB828" s="13" t="str">
        <f ca="1">IF(Tabela1[[#This Row],[PRAZO ABERTURA R.A.E]]&gt;=TODAY(),"",IF(Tabela1[[#This Row],[STATUS]]="ATRASADO",TODAY()-Tabela1[[#This Row],[PRAZO ABERTURA R.A.E]],""))</f>
        <v/>
      </c>
      <c r="AC828" s="4">
        <v>45490</v>
      </c>
      <c r="AD828" s="4">
        <v>45490</v>
      </c>
      <c r="AE828" s="3" t="s">
        <v>89</v>
      </c>
      <c r="AF828" t="s">
        <v>89</v>
      </c>
    </row>
    <row r="829" spans="1:32" ht="30" x14ac:dyDescent="0.25">
      <c r="A829" s="2">
        <v>828</v>
      </c>
      <c r="B829" s="2" t="s">
        <v>30</v>
      </c>
      <c r="C829" s="85">
        <v>45484</v>
      </c>
      <c r="D829" s="18" t="str">
        <f t="shared" si="11"/>
        <v>julho</v>
      </c>
      <c r="E829" s="9">
        <v>0.60416666666666663</v>
      </c>
      <c r="F829" s="80" t="s">
        <v>4771</v>
      </c>
      <c r="G829" s="2" t="s">
        <v>28</v>
      </c>
      <c r="H829" s="23" t="s">
        <v>2400</v>
      </c>
      <c r="I829" s="131"/>
      <c r="J829" s="3"/>
      <c r="K829" s="5" t="s">
        <v>4814</v>
      </c>
      <c r="L829" s="3" t="s">
        <v>153</v>
      </c>
      <c r="M829" s="3" t="s">
        <v>145</v>
      </c>
      <c r="N829" s="2" t="s">
        <v>2075</v>
      </c>
      <c r="O829" s="2" t="s">
        <v>4772</v>
      </c>
      <c r="P829" s="3" t="s">
        <v>1753</v>
      </c>
      <c r="S829" s="3"/>
      <c r="T829" s="7" t="s">
        <v>4773</v>
      </c>
      <c r="U829" s="3" t="s">
        <v>4774</v>
      </c>
      <c r="V829" s="3" t="s">
        <v>103</v>
      </c>
      <c r="W829" s="3" t="s">
        <v>85</v>
      </c>
      <c r="X829" s="3" t="s">
        <v>86</v>
      </c>
      <c r="Y829" s="3" t="s">
        <v>83</v>
      </c>
      <c r="Z829" s="4" t="str">
        <f>IF(Tabela1[[#This Row],[R.A.E]]="SIM",VLOOKUP(Tabela1[[#This Row],[CLASSIFICAÇÃO]],Lista_Susp_!PRAZO,2,0)+Tabela1[[#This Row],[DATA]],"")</f>
        <v/>
      </c>
      <c r="AA829" s="13" t="b">
        <f ca="1">IF(Tabela1[[#This Row],[R.A.E]]="SIM",IF(AC829="ok","CONCLUÍDO",IF(Tabela1[[#This Row],[PRAZO ABERTURA R.A.E]]&lt;TODAY(),"ATRASADO","NO PRAZO")))</f>
        <v>0</v>
      </c>
      <c r="AB829" s="13" t="str">
        <f ca="1">IF(Tabela1[[#This Row],[PRAZO ABERTURA R.A.E]]&gt;=TODAY(),"",IF(Tabela1[[#This Row],[STATUS]]="ATRASADO",TODAY()-Tabela1[[#This Row],[PRAZO ABERTURA R.A.E]],""))</f>
        <v/>
      </c>
      <c r="AE829" s="3"/>
      <c r="AF829" t="s">
        <v>89</v>
      </c>
    </row>
    <row r="830" spans="1:32" ht="30" x14ac:dyDescent="0.25">
      <c r="A830" s="2">
        <v>829</v>
      </c>
      <c r="B830" s="2" t="s">
        <v>25</v>
      </c>
      <c r="C830" s="85">
        <v>45484</v>
      </c>
      <c r="D830" s="18" t="str">
        <f t="shared" si="11"/>
        <v>julho</v>
      </c>
      <c r="E830" s="9">
        <v>0.26041666666666669</v>
      </c>
      <c r="F830" s="80" t="s">
        <v>4775</v>
      </c>
      <c r="G830" s="2" t="s">
        <v>28</v>
      </c>
      <c r="H830" s="131" t="s">
        <v>2532</v>
      </c>
      <c r="I830" s="131"/>
      <c r="J830" s="3"/>
      <c r="K830" s="5" t="s">
        <v>4813</v>
      </c>
      <c r="L830" s="3" t="s">
        <v>45</v>
      </c>
      <c r="M830" s="3" t="s">
        <v>145</v>
      </c>
      <c r="N830" s="2" t="s">
        <v>1513</v>
      </c>
      <c r="O830" s="2" t="s">
        <v>4776</v>
      </c>
      <c r="P830" s="3" t="s">
        <v>533</v>
      </c>
      <c r="S830" s="3"/>
      <c r="T830" s="7" t="s">
        <v>4777</v>
      </c>
      <c r="U830" s="3" t="s">
        <v>4778</v>
      </c>
      <c r="V830" s="3" t="s">
        <v>105</v>
      </c>
      <c r="W830" s="3" t="s">
        <v>85</v>
      </c>
      <c r="X830" s="3" t="s">
        <v>86</v>
      </c>
      <c r="Y830" s="3" t="s">
        <v>83</v>
      </c>
      <c r="Z830" s="4" t="str">
        <f>IF(Tabela1[[#This Row],[R.A.E]]="SIM",VLOOKUP(Tabela1[[#This Row],[CLASSIFICAÇÃO]],Lista_Susp_!PRAZO,2,0)+Tabela1[[#This Row],[DATA]],"")</f>
        <v/>
      </c>
      <c r="AA830" s="13" t="b">
        <f ca="1">IF(Tabela1[[#This Row],[R.A.E]]="SIM",IF(AC830="ok","CONCLUÍDO",IF(Tabela1[[#This Row],[PRAZO ABERTURA R.A.E]]&lt;TODAY(),"ATRASADO","NO PRAZO")))</f>
        <v>0</v>
      </c>
      <c r="AB830" s="13" t="str">
        <f ca="1">IF(Tabela1[[#This Row],[PRAZO ABERTURA R.A.E]]&gt;=TODAY(),"",IF(Tabela1[[#This Row],[STATUS]]="ATRASADO",TODAY()-Tabela1[[#This Row],[PRAZO ABERTURA R.A.E]],""))</f>
        <v/>
      </c>
      <c r="AE830" s="3"/>
      <c r="AF830" t="s">
        <v>89</v>
      </c>
    </row>
    <row r="831" spans="1:32" ht="60" x14ac:dyDescent="0.25">
      <c r="A831" s="2">
        <v>830</v>
      </c>
      <c r="B831" s="2" t="s">
        <v>25</v>
      </c>
      <c r="C831" s="85">
        <v>45485</v>
      </c>
      <c r="D831" s="18" t="str">
        <f t="shared" si="11"/>
        <v>julho</v>
      </c>
      <c r="E831" s="9">
        <v>0.41666666666666669</v>
      </c>
      <c r="F831" s="80" t="s">
        <v>4779</v>
      </c>
      <c r="G831" s="2" t="s">
        <v>39</v>
      </c>
      <c r="H831" s="3"/>
      <c r="I831" s="131"/>
      <c r="J831" s="3"/>
      <c r="K831" s="5" t="s">
        <v>4812</v>
      </c>
      <c r="L831" s="3" t="s">
        <v>150</v>
      </c>
      <c r="M831" s="3" t="s">
        <v>145</v>
      </c>
      <c r="N831" s="2" t="s">
        <v>4780</v>
      </c>
      <c r="O831" s="2" t="s">
        <v>4781</v>
      </c>
      <c r="P831" s="3" t="s">
        <v>380</v>
      </c>
      <c r="S831" s="3"/>
      <c r="T831" s="7" t="s">
        <v>4782</v>
      </c>
      <c r="U831" s="3" t="s">
        <v>4536</v>
      </c>
      <c r="V831" s="3" t="s">
        <v>84</v>
      </c>
      <c r="W831" s="3" t="s">
        <v>85</v>
      </c>
      <c r="X831" s="3" t="s">
        <v>86</v>
      </c>
      <c r="Y831" s="3" t="s">
        <v>83</v>
      </c>
      <c r="Z831" s="4" t="str">
        <f>IF(Tabela1[[#This Row],[R.A.E]]="SIM",VLOOKUP(Tabela1[[#This Row],[CLASSIFICAÇÃO]],Lista_Susp_!PRAZO,2,0)+Tabela1[[#This Row],[DATA]],"")</f>
        <v/>
      </c>
      <c r="AA831" s="13" t="b">
        <f ca="1">IF(Tabela1[[#This Row],[R.A.E]]="SIM",IF(AC831="ok","CONCLUÍDO",IF(Tabela1[[#This Row],[PRAZO ABERTURA R.A.E]]&lt;TODAY(),"ATRASADO","NO PRAZO")))</f>
        <v>0</v>
      </c>
      <c r="AB831" s="13" t="str">
        <f ca="1">IF(Tabela1[[#This Row],[PRAZO ABERTURA R.A.E]]&gt;=TODAY(),"",IF(Tabela1[[#This Row],[STATUS]]="ATRASADO",TODAY()-Tabela1[[#This Row],[PRAZO ABERTURA R.A.E]],""))</f>
        <v/>
      </c>
      <c r="AE831" s="3"/>
      <c r="AF831" t="s">
        <v>89</v>
      </c>
    </row>
    <row r="832" spans="1:32" ht="75" x14ac:dyDescent="0.25">
      <c r="A832" s="2">
        <v>831</v>
      </c>
      <c r="B832" s="2" t="s">
        <v>30</v>
      </c>
      <c r="C832" s="85">
        <v>45485</v>
      </c>
      <c r="D832" s="18" t="str">
        <f t="shared" si="11"/>
        <v>julho</v>
      </c>
      <c r="E832" s="9">
        <v>0.27777777777777779</v>
      </c>
      <c r="F832" s="80" t="s">
        <v>4783</v>
      </c>
      <c r="G832" s="2" t="s">
        <v>28</v>
      </c>
      <c r="H832" s="23" t="s">
        <v>2399</v>
      </c>
      <c r="I832" s="131"/>
      <c r="J832" s="3"/>
      <c r="K832" s="5" t="s">
        <v>4811</v>
      </c>
      <c r="L832" s="3" t="s">
        <v>153</v>
      </c>
      <c r="M832" s="3" t="s">
        <v>145</v>
      </c>
      <c r="N832" s="2" t="s">
        <v>145</v>
      </c>
      <c r="O832" s="2" t="s">
        <v>4784</v>
      </c>
      <c r="P832" s="3" t="s">
        <v>4785</v>
      </c>
      <c r="S832" s="3"/>
      <c r="T832" s="7" t="s">
        <v>4786</v>
      </c>
      <c r="U832" s="3" t="s">
        <v>4787</v>
      </c>
      <c r="V832" s="3" t="s">
        <v>99</v>
      </c>
      <c r="W832" s="3" t="s">
        <v>85</v>
      </c>
      <c r="X832" s="3" t="s">
        <v>86</v>
      </c>
      <c r="Y832" s="3" t="s">
        <v>83</v>
      </c>
      <c r="Z832" s="4" t="str">
        <f>IF(Tabela1[[#This Row],[R.A.E]]="SIM",VLOOKUP(Tabela1[[#This Row],[CLASSIFICAÇÃO]],Lista_Susp_!PRAZO,2,0)+Tabela1[[#This Row],[DATA]],"")</f>
        <v/>
      </c>
      <c r="AA832" s="13" t="b">
        <f ca="1">IF(Tabela1[[#This Row],[R.A.E]]="SIM",IF(AC832="ok","CONCLUÍDO",IF(Tabela1[[#This Row],[PRAZO ABERTURA R.A.E]]&lt;TODAY(),"ATRASADO","NO PRAZO")))</f>
        <v>0</v>
      </c>
      <c r="AB832" s="13" t="str">
        <f ca="1">IF(Tabela1[[#This Row],[PRAZO ABERTURA R.A.E]]&gt;=TODAY(),"",IF(Tabela1[[#This Row],[STATUS]]="ATRASADO",TODAY()-Tabela1[[#This Row],[PRAZO ABERTURA R.A.E]],""))</f>
        <v/>
      </c>
      <c r="AE832" s="3"/>
      <c r="AF832" t="s">
        <v>89</v>
      </c>
    </row>
    <row r="833" spans="1:32" ht="45" x14ac:dyDescent="0.25">
      <c r="A833" s="2">
        <v>832</v>
      </c>
      <c r="B833" s="2" t="s">
        <v>25</v>
      </c>
      <c r="C833" s="85">
        <v>45486</v>
      </c>
      <c r="D833" s="18" t="str">
        <f t="shared" si="11"/>
        <v>julho</v>
      </c>
      <c r="E833" s="9">
        <v>0.875</v>
      </c>
      <c r="F833" s="80" t="s">
        <v>4808</v>
      </c>
      <c r="G833" s="22" t="s">
        <v>32</v>
      </c>
      <c r="H833" s="23"/>
      <c r="I833" s="131"/>
      <c r="J833" s="3"/>
      <c r="K833" s="5" t="s">
        <v>4810</v>
      </c>
      <c r="L833" s="3" t="s">
        <v>150</v>
      </c>
      <c r="M833" s="3" t="s">
        <v>146</v>
      </c>
      <c r="N833" s="2" t="s">
        <v>4788</v>
      </c>
      <c r="O833" s="2" t="s">
        <v>4789</v>
      </c>
      <c r="P833" s="3" t="s">
        <v>3350</v>
      </c>
      <c r="S833" s="3"/>
      <c r="T833" s="7" t="s">
        <v>4790</v>
      </c>
      <c r="U833" s="3" t="s">
        <v>4791</v>
      </c>
      <c r="V833" s="3" t="s">
        <v>122</v>
      </c>
      <c r="W833" s="3" t="s">
        <v>85</v>
      </c>
      <c r="X833" s="3" t="s">
        <v>86</v>
      </c>
      <c r="Y833" s="3" t="s">
        <v>83</v>
      </c>
      <c r="Z833" s="4" t="str">
        <f>IF(Tabela1[[#This Row],[R.A.E]]="SIM",VLOOKUP(Tabela1[[#This Row],[CLASSIFICAÇÃO]],Lista_Susp_!PRAZO,2,0)+Tabela1[[#This Row],[DATA]],"")</f>
        <v/>
      </c>
      <c r="AA833" s="13" t="b">
        <f ca="1">IF(Tabela1[[#This Row],[R.A.E]]="SIM",IF(AC833="ok","CONCLUÍDO",IF(Tabela1[[#This Row],[PRAZO ABERTURA R.A.E]]&lt;TODAY(),"ATRASADO","NO PRAZO")))</f>
        <v>0</v>
      </c>
      <c r="AB833" s="13" t="str">
        <f ca="1">IF(Tabela1[[#This Row],[PRAZO ABERTURA R.A.E]]&gt;=TODAY(),"",IF(Tabela1[[#This Row],[STATUS]]="ATRASADO",TODAY()-Tabela1[[#This Row],[PRAZO ABERTURA R.A.E]],""))</f>
        <v/>
      </c>
      <c r="AE833" s="3"/>
      <c r="AF833" t="s">
        <v>89</v>
      </c>
    </row>
    <row r="834" spans="1:32" ht="48" customHeight="1" x14ac:dyDescent="0.25">
      <c r="A834" s="2">
        <v>833</v>
      </c>
      <c r="B834" s="2" t="s">
        <v>25</v>
      </c>
      <c r="C834" s="85">
        <v>45485</v>
      </c>
      <c r="D834" s="18" t="str">
        <f t="shared" si="11"/>
        <v>julho</v>
      </c>
      <c r="E834" s="9">
        <v>0.64583333333333337</v>
      </c>
      <c r="F834" s="80" t="s">
        <v>4792</v>
      </c>
      <c r="G834" s="2" t="s">
        <v>28</v>
      </c>
      <c r="H834" s="23" t="s">
        <v>2399</v>
      </c>
      <c r="I834" s="131"/>
      <c r="J834" s="3"/>
      <c r="K834" s="5" t="s">
        <v>4793</v>
      </c>
      <c r="L834" s="3" t="s">
        <v>243</v>
      </c>
      <c r="M834" s="3" t="s">
        <v>145</v>
      </c>
      <c r="N834" s="2" t="s">
        <v>4794</v>
      </c>
      <c r="O834" s="2" t="s">
        <v>4795</v>
      </c>
      <c r="P834" s="3" t="s">
        <v>533</v>
      </c>
      <c r="S834" s="3"/>
      <c r="T834" s="7" t="s">
        <v>4796</v>
      </c>
      <c r="U834" s="3" t="s">
        <v>3538</v>
      </c>
      <c r="V834" s="3" t="s">
        <v>91</v>
      </c>
      <c r="W834" s="3" t="s">
        <v>85</v>
      </c>
      <c r="X834" s="3" t="s">
        <v>86</v>
      </c>
      <c r="Y834" s="3" t="s">
        <v>83</v>
      </c>
      <c r="Z834" s="4" t="str">
        <f>IF(Tabela1[[#This Row],[R.A.E]]="SIM",VLOOKUP(Tabela1[[#This Row],[CLASSIFICAÇÃO]],Lista_Susp_!PRAZO,2,0)+Tabela1[[#This Row],[DATA]],"")</f>
        <v/>
      </c>
      <c r="AA834" s="13" t="b">
        <f ca="1">IF(Tabela1[[#This Row],[R.A.E]]="SIM",IF(AC834="ok","CONCLUÍDO",IF(Tabela1[[#This Row],[PRAZO ABERTURA R.A.E]]&lt;TODAY(),"ATRASADO","NO PRAZO")))</f>
        <v>0</v>
      </c>
      <c r="AB834" s="13" t="str">
        <f ca="1">IF(Tabela1[[#This Row],[PRAZO ABERTURA R.A.E]]&gt;=TODAY(),"",IF(Tabela1[[#This Row],[STATUS]]="ATRASADO",TODAY()-Tabela1[[#This Row],[PRAZO ABERTURA R.A.E]],""))</f>
        <v/>
      </c>
      <c r="AE834" s="3"/>
      <c r="AF834" t="s">
        <v>89</v>
      </c>
    </row>
    <row r="835" spans="1:32" x14ac:dyDescent="0.25">
      <c r="A835" s="2">
        <v>834</v>
      </c>
      <c r="B835" s="2" t="s">
        <v>25</v>
      </c>
      <c r="C835" s="85">
        <v>45487</v>
      </c>
      <c r="D835" s="18" t="str">
        <f t="shared" si="11"/>
        <v>julho</v>
      </c>
      <c r="E835" s="9">
        <v>0.70000000000000007</v>
      </c>
      <c r="F835" s="80" t="s">
        <v>1851</v>
      </c>
      <c r="G835" s="2" t="s">
        <v>32</v>
      </c>
      <c r="H835" s="23"/>
      <c r="I835" s="131"/>
      <c r="J835" s="3"/>
      <c r="K835" s="5" t="s">
        <v>4809</v>
      </c>
      <c r="L835" s="3" t="s">
        <v>150</v>
      </c>
      <c r="M835" s="3" t="s">
        <v>147</v>
      </c>
      <c r="N835" s="2" t="s">
        <v>4797</v>
      </c>
      <c r="O835" s="2" t="s">
        <v>4798</v>
      </c>
      <c r="P835" s="3" t="s">
        <v>4799</v>
      </c>
      <c r="S835" s="3"/>
      <c r="T835" t="s">
        <v>4800</v>
      </c>
      <c r="U835" s="3" t="s">
        <v>4801</v>
      </c>
      <c r="V835" s="3" t="s">
        <v>93</v>
      </c>
      <c r="Y835" s="3"/>
      <c r="Z835" s="4" t="str">
        <f>IF(Tabela1[[#This Row],[R.A.E]]="SIM",VLOOKUP(Tabela1[[#This Row],[CLASSIFICAÇÃO]],Lista_Susp_!PRAZO,2,0)+Tabela1[[#This Row],[DATA]],"")</f>
        <v/>
      </c>
      <c r="AA835" s="13" t="b">
        <f ca="1">IF(Tabela1[[#This Row],[R.A.E]]="SIM",IF(AC835="ok","CONCLUÍDO",IF(Tabela1[[#This Row],[PRAZO ABERTURA R.A.E]]&lt;TODAY(),"ATRASADO","NO PRAZO")))</f>
        <v>0</v>
      </c>
      <c r="AB835" s="13" t="str">
        <f ca="1">IF(Tabela1[[#This Row],[PRAZO ABERTURA R.A.E]]&gt;=TODAY(),"",IF(Tabela1[[#This Row],[STATUS]]="ATRASADO",TODAY()-Tabela1[[#This Row],[PRAZO ABERTURA R.A.E]],""))</f>
        <v/>
      </c>
      <c r="AE835" s="3"/>
    </row>
    <row r="836" spans="1:32" ht="30" x14ac:dyDescent="0.25">
      <c r="A836" s="2">
        <v>835</v>
      </c>
      <c r="B836" s="2" t="s">
        <v>25</v>
      </c>
      <c r="C836" s="85">
        <v>45486</v>
      </c>
      <c r="D836" s="18" t="str">
        <f t="shared" si="11"/>
        <v>julho</v>
      </c>
      <c r="E836" s="9">
        <v>0.72916666666666663</v>
      </c>
      <c r="F836" s="80" t="s">
        <v>4802</v>
      </c>
      <c r="G836" s="2" t="s">
        <v>28</v>
      </c>
      <c r="H836" s="23" t="s">
        <v>2399</v>
      </c>
      <c r="I836" s="131"/>
      <c r="J836" s="3" t="s">
        <v>89</v>
      </c>
      <c r="K836" s="5" t="s">
        <v>4803</v>
      </c>
      <c r="L836" s="3" t="s">
        <v>209</v>
      </c>
      <c r="M836" s="3" t="s">
        <v>145</v>
      </c>
      <c r="N836" s="2" t="s">
        <v>4804</v>
      </c>
      <c r="O836" s="2" t="s">
        <v>4805</v>
      </c>
      <c r="P836" s="3" t="s">
        <v>399</v>
      </c>
      <c r="S836" s="3"/>
      <c r="T836" t="s">
        <v>4806</v>
      </c>
      <c r="U836" s="3" t="s">
        <v>4807</v>
      </c>
      <c r="V836" s="3" t="s">
        <v>91</v>
      </c>
      <c r="W836" s="3" t="s">
        <v>92</v>
      </c>
      <c r="X836" s="3" t="s">
        <v>86</v>
      </c>
      <c r="Y836" s="3" t="s">
        <v>89</v>
      </c>
      <c r="Z836" s="4">
        <f>IF(Tabela1[[#This Row],[R.A.E]]="SIM",VLOOKUP(Tabela1[[#This Row],[CLASSIFICAÇÃO]],Lista_Susp_!PRAZO,2,0)+Tabela1[[#This Row],[DATA]],"")</f>
        <v>45493</v>
      </c>
      <c r="AA836" s="13" t="str">
        <f ca="1">IF(Tabela1[[#This Row],[R.A.E]]="SIM",IF(AC836="ok","CONCLUÍDO",IF(Tabela1[[#This Row],[PRAZO ABERTURA R.A.E]]&lt;TODAY(),"ATRASADO","NO PRAZO")))</f>
        <v>CONCLUÍDO</v>
      </c>
      <c r="AB836" s="13" t="str">
        <f ca="1">IF(Tabela1[[#This Row],[PRAZO ABERTURA R.A.E]]&gt;=TODAY(),"",IF(Tabela1[[#This Row],[STATUS]]="ATRASADO",TODAY()-Tabela1[[#This Row],[PRAZO ABERTURA R.A.E]],""))</f>
        <v/>
      </c>
      <c r="AC836" s="3" t="s">
        <v>958</v>
      </c>
      <c r="AD836" s="4">
        <v>45492</v>
      </c>
      <c r="AE836" s="3" t="s">
        <v>89</v>
      </c>
      <c r="AF836" t="s">
        <v>89</v>
      </c>
    </row>
    <row r="837" spans="1:32" ht="60" x14ac:dyDescent="0.25">
      <c r="A837" s="2">
        <v>836</v>
      </c>
      <c r="B837" s="2" t="s">
        <v>30</v>
      </c>
      <c r="C837" s="85">
        <v>45485</v>
      </c>
      <c r="D837" s="18" t="str">
        <f t="shared" si="11"/>
        <v>julho</v>
      </c>
      <c r="E837" s="9">
        <v>0.4375</v>
      </c>
      <c r="F837" s="80" t="s">
        <v>4941</v>
      </c>
      <c r="G837" s="2" t="s">
        <v>32</v>
      </c>
      <c r="H837" s="23"/>
      <c r="I837" s="131"/>
      <c r="J837" s="3"/>
      <c r="K837" s="5" t="s">
        <v>4942</v>
      </c>
      <c r="L837" s="3" t="s">
        <v>153</v>
      </c>
      <c r="M837" s="70" t="s">
        <v>46</v>
      </c>
      <c r="N837" s="169" t="s">
        <v>4940</v>
      </c>
      <c r="O837" s="2" t="s">
        <v>4838</v>
      </c>
      <c r="P837" s="3" t="s">
        <v>4839</v>
      </c>
      <c r="S837" s="3"/>
      <c r="T837" s="7" t="s">
        <v>4840</v>
      </c>
      <c r="U837" s="3" t="s">
        <v>4841</v>
      </c>
      <c r="V837" s="3" t="s">
        <v>94</v>
      </c>
      <c r="W837" s="3" t="s">
        <v>85</v>
      </c>
      <c r="X837" s="3" t="s">
        <v>86</v>
      </c>
      <c r="Y837" s="3" t="s">
        <v>83</v>
      </c>
      <c r="Z837" s="4" t="str">
        <f>IF(Tabela1[[#This Row],[R.A.E]]="SIM",VLOOKUP(Tabela1[[#This Row],[CLASSIFICAÇÃO]],Lista_Susp_!PRAZO,2,0)+Tabela1[[#This Row],[DATA]],"")</f>
        <v/>
      </c>
      <c r="AA837" s="13" t="b">
        <f ca="1">IF(Tabela1[[#This Row],[R.A.E]]="SIM",IF(AC837="ok","CONCLUÍDO",IF(Tabela1[[#This Row],[PRAZO ABERTURA R.A.E]]&lt;TODAY(),"ATRASADO","NO PRAZO")))</f>
        <v>0</v>
      </c>
      <c r="AB837" s="13" t="str">
        <f ca="1">IF(Tabela1[[#This Row],[PRAZO ABERTURA R.A.E]]&gt;=TODAY(),"",IF(Tabela1[[#This Row],[STATUS]]="ATRASADO",TODAY()-Tabela1[[#This Row],[PRAZO ABERTURA R.A.E]],""))</f>
        <v/>
      </c>
      <c r="AE837" s="3"/>
      <c r="AF837" t="s">
        <v>89</v>
      </c>
    </row>
    <row r="838" spans="1:32" ht="30" x14ac:dyDescent="0.25">
      <c r="A838" s="2">
        <v>837</v>
      </c>
      <c r="B838" s="2" t="s">
        <v>30</v>
      </c>
      <c r="C838" s="85">
        <v>45484</v>
      </c>
      <c r="D838" s="18" t="str">
        <f t="shared" si="11"/>
        <v>julho</v>
      </c>
      <c r="E838" s="9">
        <v>0.69097222222222221</v>
      </c>
      <c r="F838" s="80" t="s">
        <v>4842</v>
      </c>
      <c r="G838" s="2" t="s">
        <v>32</v>
      </c>
      <c r="H838" s="23"/>
      <c r="I838" s="131"/>
      <c r="J838" s="3"/>
      <c r="K838" s="5" t="s">
        <v>4939</v>
      </c>
      <c r="L838" s="6" t="s">
        <v>4302</v>
      </c>
      <c r="M838" s="3" t="s">
        <v>145</v>
      </c>
      <c r="N838" s="2" t="s">
        <v>2170</v>
      </c>
      <c r="O838" s="2" t="s">
        <v>4843</v>
      </c>
      <c r="P838" s="3" t="s">
        <v>3895</v>
      </c>
      <c r="S838" s="3"/>
      <c r="T838" t="s">
        <v>4844</v>
      </c>
      <c r="U838" s="3" t="s">
        <v>4845</v>
      </c>
      <c r="V838" s="3" t="s">
        <v>94</v>
      </c>
      <c r="W838" s="3" t="s">
        <v>85</v>
      </c>
      <c r="X838" s="3" t="s">
        <v>95</v>
      </c>
      <c r="Y838" s="3" t="s">
        <v>89</v>
      </c>
      <c r="Z838" s="4">
        <f>IF(Tabela1[[#This Row],[R.A.E]]="SIM",VLOOKUP(Tabela1[[#This Row],[CLASSIFICAÇÃO]],Lista_Susp_!PRAZO,2,0)+Tabela1[[#This Row],[DATA]],"")</f>
        <v>45491</v>
      </c>
      <c r="AA838" s="13" t="str">
        <f ca="1">IF(Tabela1[[#This Row],[R.A.E]]="SIM",IF(AC838="ok","CONCLUÍDO",IF(Tabela1[[#This Row],[PRAZO ABERTURA R.A.E]]&lt;TODAY(),"ATRASADO","NO PRAZO")))</f>
        <v>ATRASADO</v>
      </c>
      <c r="AB838" s="13">
        <f ca="1">IF(Tabela1[[#This Row],[PRAZO ABERTURA R.A.E]]&gt;=TODAY(),"",IF(Tabela1[[#This Row],[STATUS]]="ATRASADO",TODAY()-Tabela1[[#This Row],[PRAZO ABERTURA R.A.E]],""))</f>
        <v>57</v>
      </c>
      <c r="AE838" s="3"/>
      <c r="AF838" t="s">
        <v>89</v>
      </c>
    </row>
    <row r="839" spans="1:32" ht="110.25" customHeight="1" x14ac:dyDescent="0.25">
      <c r="A839" s="2">
        <v>838</v>
      </c>
      <c r="B839" s="2" t="s">
        <v>25</v>
      </c>
      <c r="C839" s="85">
        <v>45488</v>
      </c>
      <c r="D839" s="18" t="str">
        <f t="shared" si="11"/>
        <v>julho</v>
      </c>
      <c r="E839" s="9">
        <v>0.79166666666666663</v>
      </c>
      <c r="F839" s="80" t="s">
        <v>4846</v>
      </c>
      <c r="G839" s="2" t="s">
        <v>28</v>
      </c>
      <c r="H839" s="23" t="s">
        <v>2401</v>
      </c>
      <c r="I839" s="131"/>
      <c r="J839" s="3"/>
      <c r="K839" s="5" t="s">
        <v>4938</v>
      </c>
      <c r="L839" s="6" t="s">
        <v>279</v>
      </c>
      <c r="M839" s="3" t="s">
        <v>146</v>
      </c>
      <c r="N839" s="2" t="s">
        <v>4697</v>
      </c>
      <c r="O839" s="2" t="s">
        <v>4847</v>
      </c>
      <c r="P839" s="3" t="s">
        <v>3282</v>
      </c>
      <c r="S839" s="3"/>
      <c r="T839" t="s">
        <v>4027</v>
      </c>
      <c r="U839" s="3" t="s">
        <v>4028</v>
      </c>
      <c r="V839" s="3" t="s">
        <v>80</v>
      </c>
      <c r="W839" s="3" t="s">
        <v>85</v>
      </c>
      <c r="X839" s="3" t="s">
        <v>86</v>
      </c>
      <c r="Y839" s="3" t="s">
        <v>83</v>
      </c>
      <c r="Z839" s="4" t="str">
        <f>IF(Tabela1[[#This Row],[R.A.E]]="SIM",VLOOKUP(Tabela1[[#This Row],[CLASSIFICAÇÃO]],Lista_Susp_!PRAZO,2,0)+Tabela1[[#This Row],[DATA]],"")</f>
        <v/>
      </c>
      <c r="AA839" s="13" t="b">
        <f ca="1">IF(Tabela1[[#This Row],[R.A.E]]="SIM",IF(AC839="ok","CONCLUÍDO",IF(Tabela1[[#This Row],[PRAZO ABERTURA R.A.E]]&lt;TODAY(),"ATRASADO","NO PRAZO")))</f>
        <v>0</v>
      </c>
      <c r="AB839" s="13" t="str">
        <f ca="1">IF(Tabela1[[#This Row],[PRAZO ABERTURA R.A.E]]&gt;=TODAY(),"",IF(Tabela1[[#This Row],[STATUS]]="ATRASADO",TODAY()-Tabela1[[#This Row],[PRAZO ABERTURA R.A.E]],""))</f>
        <v/>
      </c>
      <c r="AE839" s="3"/>
      <c r="AF839" t="s">
        <v>89</v>
      </c>
    </row>
    <row r="840" spans="1:32" ht="165" x14ac:dyDescent="0.25">
      <c r="A840" s="2">
        <v>839</v>
      </c>
      <c r="B840" s="2" t="s">
        <v>25</v>
      </c>
      <c r="C840" s="85">
        <v>45488</v>
      </c>
      <c r="D840" s="18" t="str">
        <f t="shared" si="11"/>
        <v>julho</v>
      </c>
      <c r="E840" s="9">
        <v>0.77847222222222223</v>
      </c>
      <c r="F840" s="80" t="s">
        <v>4848</v>
      </c>
      <c r="G840" s="2" t="s">
        <v>28</v>
      </c>
      <c r="H840" s="23" t="s">
        <v>2399</v>
      </c>
      <c r="I840" s="131"/>
      <c r="J840" s="3"/>
      <c r="K840" s="5" t="s">
        <v>4937</v>
      </c>
      <c r="L840" s="6" t="s">
        <v>155</v>
      </c>
      <c r="M840" s="3" t="s">
        <v>257</v>
      </c>
      <c r="N840" s="2" t="s">
        <v>4849</v>
      </c>
      <c r="O840" s="2" t="s">
        <v>4850</v>
      </c>
      <c r="P840" s="3" t="s">
        <v>4851</v>
      </c>
      <c r="S840" s="3"/>
      <c r="T840" s="7" t="s">
        <v>4852</v>
      </c>
      <c r="U840" s="3" t="s">
        <v>4853</v>
      </c>
      <c r="V840" s="3" t="s">
        <v>297</v>
      </c>
      <c r="W840" s="3" t="s">
        <v>81</v>
      </c>
      <c r="X840" s="3" t="s">
        <v>86</v>
      </c>
      <c r="Y840" s="3" t="s">
        <v>83</v>
      </c>
      <c r="Z840" s="4" t="str">
        <f>IF(Tabela1[[#This Row],[R.A.E]]="SIM",VLOOKUP(Tabela1[[#This Row],[CLASSIFICAÇÃO]],Lista_Susp_!PRAZO,2,0)+Tabela1[[#This Row],[DATA]],"")</f>
        <v/>
      </c>
      <c r="AA840" s="13" t="b">
        <f ca="1">IF(Tabela1[[#This Row],[R.A.E]]="SIM",IF(AC840="ok","CONCLUÍDO",IF(Tabela1[[#This Row],[PRAZO ABERTURA R.A.E]]&lt;TODAY(),"ATRASADO","NO PRAZO")))</f>
        <v>0</v>
      </c>
      <c r="AB840" s="13" t="str">
        <f ca="1">IF(Tabela1[[#This Row],[PRAZO ABERTURA R.A.E]]&gt;=TODAY(),"",IF(Tabela1[[#This Row],[STATUS]]="ATRASADO",TODAY()-Tabela1[[#This Row],[PRAZO ABERTURA R.A.E]],""))</f>
        <v/>
      </c>
      <c r="AE840" s="3"/>
      <c r="AF840" t="s">
        <v>89</v>
      </c>
    </row>
    <row r="841" spans="1:32" ht="28.5" customHeight="1" x14ac:dyDescent="0.25">
      <c r="A841" s="2">
        <v>840</v>
      </c>
      <c r="B841" s="2" t="s">
        <v>25</v>
      </c>
      <c r="C841" s="85">
        <v>45488</v>
      </c>
      <c r="D841" s="18" t="str">
        <f t="shared" si="11"/>
        <v>julho</v>
      </c>
      <c r="E841" s="9">
        <v>0.44791666666666669</v>
      </c>
      <c r="F841" s="80" t="s">
        <v>1091</v>
      </c>
      <c r="G841" s="2" t="s">
        <v>32</v>
      </c>
      <c r="H841" s="23"/>
      <c r="I841" s="131"/>
      <c r="J841" s="3"/>
      <c r="K841" s="167" t="s">
        <v>4936</v>
      </c>
      <c r="L841" s="6" t="s">
        <v>150</v>
      </c>
      <c r="M841" s="3" t="s">
        <v>146</v>
      </c>
      <c r="N841" s="2" t="s">
        <v>4854</v>
      </c>
      <c r="O841" s="2" t="s">
        <v>4855</v>
      </c>
      <c r="P841" s="3" t="s">
        <v>533</v>
      </c>
      <c r="S841" s="3"/>
      <c r="T841" s="7" t="s">
        <v>4856</v>
      </c>
      <c r="U841" s="3" t="s">
        <v>4857</v>
      </c>
      <c r="V841" s="3" t="s">
        <v>122</v>
      </c>
      <c r="W841" s="3" t="s">
        <v>85</v>
      </c>
      <c r="X841" s="3" t="s">
        <v>86</v>
      </c>
      <c r="Y841" s="3" t="s">
        <v>83</v>
      </c>
      <c r="Z841" s="4" t="str">
        <f>IF(Tabela1[[#This Row],[R.A.E]]="SIM",VLOOKUP(Tabela1[[#This Row],[CLASSIFICAÇÃO]],Lista_Susp_!PRAZO,2,0)+Tabela1[[#This Row],[DATA]],"")</f>
        <v/>
      </c>
      <c r="AA841" s="13" t="b">
        <f ca="1">IF(Tabela1[[#This Row],[R.A.E]]="SIM",IF(AC841="ok","CONCLUÍDO",IF(Tabela1[[#This Row],[PRAZO ABERTURA R.A.E]]&lt;TODAY(),"ATRASADO","NO PRAZO")))</f>
        <v>0</v>
      </c>
      <c r="AB841" s="13" t="str">
        <f ca="1">IF(Tabela1[[#This Row],[PRAZO ABERTURA R.A.E]]&gt;=TODAY(),"",IF(Tabela1[[#This Row],[STATUS]]="ATRASADO",TODAY()-Tabela1[[#This Row],[PRAZO ABERTURA R.A.E]],""))</f>
        <v/>
      </c>
      <c r="AE841" s="3"/>
      <c r="AF841" t="s">
        <v>89</v>
      </c>
    </row>
    <row r="842" spans="1:32" ht="99.75" customHeight="1" x14ac:dyDescent="0.25">
      <c r="A842" s="2">
        <v>841</v>
      </c>
      <c r="B842" s="2" t="s">
        <v>25</v>
      </c>
      <c r="C842" s="85">
        <v>45488</v>
      </c>
      <c r="D842" s="18" t="str">
        <f t="shared" si="11"/>
        <v>julho</v>
      </c>
      <c r="E842" s="9">
        <v>0.61458333333333337</v>
      </c>
      <c r="F842" s="80" t="s">
        <v>4858</v>
      </c>
      <c r="G842" s="2" t="s">
        <v>28</v>
      </c>
      <c r="H842" s="23" t="s">
        <v>2399</v>
      </c>
      <c r="I842" s="131"/>
      <c r="J842" s="3"/>
      <c r="K842" s="5" t="s">
        <v>4935</v>
      </c>
      <c r="L842" s="6" t="s">
        <v>150</v>
      </c>
      <c r="M842" s="3" t="s">
        <v>275</v>
      </c>
      <c r="N842" s="2" t="s">
        <v>4859</v>
      </c>
      <c r="O842" s="2" t="s">
        <v>4433</v>
      </c>
      <c r="P842" s="3" t="s">
        <v>3613</v>
      </c>
      <c r="S842" s="3"/>
      <c r="T842" s="7" t="s">
        <v>4860</v>
      </c>
      <c r="U842" s="3" t="s">
        <v>4433</v>
      </c>
      <c r="V842" s="3" t="s">
        <v>112</v>
      </c>
      <c r="W842" s="3" t="s">
        <v>85</v>
      </c>
      <c r="X842" s="3" t="s">
        <v>86</v>
      </c>
      <c r="Y842" s="3" t="s">
        <v>83</v>
      </c>
      <c r="Z842" s="4" t="str">
        <f>IF(Tabela1[[#This Row],[R.A.E]]="SIM",VLOOKUP(Tabela1[[#This Row],[CLASSIFICAÇÃO]],Lista_Susp_!PRAZO,2,0)+Tabela1[[#This Row],[DATA]],"")</f>
        <v/>
      </c>
      <c r="AA842" s="13" t="b">
        <f ca="1">IF(Tabela1[[#This Row],[R.A.E]]="SIM",IF(AC842="ok","CONCLUÍDO",IF(Tabela1[[#This Row],[PRAZO ABERTURA R.A.E]]&lt;TODAY(),"ATRASADO","NO PRAZO")))</f>
        <v>0</v>
      </c>
      <c r="AB842" s="13" t="str">
        <f ca="1">IF(Tabela1[[#This Row],[PRAZO ABERTURA R.A.E]]&gt;=TODAY(),"",IF(Tabela1[[#This Row],[STATUS]]="ATRASADO",TODAY()-Tabela1[[#This Row],[PRAZO ABERTURA R.A.E]],""))</f>
        <v/>
      </c>
      <c r="AE842" s="3"/>
      <c r="AF842" t="s">
        <v>89</v>
      </c>
    </row>
    <row r="843" spans="1:32" ht="60" x14ac:dyDescent="0.25">
      <c r="A843" s="2">
        <v>842</v>
      </c>
      <c r="B843" s="2" t="s">
        <v>25</v>
      </c>
      <c r="C843" s="85">
        <v>45489</v>
      </c>
      <c r="D843" s="18" t="str">
        <f t="shared" si="11"/>
        <v>julho</v>
      </c>
      <c r="E843" s="9">
        <v>0.34722222222222227</v>
      </c>
      <c r="F843" s="80" t="s">
        <v>4861</v>
      </c>
      <c r="G843" s="2" t="s">
        <v>28</v>
      </c>
      <c r="H843" s="23" t="s">
        <v>2401</v>
      </c>
      <c r="I843" s="131"/>
      <c r="J843" s="3"/>
      <c r="K843" s="5" t="s">
        <v>4934</v>
      </c>
      <c r="L843" s="6" t="s">
        <v>149</v>
      </c>
      <c r="M843" s="3" t="s">
        <v>146</v>
      </c>
      <c r="N843" s="2" t="s">
        <v>4697</v>
      </c>
      <c r="O843" s="2" t="s">
        <v>4862</v>
      </c>
      <c r="P843" s="3" t="s">
        <v>3542</v>
      </c>
      <c r="S843" s="3"/>
      <c r="T843" s="7" t="s">
        <v>3941</v>
      </c>
      <c r="U843" s="3" t="s">
        <v>3942</v>
      </c>
      <c r="V843" s="3" t="s">
        <v>80</v>
      </c>
      <c r="W843" s="3" t="s">
        <v>92</v>
      </c>
      <c r="X843" s="3" t="s">
        <v>86</v>
      </c>
      <c r="Y843" s="3" t="s">
        <v>89</v>
      </c>
      <c r="Z843" s="4">
        <f>IF(Tabela1[[#This Row],[R.A.E]]="SIM",VLOOKUP(Tabela1[[#This Row],[CLASSIFICAÇÃO]],Lista_Susp_!PRAZO,2,0)+Tabela1[[#This Row],[DATA]],"")</f>
        <v>45496</v>
      </c>
      <c r="AA843" s="13" t="str">
        <f ca="1">IF(Tabela1[[#This Row],[R.A.E]]="SIM",IF(AC843="ok","CONCLUÍDO",IF(Tabela1[[#This Row],[PRAZO ABERTURA R.A.E]]&lt;TODAY(),"ATRASADO","NO PRAZO")))</f>
        <v>CONCLUÍDO</v>
      </c>
      <c r="AB843" s="13" t="str">
        <f ca="1">IF(Tabela1[[#This Row],[PRAZO ABERTURA R.A.E]]&gt;=TODAY(),"",IF(Tabela1[[#This Row],[STATUS]]="ATRASADO",TODAY()-Tabela1[[#This Row],[PRAZO ABERTURA R.A.E]],""))</f>
        <v/>
      </c>
      <c r="AC843" s="3" t="s">
        <v>958</v>
      </c>
      <c r="AD843" s="4">
        <v>45495</v>
      </c>
      <c r="AE843" s="3" t="s">
        <v>89</v>
      </c>
      <c r="AF843" t="s">
        <v>89</v>
      </c>
    </row>
    <row r="844" spans="1:32" ht="30" x14ac:dyDescent="0.25">
      <c r="A844" s="2">
        <v>843</v>
      </c>
      <c r="B844" s="2" t="s">
        <v>25</v>
      </c>
      <c r="C844" s="85">
        <v>45488</v>
      </c>
      <c r="D844" s="18" t="str">
        <f t="shared" si="11"/>
        <v>julho</v>
      </c>
      <c r="E844" s="9">
        <v>0.65625</v>
      </c>
      <c r="F844" s="80" t="s">
        <v>4863</v>
      </c>
      <c r="G844" s="2" t="s">
        <v>34</v>
      </c>
      <c r="H844" s="23"/>
      <c r="I844" s="131" t="s">
        <v>5261</v>
      </c>
      <c r="J844" s="3"/>
      <c r="K844" s="5" t="s">
        <v>4933</v>
      </c>
      <c r="L844" s="6" t="s">
        <v>176</v>
      </c>
      <c r="M844" s="3" t="s">
        <v>145</v>
      </c>
      <c r="N844" s="2" t="s">
        <v>4864</v>
      </c>
      <c r="O844" s="2" t="s">
        <v>4865</v>
      </c>
      <c r="P844" s="3" t="s">
        <v>1453</v>
      </c>
      <c r="S844" s="3"/>
      <c r="T844" s="7" t="s">
        <v>4866</v>
      </c>
      <c r="U844" s="3" t="s">
        <v>1453</v>
      </c>
      <c r="V844" s="3" t="s">
        <v>276</v>
      </c>
      <c r="W844" s="3" t="s">
        <v>92</v>
      </c>
      <c r="X844" s="3" t="s">
        <v>86</v>
      </c>
      <c r="Y844" s="3" t="s">
        <v>89</v>
      </c>
      <c r="Z844" s="4">
        <f>IF(Tabela1[[#This Row],[R.A.E]]="SIM",VLOOKUP(Tabela1[[#This Row],[CLASSIFICAÇÃO]],Lista_Susp_!PRAZO,2,0)+Tabela1[[#This Row],[DATA]],"")</f>
        <v>45495</v>
      </c>
      <c r="AA844" s="13" t="str">
        <f ca="1">IF(Tabela1[[#This Row],[R.A.E]]="SIM",IF(AC844="ok","CONCLUÍDO",IF(Tabela1[[#This Row],[PRAZO ABERTURA R.A.E]]&lt;TODAY(),"ATRASADO","NO PRAZO")))</f>
        <v>CONCLUÍDO</v>
      </c>
      <c r="AB844" s="13" t="str">
        <f ca="1">IF(Tabela1[[#This Row],[PRAZO ABERTURA R.A.E]]&gt;=TODAY(),"",IF(Tabela1[[#This Row],[STATUS]]="ATRASADO",TODAY()-Tabela1[[#This Row],[PRAZO ABERTURA R.A.E]],""))</f>
        <v/>
      </c>
      <c r="AC844" s="3" t="s">
        <v>248</v>
      </c>
      <c r="AD844" s="4">
        <v>45495</v>
      </c>
      <c r="AE844" s="3" t="s">
        <v>89</v>
      </c>
      <c r="AF844" t="s">
        <v>89</v>
      </c>
    </row>
    <row r="845" spans="1:32" ht="102" customHeight="1" x14ac:dyDescent="0.25">
      <c r="A845" s="2">
        <v>844</v>
      </c>
      <c r="B845" s="2" t="s">
        <v>25</v>
      </c>
      <c r="C845" s="85">
        <v>45486</v>
      </c>
      <c r="D845" s="18" t="str">
        <f t="shared" si="11"/>
        <v>julho</v>
      </c>
      <c r="E845" s="9">
        <v>0.11180555555555556</v>
      </c>
      <c r="F845" s="80" t="s">
        <v>4867</v>
      </c>
      <c r="G845" s="2" t="s">
        <v>39</v>
      </c>
      <c r="H845" s="23"/>
      <c r="I845" s="131"/>
      <c r="J845" s="3"/>
      <c r="K845" s="5" t="s">
        <v>4932</v>
      </c>
      <c r="L845" s="6" t="s">
        <v>216</v>
      </c>
      <c r="M845" s="3" t="s">
        <v>147</v>
      </c>
      <c r="N845" s="2" t="s">
        <v>1767</v>
      </c>
      <c r="O845" s="2" t="s">
        <v>4868</v>
      </c>
      <c r="P845" s="3" t="s">
        <v>533</v>
      </c>
      <c r="S845" s="3"/>
      <c r="T845" s="7" t="s">
        <v>4869</v>
      </c>
      <c r="U845" s="3" t="s">
        <v>4870</v>
      </c>
      <c r="V845" s="3" t="s">
        <v>93</v>
      </c>
      <c r="W845" s="3" t="s">
        <v>85</v>
      </c>
      <c r="X845" s="3" t="s">
        <v>86</v>
      </c>
      <c r="Y845" s="3" t="s">
        <v>83</v>
      </c>
      <c r="Z845" s="4" t="str">
        <f>IF(Tabela1[[#This Row],[R.A.E]]="SIM",VLOOKUP(Tabela1[[#This Row],[CLASSIFICAÇÃO]],Lista_Susp_!PRAZO,2,0)+Tabela1[[#This Row],[DATA]],"")</f>
        <v/>
      </c>
      <c r="AA845" s="13" t="b">
        <f ca="1">IF(Tabela1[[#This Row],[R.A.E]]="SIM",IF(AC845="ok","CONCLUÍDO",IF(Tabela1[[#This Row],[PRAZO ABERTURA R.A.E]]&lt;TODAY(),"ATRASADO","NO PRAZO")))</f>
        <v>0</v>
      </c>
      <c r="AB845" s="13" t="str">
        <f ca="1">IF(Tabela1[[#This Row],[PRAZO ABERTURA R.A.E]]&gt;=TODAY(),"",IF(Tabela1[[#This Row],[STATUS]]="ATRASADO",TODAY()-Tabela1[[#This Row],[PRAZO ABERTURA R.A.E]],""))</f>
        <v/>
      </c>
      <c r="AE845" s="3"/>
      <c r="AF845" t="s">
        <v>89</v>
      </c>
    </row>
    <row r="846" spans="1:32" ht="112.5" customHeight="1" x14ac:dyDescent="0.25">
      <c r="A846" s="2">
        <v>845</v>
      </c>
      <c r="B846" s="2" t="s">
        <v>30</v>
      </c>
      <c r="C846" s="85">
        <v>45462</v>
      </c>
      <c r="D846" s="18" t="str">
        <f t="shared" si="11"/>
        <v>junho</v>
      </c>
      <c r="E846" s="9">
        <v>0.75</v>
      </c>
      <c r="F846" s="80" t="s">
        <v>4771</v>
      </c>
      <c r="G846" s="2" t="s">
        <v>32</v>
      </c>
      <c r="H846" s="23"/>
      <c r="I846" s="131"/>
      <c r="J846" s="3" t="s">
        <v>89</v>
      </c>
      <c r="K846" s="5" t="s">
        <v>4931</v>
      </c>
      <c r="L846" s="6" t="s">
        <v>153</v>
      </c>
      <c r="M846" s="3" t="s">
        <v>257</v>
      </c>
      <c r="N846" s="2" t="s">
        <v>145</v>
      </c>
      <c r="O846" s="2" t="s">
        <v>4871</v>
      </c>
      <c r="P846" s="3" t="s">
        <v>392</v>
      </c>
      <c r="S846" s="3"/>
      <c r="T846" s="7" t="s">
        <v>4872</v>
      </c>
      <c r="U846" s="3" t="s">
        <v>4873</v>
      </c>
      <c r="V846" s="3" t="s">
        <v>94</v>
      </c>
      <c r="W846" s="3" t="s">
        <v>85</v>
      </c>
      <c r="X846" s="3" t="s">
        <v>95</v>
      </c>
      <c r="Y846" s="3" t="s">
        <v>89</v>
      </c>
      <c r="Z846" s="4">
        <f>IF(Tabela1[[#This Row],[R.A.E]]="SIM",VLOOKUP(Tabela1[[#This Row],[CLASSIFICAÇÃO]],Lista_Susp_!PRAZO,2,0)+Tabela1[[#This Row],[DATA]],"")</f>
        <v>45469</v>
      </c>
      <c r="AA846" s="13" t="str">
        <f ca="1">IF(Tabela1[[#This Row],[R.A.E]]="SIM",IF(AC846="ok","CONCLUÍDO",IF(Tabela1[[#This Row],[PRAZO ABERTURA R.A.E]]&lt;TODAY(),"ATRASADO","NO PRAZO")))</f>
        <v>ATRASADO</v>
      </c>
      <c r="AB846" s="13">
        <f ca="1">IF(Tabela1[[#This Row],[PRAZO ABERTURA R.A.E]]&gt;=TODAY(),"",IF(Tabela1[[#This Row],[STATUS]]="ATRASADO",TODAY()-Tabela1[[#This Row],[PRAZO ABERTURA R.A.E]],""))</f>
        <v>79</v>
      </c>
      <c r="AE846" s="3"/>
      <c r="AF846" t="s">
        <v>89</v>
      </c>
    </row>
    <row r="847" spans="1:32" ht="54.75" customHeight="1" x14ac:dyDescent="0.25">
      <c r="A847" s="2">
        <v>846</v>
      </c>
      <c r="B847" s="2" t="s">
        <v>25</v>
      </c>
      <c r="C847" s="85">
        <v>45489</v>
      </c>
      <c r="D847" s="18" t="str">
        <f t="shared" si="11"/>
        <v>julho</v>
      </c>
      <c r="E847" s="9">
        <v>0.22222222222222221</v>
      </c>
      <c r="F847" s="80" t="s">
        <v>4874</v>
      </c>
      <c r="G847" s="2" t="s">
        <v>28</v>
      </c>
      <c r="H847" s="23" t="s">
        <v>2401</v>
      </c>
      <c r="I847" s="131"/>
      <c r="J847" s="3"/>
      <c r="K847" s="5" t="s">
        <v>4930</v>
      </c>
      <c r="L847" s="6" t="s">
        <v>150</v>
      </c>
      <c r="M847" s="3" t="s">
        <v>146</v>
      </c>
      <c r="N847" s="2" t="s">
        <v>4053</v>
      </c>
      <c r="O847" s="2" t="s">
        <v>4875</v>
      </c>
      <c r="P847" s="3" t="s">
        <v>4061</v>
      </c>
      <c r="S847" s="3"/>
      <c r="T847" t="s">
        <v>4876</v>
      </c>
      <c r="U847" s="2" t="s">
        <v>2927</v>
      </c>
      <c r="V847" s="3" t="s">
        <v>122</v>
      </c>
      <c r="W847" s="3" t="s">
        <v>85</v>
      </c>
      <c r="X847" s="3" t="s">
        <v>86</v>
      </c>
      <c r="Y847" s="3" t="s">
        <v>83</v>
      </c>
      <c r="Z847" s="4" t="str">
        <f>IF(Tabela1[[#This Row],[R.A.E]]="SIM",VLOOKUP(Tabela1[[#This Row],[CLASSIFICAÇÃO]],Lista_Susp_!PRAZO,2,0)+Tabela1[[#This Row],[DATA]],"")</f>
        <v/>
      </c>
      <c r="AA847" s="13" t="b">
        <f ca="1">IF(Tabela1[[#This Row],[R.A.E]]="SIM",IF(AC847="ok","CONCLUÍDO",IF(Tabela1[[#This Row],[PRAZO ABERTURA R.A.E]]&lt;TODAY(),"ATRASADO","NO PRAZO")))</f>
        <v>0</v>
      </c>
      <c r="AB847" s="13" t="str">
        <f ca="1">IF(Tabela1[[#This Row],[PRAZO ABERTURA R.A.E]]&gt;=TODAY(),"",IF(Tabela1[[#This Row],[STATUS]]="ATRASADO",TODAY()-Tabela1[[#This Row],[PRAZO ABERTURA R.A.E]],""))</f>
        <v/>
      </c>
      <c r="AE847" s="3"/>
      <c r="AF847" t="s">
        <v>89</v>
      </c>
    </row>
    <row r="848" spans="1:32" ht="30" x14ac:dyDescent="0.25">
      <c r="A848" s="2">
        <v>847</v>
      </c>
      <c r="B848" s="2" t="s">
        <v>25</v>
      </c>
      <c r="C848" s="85">
        <v>45489</v>
      </c>
      <c r="D848" s="18" t="str">
        <f t="shared" si="11"/>
        <v>julho</v>
      </c>
      <c r="E848" s="9">
        <v>0.125</v>
      </c>
      <c r="F848" s="80" t="s">
        <v>4877</v>
      </c>
      <c r="G848" s="2" t="s">
        <v>28</v>
      </c>
      <c r="H848" s="23" t="s">
        <v>2401</v>
      </c>
      <c r="I848" s="131"/>
      <c r="J848" s="3"/>
      <c r="K848" s="5" t="s">
        <v>4878</v>
      </c>
      <c r="L848" s="6" t="s">
        <v>150</v>
      </c>
      <c r="M848" s="3" t="s">
        <v>146</v>
      </c>
      <c r="N848" s="2" t="s">
        <v>4053</v>
      </c>
      <c r="O848" s="2" t="s">
        <v>4879</v>
      </c>
      <c r="P848" s="3" t="s">
        <v>4061</v>
      </c>
      <c r="S848" s="3"/>
      <c r="T848" t="s">
        <v>4876</v>
      </c>
      <c r="U848" s="2" t="s">
        <v>2927</v>
      </c>
      <c r="V848" s="3" t="s">
        <v>122</v>
      </c>
      <c r="W848" s="3" t="s">
        <v>85</v>
      </c>
      <c r="X848" s="3" t="s">
        <v>86</v>
      </c>
      <c r="Y848" s="3" t="s">
        <v>83</v>
      </c>
      <c r="Z848" s="4" t="str">
        <f>IF(Tabela1[[#This Row],[R.A.E]]="SIM",VLOOKUP(Tabela1[[#This Row],[CLASSIFICAÇÃO]],Lista_Susp_!PRAZO,2,0)+Tabela1[[#This Row],[DATA]],"")</f>
        <v/>
      </c>
      <c r="AA848" s="13" t="b">
        <f ca="1">IF(Tabela1[[#This Row],[R.A.E]]="SIM",IF(AC848="ok","CONCLUÍDO",IF(Tabela1[[#This Row],[PRAZO ABERTURA R.A.E]]&lt;TODAY(),"ATRASADO","NO PRAZO")))</f>
        <v>0</v>
      </c>
      <c r="AB848" s="13" t="str">
        <f ca="1">IF(Tabela1[[#This Row],[PRAZO ABERTURA R.A.E]]&gt;=TODAY(),"",IF(Tabela1[[#This Row],[STATUS]]="ATRASADO",TODAY()-Tabela1[[#This Row],[PRAZO ABERTURA R.A.E]],""))</f>
        <v/>
      </c>
      <c r="AE848" s="3"/>
      <c r="AF848" t="s">
        <v>89</v>
      </c>
    </row>
    <row r="849" spans="1:32" ht="45" x14ac:dyDescent="0.25">
      <c r="A849" s="2">
        <v>848</v>
      </c>
      <c r="B849" s="2" t="s">
        <v>25</v>
      </c>
      <c r="C849" s="85">
        <v>45488</v>
      </c>
      <c r="D849" s="18" t="str">
        <f t="shared" si="11"/>
        <v>julho</v>
      </c>
      <c r="E849" s="9">
        <v>0.91666666666666663</v>
      </c>
      <c r="F849" s="80" t="s">
        <v>4880</v>
      </c>
      <c r="G849" s="2" t="s">
        <v>28</v>
      </c>
      <c r="H849" s="23" t="s">
        <v>2401</v>
      </c>
      <c r="I849" s="131"/>
      <c r="J849" s="3"/>
      <c r="K849" s="5" t="s">
        <v>4929</v>
      </c>
      <c r="L849" s="6" t="s">
        <v>150</v>
      </c>
      <c r="M849" s="3" t="s">
        <v>146</v>
      </c>
      <c r="N849" s="2" t="s">
        <v>4881</v>
      </c>
      <c r="O849" s="2" t="s">
        <v>4882</v>
      </c>
      <c r="P849" s="3" t="s">
        <v>3350</v>
      </c>
      <c r="S849" s="3"/>
      <c r="T849" s="7" t="s">
        <v>4883</v>
      </c>
      <c r="U849" s="3" t="s">
        <v>4575</v>
      </c>
      <c r="V849" s="3" t="s">
        <v>122</v>
      </c>
      <c r="W849" s="3" t="s">
        <v>92</v>
      </c>
      <c r="X849" s="3" t="s">
        <v>86</v>
      </c>
      <c r="Y849" s="3" t="s">
        <v>89</v>
      </c>
      <c r="Z849" s="4">
        <f>IF(Tabela1[[#This Row],[R.A.E]]="SIM",VLOOKUP(Tabela1[[#This Row],[CLASSIFICAÇÃO]],Lista_Susp_!PRAZO,2,0)+Tabela1[[#This Row],[DATA]],"")</f>
        <v>45495</v>
      </c>
      <c r="AA849" s="13" t="str">
        <f ca="1">IF(Tabela1[[#This Row],[R.A.E]]="SIM",IF(AC849="ok","CONCLUÍDO",IF(Tabela1[[#This Row],[PRAZO ABERTURA R.A.E]]&lt;TODAY(),"ATRASADO","NO PRAZO")))</f>
        <v>CONCLUÍDO</v>
      </c>
      <c r="AB849" s="13" t="str">
        <f ca="1">IF(Tabela1[[#This Row],[PRAZO ABERTURA R.A.E]]&gt;=TODAY(),"",IF(Tabela1[[#This Row],[STATUS]]="ATRASADO",TODAY()-Tabela1[[#This Row],[PRAZO ABERTURA R.A.E]],""))</f>
        <v/>
      </c>
      <c r="AC849" s="3" t="s">
        <v>248</v>
      </c>
      <c r="AD849" s="4">
        <v>45494</v>
      </c>
      <c r="AE849" s="3" t="s">
        <v>89</v>
      </c>
      <c r="AF849" t="s">
        <v>89</v>
      </c>
    </row>
    <row r="850" spans="1:32" ht="60" x14ac:dyDescent="0.25">
      <c r="A850" s="2">
        <v>849</v>
      </c>
      <c r="B850" s="2" t="s">
        <v>25</v>
      </c>
      <c r="C850" s="85">
        <v>45488</v>
      </c>
      <c r="D850" s="18" t="str">
        <f t="shared" si="11"/>
        <v>julho</v>
      </c>
      <c r="E850" s="9">
        <v>0.375</v>
      </c>
      <c r="F850" s="80" t="s">
        <v>1227</v>
      </c>
      <c r="G850" s="2" t="s">
        <v>36</v>
      </c>
      <c r="H850" s="23"/>
      <c r="I850" s="131"/>
      <c r="J850" s="3"/>
      <c r="K850" s="5" t="s">
        <v>4928</v>
      </c>
      <c r="L850" s="6" t="s">
        <v>4089</v>
      </c>
      <c r="M850" s="3" t="s">
        <v>145</v>
      </c>
      <c r="N850" s="2" t="s">
        <v>4884</v>
      </c>
      <c r="O850" s="2" t="s">
        <v>4885</v>
      </c>
      <c r="P850" s="3" t="s">
        <v>430</v>
      </c>
      <c r="S850" s="3"/>
      <c r="T850" s="7" t="s">
        <v>4886</v>
      </c>
      <c r="U850" s="3" t="s">
        <v>2110</v>
      </c>
      <c r="V850" s="3" t="s">
        <v>276</v>
      </c>
      <c r="W850" s="3" t="s">
        <v>85</v>
      </c>
      <c r="X850" s="3" t="s">
        <v>86</v>
      </c>
      <c r="Y850" s="3" t="s">
        <v>83</v>
      </c>
      <c r="Z850" s="4" t="str">
        <f>IF(Tabela1[[#This Row],[R.A.E]]="SIM",VLOOKUP(Tabela1[[#This Row],[CLASSIFICAÇÃO]],Lista_Susp_!PRAZO,2,0)+Tabela1[[#This Row],[DATA]],"")</f>
        <v/>
      </c>
      <c r="AA850" s="13" t="b">
        <f ca="1">IF(Tabela1[[#This Row],[R.A.E]]="SIM",IF(AC850="ok","CONCLUÍDO",IF(Tabela1[[#This Row],[PRAZO ABERTURA R.A.E]]&lt;TODAY(),"ATRASADO","NO PRAZO")))</f>
        <v>0</v>
      </c>
      <c r="AB850" s="13" t="str">
        <f ca="1">IF(Tabela1[[#This Row],[PRAZO ABERTURA R.A.E]]&gt;=TODAY(),"",IF(Tabela1[[#This Row],[STATUS]]="ATRASADO",TODAY()-Tabela1[[#This Row],[PRAZO ABERTURA R.A.E]],""))</f>
        <v/>
      </c>
      <c r="AE850" s="3"/>
      <c r="AF850" t="s">
        <v>89</v>
      </c>
    </row>
    <row r="851" spans="1:32" ht="75" x14ac:dyDescent="0.25">
      <c r="A851" s="2">
        <v>850</v>
      </c>
      <c r="B851" s="2" t="s">
        <v>25</v>
      </c>
      <c r="C851" s="85">
        <v>45489</v>
      </c>
      <c r="D851" s="18" t="str">
        <f t="shared" si="11"/>
        <v>julho</v>
      </c>
      <c r="E851" s="9">
        <v>0.60416666666666663</v>
      </c>
      <c r="F851" s="80" t="s">
        <v>3980</v>
      </c>
      <c r="G851" s="2" t="s">
        <v>32</v>
      </c>
      <c r="H851" s="23"/>
      <c r="I851" s="131"/>
      <c r="J851" s="3"/>
      <c r="K851" s="5" t="s">
        <v>4927</v>
      </c>
      <c r="L851" s="6" t="s">
        <v>150</v>
      </c>
      <c r="M851" s="3" t="s">
        <v>51</v>
      </c>
      <c r="N851" s="2" t="s">
        <v>4887</v>
      </c>
      <c r="O851" s="2" t="s">
        <v>4888</v>
      </c>
      <c r="P851" s="3" t="s">
        <v>3636</v>
      </c>
      <c r="S851" s="3"/>
      <c r="T851" s="7" t="s">
        <v>4889</v>
      </c>
      <c r="U851" s="3" t="s">
        <v>3734</v>
      </c>
      <c r="V851" s="3" t="s">
        <v>97</v>
      </c>
      <c r="W851" s="3" t="s">
        <v>85</v>
      </c>
      <c r="X851" s="3" t="s">
        <v>86</v>
      </c>
      <c r="Y851" s="3" t="s">
        <v>83</v>
      </c>
      <c r="Z851" s="4" t="str">
        <f>IF(Tabela1[[#This Row],[R.A.E]]="SIM",VLOOKUP(Tabela1[[#This Row],[CLASSIFICAÇÃO]],Lista_Susp_!PRAZO,2,0)+Tabela1[[#This Row],[DATA]],"")</f>
        <v/>
      </c>
      <c r="AA851" s="13" t="b">
        <f ca="1">IF(Tabela1[[#This Row],[R.A.E]]="SIM",IF(AC851="ok","CONCLUÍDO",IF(Tabela1[[#This Row],[PRAZO ABERTURA R.A.E]]&lt;TODAY(),"ATRASADO","NO PRAZO")))</f>
        <v>0</v>
      </c>
      <c r="AB851" s="13" t="str">
        <f ca="1">IF(Tabela1[[#This Row],[PRAZO ABERTURA R.A.E]]&gt;=TODAY(),"",IF(Tabela1[[#This Row],[STATUS]]="ATRASADO",TODAY()-Tabela1[[#This Row],[PRAZO ABERTURA R.A.E]],""))</f>
        <v/>
      </c>
      <c r="AE851" s="3"/>
      <c r="AF851" t="s">
        <v>89</v>
      </c>
    </row>
    <row r="852" spans="1:32" ht="30" x14ac:dyDescent="0.25">
      <c r="A852" s="2">
        <v>851</v>
      </c>
      <c r="B852" s="2" t="s">
        <v>25</v>
      </c>
      <c r="C852" s="85">
        <v>45489</v>
      </c>
      <c r="D852" s="18" t="str">
        <f t="shared" si="11"/>
        <v>julho</v>
      </c>
      <c r="E852" s="9">
        <v>0.42708333333333331</v>
      </c>
      <c r="F852" s="80" t="s">
        <v>4890</v>
      </c>
      <c r="G852" s="2" t="s">
        <v>39</v>
      </c>
      <c r="H852" s="23"/>
      <c r="I852" s="131"/>
      <c r="J852" s="3"/>
      <c r="K852" s="5" t="s">
        <v>4926</v>
      </c>
      <c r="L852" s="6" t="s">
        <v>150</v>
      </c>
      <c r="M852" s="3" t="s">
        <v>145</v>
      </c>
      <c r="N852" s="2" t="s">
        <v>2377</v>
      </c>
      <c r="O852" s="2" t="s">
        <v>4891</v>
      </c>
      <c r="P852" s="3" t="s">
        <v>3912</v>
      </c>
      <c r="S852" s="3"/>
      <c r="T852" s="7" t="s">
        <v>4892</v>
      </c>
      <c r="U852" s="3" t="s">
        <v>4893</v>
      </c>
      <c r="V852" s="3" t="s">
        <v>276</v>
      </c>
      <c r="W852" s="3" t="s">
        <v>85</v>
      </c>
      <c r="X852" s="3" t="s">
        <v>86</v>
      </c>
      <c r="Y852" s="3" t="s">
        <v>83</v>
      </c>
      <c r="Z852" s="4" t="str">
        <f>IF(Tabela1[[#This Row],[R.A.E]]="SIM",VLOOKUP(Tabela1[[#This Row],[CLASSIFICAÇÃO]],Lista_Susp_!PRAZO,2,0)+Tabela1[[#This Row],[DATA]],"")</f>
        <v/>
      </c>
      <c r="AA852" s="13" t="b">
        <f ca="1">IF(Tabela1[[#This Row],[R.A.E]]="SIM",IF(AC852="ok","CONCLUÍDO",IF(Tabela1[[#This Row],[PRAZO ABERTURA R.A.E]]&lt;TODAY(),"ATRASADO","NO PRAZO")))</f>
        <v>0</v>
      </c>
      <c r="AB852" s="13" t="str">
        <f ca="1">IF(Tabela1[[#This Row],[PRAZO ABERTURA R.A.E]]&gt;=TODAY(),"",IF(Tabela1[[#This Row],[STATUS]]="ATRASADO",TODAY()-Tabela1[[#This Row],[PRAZO ABERTURA R.A.E]],""))</f>
        <v/>
      </c>
      <c r="AE852" s="3"/>
      <c r="AF852" t="s">
        <v>89</v>
      </c>
    </row>
    <row r="853" spans="1:32" ht="45" x14ac:dyDescent="0.25">
      <c r="A853" s="2">
        <v>852</v>
      </c>
      <c r="B853" s="2" t="s">
        <v>30</v>
      </c>
      <c r="C853" s="85">
        <v>45486</v>
      </c>
      <c r="D853" s="18" t="str">
        <f t="shared" si="11"/>
        <v>julho</v>
      </c>
      <c r="E853" s="9">
        <v>0.58333333333333337</v>
      </c>
      <c r="F853" s="80" t="s">
        <v>4894</v>
      </c>
      <c r="G853" s="2" t="s">
        <v>32</v>
      </c>
      <c r="H853" s="23"/>
      <c r="I853" s="131"/>
      <c r="J853" s="3"/>
      <c r="K853" s="5" t="s">
        <v>4925</v>
      </c>
      <c r="L853" s="6" t="s">
        <v>153</v>
      </c>
      <c r="M853" s="3" t="s">
        <v>145</v>
      </c>
      <c r="N853" s="2" t="s">
        <v>51</v>
      </c>
      <c r="O853" s="2" t="s">
        <v>4895</v>
      </c>
      <c r="P853" s="3" t="s">
        <v>327</v>
      </c>
      <c r="S853" s="3"/>
      <c r="T853" t="s">
        <v>4896</v>
      </c>
      <c r="U853" s="3" t="s">
        <v>4897</v>
      </c>
      <c r="V853" s="3" t="s">
        <v>604</v>
      </c>
      <c r="W853" s="3" t="s">
        <v>85</v>
      </c>
      <c r="X853" s="3" t="s">
        <v>86</v>
      </c>
      <c r="Y853" s="3" t="s">
        <v>83</v>
      </c>
      <c r="Z853" s="4" t="str">
        <f>IF(Tabela1[[#This Row],[R.A.E]]="SIM",VLOOKUP(Tabela1[[#This Row],[CLASSIFICAÇÃO]],Lista_Susp_!PRAZO,2,0)+Tabela1[[#This Row],[DATA]],"")</f>
        <v/>
      </c>
      <c r="AA853" s="13" t="b">
        <f ca="1">IF(Tabela1[[#This Row],[R.A.E]]="SIM",IF(AC853="ok","CONCLUÍDO",IF(Tabela1[[#This Row],[PRAZO ABERTURA R.A.E]]&lt;TODAY(),"ATRASADO","NO PRAZO")))</f>
        <v>0</v>
      </c>
      <c r="AB853" s="13" t="str">
        <f ca="1">IF(Tabela1[[#This Row],[PRAZO ABERTURA R.A.E]]&gt;=TODAY(),"",IF(Tabela1[[#This Row],[STATUS]]="ATRASADO",TODAY()-Tabela1[[#This Row],[PRAZO ABERTURA R.A.E]],""))</f>
        <v/>
      </c>
      <c r="AE853" s="3"/>
      <c r="AF853" t="s">
        <v>89</v>
      </c>
    </row>
    <row r="854" spans="1:32" ht="60" x14ac:dyDescent="0.25">
      <c r="A854" s="2">
        <v>853</v>
      </c>
      <c r="B854" s="2" t="s">
        <v>25</v>
      </c>
      <c r="C854" s="85">
        <v>45489</v>
      </c>
      <c r="D854" s="18" t="str">
        <f t="shared" si="11"/>
        <v>julho</v>
      </c>
      <c r="E854" s="9">
        <v>0.45833333333333331</v>
      </c>
      <c r="F854" s="80" t="s">
        <v>3980</v>
      </c>
      <c r="G854" s="2" t="s">
        <v>32</v>
      </c>
      <c r="H854" s="23"/>
      <c r="I854" s="131"/>
      <c r="J854" s="3"/>
      <c r="K854" s="5" t="s">
        <v>4924</v>
      </c>
      <c r="L854" s="6" t="s">
        <v>150</v>
      </c>
      <c r="M854" s="3" t="s">
        <v>51</v>
      </c>
      <c r="N854" s="2" t="s">
        <v>4898</v>
      </c>
      <c r="O854" s="2" t="s">
        <v>4899</v>
      </c>
      <c r="P854" s="3" t="s">
        <v>526</v>
      </c>
      <c r="S854" s="3"/>
      <c r="T854" s="7" t="s">
        <v>4900</v>
      </c>
      <c r="U854" s="3" t="s">
        <v>3334</v>
      </c>
      <c r="V854" s="3" t="s">
        <v>97</v>
      </c>
      <c r="W854" s="3" t="s">
        <v>85</v>
      </c>
      <c r="X854" s="3" t="s">
        <v>86</v>
      </c>
      <c r="Y854" s="3" t="s">
        <v>83</v>
      </c>
      <c r="Z854" s="4" t="str">
        <f>IF(Tabela1[[#This Row],[R.A.E]]="SIM",VLOOKUP(Tabela1[[#This Row],[CLASSIFICAÇÃO]],Lista_Susp_!PRAZO,2,0)+Tabela1[[#This Row],[DATA]],"")</f>
        <v/>
      </c>
      <c r="AA854" s="13" t="b">
        <f ca="1">IF(Tabela1[[#This Row],[R.A.E]]="SIM",IF(AC854="ok","CONCLUÍDO",IF(Tabela1[[#This Row],[PRAZO ABERTURA R.A.E]]&lt;TODAY(),"ATRASADO","NO PRAZO")))</f>
        <v>0</v>
      </c>
      <c r="AB854" s="13" t="str">
        <f ca="1">IF(Tabela1[[#This Row],[PRAZO ABERTURA R.A.E]]&gt;=TODAY(),"",IF(Tabela1[[#This Row],[STATUS]]="ATRASADO",TODAY()-Tabela1[[#This Row],[PRAZO ABERTURA R.A.E]],""))</f>
        <v/>
      </c>
      <c r="AE854" s="3"/>
      <c r="AF854" t="s">
        <v>89</v>
      </c>
    </row>
    <row r="855" spans="1:32" ht="60" x14ac:dyDescent="0.25">
      <c r="A855" s="2">
        <v>854</v>
      </c>
      <c r="B855" s="2" t="s">
        <v>25</v>
      </c>
      <c r="C855" s="85">
        <v>45490</v>
      </c>
      <c r="D855" s="18" t="str">
        <f t="shared" si="11"/>
        <v>julho</v>
      </c>
      <c r="E855" s="9">
        <v>0.24305555555555555</v>
      </c>
      <c r="F855" s="80" t="s">
        <v>4902</v>
      </c>
      <c r="G855" s="2" t="s">
        <v>34</v>
      </c>
      <c r="H855" s="23"/>
      <c r="I855" s="131" t="s">
        <v>5261</v>
      </c>
      <c r="J855" s="3"/>
      <c r="K855" s="5" t="s">
        <v>4923</v>
      </c>
      <c r="L855" s="6" t="s">
        <v>190</v>
      </c>
      <c r="M855" s="3" t="s">
        <v>147</v>
      </c>
      <c r="N855" s="2" t="s">
        <v>4901</v>
      </c>
      <c r="O855" s="2" t="s">
        <v>4903</v>
      </c>
      <c r="P855" s="3" t="s">
        <v>4904</v>
      </c>
      <c r="S855" s="3"/>
      <c r="T855" s="7" t="s">
        <v>4905</v>
      </c>
      <c r="U855" s="3" t="s">
        <v>4725</v>
      </c>
      <c r="V855" s="3" t="s">
        <v>98</v>
      </c>
      <c r="W855" s="3" t="s">
        <v>85</v>
      </c>
      <c r="X855" s="3" t="s">
        <v>86</v>
      </c>
      <c r="Y855" s="3" t="s">
        <v>89</v>
      </c>
      <c r="Z855" s="4">
        <f>IF(Tabela1[[#This Row],[R.A.E]]="SIM",VLOOKUP(Tabela1[[#This Row],[CLASSIFICAÇÃO]],Lista_Susp_!PRAZO,2,0)+Tabela1[[#This Row],[DATA]],"")</f>
        <v>45497</v>
      </c>
      <c r="AA855" s="13" t="str">
        <f ca="1">IF(Tabela1[[#This Row],[R.A.E]]="SIM",IF(AC855="ok","CONCLUÍDO",IF(Tabela1[[#This Row],[PRAZO ABERTURA R.A.E]]&lt;TODAY(),"ATRASADO","NO PRAZO")))</f>
        <v>CONCLUÍDO</v>
      </c>
      <c r="AB855" s="13" t="str">
        <f ca="1">IF(Tabela1[[#This Row],[PRAZO ABERTURA R.A.E]]&gt;=TODAY(),"",IF(Tabela1[[#This Row],[STATUS]]="ATRASADO",TODAY()-Tabela1[[#This Row],[PRAZO ABERTURA R.A.E]],""))</f>
        <v/>
      </c>
      <c r="AC855" s="3" t="s">
        <v>958</v>
      </c>
      <c r="AD855" s="4">
        <v>45495</v>
      </c>
      <c r="AE855" s="3"/>
      <c r="AF855" t="s">
        <v>89</v>
      </c>
    </row>
    <row r="856" spans="1:32" ht="45" x14ac:dyDescent="0.25">
      <c r="A856" s="2">
        <v>855</v>
      </c>
      <c r="B856" s="2" t="s">
        <v>25</v>
      </c>
      <c r="C856" s="85">
        <v>45489</v>
      </c>
      <c r="D856" s="18" t="str">
        <f t="shared" si="11"/>
        <v>julho</v>
      </c>
      <c r="E856" s="9">
        <v>0.54166666666666663</v>
      </c>
      <c r="F856" s="80" t="s">
        <v>4908</v>
      </c>
      <c r="G856" s="2" t="s">
        <v>28</v>
      </c>
      <c r="H856" s="23" t="s">
        <v>2400</v>
      </c>
      <c r="I856" s="131"/>
      <c r="J856" s="3"/>
      <c r="K856" s="5" t="s">
        <v>4906</v>
      </c>
      <c r="L856" s="6" t="s">
        <v>193</v>
      </c>
      <c r="M856" s="3" t="s">
        <v>144</v>
      </c>
      <c r="N856" s="2" t="s">
        <v>4907</v>
      </c>
      <c r="O856" s="2" t="s">
        <v>4909</v>
      </c>
      <c r="P856" s="3" t="s">
        <v>1673</v>
      </c>
      <c r="S856" s="3"/>
      <c r="T856" t="s">
        <v>4910</v>
      </c>
      <c r="U856" s="3" t="s">
        <v>4911</v>
      </c>
      <c r="V856" s="3" t="s">
        <v>98</v>
      </c>
      <c r="W856" s="3" t="s">
        <v>85</v>
      </c>
      <c r="X856" s="3" t="s">
        <v>86</v>
      </c>
      <c r="Y856" s="3" t="s">
        <v>83</v>
      </c>
      <c r="Z856" s="4" t="str">
        <f>IF(Tabela1[[#This Row],[R.A.E]]="SIM",VLOOKUP(Tabela1[[#This Row],[CLASSIFICAÇÃO]],Lista_Susp_!PRAZO,2,0)+Tabela1[[#This Row],[DATA]],"")</f>
        <v/>
      </c>
      <c r="AA856" s="13" t="b">
        <f ca="1">IF(Tabela1[[#This Row],[R.A.E]]="SIM",IF(AC856="ok","CONCLUÍDO",IF(Tabela1[[#This Row],[PRAZO ABERTURA R.A.E]]&lt;TODAY(),"ATRASADO","NO PRAZO")))</f>
        <v>0</v>
      </c>
      <c r="AB856" s="13" t="str">
        <f ca="1">IF(Tabela1[[#This Row],[PRAZO ABERTURA R.A.E]]&gt;=TODAY(),"",IF(Tabela1[[#This Row],[STATUS]]="ATRASADO",TODAY()-Tabela1[[#This Row],[PRAZO ABERTURA R.A.E]],""))</f>
        <v/>
      </c>
      <c r="AE856" s="3"/>
      <c r="AF856" t="s">
        <v>89</v>
      </c>
    </row>
    <row r="857" spans="1:32" ht="45" x14ac:dyDescent="0.25">
      <c r="A857" s="2">
        <v>856</v>
      </c>
      <c r="B857" s="2" t="s">
        <v>25</v>
      </c>
      <c r="C857" s="85">
        <v>45489</v>
      </c>
      <c r="D857" s="18" t="str">
        <f t="shared" si="11"/>
        <v>julho</v>
      </c>
      <c r="E857" s="9">
        <v>0.47916666666666669</v>
      </c>
      <c r="F857" s="80" t="s">
        <v>4912</v>
      </c>
      <c r="G857" s="2" t="s">
        <v>32</v>
      </c>
      <c r="H857" s="23"/>
      <c r="I857" s="131"/>
      <c r="J857" s="3"/>
      <c r="K857" s="5" t="s">
        <v>4922</v>
      </c>
      <c r="L857" s="6" t="s">
        <v>150</v>
      </c>
      <c r="M857" s="3" t="s">
        <v>146</v>
      </c>
      <c r="N857" s="2" t="s">
        <v>4129</v>
      </c>
      <c r="O857" s="2" t="s">
        <v>4913</v>
      </c>
      <c r="P857" s="3" t="s">
        <v>4914</v>
      </c>
      <c r="S857" s="3"/>
      <c r="T857" s="7" t="s">
        <v>4915</v>
      </c>
      <c r="U857" s="3" t="s">
        <v>4916</v>
      </c>
      <c r="V857" s="3" t="s">
        <v>122</v>
      </c>
      <c r="W857" s="3" t="s">
        <v>85</v>
      </c>
      <c r="X857" s="3" t="s">
        <v>86</v>
      </c>
      <c r="Y857" s="3" t="s">
        <v>83</v>
      </c>
      <c r="Z857" s="4" t="str">
        <f>IF(Tabela1[[#This Row],[R.A.E]]="SIM",VLOOKUP(Tabela1[[#This Row],[CLASSIFICAÇÃO]],Lista_Susp_!PRAZO,2,0)+Tabela1[[#This Row],[DATA]],"")</f>
        <v/>
      </c>
      <c r="AA857" s="13" t="b">
        <f ca="1">IF(Tabela1[[#This Row],[R.A.E]]="SIM",IF(AC857="ok","CONCLUÍDO",IF(Tabela1[[#This Row],[PRAZO ABERTURA R.A.E]]&lt;TODAY(),"ATRASADO","NO PRAZO")))</f>
        <v>0</v>
      </c>
      <c r="AB857" s="13" t="str">
        <f ca="1">IF(Tabela1[[#This Row],[PRAZO ABERTURA R.A.E]]&gt;=TODAY(),"",IF(Tabela1[[#This Row],[STATUS]]="ATRASADO",TODAY()-Tabela1[[#This Row],[PRAZO ABERTURA R.A.E]],""))</f>
        <v/>
      </c>
      <c r="AE857" s="3"/>
      <c r="AF857" t="s">
        <v>89</v>
      </c>
    </row>
    <row r="858" spans="1:32" ht="30" x14ac:dyDescent="0.25">
      <c r="A858" s="168">
        <v>857</v>
      </c>
      <c r="B858" s="2" t="s">
        <v>25</v>
      </c>
      <c r="C858" s="85">
        <v>45490</v>
      </c>
      <c r="D858" s="18" t="str">
        <f t="shared" si="11"/>
        <v>julho</v>
      </c>
      <c r="E858" s="9">
        <v>0.79861111111111116</v>
      </c>
      <c r="F858" s="80" t="s">
        <v>4402</v>
      </c>
      <c r="G858" s="2" t="s">
        <v>39</v>
      </c>
      <c r="H858" s="23"/>
      <c r="I858" s="131"/>
      <c r="J858" s="3"/>
      <c r="K858" s="5" t="s">
        <v>4921</v>
      </c>
      <c r="L858" s="6" t="s">
        <v>150</v>
      </c>
      <c r="M858" s="3" t="s">
        <v>275</v>
      </c>
      <c r="N858" s="2" t="s">
        <v>4917</v>
      </c>
      <c r="O858" s="2" t="s">
        <v>4918</v>
      </c>
      <c r="P858" s="3" t="s">
        <v>4326</v>
      </c>
      <c r="S858" s="3"/>
      <c r="T858" s="7" t="s">
        <v>4919</v>
      </c>
      <c r="U858" s="3" t="s">
        <v>4920</v>
      </c>
      <c r="V858" s="3" t="s">
        <v>98</v>
      </c>
      <c r="W858" s="3" t="s">
        <v>85</v>
      </c>
      <c r="X858" s="3" t="s">
        <v>86</v>
      </c>
      <c r="Y858" s="3" t="s">
        <v>83</v>
      </c>
      <c r="Z858" s="4" t="str">
        <f>IF(Tabela1[[#This Row],[R.A.E]]="SIM",VLOOKUP(Tabela1[[#This Row],[CLASSIFICAÇÃO]],Lista_Susp_!PRAZO,2,0)+Tabela1[[#This Row],[DATA]],"")</f>
        <v/>
      </c>
      <c r="AA858" s="13" t="b">
        <f ca="1">IF(Tabela1[[#This Row],[R.A.E]]="SIM",IF(AC858="ok","CONCLUÍDO",IF(Tabela1[[#This Row],[PRAZO ABERTURA R.A.E]]&lt;TODAY(),"ATRASADO","NO PRAZO")))</f>
        <v>0</v>
      </c>
      <c r="AB858" s="13" t="str">
        <f ca="1">IF(Tabela1[[#This Row],[PRAZO ABERTURA R.A.E]]&gt;=TODAY(),"",IF(Tabela1[[#This Row],[STATUS]]="ATRASADO",TODAY()-Tabela1[[#This Row],[PRAZO ABERTURA R.A.E]],""))</f>
        <v/>
      </c>
      <c r="AE858" s="3"/>
      <c r="AF858" t="s">
        <v>89</v>
      </c>
    </row>
    <row r="859" spans="1:32" ht="45" x14ac:dyDescent="0.25">
      <c r="A859" s="2">
        <v>858</v>
      </c>
      <c r="B859" s="2" t="s">
        <v>25</v>
      </c>
      <c r="C859" s="85">
        <v>45491</v>
      </c>
      <c r="D859" s="18" t="str">
        <f t="shared" si="11"/>
        <v>julho</v>
      </c>
      <c r="E859" s="9">
        <v>0.1875</v>
      </c>
      <c r="F859" s="80" t="s">
        <v>4943</v>
      </c>
      <c r="G859" s="2" t="s">
        <v>28</v>
      </c>
      <c r="H859" s="23" t="s">
        <v>2399</v>
      </c>
      <c r="I859" s="131"/>
      <c r="J859" s="3"/>
      <c r="K859" s="5" t="s">
        <v>4993</v>
      </c>
      <c r="L859" s="6" t="s">
        <v>68</v>
      </c>
      <c r="M859" s="3" t="s">
        <v>144</v>
      </c>
      <c r="N859" s="2" t="s">
        <v>4697</v>
      </c>
      <c r="O859" s="2" t="s">
        <v>4944</v>
      </c>
      <c r="P859" s="3" t="s">
        <v>4945</v>
      </c>
      <c r="S859" s="3"/>
      <c r="T859" s="7" t="s">
        <v>4946</v>
      </c>
      <c r="U859" s="3" t="s">
        <v>4947</v>
      </c>
      <c r="V859" s="3" t="s">
        <v>98</v>
      </c>
      <c r="W859" s="3" t="s">
        <v>92</v>
      </c>
      <c r="X859" s="3" t="s">
        <v>86</v>
      </c>
      <c r="Y859" s="3" t="s">
        <v>89</v>
      </c>
      <c r="Z859" s="4">
        <f>IF(Tabela1[[#This Row],[R.A.E]]="SIM",VLOOKUP(Tabela1[[#This Row],[CLASSIFICAÇÃO]],Lista_Susp_!PRAZO,2,0)+Tabela1[[#This Row],[DATA]],"")</f>
        <v>45498</v>
      </c>
      <c r="AA859" s="13" t="str">
        <f ca="1">IF(Tabela1[[#This Row],[R.A.E]]="SIM",IF(AC859="ok","CONCLUÍDO",IF(Tabela1[[#This Row],[PRAZO ABERTURA R.A.E]]&lt;TODAY(),"ATRASADO","NO PRAZO")))</f>
        <v>CONCLUÍDO</v>
      </c>
      <c r="AB859" s="13" t="str">
        <f ca="1">IF(Tabela1[[#This Row],[PRAZO ABERTURA R.A.E]]&gt;=TODAY(),"",IF(Tabela1[[#This Row],[STATUS]]="ATRASADO",TODAY()-Tabela1[[#This Row],[PRAZO ABERTURA R.A.E]],""))</f>
        <v/>
      </c>
      <c r="AC859" s="3" t="s">
        <v>248</v>
      </c>
      <c r="AD859" s="4">
        <v>45496</v>
      </c>
      <c r="AE859" s="3" t="s">
        <v>89</v>
      </c>
      <c r="AF859" t="s">
        <v>89</v>
      </c>
    </row>
    <row r="860" spans="1:32" ht="60" x14ac:dyDescent="0.25">
      <c r="A860" s="2">
        <v>859</v>
      </c>
      <c r="B860" s="2" t="s">
        <v>25</v>
      </c>
      <c r="C860" s="85">
        <v>45489</v>
      </c>
      <c r="D860" s="18" t="str">
        <f t="shared" si="11"/>
        <v>julho</v>
      </c>
      <c r="E860" s="9">
        <v>0.3125</v>
      </c>
      <c r="F860" s="80" t="s">
        <v>4948</v>
      </c>
      <c r="G860" s="2" t="s">
        <v>39</v>
      </c>
      <c r="H860" s="23"/>
      <c r="I860" s="131"/>
      <c r="J860" s="3"/>
      <c r="K860" s="5" t="s">
        <v>4994</v>
      </c>
      <c r="L860" s="6" t="s">
        <v>4089</v>
      </c>
      <c r="M860" s="3" t="s">
        <v>145</v>
      </c>
      <c r="N860" s="2" t="s">
        <v>4884</v>
      </c>
      <c r="O860" s="2" t="s">
        <v>4949</v>
      </c>
      <c r="P860" s="3" t="s">
        <v>3067</v>
      </c>
      <c r="S860" s="3"/>
      <c r="T860" s="7" t="s">
        <v>4950</v>
      </c>
      <c r="U860" s="3" t="s">
        <v>4069</v>
      </c>
      <c r="V860" s="3" t="s">
        <v>276</v>
      </c>
      <c r="W860" s="3" t="s">
        <v>85</v>
      </c>
      <c r="X860" s="3" t="s">
        <v>86</v>
      </c>
      <c r="Y860" s="3" t="s">
        <v>83</v>
      </c>
      <c r="Z860" s="4" t="str">
        <f>IF(Tabela1[[#This Row],[R.A.E]]="SIM",VLOOKUP(Tabela1[[#This Row],[CLASSIFICAÇÃO]],Lista_Susp_!PRAZO,2,0)+Tabela1[[#This Row],[DATA]],"")</f>
        <v/>
      </c>
      <c r="AA860" s="13" t="b">
        <f ca="1">IF(Tabela1[[#This Row],[R.A.E]]="SIM",IF(AC860="ok","CONCLUÍDO",IF(Tabela1[[#This Row],[PRAZO ABERTURA R.A.E]]&lt;TODAY(),"ATRASADO","NO PRAZO")))</f>
        <v>0</v>
      </c>
      <c r="AB860" s="13" t="str">
        <f ca="1">IF(Tabela1[[#This Row],[PRAZO ABERTURA R.A.E]]&gt;=TODAY(),"",IF(Tabela1[[#This Row],[STATUS]]="ATRASADO",TODAY()-Tabela1[[#This Row],[PRAZO ABERTURA R.A.E]],""))</f>
        <v/>
      </c>
      <c r="AE860" s="3"/>
      <c r="AF860" t="s">
        <v>89</v>
      </c>
    </row>
    <row r="861" spans="1:32" ht="45" x14ac:dyDescent="0.25">
      <c r="A861" s="2">
        <v>860</v>
      </c>
      <c r="B861" s="2" t="s">
        <v>25</v>
      </c>
      <c r="C861" s="85">
        <v>45489</v>
      </c>
      <c r="D861" s="18" t="str">
        <f t="shared" si="11"/>
        <v>julho</v>
      </c>
      <c r="E861" s="9">
        <v>0.37152777777777773</v>
      </c>
      <c r="F861" s="80" t="s">
        <v>4096</v>
      </c>
      <c r="G861" s="2" t="s">
        <v>39</v>
      </c>
      <c r="H861" s="23"/>
      <c r="I861" s="131"/>
      <c r="J861" s="3" t="s">
        <v>89</v>
      </c>
      <c r="K861" s="5" t="s">
        <v>4995</v>
      </c>
      <c r="L861" s="6" t="s">
        <v>150</v>
      </c>
      <c r="M861" s="3" t="s">
        <v>145</v>
      </c>
      <c r="N861" s="2" t="s">
        <v>4951</v>
      </c>
      <c r="O861" s="2" t="s">
        <v>4952</v>
      </c>
      <c r="P861" s="3" t="s">
        <v>4552</v>
      </c>
      <c r="S861" s="3"/>
      <c r="T861" s="7" t="s">
        <v>4953</v>
      </c>
      <c r="U861" s="3" t="s">
        <v>2699</v>
      </c>
      <c r="V861" s="3" t="s">
        <v>84</v>
      </c>
      <c r="W861" s="3" t="s">
        <v>92</v>
      </c>
      <c r="X861" s="3" t="s">
        <v>86</v>
      </c>
      <c r="Y861" s="3" t="s">
        <v>89</v>
      </c>
      <c r="Z861" s="4">
        <f>IF(Tabela1[[#This Row],[R.A.E]]="SIM",VLOOKUP(Tabela1[[#This Row],[CLASSIFICAÇÃO]],Lista_Susp_!PRAZO,2,0)+Tabela1[[#This Row],[DATA]],"")</f>
        <v>45496</v>
      </c>
      <c r="AA861" s="13" t="str">
        <f ca="1">IF(Tabela1[[#This Row],[R.A.E]]="SIM",IF(AC861="ok","CONCLUÍDO",IF(Tabela1[[#This Row],[PRAZO ABERTURA R.A.E]]&lt;TODAY(),"ATRASADO","NO PRAZO")))</f>
        <v>CONCLUÍDO</v>
      </c>
      <c r="AB861" s="13" t="str">
        <f ca="1">IF(Tabela1[[#This Row],[PRAZO ABERTURA R.A.E]]&gt;=TODAY(),"",IF(Tabela1[[#This Row],[STATUS]]="ATRASADO",TODAY()-Tabela1[[#This Row],[PRAZO ABERTURA R.A.E]],""))</f>
        <v/>
      </c>
      <c r="AC861" s="3" t="s">
        <v>958</v>
      </c>
      <c r="AD861" s="4">
        <v>45504</v>
      </c>
      <c r="AE861" s="3" t="s">
        <v>89</v>
      </c>
      <c r="AF861" t="s">
        <v>89</v>
      </c>
    </row>
    <row r="862" spans="1:32" ht="30" x14ac:dyDescent="0.25">
      <c r="A862" s="2">
        <v>861</v>
      </c>
      <c r="B862" s="2" t="s">
        <v>25</v>
      </c>
      <c r="C862" s="85">
        <v>45490</v>
      </c>
      <c r="D862" s="18" t="str">
        <f t="shared" si="11"/>
        <v>julho</v>
      </c>
      <c r="E862" s="9">
        <v>0.57638888888888895</v>
      </c>
      <c r="F862" s="80" t="s">
        <v>4954</v>
      </c>
      <c r="G862" s="2" t="s">
        <v>39</v>
      </c>
      <c r="H862" s="23"/>
      <c r="I862" s="131"/>
      <c r="J862" s="3"/>
      <c r="K862" s="5" t="s">
        <v>4996</v>
      </c>
      <c r="L862" s="6" t="s">
        <v>152</v>
      </c>
      <c r="M862" s="3" t="s">
        <v>145</v>
      </c>
      <c r="N862" s="2" t="s">
        <v>4955</v>
      </c>
      <c r="O862" s="2" t="s">
        <v>4956</v>
      </c>
      <c r="P862" s="3" t="s">
        <v>4957</v>
      </c>
      <c r="S862" s="3"/>
      <c r="T862" s="7" t="s">
        <v>4958</v>
      </c>
      <c r="U862" s="3" t="s">
        <v>3054</v>
      </c>
      <c r="V862" s="3" t="s">
        <v>276</v>
      </c>
      <c r="W862" s="3" t="s">
        <v>85</v>
      </c>
      <c r="X862" s="3" t="s">
        <v>86</v>
      </c>
      <c r="Y862" s="3" t="s">
        <v>83</v>
      </c>
      <c r="Z862" s="4" t="str">
        <f>IF(Tabela1[[#This Row],[R.A.E]]="SIM",VLOOKUP(Tabela1[[#This Row],[CLASSIFICAÇÃO]],Lista_Susp_!PRAZO,2,0)+Tabela1[[#This Row],[DATA]],"")</f>
        <v/>
      </c>
      <c r="AA862" s="13" t="b">
        <f ca="1">IF(Tabela1[[#This Row],[R.A.E]]="SIM",IF(AC862="ok","CONCLUÍDO",IF(Tabela1[[#This Row],[PRAZO ABERTURA R.A.E]]&lt;TODAY(),"ATRASADO","NO PRAZO")))</f>
        <v>0</v>
      </c>
      <c r="AB862" s="13" t="str">
        <f ca="1">IF(Tabela1[[#This Row],[PRAZO ABERTURA R.A.E]]&gt;=TODAY(),"",IF(Tabela1[[#This Row],[STATUS]]="ATRASADO",TODAY()-Tabela1[[#This Row],[PRAZO ABERTURA R.A.E]],""))</f>
        <v/>
      </c>
      <c r="AE862" s="3"/>
      <c r="AF862" t="s">
        <v>89</v>
      </c>
    </row>
    <row r="863" spans="1:32" ht="72" customHeight="1" x14ac:dyDescent="0.25">
      <c r="A863" s="2">
        <v>862</v>
      </c>
      <c r="B863" s="2" t="s">
        <v>25</v>
      </c>
      <c r="C863" s="85">
        <v>45490</v>
      </c>
      <c r="D863" s="18" t="str">
        <f t="shared" si="11"/>
        <v>julho</v>
      </c>
      <c r="E863" s="9">
        <v>0.59027777777777779</v>
      </c>
      <c r="F863" s="80" t="s">
        <v>4959</v>
      </c>
      <c r="G863" s="2" t="s">
        <v>39</v>
      </c>
      <c r="H863" s="23"/>
      <c r="I863" s="131"/>
      <c r="J863" s="3"/>
      <c r="K863" s="5" t="s">
        <v>4997</v>
      </c>
      <c r="L863" s="6" t="s">
        <v>154</v>
      </c>
      <c r="M863" s="3" t="s">
        <v>145</v>
      </c>
      <c r="N863" s="2" t="s">
        <v>4960</v>
      </c>
      <c r="O863" s="2" t="s">
        <v>4961</v>
      </c>
      <c r="P863" s="3" t="s">
        <v>4962</v>
      </c>
      <c r="S863" s="3"/>
      <c r="T863" t="s">
        <v>4963</v>
      </c>
      <c r="U863" s="3" t="s">
        <v>4964</v>
      </c>
      <c r="V863" s="3" t="s">
        <v>91</v>
      </c>
      <c r="W863" s="3" t="s">
        <v>85</v>
      </c>
      <c r="X863" s="3" t="s">
        <v>86</v>
      </c>
      <c r="Y863" s="3" t="s">
        <v>83</v>
      </c>
      <c r="Z863" s="4" t="str">
        <f>IF(Tabela1[[#This Row],[R.A.E]]="SIM",VLOOKUP(Tabela1[[#This Row],[CLASSIFICAÇÃO]],Lista_Susp_!PRAZO,2,0)+Tabela1[[#This Row],[DATA]],"")</f>
        <v/>
      </c>
      <c r="AA863" s="13" t="b">
        <f ca="1">IF(Tabela1[[#This Row],[R.A.E]]="SIM",IF(AC863="ok","CONCLUÍDO",IF(Tabela1[[#This Row],[PRAZO ABERTURA R.A.E]]&lt;TODAY(),"ATRASADO","NO PRAZO")))</f>
        <v>0</v>
      </c>
      <c r="AB863" s="13" t="str">
        <f ca="1">IF(Tabela1[[#This Row],[PRAZO ABERTURA R.A.E]]&gt;=TODAY(),"",IF(Tabela1[[#This Row],[STATUS]]="ATRASADO",TODAY()-Tabela1[[#This Row],[PRAZO ABERTURA R.A.E]],""))</f>
        <v/>
      </c>
      <c r="AE863" s="3"/>
      <c r="AF863" t="s">
        <v>89</v>
      </c>
    </row>
    <row r="864" spans="1:32" ht="105" x14ac:dyDescent="0.25">
      <c r="A864" s="2">
        <v>863</v>
      </c>
      <c r="B864" s="2" t="s">
        <v>25</v>
      </c>
      <c r="C864" s="85">
        <v>45491</v>
      </c>
      <c r="D864" s="18" t="str">
        <f t="shared" si="11"/>
        <v>julho</v>
      </c>
      <c r="E864" s="9">
        <v>0.34722222222222227</v>
      </c>
      <c r="F864" s="80" t="s">
        <v>4965</v>
      </c>
      <c r="G864" s="2" t="s">
        <v>34</v>
      </c>
      <c r="H864" s="23"/>
      <c r="I864" s="131" t="s">
        <v>5262</v>
      </c>
      <c r="J864" s="3" t="s">
        <v>89</v>
      </c>
      <c r="K864" s="5" t="s">
        <v>4998</v>
      </c>
      <c r="L864" s="6" t="s">
        <v>150</v>
      </c>
      <c r="M864" s="3" t="s">
        <v>147</v>
      </c>
      <c r="N864" s="2" t="s">
        <v>3361</v>
      </c>
      <c r="O864" s="2" t="s">
        <v>4966</v>
      </c>
      <c r="P864" s="3" t="s">
        <v>380</v>
      </c>
      <c r="S864" s="3"/>
      <c r="T864" s="7" t="s">
        <v>4967</v>
      </c>
      <c r="U864" s="3" t="s">
        <v>343</v>
      </c>
      <c r="V864" s="3" t="s">
        <v>105</v>
      </c>
      <c r="W864" s="3" t="s">
        <v>85</v>
      </c>
      <c r="X864" s="3" t="s">
        <v>95</v>
      </c>
      <c r="Y864" s="3" t="s">
        <v>89</v>
      </c>
      <c r="Z864" s="4">
        <f>IF(Tabela1[[#This Row],[R.A.E]]="SIM",VLOOKUP(Tabela1[[#This Row],[CLASSIFICAÇÃO]],Lista_Susp_!PRAZO,2,0)+Tabela1[[#This Row],[DATA]],"")</f>
        <v>45498</v>
      </c>
      <c r="AA864" s="13" t="str">
        <f ca="1">IF(Tabela1[[#This Row],[R.A.E]]="SIM",IF(AC864="ok","CONCLUÍDO",IF(Tabela1[[#This Row],[PRAZO ABERTURA R.A.E]]&lt;TODAY(),"ATRASADO","NO PRAZO")))</f>
        <v>CONCLUÍDO</v>
      </c>
      <c r="AB864" s="13" t="str">
        <f ca="1">IF(Tabela1[[#This Row],[PRAZO ABERTURA R.A.E]]&gt;=TODAY(),"",IF(Tabela1[[#This Row],[STATUS]]="ATRASADO",TODAY()-Tabela1[[#This Row],[PRAZO ABERTURA R.A.E]],""))</f>
        <v/>
      </c>
      <c r="AC864" s="3" t="s">
        <v>248</v>
      </c>
      <c r="AD864" s="4">
        <v>45495</v>
      </c>
      <c r="AE864" s="3" t="s">
        <v>89</v>
      </c>
      <c r="AF864" t="s">
        <v>89</v>
      </c>
    </row>
    <row r="865" spans="1:32" ht="90" x14ac:dyDescent="0.25">
      <c r="A865" s="2">
        <v>864</v>
      </c>
      <c r="B865" s="2" t="s">
        <v>25</v>
      </c>
      <c r="C865" s="85">
        <v>45491</v>
      </c>
      <c r="D865" s="18" t="str">
        <f t="shared" si="11"/>
        <v>julho</v>
      </c>
      <c r="E865" s="9">
        <v>0.47222222222222227</v>
      </c>
      <c r="F865" s="80" t="s">
        <v>4968</v>
      </c>
      <c r="G865" s="2" t="s">
        <v>34</v>
      </c>
      <c r="H865" s="23"/>
      <c r="I865" s="131" t="s">
        <v>5262</v>
      </c>
      <c r="J865" s="3"/>
      <c r="K865" s="5" t="s">
        <v>4999</v>
      </c>
      <c r="L865" s="6" t="s">
        <v>150</v>
      </c>
      <c r="M865" s="3" t="s">
        <v>51</v>
      </c>
      <c r="N865" s="2" t="s">
        <v>4969</v>
      </c>
      <c r="O865" s="2" t="s">
        <v>4970</v>
      </c>
      <c r="P865" s="3" t="s">
        <v>526</v>
      </c>
      <c r="S865" s="3"/>
      <c r="T865" s="7" t="s">
        <v>4971</v>
      </c>
      <c r="U865" s="3" t="s">
        <v>2127</v>
      </c>
      <c r="V865" s="3" t="s">
        <v>97</v>
      </c>
      <c r="W865" s="3" t="s">
        <v>85</v>
      </c>
      <c r="X865" s="3" t="s">
        <v>86</v>
      </c>
      <c r="Y865" s="3" t="s">
        <v>89</v>
      </c>
      <c r="Z865" s="4">
        <f>IF(Tabela1[[#This Row],[R.A.E]]="SIM",VLOOKUP(Tabela1[[#This Row],[CLASSIFICAÇÃO]],Lista_Susp_!PRAZO,2,0)+Tabela1[[#This Row],[DATA]],"")</f>
        <v>45498</v>
      </c>
      <c r="AA865" s="13" t="str">
        <f ca="1">IF(Tabela1[[#This Row],[R.A.E]]="SIM",IF(AC865="ok","CONCLUÍDO",IF(Tabela1[[#This Row],[PRAZO ABERTURA R.A.E]]&lt;TODAY(),"ATRASADO","NO PRAZO")))</f>
        <v>CONCLUÍDO</v>
      </c>
      <c r="AB865" s="13" t="str">
        <f ca="1">IF(Tabela1[[#This Row],[PRAZO ABERTURA R.A.E]]&gt;=TODAY(),"",IF(Tabela1[[#This Row],[STATUS]]="ATRASADO",TODAY()-Tabela1[[#This Row],[PRAZO ABERTURA R.A.E]],""))</f>
        <v/>
      </c>
      <c r="AC865" s="3" t="s">
        <v>248</v>
      </c>
      <c r="AD865" s="4">
        <v>45505</v>
      </c>
      <c r="AE865" s="3" t="s">
        <v>89</v>
      </c>
      <c r="AF865" t="s">
        <v>89</v>
      </c>
    </row>
    <row r="866" spans="1:32" ht="30" x14ac:dyDescent="0.25">
      <c r="A866" s="2">
        <v>865</v>
      </c>
      <c r="B866" s="2" t="s">
        <v>25</v>
      </c>
      <c r="C866" s="85">
        <v>45492</v>
      </c>
      <c r="D866" s="18" t="str">
        <f t="shared" si="11"/>
        <v>julho</v>
      </c>
      <c r="E866" s="9">
        <v>0.3125</v>
      </c>
      <c r="F866" s="80" t="s">
        <v>2944</v>
      </c>
      <c r="G866" s="2" t="s">
        <v>32</v>
      </c>
      <c r="H866" s="23"/>
      <c r="I866" s="131"/>
      <c r="J866" s="3"/>
      <c r="K866" s="5" t="s">
        <v>5000</v>
      </c>
      <c r="L866" s="6" t="s">
        <v>209</v>
      </c>
      <c r="M866" s="3" t="s">
        <v>145</v>
      </c>
      <c r="N866" s="2" t="s">
        <v>4972</v>
      </c>
      <c r="O866" s="2" t="s">
        <v>4973</v>
      </c>
      <c r="P866" s="3" t="s">
        <v>430</v>
      </c>
      <c r="S866" s="3"/>
      <c r="T866" s="7" t="s">
        <v>4974</v>
      </c>
      <c r="U866" s="3" t="s">
        <v>4975</v>
      </c>
      <c r="V866" s="3" t="s">
        <v>91</v>
      </c>
      <c r="W866" s="3" t="s">
        <v>85</v>
      </c>
      <c r="X866" s="3" t="s">
        <v>86</v>
      </c>
      <c r="Y866" s="3" t="s">
        <v>83</v>
      </c>
      <c r="Z866" s="4" t="str">
        <f>IF(Tabela1[[#This Row],[R.A.E]]="SIM",VLOOKUP(Tabela1[[#This Row],[CLASSIFICAÇÃO]],Lista_Susp_!PRAZO,2,0)+Tabela1[[#This Row],[DATA]],"")</f>
        <v/>
      </c>
      <c r="AA866" s="13" t="b">
        <f ca="1">IF(Tabela1[[#This Row],[R.A.E]]="SIM",IF(AC866="ok","CONCLUÍDO",IF(Tabela1[[#This Row],[PRAZO ABERTURA R.A.E]]&lt;TODAY(),"ATRASADO","NO PRAZO")))</f>
        <v>0</v>
      </c>
      <c r="AB866" s="13" t="str">
        <f ca="1">IF(Tabela1[[#This Row],[PRAZO ABERTURA R.A.E]]&gt;=TODAY(),"",IF(Tabela1[[#This Row],[STATUS]]="ATRASADO",TODAY()-Tabela1[[#This Row],[PRAZO ABERTURA R.A.E]],""))</f>
        <v/>
      </c>
      <c r="AE866" s="3"/>
      <c r="AF866" t="s">
        <v>89</v>
      </c>
    </row>
    <row r="867" spans="1:32" ht="60" x14ac:dyDescent="0.25">
      <c r="A867" s="2">
        <v>866</v>
      </c>
      <c r="B867" s="2" t="s">
        <v>30</v>
      </c>
      <c r="C867" s="85">
        <v>45491</v>
      </c>
      <c r="D867" s="18" t="str">
        <f t="shared" si="11"/>
        <v>julho</v>
      </c>
      <c r="E867" s="9">
        <v>0.55208333333333337</v>
      </c>
      <c r="F867" s="80" t="s">
        <v>4976</v>
      </c>
      <c r="G867" s="2" t="s">
        <v>36</v>
      </c>
      <c r="H867" s="23"/>
      <c r="I867" s="131"/>
      <c r="J867" s="3"/>
      <c r="K867" s="5" t="s">
        <v>5001</v>
      </c>
      <c r="L867" s="6" t="s">
        <v>153</v>
      </c>
      <c r="M867" s="3" t="s">
        <v>145</v>
      </c>
      <c r="N867" s="2" t="s">
        <v>4977</v>
      </c>
      <c r="O867" s="2" t="s">
        <v>4978</v>
      </c>
      <c r="P867" s="3" t="s">
        <v>4979</v>
      </c>
      <c r="S867" s="3"/>
      <c r="T867" t="s">
        <v>4980</v>
      </c>
      <c r="U867" s="3" t="s">
        <v>1485</v>
      </c>
      <c r="V867" s="3" t="s">
        <v>99</v>
      </c>
      <c r="W867" s="3" t="s">
        <v>85</v>
      </c>
      <c r="X867" s="3" t="s">
        <v>86</v>
      </c>
      <c r="Y867" s="3" t="s">
        <v>83</v>
      </c>
      <c r="Z867" s="4" t="str">
        <f>IF(Tabela1[[#This Row],[R.A.E]]="SIM",VLOOKUP(Tabela1[[#This Row],[CLASSIFICAÇÃO]],Lista_Susp_!PRAZO,2,0)+Tabela1[[#This Row],[DATA]],"")</f>
        <v/>
      </c>
      <c r="AA867" s="13" t="b">
        <f ca="1">IF(Tabela1[[#This Row],[R.A.E]]="SIM",IF(AC867="ok","CONCLUÍDO",IF(Tabela1[[#This Row],[PRAZO ABERTURA R.A.E]]&lt;TODAY(),"ATRASADO","NO PRAZO")))</f>
        <v>0</v>
      </c>
      <c r="AB867" s="13" t="str">
        <f ca="1">IF(Tabela1[[#This Row],[PRAZO ABERTURA R.A.E]]&gt;=TODAY(),"",IF(Tabela1[[#This Row],[STATUS]]="ATRASADO",TODAY()-Tabela1[[#This Row],[PRAZO ABERTURA R.A.E]],""))</f>
        <v/>
      </c>
      <c r="AE867" s="3"/>
      <c r="AF867" t="s">
        <v>89</v>
      </c>
    </row>
    <row r="868" spans="1:32" ht="29.25" customHeight="1" x14ac:dyDescent="0.25">
      <c r="A868" s="2">
        <v>867</v>
      </c>
      <c r="B868" s="2" t="s">
        <v>25</v>
      </c>
      <c r="C868" s="85">
        <v>45491</v>
      </c>
      <c r="D868" s="18" t="str">
        <f t="shared" si="11"/>
        <v>julho</v>
      </c>
      <c r="E868" s="9">
        <v>0.875</v>
      </c>
      <c r="F868" s="80" t="s">
        <v>4983</v>
      </c>
      <c r="G868" s="2" t="s">
        <v>36</v>
      </c>
      <c r="H868" s="23"/>
      <c r="I868" s="131"/>
      <c r="J868" s="3"/>
      <c r="K868" s="5" t="s">
        <v>4981</v>
      </c>
      <c r="L868" s="6" t="s">
        <v>150</v>
      </c>
      <c r="M868" s="3" t="s">
        <v>147</v>
      </c>
      <c r="N868" s="2" t="s">
        <v>4982</v>
      </c>
      <c r="O868" s="2" t="s">
        <v>4984</v>
      </c>
      <c r="P868" s="3" t="s">
        <v>3675</v>
      </c>
      <c r="S868" s="3"/>
      <c r="T868" s="7" t="s">
        <v>4985</v>
      </c>
      <c r="U868" s="3" t="s">
        <v>4986</v>
      </c>
      <c r="V868" s="3" t="s">
        <v>98</v>
      </c>
      <c r="W868" s="3" t="s">
        <v>85</v>
      </c>
      <c r="X868" s="3" t="s">
        <v>86</v>
      </c>
      <c r="Y868" s="3" t="s">
        <v>83</v>
      </c>
      <c r="Z868" s="4" t="str">
        <f>IF(Tabela1[[#This Row],[R.A.E]]="SIM",VLOOKUP(Tabela1[[#This Row],[CLASSIFICAÇÃO]],Lista_Susp_!PRAZO,2,0)+Tabela1[[#This Row],[DATA]],"")</f>
        <v/>
      </c>
      <c r="AA868" s="13" t="b">
        <f ca="1">IF(Tabela1[[#This Row],[R.A.E]]="SIM",IF(AC868="ok","CONCLUÍDO",IF(Tabela1[[#This Row],[PRAZO ABERTURA R.A.E]]&lt;TODAY(),"ATRASADO","NO PRAZO")))</f>
        <v>0</v>
      </c>
      <c r="AB868" s="13" t="str">
        <f ca="1">IF(Tabela1[[#This Row],[PRAZO ABERTURA R.A.E]]&gt;=TODAY(),"",IF(Tabela1[[#This Row],[STATUS]]="ATRASADO",TODAY()-Tabela1[[#This Row],[PRAZO ABERTURA R.A.E]],""))</f>
        <v/>
      </c>
      <c r="AE868" s="3"/>
      <c r="AF868" t="s">
        <v>89</v>
      </c>
    </row>
    <row r="869" spans="1:32" ht="30" x14ac:dyDescent="0.25">
      <c r="A869" s="2">
        <v>868</v>
      </c>
      <c r="B869" s="2" t="s">
        <v>25</v>
      </c>
      <c r="C869" s="85">
        <v>45491</v>
      </c>
      <c r="D869" s="18" t="str">
        <f t="shared" si="11"/>
        <v>julho</v>
      </c>
      <c r="E869" s="9">
        <v>0.70138888888888884</v>
      </c>
      <c r="F869" s="80" t="s">
        <v>4987</v>
      </c>
      <c r="G869" s="2" t="s">
        <v>28</v>
      </c>
      <c r="H869" s="23" t="s">
        <v>2401</v>
      </c>
      <c r="I869" s="131"/>
      <c r="J869" s="3"/>
      <c r="K869" s="5" t="s">
        <v>5002</v>
      </c>
      <c r="L869" s="6" t="s">
        <v>150</v>
      </c>
      <c r="M869" s="3" t="s">
        <v>146</v>
      </c>
      <c r="N869" s="2" t="s">
        <v>4050</v>
      </c>
      <c r="O869" s="2" t="s">
        <v>4990</v>
      </c>
      <c r="P869" s="3" t="s">
        <v>3350</v>
      </c>
      <c r="S869" s="3"/>
      <c r="T869" t="s">
        <v>3348</v>
      </c>
      <c r="U869" s="3" t="s">
        <v>3349</v>
      </c>
      <c r="V869" s="3" t="s">
        <v>122</v>
      </c>
      <c r="W869" s="3" t="s">
        <v>85</v>
      </c>
      <c r="X869" s="3" t="s">
        <v>86</v>
      </c>
      <c r="Y869" s="3" t="s">
        <v>83</v>
      </c>
      <c r="Z869" s="4" t="str">
        <f>IF(Tabela1[[#This Row],[R.A.E]]="SIM",VLOOKUP(Tabela1[[#This Row],[CLASSIFICAÇÃO]],Lista_Susp_!PRAZO,2,0)+Tabela1[[#This Row],[DATA]],"")</f>
        <v/>
      </c>
      <c r="AA869" s="13" t="b">
        <f ca="1">IF(Tabela1[[#This Row],[R.A.E]]="SIM",IF(AC869="ok","CONCLUÍDO",IF(Tabela1[[#This Row],[PRAZO ABERTURA R.A.E]]&lt;TODAY(),"ATRASADO","NO PRAZO")))</f>
        <v>0</v>
      </c>
      <c r="AB869" s="13" t="str">
        <f ca="1">IF(Tabela1[[#This Row],[PRAZO ABERTURA R.A.E]]&gt;=TODAY(),"",IF(Tabela1[[#This Row],[STATUS]]="ATRASADO",TODAY()-Tabela1[[#This Row],[PRAZO ABERTURA R.A.E]],""))</f>
        <v/>
      </c>
      <c r="AE869" s="3"/>
      <c r="AF869" t="s">
        <v>89</v>
      </c>
    </row>
    <row r="870" spans="1:32" ht="30" x14ac:dyDescent="0.25">
      <c r="A870" s="168">
        <v>869</v>
      </c>
      <c r="B870" s="2" t="s">
        <v>25</v>
      </c>
      <c r="C870" s="85">
        <v>45491</v>
      </c>
      <c r="D870" s="18" t="str">
        <f t="shared" si="11"/>
        <v>julho</v>
      </c>
      <c r="E870" s="9">
        <v>0.80555555555555547</v>
      </c>
      <c r="F870" s="80" t="s">
        <v>4988</v>
      </c>
      <c r="G870" s="2" t="s">
        <v>28</v>
      </c>
      <c r="H870" s="23" t="s">
        <v>2401</v>
      </c>
      <c r="I870" s="131"/>
      <c r="J870" s="3"/>
      <c r="K870" s="5" t="s">
        <v>5003</v>
      </c>
      <c r="L870" s="6" t="s">
        <v>150</v>
      </c>
      <c r="M870" s="3" t="s">
        <v>146</v>
      </c>
      <c r="N870" s="2" t="s">
        <v>4989</v>
      </c>
      <c r="O870" s="2" t="s">
        <v>4991</v>
      </c>
      <c r="P870" s="3" t="s">
        <v>3350</v>
      </c>
      <c r="S870" s="3"/>
      <c r="T870" t="s">
        <v>4992</v>
      </c>
      <c r="U870" s="3" t="s">
        <v>4575</v>
      </c>
      <c r="V870" s="3" t="s">
        <v>122</v>
      </c>
      <c r="W870" s="3" t="s">
        <v>85</v>
      </c>
      <c r="X870" s="3" t="s">
        <v>86</v>
      </c>
      <c r="Y870" s="3" t="s">
        <v>83</v>
      </c>
      <c r="Z870" s="4" t="str">
        <f>IF(Tabela1[[#This Row],[R.A.E]]="SIM",VLOOKUP(Tabela1[[#This Row],[CLASSIFICAÇÃO]],Lista_Susp_!PRAZO,2,0)+Tabela1[[#This Row],[DATA]],"")</f>
        <v/>
      </c>
      <c r="AA870" s="13" t="b">
        <f ca="1">IF(Tabela1[[#This Row],[R.A.E]]="SIM",IF(AC870="ok","CONCLUÍDO",IF(Tabela1[[#This Row],[PRAZO ABERTURA R.A.E]]&lt;TODAY(),"ATRASADO","NO PRAZO")))</f>
        <v>0</v>
      </c>
      <c r="AB870" s="13" t="str">
        <f ca="1">IF(Tabela1[[#This Row],[PRAZO ABERTURA R.A.E]]&gt;=TODAY(),"",IF(Tabela1[[#This Row],[STATUS]]="ATRASADO",TODAY()-Tabela1[[#This Row],[PRAZO ABERTURA R.A.E]],""))</f>
        <v/>
      </c>
      <c r="AE870" s="3"/>
      <c r="AF870" t="s">
        <v>89</v>
      </c>
    </row>
    <row r="871" spans="1:32" ht="30" x14ac:dyDescent="0.25">
      <c r="A871" s="2">
        <v>870</v>
      </c>
      <c r="B871" s="2" t="s">
        <v>25</v>
      </c>
      <c r="C871" s="85">
        <v>45492</v>
      </c>
      <c r="D871" s="18" t="str">
        <f t="shared" si="11"/>
        <v>julho</v>
      </c>
      <c r="E871" s="9">
        <v>0.5</v>
      </c>
      <c r="F871" s="80" t="s">
        <v>1585</v>
      </c>
      <c r="G871" s="2" t="s">
        <v>32</v>
      </c>
      <c r="H871" s="23"/>
      <c r="I871" s="131"/>
      <c r="J871" s="3"/>
      <c r="K871" s="5" t="s">
        <v>5027</v>
      </c>
      <c r="L871" s="6" t="s">
        <v>150</v>
      </c>
      <c r="M871" s="3" t="s">
        <v>145</v>
      </c>
      <c r="N871" s="2" t="s">
        <v>3899</v>
      </c>
      <c r="O871" s="2" t="s">
        <v>5004</v>
      </c>
      <c r="P871" s="3" t="s">
        <v>5005</v>
      </c>
      <c r="S871" s="3"/>
      <c r="T871" t="s">
        <v>5006</v>
      </c>
      <c r="U871" s="3" t="s">
        <v>5007</v>
      </c>
      <c r="V871" s="3" t="s">
        <v>84</v>
      </c>
      <c r="W871" s="3" t="s">
        <v>85</v>
      </c>
      <c r="X871" s="3" t="s">
        <v>86</v>
      </c>
      <c r="Y871" s="3" t="s">
        <v>83</v>
      </c>
      <c r="Z871" s="4" t="str">
        <f>IF(Tabela1[[#This Row],[R.A.E]]="SIM",VLOOKUP(Tabela1[[#This Row],[CLASSIFICAÇÃO]],Lista_Susp_!PRAZO,2,0)+Tabela1[[#This Row],[DATA]],"")</f>
        <v/>
      </c>
      <c r="AA871" s="13" t="b">
        <f ca="1">IF(Tabela1[[#This Row],[R.A.E]]="SIM",IF(AC871="ok","CONCLUÍDO",IF(Tabela1[[#This Row],[PRAZO ABERTURA R.A.E]]&lt;TODAY(),"ATRASADO","NO PRAZO")))</f>
        <v>0</v>
      </c>
      <c r="AB871" s="13" t="str">
        <f ca="1">IF(Tabela1[[#This Row],[PRAZO ABERTURA R.A.E]]&gt;=TODAY(),"",IF(Tabela1[[#This Row],[STATUS]]="ATRASADO",TODAY()-Tabela1[[#This Row],[PRAZO ABERTURA R.A.E]],""))</f>
        <v/>
      </c>
      <c r="AE871" s="3"/>
      <c r="AF871" t="s">
        <v>89</v>
      </c>
    </row>
    <row r="872" spans="1:32" ht="90" x14ac:dyDescent="0.25">
      <c r="A872" s="2">
        <v>871</v>
      </c>
      <c r="B872" s="2" t="s">
        <v>30</v>
      </c>
      <c r="C872" s="85">
        <v>45492</v>
      </c>
      <c r="D872" s="18" t="str">
        <f t="shared" si="11"/>
        <v>julho</v>
      </c>
      <c r="E872" s="9">
        <v>0.59027777777777779</v>
      </c>
      <c r="F872" s="80" t="s">
        <v>5008</v>
      </c>
      <c r="G872" s="2" t="s">
        <v>28</v>
      </c>
      <c r="H872" s="23" t="s">
        <v>2400</v>
      </c>
      <c r="I872" s="131"/>
      <c r="J872" s="3" t="s">
        <v>89</v>
      </c>
      <c r="K872" s="5" t="s">
        <v>5028</v>
      </c>
      <c r="L872" s="6" t="s">
        <v>5162</v>
      </c>
      <c r="M872" s="3" t="s">
        <v>145</v>
      </c>
      <c r="N872" s="2" t="s">
        <v>830</v>
      </c>
      <c r="O872" s="2" t="s">
        <v>5009</v>
      </c>
      <c r="P872" s="3" t="s">
        <v>1673</v>
      </c>
      <c r="S872" s="3"/>
      <c r="T872" s="7" t="s">
        <v>5010</v>
      </c>
      <c r="U872" s="3" t="s">
        <v>5011</v>
      </c>
      <c r="V872" s="3" t="s">
        <v>99</v>
      </c>
      <c r="W872" s="3" t="s">
        <v>88</v>
      </c>
      <c r="X872" s="3" t="s">
        <v>95</v>
      </c>
      <c r="Y872" s="3" t="s">
        <v>89</v>
      </c>
      <c r="Z872" s="4">
        <f>IF(Tabela1[[#This Row],[R.A.E]]="SIM",VLOOKUP(Tabela1[[#This Row],[CLASSIFICAÇÃO]],Lista_Susp_!PRAZO,2,0)+Tabela1[[#This Row],[DATA]],"")</f>
        <v>45499</v>
      </c>
      <c r="AA872" s="13" t="str">
        <f ca="1">IF(Tabela1[[#This Row],[R.A.E]]="SIM",IF(AC872="ok","CONCLUÍDO",IF(Tabela1[[#This Row],[PRAZO ABERTURA R.A.E]]&lt;TODAY(),"ATRASADO","NO PRAZO")))</f>
        <v>ATRASADO</v>
      </c>
      <c r="AB872" s="13">
        <f ca="1">IF(Tabela1[[#This Row],[PRAZO ABERTURA R.A.E]]&gt;=TODAY(),"",IF(Tabela1[[#This Row],[STATUS]]="ATRASADO",TODAY()-Tabela1[[#This Row],[PRAZO ABERTURA R.A.E]],""))</f>
        <v>49</v>
      </c>
      <c r="AE872" s="3"/>
      <c r="AF872" t="s">
        <v>89</v>
      </c>
    </row>
    <row r="873" spans="1:32" ht="30" x14ac:dyDescent="0.25">
      <c r="A873" s="2">
        <v>872</v>
      </c>
      <c r="B873" s="2" t="s">
        <v>25</v>
      </c>
      <c r="C873" s="85">
        <v>45492</v>
      </c>
      <c r="D873" s="18" t="str">
        <f t="shared" si="11"/>
        <v>julho</v>
      </c>
      <c r="E873" s="9">
        <v>0.54166666666666663</v>
      </c>
      <c r="F873" s="80" t="s">
        <v>5012</v>
      </c>
      <c r="G873" s="2" t="s">
        <v>28</v>
      </c>
      <c r="H873" s="23" t="s">
        <v>2532</v>
      </c>
      <c r="I873" s="131"/>
      <c r="J873" s="3"/>
      <c r="K873" s="5" t="s">
        <v>5029</v>
      </c>
      <c r="L873" s="6" t="s">
        <v>221</v>
      </c>
      <c r="M873" s="3" t="s">
        <v>145</v>
      </c>
      <c r="N873" s="2" t="s">
        <v>4265</v>
      </c>
      <c r="O873" s="2" t="s">
        <v>5013</v>
      </c>
      <c r="P873" s="3" t="s">
        <v>533</v>
      </c>
      <c r="S873" s="3"/>
      <c r="T873" s="7" t="s">
        <v>5014</v>
      </c>
      <c r="U873" s="3" t="s">
        <v>5015</v>
      </c>
      <c r="V873" s="3" t="s">
        <v>276</v>
      </c>
      <c r="W873" s="3" t="s">
        <v>85</v>
      </c>
      <c r="X873" s="3" t="s">
        <v>86</v>
      </c>
      <c r="Y873" s="3" t="s">
        <v>83</v>
      </c>
      <c r="Z873" s="4" t="str">
        <f>IF(Tabela1[[#This Row],[R.A.E]]="SIM",VLOOKUP(Tabela1[[#This Row],[CLASSIFICAÇÃO]],Lista_Susp_!PRAZO,2,0)+Tabela1[[#This Row],[DATA]],"")</f>
        <v/>
      </c>
      <c r="AA873" s="13" t="b">
        <f ca="1">IF(Tabela1[[#This Row],[R.A.E]]="SIM",IF(AC873="ok","CONCLUÍDO",IF(Tabela1[[#This Row],[PRAZO ABERTURA R.A.E]]&lt;TODAY(),"ATRASADO","NO PRAZO")))</f>
        <v>0</v>
      </c>
      <c r="AB873" s="13" t="str">
        <f ca="1">IF(Tabela1[[#This Row],[PRAZO ABERTURA R.A.E]]&gt;=TODAY(),"",IF(Tabela1[[#This Row],[STATUS]]="ATRASADO",TODAY()-Tabela1[[#This Row],[PRAZO ABERTURA R.A.E]],""))</f>
        <v/>
      </c>
      <c r="AE873" s="3"/>
      <c r="AF873" t="s">
        <v>89</v>
      </c>
    </row>
    <row r="874" spans="1:32" ht="30" x14ac:dyDescent="0.25">
      <c r="A874" s="2">
        <v>873</v>
      </c>
      <c r="B874" s="2" t="s">
        <v>25</v>
      </c>
      <c r="C874" s="85">
        <v>45493</v>
      </c>
      <c r="D874" s="18" t="str">
        <f t="shared" si="11"/>
        <v>julho</v>
      </c>
      <c r="E874" s="9">
        <v>0.52083333333333337</v>
      </c>
      <c r="F874" s="80" t="s">
        <v>5016</v>
      </c>
      <c r="G874" s="2" t="s">
        <v>39</v>
      </c>
      <c r="H874" s="23"/>
      <c r="I874" s="131"/>
      <c r="J874" s="3" t="s">
        <v>89</v>
      </c>
      <c r="K874" s="5" t="s">
        <v>5017</v>
      </c>
      <c r="L874" s="6" t="s">
        <v>45</v>
      </c>
      <c r="M874" s="3" t="s">
        <v>145</v>
      </c>
      <c r="N874" s="2" t="s">
        <v>758</v>
      </c>
      <c r="O874" s="2" t="s">
        <v>5417</v>
      </c>
      <c r="P874" s="3" t="s">
        <v>503</v>
      </c>
      <c r="S874" s="3"/>
      <c r="T874" t="s">
        <v>5018</v>
      </c>
      <c r="U874" s="3" t="s">
        <v>3481</v>
      </c>
      <c r="V874" s="3" t="s">
        <v>91</v>
      </c>
      <c r="W874" s="3" t="s">
        <v>92</v>
      </c>
      <c r="X874" s="3" t="s">
        <v>86</v>
      </c>
      <c r="Y874" s="3" t="s">
        <v>89</v>
      </c>
      <c r="Z874" s="4">
        <f>IF(Tabela1[[#This Row],[R.A.E]]="SIM",VLOOKUP(Tabela1[[#This Row],[CLASSIFICAÇÃO]],Lista_Susp_!PRAZO,2,0)+Tabela1[[#This Row],[DATA]],"")</f>
        <v>45500</v>
      </c>
      <c r="AA874" s="13" t="str">
        <f ca="1">IF(Tabela1[[#This Row],[R.A.E]]="SIM",IF(AC874="ok","CONCLUÍDO",IF(Tabela1[[#This Row],[PRAZO ABERTURA R.A.E]]&lt;TODAY(),"ATRASADO","NO PRAZO")))</f>
        <v>CONCLUÍDO</v>
      </c>
      <c r="AB874" s="13" t="str">
        <f ca="1">IF(Tabela1[[#This Row],[PRAZO ABERTURA R.A.E]]&gt;=TODAY(),"",IF(Tabela1[[#This Row],[STATUS]]="ATRASADO",TODAY()-Tabela1[[#This Row],[PRAZO ABERTURA R.A.E]],""))</f>
        <v/>
      </c>
      <c r="AC874" s="3" t="s">
        <v>958</v>
      </c>
      <c r="AD874" s="4">
        <v>45341</v>
      </c>
      <c r="AE874" s="3" t="s">
        <v>89</v>
      </c>
      <c r="AF874" t="s">
        <v>89</v>
      </c>
    </row>
    <row r="875" spans="1:32" ht="50.25" customHeight="1" x14ac:dyDescent="0.25">
      <c r="A875" s="2">
        <v>874</v>
      </c>
      <c r="B875" s="2" t="s">
        <v>25</v>
      </c>
      <c r="C875" s="85">
        <v>45492</v>
      </c>
      <c r="D875" s="18" t="str">
        <f t="shared" si="11"/>
        <v>julho</v>
      </c>
      <c r="E875" s="9">
        <v>0.64722222222222225</v>
      </c>
      <c r="F875" s="80" t="s">
        <v>5019</v>
      </c>
      <c r="G875" s="2" t="s">
        <v>28</v>
      </c>
      <c r="H875" s="23" t="s">
        <v>2400</v>
      </c>
      <c r="I875" s="131"/>
      <c r="J875" s="3"/>
      <c r="K875" s="5" t="s">
        <v>5030</v>
      </c>
      <c r="L875" s="6" t="s">
        <v>55</v>
      </c>
      <c r="M875" s="3" t="s">
        <v>146</v>
      </c>
      <c r="N875" s="2" t="s">
        <v>4697</v>
      </c>
      <c r="O875" s="2" t="s">
        <v>5020</v>
      </c>
      <c r="P875" s="3" t="s">
        <v>3282</v>
      </c>
      <c r="S875" s="3"/>
      <c r="T875" s="7" t="s">
        <v>5021</v>
      </c>
      <c r="U875" s="3" t="s">
        <v>5022</v>
      </c>
      <c r="V875" s="3" t="s">
        <v>80</v>
      </c>
      <c r="W875" s="3" t="s">
        <v>85</v>
      </c>
      <c r="X875" s="3" t="s">
        <v>86</v>
      </c>
      <c r="Y875" s="3" t="s">
        <v>83</v>
      </c>
      <c r="Z875" s="4" t="str">
        <f>IF(Tabela1[[#This Row],[R.A.E]]="SIM",VLOOKUP(Tabela1[[#This Row],[CLASSIFICAÇÃO]],Lista_Susp_!PRAZO,2,0)+Tabela1[[#This Row],[DATA]],"")</f>
        <v/>
      </c>
      <c r="AA875" s="13" t="b">
        <f ca="1">IF(Tabela1[[#This Row],[R.A.E]]="SIM",IF(AC875="ok","CONCLUÍDO",IF(Tabela1[[#This Row],[PRAZO ABERTURA R.A.E]]&lt;TODAY(),"ATRASADO","NO PRAZO")))</f>
        <v>0</v>
      </c>
      <c r="AB875" s="13" t="str">
        <f ca="1">IF(Tabela1[[#This Row],[PRAZO ABERTURA R.A.E]]&gt;=TODAY(),"",IF(Tabela1[[#This Row],[STATUS]]="ATRASADO",TODAY()-Tabela1[[#This Row],[PRAZO ABERTURA R.A.E]],""))</f>
        <v/>
      </c>
      <c r="AE875" s="3"/>
      <c r="AF875" t="s">
        <v>89</v>
      </c>
    </row>
    <row r="876" spans="1:32" ht="45" x14ac:dyDescent="0.25">
      <c r="A876" s="2">
        <v>875</v>
      </c>
      <c r="B876" s="2" t="s">
        <v>25</v>
      </c>
      <c r="C876" s="85">
        <v>45493</v>
      </c>
      <c r="D876" s="18" t="str">
        <f t="shared" ref="D876" si="12">TEXT(C876,"MMMM")</f>
        <v>julho</v>
      </c>
      <c r="E876" s="9">
        <v>0.35486111111111113</v>
      </c>
      <c r="F876" s="80" t="s">
        <v>4500</v>
      </c>
      <c r="G876" s="2" t="s">
        <v>28</v>
      </c>
      <c r="H876" s="23" t="s">
        <v>2401</v>
      </c>
      <c r="I876" s="131"/>
      <c r="J876" s="3"/>
      <c r="K876" s="5" t="s">
        <v>5040</v>
      </c>
      <c r="L876" s="6" t="s">
        <v>150</v>
      </c>
      <c r="M876" s="3" t="s">
        <v>146</v>
      </c>
      <c r="N876" s="2" t="s">
        <v>5036</v>
      </c>
      <c r="O876" s="2" t="s">
        <v>5039</v>
      </c>
      <c r="P876" s="3" t="s">
        <v>5037</v>
      </c>
      <c r="S876" s="3"/>
      <c r="T876" s="7" t="s">
        <v>5038</v>
      </c>
      <c r="U876" s="6" t="s">
        <v>3311</v>
      </c>
      <c r="V876" s="3" t="s">
        <v>122</v>
      </c>
      <c r="W876" s="3" t="s">
        <v>85</v>
      </c>
      <c r="X876" s="3" t="s">
        <v>86</v>
      </c>
      <c r="Y876" s="3" t="s">
        <v>83</v>
      </c>
      <c r="Z876" s="4"/>
      <c r="AA876" s="13"/>
      <c r="AB876" s="13"/>
      <c r="AE876" s="3"/>
      <c r="AF876" t="s">
        <v>89</v>
      </c>
    </row>
    <row r="877" spans="1:32" ht="120" x14ac:dyDescent="0.25">
      <c r="A877" s="22">
        <v>876</v>
      </c>
      <c r="B877" s="2" t="s">
        <v>25</v>
      </c>
      <c r="C877" s="85">
        <v>45492</v>
      </c>
      <c r="D877" s="18" t="str">
        <f t="shared" si="11"/>
        <v>julho</v>
      </c>
      <c r="E877" s="9">
        <v>0.73958333333333337</v>
      </c>
      <c r="F877" s="80" t="s">
        <v>5023</v>
      </c>
      <c r="G877" s="22" t="s">
        <v>26</v>
      </c>
      <c r="H877" s="23"/>
      <c r="I877" s="131"/>
      <c r="J877" s="3" t="s">
        <v>89</v>
      </c>
      <c r="K877" s="5" t="s">
        <v>5031</v>
      </c>
      <c r="L877" s="6" t="s">
        <v>149</v>
      </c>
      <c r="M877" s="3" t="s">
        <v>146</v>
      </c>
      <c r="N877" s="2" t="s">
        <v>4697</v>
      </c>
      <c r="O877" s="2" t="s">
        <v>5024</v>
      </c>
      <c r="P877" s="3" t="s">
        <v>3321</v>
      </c>
      <c r="S877" s="3"/>
      <c r="T877" s="7" t="s">
        <v>5025</v>
      </c>
      <c r="U877" s="3" t="s">
        <v>5026</v>
      </c>
      <c r="V877" s="3" t="s">
        <v>271</v>
      </c>
      <c r="W877" s="3" t="s">
        <v>88</v>
      </c>
      <c r="X877" s="3" t="s">
        <v>86</v>
      </c>
      <c r="Y877" s="3" t="s">
        <v>89</v>
      </c>
      <c r="Z877" s="4">
        <f>IF(Tabela1[[#This Row],[R.A.E]]="SIM",VLOOKUP(Tabela1[[#This Row],[CLASSIFICAÇÃO]],Lista_Susp_!PRAZO,2,0)+Tabela1[[#This Row],[DATA]],"")</f>
        <v>45499</v>
      </c>
      <c r="AA877" s="13" t="str">
        <f ca="1">IF(Tabela1[[#This Row],[R.A.E]]="SIM",IF(AC877="ok","CONCLUÍDO",IF(Tabela1[[#This Row],[PRAZO ABERTURA R.A.E]]&lt;TODAY(),"ATRASADO","NO PRAZO")))</f>
        <v>CONCLUÍDO</v>
      </c>
      <c r="AB877" s="13" t="str">
        <f ca="1">IF(Tabela1[[#This Row],[PRAZO ABERTURA R.A.E]]&gt;=TODAY(),"",IF(Tabela1[[#This Row],[STATUS]]="ATRASADO",TODAY()-Tabela1[[#This Row],[PRAZO ABERTURA R.A.E]],""))</f>
        <v/>
      </c>
      <c r="AC877" s="3" t="s">
        <v>958</v>
      </c>
      <c r="AD877" s="4">
        <v>45495</v>
      </c>
      <c r="AE877" s="3"/>
      <c r="AF877" t="s">
        <v>89</v>
      </c>
    </row>
    <row r="878" spans="1:32" ht="75" x14ac:dyDescent="0.25">
      <c r="A878" s="22">
        <v>877</v>
      </c>
      <c r="B878" s="2" t="s">
        <v>25</v>
      </c>
      <c r="C878" s="85">
        <v>45493</v>
      </c>
      <c r="D878" s="18" t="str">
        <f t="shared" si="11"/>
        <v>julho</v>
      </c>
      <c r="E878" s="9">
        <v>0.83333333333333337</v>
      </c>
      <c r="F878" s="80" t="s">
        <v>5032</v>
      </c>
      <c r="G878" s="2" t="s">
        <v>28</v>
      </c>
      <c r="H878" s="23" t="s">
        <v>2401</v>
      </c>
      <c r="I878" s="131"/>
      <c r="J878" s="3"/>
      <c r="K878" s="5" t="s">
        <v>5033</v>
      </c>
      <c r="L878" s="6" t="s">
        <v>150</v>
      </c>
      <c r="M878" s="3" t="s">
        <v>146</v>
      </c>
      <c r="N878" s="2" t="s">
        <v>5062</v>
      </c>
      <c r="O878" s="2" t="s">
        <v>5035</v>
      </c>
      <c r="P878" s="3" t="s">
        <v>3350</v>
      </c>
      <c r="S878" s="3"/>
      <c r="T878" s="7" t="s">
        <v>5034</v>
      </c>
      <c r="U878" s="3" t="s">
        <v>4791</v>
      </c>
      <c r="V878" s="3" t="s">
        <v>122</v>
      </c>
      <c r="W878" s="3" t="s">
        <v>92</v>
      </c>
      <c r="X878" s="3" t="s">
        <v>86</v>
      </c>
      <c r="Y878" s="3" t="s">
        <v>89</v>
      </c>
      <c r="Z878" s="4">
        <f>IF(Tabela1[[#This Row],[R.A.E]]="SIM",VLOOKUP(Tabela1[[#This Row],[CLASSIFICAÇÃO]],Lista_Susp_!PRAZO,2,0)+Tabela1[[#This Row],[DATA]],"")</f>
        <v>45500</v>
      </c>
      <c r="AA878" s="13" t="s">
        <v>120</v>
      </c>
      <c r="AB878" s="13" t="str">
        <f ca="1">IF(Tabela1[[#This Row],[PRAZO ABERTURA R.A.E]]&gt;=TODAY(),"",IF(Tabela1[[#This Row],[STATUS]]="ATRASADO",TODAY()-Tabela1[[#This Row],[PRAZO ABERTURA R.A.E]],""))</f>
        <v/>
      </c>
      <c r="AC878" s="4">
        <v>45499</v>
      </c>
      <c r="AD878" s="4">
        <v>45499</v>
      </c>
      <c r="AE878" s="3" t="s">
        <v>89</v>
      </c>
      <c r="AF878" t="s">
        <v>89</v>
      </c>
    </row>
    <row r="879" spans="1:32" ht="63" customHeight="1" x14ac:dyDescent="0.25">
      <c r="A879" s="2">
        <v>878</v>
      </c>
      <c r="B879" s="2" t="s">
        <v>25</v>
      </c>
      <c r="C879" s="85">
        <v>45494</v>
      </c>
      <c r="D879" s="18" t="str">
        <f t="shared" si="11"/>
        <v>julho</v>
      </c>
      <c r="E879" s="9">
        <v>0.98958333333333337</v>
      </c>
      <c r="F879" s="80" t="s">
        <v>5042</v>
      </c>
      <c r="G879" s="2" t="s">
        <v>28</v>
      </c>
      <c r="H879" s="23" t="s">
        <v>2401</v>
      </c>
      <c r="I879" s="131"/>
      <c r="J879" s="3"/>
      <c r="K879" s="5" t="s">
        <v>5041</v>
      </c>
      <c r="L879" s="6" t="s">
        <v>150</v>
      </c>
      <c r="M879" s="3" t="s">
        <v>144</v>
      </c>
      <c r="N879" s="2" t="s">
        <v>5043</v>
      </c>
      <c r="O879" s="2" t="s">
        <v>5044</v>
      </c>
      <c r="P879" s="3" t="s">
        <v>5045</v>
      </c>
      <c r="S879" s="3"/>
      <c r="T879" t="s">
        <v>4910</v>
      </c>
      <c r="U879" s="3" t="s">
        <v>5046</v>
      </c>
      <c r="V879" s="3" t="s">
        <v>98</v>
      </c>
      <c r="W879" s="3" t="s">
        <v>85</v>
      </c>
      <c r="X879" s="3" t="s">
        <v>86</v>
      </c>
      <c r="Y879" s="3" t="s">
        <v>83</v>
      </c>
      <c r="Z879" s="4" t="str">
        <f>IF(Tabela1[[#This Row],[R.A.E]]="SIM",VLOOKUP(Tabela1[[#This Row],[CLASSIFICAÇÃO]],Lista_Susp_!PRAZO,2,0)+Tabela1[[#This Row],[DATA]],"")</f>
        <v/>
      </c>
      <c r="AA879" s="13" t="b">
        <f ca="1">IF(Tabela1[[#This Row],[R.A.E]]="SIM",IF(AC879="ok","CONCLUÍDO",IF(Tabela1[[#This Row],[PRAZO ABERTURA R.A.E]]&lt;TODAY(),"ATRASADO","NO PRAZO")))</f>
        <v>0</v>
      </c>
      <c r="AB879" s="13" t="str">
        <f ca="1">IF(Tabela1[[#This Row],[PRAZO ABERTURA R.A.E]]&gt;=TODAY(),"",IF(Tabela1[[#This Row],[STATUS]]="ATRASADO",TODAY()-Tabela1[[#This Row],[PRAZO ABERTURA R.A.E]],""))</f>
        <v/>
      </c>
      <c r="AE879" s="3"/>
      <c r="AF879" t="s">
        <v>89</v>
      </c>
    </row>
    <row r="880" spans="1:32" ht="43.5" customHeight="1" x14ac:dyDescent="0.25">
      <c r="A880" s="2">
        <v>879</v>
      </c>
      <c r="B880" s="2" t="s">
        <v>30</v>
      </c>
      <c r="C880" s="85">
        <v>45489</v>
      </c>
      <c r="D880" s="18" t="str">
        <f t="shared" si="11"/>
        <v>julho</v>
      </c>
      <c r="E880" s="9">
        <v>0.47916666666666669</v>
      </c>
      <c r="F880" s="80" t="s">
        <v>5049</v>
      </c>
      <c r="G880" s="2" t="s">
        <v>32</v>
      </c>
      <c r="H880" s="23"/>
      <c r="I880" s="131"/>
      <c r="J880" s="3"/>
      <c r="K880" s="5" t="s">
        <v>5047</v>
      </c>
      <c r="L880" s="6" t="s">
        <v>153</v>
      </c>
      <c r="M880" s="3" t="s">
        <v>145</v>
      </c>
      <c r="N880" s="80" t="s">
        <v>5048</v>
      </c>
      <c r="O880" s="2" t="s">
        <v>5050</v>
      </c>
      <c r="P880" s="3" t="s">
        <v>5051</v>
      </c>
      <c r="S880" s="3"/>
      <c r="T880" s="7" t="s">
        <v>5052</v>
      </c>
      <c r="U880" s="3" t="s">
        <v>5053</v>
      </c>
      <c r="V880" s="3" t="s">
        <v>258</v>
      </c>
      <c r="W880" s="3" t="s">
        <v>85</v>
      </c>
      <c r="X880" s="3" t="s">
        <v>86</v>
      </c>
      <c r="Y880" s="3" t="s">
        <v>83</v>
      </c>
      <c r="Z880" s="4" t="str">
        <f>IF(Tabela1[[#This Row],[R.A.E]]="SIM",VLOOKUP(Tabela1[[#This Row],[CLASSIFICAÇÃO]],Lista_Susp_!PRAZO,2,0)+Tabela1[[#This Row],[DATA]],"")</f>
        <v/>
      </c>
      <c r="AA880" s="13" t="b">
        <f ca="1">IF(Tabela1[[#This Row],[R.A.E]]="SIM",IF(AC880="ok","CONCLUÍDO",IF(Tabela1[[#This Row],[PRAZO ABERTURA R.A.E]]&lt;TODAY(),"ATRASADO","NO PRAZO")))</f>
        <v>0</v>
      </c>
      <c r="AB880" s="13" t="str">
        <f ca="1">IF(Tabela1[[#This Row],[PRAZO ABERTURA R.A.E]]&gt;=TODAY(),"",IF(Tabela1[[#This Row],[STATUS]]="ATRASADO",TODAY()-Tabela1[[#This Row],[PRAZO ABERTURA R.A.E]],""))</f>
        <v/>
      </c>
      <c r="AE880" s="3"/>
      <c r="AF880" t="s">
        <v>89</v>
      </c>
    </row>
    <row r="881" spans="1:32" ht="60" x14ac:dyDescent="0.25">
      <c r="A881" s="2">
        <v>880</v>
      </c>
      <c r="B881" s="2" t="s">
        <v>25</v>
      </c>
      <c r="C881" s="85">
        <v>45495</v>
      </c>
      <c r="D881" s="18" t="str">
        <f t="shared" si="11"/>
        <v>julho</v>
      </c>
      <c r="E881" s="9">
        <v>0.70138888888888884</v>
      </c>
      <c r="F881" s="80" t="s">
        <v>5054</v>
      </c>
      <c r="G881" s="2" t="s">
        <v>28</v>
      </c>
      <c r="H881" s="23" t="s">
        <v>2399</v>
      </c>
      <c r="I881" s="131"/>
      <c r="J881" s="3"/>
      <c r="K881" s="5" t="s">
        <v>5081</v>
      </c>
      <c r="L881" s="6" t="s">
        <v>150</v>
      </c>
      <c r="M881" s="3" t="s">
        <v>147</v>
      </c>
      <c r="N881" s="2" t="s">
        <v>4901</v>
      </c>
      <c r="O881" s="2" t="s">
        <v>5055</v>
      </c>
      <c r="P881" s="3" t="s">
        <v>5056</v>
      </c>
      <c r="S881" s="3"/>
      <c r="T881" s="7" t="s">
        <v>5057</v>
      </c>
      <c r="U881" s="3" t="s">
        <v>5055</v>
      </c>
      <c r="V881" s="3" t="s">
        <v>98</v>
      </c>
      <c r="W881" s="3" t="s">
        <v>85</v>
      </c>
      <c r="X881" s="3" t="s">
        <v>86</v>
      </c>
      <c r="Y881" s="3" t="s">
        <v>83</v>
      </c>
      <c r="Z881" s="4" t="str">
        <f>IF(Tabela1[[#This Row],[R.A.E]]="SIM",VLOOKUP(Tabela1[[#This Row],[CLASSIFICAÇÃO]],Lista_Susp_!PRAZO,2,0)+Tabela1[[#This Row],[DATA]],"")</f>
        <v/>
      </c>
      <c r="AA881" s="13" t="b">
        <f ca="1">IF(Tabela1[[#This Row],[R.A.E]]="SIM",IF(AC881="ok","CONCLUÍDO",IF(Tabela1[[#This Row],[PRAZO ABERTURA R.A.E]]&lt;TODAY(),"ATRASADO","NO PRAZO")))</f>
        <v>0</v>
      </c>
      <c r="AB881" s="13" t="str">
        <f ca="1">IF(Tabela1[[#This Row],[PRAZO ABERTURA R.A.E]]&gt;=TODAY(),"",IF(Tabela1[[#This Row],[STATUS]]="ATRASADO",TODAY()-Tabela1[[#This Row],[PRAZO ABERTURA R.A.E]],""))</f>
        <v/>
      </c>
      <c r="AE881" s="3"/>
      <c r="AF881" t="s">
        <v>89</v>
      </c>
    </row>
    <row r="882" spans="1:32" ht="75" x14ac:dyDescent="0.25">
      <c r="A882" s="2">
        <v>881</v>
      </c>
      <c r="B882" s="2" t="s">
        <v>25</v>
      </c>
      <c r="C882" s="85">
        <v>45496</v>
      </c>
      <c r="D882" s="18" t="str">
        <f t="shared" si="11"/>
        <v>julho</v>
      </c>
      <c r="E882" s="9">
        <v>0.5708333333333333</v>
      </c>
      <c r="F882" s="80" t="s">
        <v>5058</v>
      </c>
      <c r="G882" s="2" t="s">
        <v>28</v>
      </c>
      <c r="H882" s="23" t="s">
        <v>2401</v>
      </c>
      <c r="I882" s="131"/>
      <c r="J882" s="3"/>
      <c r="K882" s="5" t="s">
        <v>5059</v>
      </c>
      <c r="L882" s="6" t="s">
        <v>149</v>
      </c>
      <c r="M882" s="3" t="s">
        <v>146</v>
      </c>
      <c r="N882" s="2" t="s">
        <v>4697</v>
      </c>
      <c r="O882" s="2" t="s">
        <v>5060</v>
      </c>
      <c r="P882" s="3" t="s">
        <v>3542</v>
      </c>
      <c r="S882" s="3"/>
      <c r="T882" s="7" t="s">
        <v>5061</v>
      </c>
      <c r="U882" s="3" t="s">
        <v>5026</v>
      </c>
      <c r="V882" s="3" t="s">
        <v>271</v>
      </c>
      <c r="W882" s="3" t="s">
        <v>92</v>
      </c>
      <c r="X882" s="3" t="s">
        <v>86</v>
      </c>
      <c r="Y882" s="3" t="s">
        <v>89</v>
      </c>
      <c r="Z882" s="4">
        <f>IF(Tabela1[[#This Row],[R.A.E]]="SIM",VLOOKUP(Tabela1[[#This Row],[CLASSIFICAÇÃO]],Lista_Susp_!PRAZO,2,0)+Tabela1[[#This Row],[DATA]],"")</f>
        <v>45503</v>
      </c>
      <c r="AA882" s="13" t="str">
        <f ca="1">IF(Tabela1[[#This Row],[R.A.E]]="SIM",IF(AC882="ok","CONCLUÍDO",IF(Tabela1[[#This Row],[PRAZO ABERTURA R.A.E]]&lt;TODAY(),"ATRASADO","NO PRAZO")))</f>
        <v>CONCLUÍDO</v>
      </c>
      <c r="AB882" s="13" t="str">
        <f ca="1">IF(Tabela1[[#This Row],[PRAZO ABERTURA R.A.E]]&gt;=TODAY(),"",IF(Tabela1[[#This Row],[STATUS]]="ATRASADO",TODAY()-Tabela1[[#This Row],[PRAZO ABERTURA R.A.E]],""))</f>
        <v/>
      </c>
      <c r="AC882" s="3" t="s">
        <v>958</v>
      </c>
      <c r="AD882" s="4">
        <v>45499</v>
      </c>
      <c r="AE882" s="3"/>
      <c r="AF882" t="s">
        <v>89</v>
      </c>
    </row>
    <row r="883" spans="1:32" ht="30" x14ac:dyDescent="0.25">
      <c r="A883" s="2">
        <v>882</v>
      </c>
      <c r="B883" s="2" t="s">
        <v>25</v>
      </c>
      <c r="C883" s="85">
        <v>45495</v>
      </c>
      <c r="D883" s="18" t="str">
        <f t="shared" si="11"/>
        <v>julho</v>
      </c>
      <c r="E883" s="9">
        <v>0.3263888888888889</v>
      </c>
      <c r="F883" s="80" t="s">
        <v>524</v>
      </c>
      <c r="G883" s="2" t="s">
        <v>32</v>
      </c>
      <c r="H883" s="23"/>
      <c r="I883" s="131"/>
      <c r="J883" s="3"/>
      <c r="K883" s="5" t="s">
        <v>5063</v>
      </c>
      <c r="L883" s="6" t="s">
        <v>150</v>
      </c>
      <c r="M883" s="3" t="s">
        <v>51</v>
      </c>
      <c r="N883" s="2" t="s">
        <v>4894</v>
      </c>
      <c r="O883" s="2" t="s">
        <v>5064</v>
      </c>
      <c r="P883" s="3" t="s">
        <v>526</v>
      </c>
      <c r="S883" s="3"/>
      <c r="T883" s="7" t="s">
        <v>5065</v>
      </c>
      <c r="U883" s="3" t="s">
        <v>1193</v>
      </c>
      <c r="V883" s="3" t="s">
        <v>97</v>
      </c>
      <c r="W883" s="3" t="s">
        <v>85</v>
      </c>
      <c r="X883" s="3" t="s">
        <v>86</v>
      </c>
      <c r="Y883" s="3" t="s">
        <v>83</v>
      </c>
      <c r="Z883" s="4" t="str">
        <f>IF(Tabela1[[#This Row],[R.A.E]]="SIM",VLOOKUP(Tabela1[[#This Row],[CLASSIFICAÇÃO]],Lista_Susp_!PRAZO,2,0)+Tabela1[[#This Row],[DATA]],"")</f>
        <v/>
      </c>
      <c r="AA883" s="13" t="b">
        <f ca="1">IF(Tabela1[[#This Row],[R.A.E]]="SIM",IF(AC883="ok","CONCLUÍDO",IF(Tabela1[[#This Row],[PRAZO ABERTURA R.A.E]]&lt;TODAY(),"ATRASADO","NO PRAZO")))</f>
        <v>0</v>
      </c>
      <c r="AB883" s="13" t="str">
        <f ca="1">IF(Tabela1[[#This Row],[PRAZO ABERTURA R.A.E]]&gt;=TODAY(),"",IF(Tabela1[[#This Row],[STATUS]]="ATRASADO",TODAY()-Tabela1[[#This Row],[PRAZO ABERTURA R.A.E]],""))</f>
        <v/>
      </c>
      <c r="AE883" s="3"/>
      <c r="AF883" t="s">
        <v>89</v>
      </c>
    </row>
    <row r="884" spans="1:32" ht="120" x14ac:dyDescent="0.25">
      <c r="A884" s="2">
        <v>883</v>
      </c>
      <c r="B884" s="2" t="s">
        <v>25</v>
      </c>
      <c r="C884" s="85">
        <v>45495</v>
      </c>
      <c r="D884" s="18" t="str">
        <f t="shared" si="11"/>
        <v>julho</v>
      </c>
      <c r="E884" s="9">
        <v>0.41666666666666669</v>
      </c>
      <c r="F884" s="80" t="s">
        <v>524</v>
      </c>
      <c r="G884" s="2" t="s">
        <v>32</v>
      </c>
      <c r="H884" s="23"/>
      <c r="I884" s="131"/>
      <c r="J884" s="3"/>
      <c r="K884" s="5" t="s">
        <v>5066</v>
      </c>
      <c r="L884" s="6" t="s">
        <v>150</v>
      </c>
      <c r="M884" s="3" t="s">
        <v>51</v>
      </c>
      <c r="N884" s="2" t="s">
        <v>4894</v>
      </c>
      <c r="O884" s="2" t="s">
        <v>5067</v>
      </c>
      <c r="P884" s="3" t="s">
        <v>526</v>
      </c>
      <c r="S884" s="3"/>
      <c r="T884" s="7" t="s">
        <v>5068</v>
      </c>
      <c r="U884" s="3" t="s">
        <v>1193</v>
      </c>
      <c r="V884" s="3" t="s">
        <v>97</v>
      </c>
      <c r="W884" s="3" t="s">
        <v>85</v>
      </c>
      <c r="X884" s="3" t="s">
        <v>86</v>
      </c>
      <c r="Y884" s="3" t="s">
        <v>83</v>
      </c>
      <c r="Z884" s="4" t="str">
        <f>IF(Tabela1[[#This Row],[R.A.E]]="SIM",VLOOKUP(Tabela1[[#This Row],[CLASSIFICAÇÃO]],Lista_Susp_!PRAZO,2,0)+Tabela1[[#This Row],[DATA]],"")</f>
        <v/>
      </c>
      <c r="AA884" s="13" t="b">
        <f ca="1">IF(Tabela1[[#This Row],[R.A.E]]="SIM",IF(AC884="ok","CONCLUÍDO",IF(Tabela1[[#This Row],[PRAZO ABERTURA R.A.E]]&lt;TODAY(),"ATRASADO","NO PRAZO")))</f>
        <v>0</v>
      </c>
      <c r="AB884" s="13" t="str">
        <f ca="1">IF(Tabela1[[#This Row],[PRAZO ABERTURA R.A.E]]&gt;=TODAY(),"",IF(Tabela1[[#This Row],[STATUS]]="ATRASADO",TODAY()-Tabela1[[#This Row],[PRAZO ABERTURA R.A.E]],""))</f>
        <v/>
      </c>
      <c r="AE884" s="3"/>
      <c r="AF884" t="s">
        <v>89</v>
      </c>
    </row>
    <row r="885" spans="1:32" ht="45" x14ac:dyDescent="0.25">
      <c r="A885" s="2">
        <v>884</v>
      </c>
      <c r="B885" s="2" t="s">
        <v>25</v>
      </c>
      <c r="C885" s="85">
        <v>45495</v>
      </c>
      <c r="D885" s="18" t="str">
        <f t="shared" si="11"/>
        <v>julho</v>
      </c>
      <c r="E885" s="9">
        <v>0.44097222222222227</v>
      </c>
      <c r="F885" s="80" t="s">
        <v>5069</v>
      </c>
      <c r="G885" s="2" t="s">
        <v>39</v>
      </c>
      <c r="H885" s="23"/>
      <c r="I885" s="131"/>
      <c r="J885" s="3"/>
      <c r="K885" s="5" t="s">
        <v>5070</v>
      </c>
      <c r="L885" s="6" t="s">
        <v>185</v>
      </c>
      <c r="M885" s="3" t="s">
        <v>145</v>
      </c>
      <c r="N885" s="2" t="s">
        <v>4265</v>
      </c>
      <c r="O885" s="2" t="s">
        <v>5071</v>
      </c>
      <c r="P885" s="3" t="s">
        <v>459</v>
      </c>
      <c r="S885" s="3"/>
      <c r="T885" s="7" t="s">
        <v>5072</v>
      </c>
      <c r="U885" s="3" t="s">
        <v>5073</v>
      </c>
      <c r="V885" s="3" t="s">
        <v>276</v>
      </c>
      <c r="W885" s="3" t="s">
        <v>85</v>
      </c>
      <c r="X885" s="3" t="s">
        <v>86</v>
      </c>
      <c r="Y885" s="3" t="s">
        <v>83</v>
      </c>
      <c r="Z885" s="4" t="str">
        <f>IF(Tabela1[[#This Row],[R.A.E]]="SIM",VLOOKUP(Tabela1[[#This Row],[CLASSIFICAÇÃO]],Lista_Susp_!PRAZO,2,0)+Tabela1[[#This Row],[DATA]],"")</f>
        <v/>
      </c>
      <c r="AA885" s="13" t="b">
        <f ca="1">IF(Tabela1[[#This Row],[R.A.E]]="SIM",IF(AC885="ok","CONCLUÍDO",IF(Tabela1[[#This Row],[PRAZO ABERTURA R.A.E]]&lt;TODAY(),"ATRASADO","NO PRAZO")))</f>
        <v>0</v>
      </c>
      <c r="AB885" s="13" t="str">
        <f ca="1">IF(Tabela1[[#This Row],[PRAZO ABERTURA R.A.E]]&gt;=TODAY(),"",IF(Tabela1[[#This Row],[STATUS]]="ATRASADO",TODAY()-Tabela1[[#This Row],[PRAZO ABERTURA R.A.E]],""))</f>
        <v/>
      </c>
      <c r="AE885" s="3"/>
      <c r="AF885" t="s">
        <v>89</v>
      </c>
    </row>
    <row r="886" spans="1:32" ht="60" x14ac:dyDescent="0.25">
      <c r="A886" s="2">
        <v>885</v>
      </c>
      <c r="B886" s="2" t="s">
        <v>25</v>
      </c>
      <c r="C886" s="85">
        <v>45495</v>
      </c>
      <c r="D886" s="18" t="str">
        <f t="shared" si="11"/>
        <v>julho</v>
      </c>
      <c r="E886" s="9">
        <v>0.70138888888888884</v>
      </c>
      <c r="F886" s="80" t="s">
        <v>5218</v>
      </c>
      <c r="G886" s="2" t="s">
        <v>28</v>
      </c>
      <c r="H886" s="23" t="s">
        <v>2399</v>
      </c>
      <c r="I886" s="131"/>
      <c r="J886" s="3"/>
      <c r="K886" s="5" t="s">
        <v>5082</v>
      </c>
      <c r="L886" s="6" t="s">
        <v>150</v>
      </c>
      <c r="M886" s="3" t="s">
        <v>147</v>
      </c>
      <c r="N886" s="2" t="s">
        <v>1851</v>
      </c>
      <c r="O886" s="2" t="s">
        <v>5055</v>
      </c>
      <c r="P886" s="3" t="s">
        <v>5074</v>
      </c>
      <c r="S886" s="3"/>
      <c r="T886" s="7" t="s">
        <v>5075</v>
      </c>
      <c r="U886" s="3" t="s">
        <v>5055</v>
      </c>
      <c r="V886" s="3" t="s">
        <v>98</v>
      </c>
      <c r="W886" s="3" t="s">
        <v>85</v>
      </c>
      <c r="X886" s="3" t="s">
        <v>86</v>
      </c>
      <c r="Y886" s="3" t="s">
        <v>83</v>
      </c>
      <c r="Z886" s="4" t="str">
        <f>IF(Tabela1[[#This Row],[R.A.E]]="SIM",VLOOKUP(Tabela1[[#This Row],[CLASSIFICAÇÃO]],Lista_Susp_!PRAZO,2,0)+Tabela1[[#This Row],[DATA]],"")</f>
        <v/>
      </c>
      <c r="AA886" s="13" t="b">
        <f ca="1">IF(Tabela1[[#This Row],[R.A.E]]="SIM",IF(AC886="ok","CONCLUÍDO",IF(Tabela1[[#This Row],[PRAZO ABERTURA R.A.E]]&lt;TODAY(),"ATRASADO","NO PRAZO")))</f>
        <v>0</v>
      </c>
      <c r="AB886" s="13" t="str">
        <f ca="1">IF(Tabela1[[#This Row],[PRAZO ABERTURA R.A.E]]&gt;=TODAY(),"",IF(Tabela1[[#This Row],[STATUS]]="ATRASADO",TODAY()-Tabela1[[#This Row],[PRAZO ABERTURA R.A.E]],""))</f>
        <v/>
      </c>
      <c r="AE886" s="3"/>
      <c r="AF886" t="s">
        <v>89</v>
      </c>
    </row>
    <row r="887" spans="1:32" ht="103.5" customHeight="1" x14ac:dyDescent="0.25">
      <c r="A887" s="168">
        <v>886</v>
      </c>
      <c r="B887" s="2" t="s">
        <v>30</v>
      </c>
      <c r="C887" s="85">
        <v>45495</v>
      </c>
      <c r="D887" s="18" t="str">
        <f t="shared" si="11"/>
        <v>julho</v>
      </c>
      <c r="E887" s="9">
        <v>0.30208333333333331</v>
      </c>
      <c r="F887" s="80" t="s">
        <v>5076</v>
      </c>
      <c r="G887" s="2" t="s">
        <v>39</v>
      </c>
      <c r="H887" s="23"/>
      <c r="I887" s="131"/>
      <c r="J887" s="3"/>
      <c r="K887" s="5" t="s">
        <v>5084</v>
      </c>
      <c r="L887" s="6" t="s">
        <v>5083</v>
      </c>
      <c r="M887" s="3" t="s">
        <v>145</v>
      </c>
      <c r="N887" s="2" t="s">
        <v>5077</v>
      </c>
      <c r="O887" s="2" t="s">
        <v>5078</v>
      </c>
      <c r="P887" s="3" t="s">
        <v>1673</v>
      </c>
      <c r="S887" s="3"/>
      <c r="T887" s="7" t="s">
        <v>5079</v>
      </c>
      <c r="U887" s="3" t="s">
        <v>5080</v>
      </c>
      <c r="V887" s="3" t="s">
        <v>3991</v>
      </c>
      <c r="W887" s="3" t="s">
        <v>85</v>
      </c>
      <c r="X887" s="3" t="s">
        <v>95</v>
      </c>
      <c r="Y887" s="3" t="s">
        <v>89</v>
      </c>
      <c r="Z887" s="4">
        <f>IF(Tabela1[[#This Row],[R.A.E]]="SIM",VLOOKUP(Tabela1[[#This Row],[CLASSIFICAÇÃO]],Lista_Susp_!PRAZO,2,0)+Tabela1[[#This Row],[DATA]],"")</f>
        <v>45502</v>
      </c>
      <c r="AA887" s="13" t="str">
        <f ca="1">IF(Tabela1[[#This Row],[R.A.E]]="SIM",IF(AC887="ok","CONCLUÍDO",IF(Tabela1[[#This Row],[PRAZO ABERTURA R.A.E]]&lt;TODAY(),"ATRASADO","NO PRAZO")))</f>
        <v>ATRASADO</v>
      </c>
      <c r="AB887" s="13">
        <f ca="1">IF(Tabela1[[#This Row],[PRAZO ABERTURA R.A.E]]&gt;=TODAY(),"",IF(Tabela1[[#This Row],[STATUS]]="ATRASADO",TODAY()-Tabela1[[#This Row],[PRAZO ABERTURA R.A.E]],""))</f>
        <v>46</v>
      </c>
      <c r="AE887" s="3"/>
      <c r="AF887" t="s">
        <v>89</v>
      </c>
    </row>
    <row r="888" spans="1:32" ht="43.5" customHeight="1" x14ac:dyDescent="0.25">
      <c r="A888" s="2">
        <v>887</v>
      </c>
      <c r="B888" s="2" t="s">
        <v>25</v>
      </c>
      <c r="C888" s="85">
        <v>45495</v>
      </c>
      <c r="D888" s="18" t="str">
        <f t="shared" ref="D888:D951" si="13">TEXT(C888,"MMMM")</f>
        <v>julho</v>
      </c>
      <c r="E888" s="9">
        <v>0.65277777777777779</v>
      </c>
      <c r="F888" s="80" t="s">
        <v>5085</v>
      </c>
      <c r="G888" s="2" t="s">
        <v>32</v>
      </c>
      <c r="H888" s="23"/>
      <c r="I888" s="131"/>
      <c r="J888" s="3"/>
      <c r="K888" s="5" t="s">
        <v>5160</v>
      </c>
      <c r="L888" s="6" t="s">
        <v>5086</v>
      </c>
      <c r="M888" s="3" t="s">
        <v>145</v>
      </c>
      <c r="N888" s="2" t="s">
        <v>4497</v>
      </c>
      <c r="O888" s="2" t="s">
        <v>4650</v>
      </c>
      <c r="P888" s="3" t="s">
        <v>3497</v>
      </c>
      <c r="S888" s="3"/>
      <c r="T888" t="s">
        <v>5087</v>
      </c>
      <c r="U888" s="3" t="s">
        <v>4460</v>
      </c>
      <c r="V888" s="3" t="s">
        <v>276</v>
      </c>
      <c r="W888" s="3" t="s">
        <v>85</v>
      </c>
      <c r="X888" s="3" t="s">
        <v>86</v>
      </c>
      <c r="Y888" s="3" t="s">
        <v>83</v>
      </c>
      <c r="Z888" s="4" t="str">
        <f>IF(Tabela1[[#This Row],[R.A.E]]="SIM",VLOOKUP(Tabela1[[#This Row],[CLASSIFICAÇÃO]],Lista_Susp_!PRAZO,2,0)+Tabela1[[#This Row],[DATA]],"")</f>
        <v/>
      </c>
      <c r="AA888" s="13" t="b">
        <f ca="1">IF(Tabela1[[#This Row],[R.A.E]]="SIM",IF(AC888="ok","CONCLUÍDO",IF(Tabela1[[#This Row],[PRAZO ABERTURA R.A.E]]&lt;TODAY(),"ATRASADO","NO PRAZO")))</f>
        <v>0</v>
      </c>
      <c r="AB888" s="13" t="str">
        <f ca="1">IF(Tabela1[[#This Row],[PRAZO ABERTURA R.A.E]]&gt;=TODAY(),"",IF(Tabela1[[#This Row],[STATUS]]="ATRASADO",TODAY()-Tabela1[[#This Row],[PRAZO ABERTURA R.A.E]],""))</f>
        <v/>
      </c>
      <c r="AE888" s="3"/>
      <c r="AF888" t="s">
        <v>89</v>
      </c>
    </row>
    <row r="889" spans="1:32" ht="63" customHeight="1" x14ac:dyDescent="0.25">
      <c r="A889" s="2">
        <v>888</v>
      </c>
      <c r="B889" s="2" t="s">
        <v>30</v>
      </c>
      <c r="C889" s="85">
        <v>45495</v>
      </c>
      <c r="D889" s="18" t="str">
        <f t="shared" si="13"/>
        <v>julho</v>
      </c>
      <c r="E889" s="9">
        <v>0.57291666666666663</v>
      </c>
      <c r="F889" s="80" t="s">
        <v>1644</v>
      </c>
      <c r="G889" s="2" t="s">
        <v>32</v>
      </c>
      <c r="H889" s="23"/>
      <c r="I889" s="131"/>
      <c r="J889" s="3"/>
      <c r="K889" s="5" t="s">
        <v>5161</v>
      </c>
      <c r="L889" s="6" t="s">
        <v>153</v>
      </c>
      <c r="M889" s="3" t="s">
        <v>145</v>
      </c>
      <c r="N889" s="2" t="s">
        <v>51</v>
      </c>
      <c r="O889" s="2" t="s">
        <v>5088</v>
      </c>
      <c r="P889" s="3" t="s">
        <v>5089</v>
      </c>
      <c r="S889" s="3"/>
      <c r="T889" s="7" t="s">
        <v>5090</v>
      </c>
      <c r="U889" s="3" t="s">
        <v>5091</v>
      </c>
      <c r="V889" s="3" t="s">
        <v>604</v>
      </c>
      <c r="W889" s="3" t="s">
        <v>85</v>
      </c>
      <c r="X889" s="3" t="s">
        <v>86</v>
      </c>
      <c r="Y889" s="3" t="s">
        <v>83</v>
      </c>
      <c r="Z889" s="4" t="str">
        <f>IF(Tabela1[[#This Row],[R.A.E]]="SIM",VLOOKUP(Tabela1[[#This Row],[CLASSIFICAÇÃO]],Lista_Susp_!PRAZO,2,0)+Tabela1[[#This Row],[DATA]],"")</f>
        <v/>
      </c>
      <c r="AA889" s="13" t="b">
        <f ca="1">IF(Tabela1[[#This Row],[R.A.E]]="SIM",IF(AC889="ok","CONCLUÍDO",IF(Tabela1[[#This Row],[PRAZO ABERTURA R.A.E]]&lt;TODAY(),"ATRASADO","NO PRAZO")))</f>
        <v>0</v>
      </c>
      <c r="AB889" s="13" t="str">
        <f ca="1">IF(Tabela1[[#This Row],[PRAZO ABERTURA R.A.E]]&gt;=TODAY(),"",IF(Tabela1[[#This Row],[STATUS]]="ATRASADO",TODAY()-Tabela1[[#This Row],[PRAZO ABERTURA R.A.E]],""))</f>
        <v/>
      </c>
      <c r="AE889" s="3"/>
      <c r="AF889" t="s">
        <v>89</v>
      </c>
    </row>
    <row r="890" spans="1:32" ht="60" x14ac:dyDescent="0.25">
      <c r="A890" s="2">
        <v>889</v>
      </c>
      <c r="B890" s="2" t="s">
        <v>30</v>
      </c>
      <c r="C890" s="85">
        <v>45489</v>
      </c>
      <c r="D890" s="18" t="str">
        <f t="shared" si="13"/>
        <v>julho</v>
      </c>
      <c r="E890" s="9">
        <v>0.47916666666666669</v>
      </c>
      <c r="F890" s="80" t="s">
        <v>5092</v>
      </c>
      <c r="G890" s="2" t="s">
        <v>32</v>
      </c>
      <c r="H890" s="23"/>
      <c r="I890" s="131"/>
      <c r="J890" s="3"/>
      <c r="K890" s="5" t="s">
        <v>5163</v>
      </c>
      <c r="L890" s="6" t="s">
        <v>153</v>
      </c>
      <c r="M890" s="3" t="s">
        <v>145</v>
      </c>
      <c r="N890" s="2" t="s">
        <v>51</v>
      </c>
      <c r="O890" s="2" t="s">
        <v>5093</v>
      </c>
      <c r="P890" s="3" t="s">
        <v>4372</v>
      </c>
      <c r="S890" s="3"/>
      <c r="T890" s="7" t="s">
        <v>5094</v>
      </c>
      <c r="U890" s="3" t="s">
        <v>5095</v>
      </c>
      <c r="V890" s="3" t="s">
        <v>604</v>
      </c>
      <c r="W890" s="3" t="s">
        <v>85</v>
      </c>
      <c r="X890" s="3" t="s">
        <v>86</v>
      </c>
      <c r="Y890" s="3" t="s">
        <v>83</v>
      </c>
      <c r="Z890" s="4" t="str">
        <f>IF(Tabela1[[#This Row],[R.A.E]]="SIM",VLOOKUP(Tabela1[[#This Row],[CLASSIFICAÇÃO]],Lista_Susp_!PRAZO,2,0)+Tabela1[[#This Row],[DATA]],"")</f>
        <v/>
      </c>
      <c r="AA890" s="13" t="b">
        <f ca="1">IF(Tabela1[[#This Row],[R.A.E]]="SIM",IF(AC890="ok","CONCLUÍDO",IF(Tabela1[[#This Row],[PRAZO ABERTURA R.A.E]]&lt;TODAY(),"ATRASADO","NO PRAZO")))</f>
        <v>0</v>
      </c>
      <c r="AB890" s="13" t="str">
        <f ca="1">IF(Tabela1[[#This Row],[PRAZO ABERTURA R.A.E]]&gt;=TODAY(),"",IF(Tabela1[[#This Row],[STATUS]]="ATRASADO",TODAY()-Tabela1[[#This Row],[PRAZO ABERTURA R.A.E]],""))</f>
        <v/>
      </c>
      <c r="AE890" s="3"/>
      <c r="AF890" t="s">
        <v>89</v>
      </c>
    </row>
    <row r="891" spans="1:32" ht="105" x14ac:dyDescent="0.25">
      <c r="A891" s="2">
        <v>890</v>
      </c>
      <c r="B891" s="2" t="s">
        <v>25</v>
      </c>
      <c r="C891" s="85">
        <v>45489</v>
      </c>
      <c r="D891" s="18" t="str">
        <f t="shared" si="13"/>
        <v>julho</v>
      </c>
      <c r="E891" s="9">
        <v>0.33333333333333331</v>
      </c>
      <c r="F891" s="80" t="s">
        <v>5096</v>
      </c>
      <c r="G891" s="2" t="s">
        <v>34</v>
      </c>
      <c r="H891" s="23"/>
      <c r="I891" s="131" t="s">
        <v>5262</v>
      </c>
      <c r="J891" s="3"/>
      <c r="K891" s="5" t="s">
        <v>5164</v>
      </c>
      <c r="L891" s="6" t="s">
        <v>150</v>
      </c>
      <c r="M891" s="3" t="s">
        <v>236</v>
      </c>
      <c r="N891" s="2" t="s">
        <v>5097</v>
      </c>
      <c r="O891" s="2" t="s">
        <v>5098</v>
      </c>
      <c r="P891" s="3" t="s">
        <v>5099</v>
      </c>
      <c r="S891" s="3"/>
      <c r="T891" s="7" t="s">
        <v>5102</v>
      </c>
      <c r="U891" s="3" t="s">
        <v>5100</v>
      </c>
      <c r="V891" s="3" t="s">
        <v>97</v>
      </c>
      <c r="W891" s="3" t="s">
        <v>92</v>
      </c>
      <c r="X891" s="3" t="s">
        <v>95</v>
      </c>
      <c r="Y891" s="3" t="s">
        <v>89</v>
      </c>
      <c r="Z891" s="4">
        <f>IF(Tabela1[[#This Row],[R.A.E]]="SIM",VLOOKUP(Tabela1[[#This Row],[CLASSIFICAÇÃO]],Lista_Susp_!PRAZO,2,0)+Tabela1[[#This Row],[DATA]],"")</f>
        <v>45496</v>
      </c>
      <c r="AA891" s="13" t="str">
        <f ca="1">IF(Tabela1[[#This Row],[R.A.E]]="SIM",IF(AC891="ok","CONCLUÍDO",IF(Tabela1[[#This Row],[PRAZO ABERTURA R.A.E]]&lt;TODAY(),"ATRASADO","NO PRAZO")))</f>
        <v>CONCLUÍDO</v>
      </c>
      <c r="AB891" s="13" t="str">
        <f ca="1">IF(Tabela1[[#This Row],[PRAZO ABERTURA R.A.E]]&gt;=TODAY(),"",IF(Tabela1[[#This Row],[STATUS]]="ATRASADO",TODAY()-Tabela1[[#This Row],[PRAZO ABERTURA R.A.E]],""))</f>
        <v/>
      </c>
      <c r="AC891" s="3" t="s">
        <v>958</v>
      </c>
      <c r="AD891" s="4">
        <v>45506</v>
      </c>
      <c r="AE891" s="3" t="s">
        <v>83</v>
      </c>
      <c r="AF891" t="s">
        <v>89</v>
      </c>
    </row>
    <row r="892" spans="1:32" ht="75" x14ac:dyDescent="0.25">
      <c r="A892" s="2">
        <v>891</v>
      </c>
      <c r="B892" s="2" t="s">
        <v>25</v>
      </c>
      <c r="C892" s="85">
        <v>45496</v>
      </c>
      <c r="D892" s="18" t="str">
        <f t="shared" si="13"/>
        <v>julho</v>
      </c>
      <c r="E892" s="9">
        <v>0.4826388888888889</v>
      </c>
      <c r="F892" s="80" t="s">
        <v>3943</v>
      </c>
      <c r="G892" s="2" t="s">
        <v>36</v>
      </c>
      <c r="H892" s="23"/>
      <c r="I892" s="131"/>
      <c r="J892" s="3"/>
      <c r="K892" s="5" t="s">
        <v>5165</v>
      </c>
      <c r="L892" s="6" t="s">
        <v>150</v>
      </c>
      <c r="M892" s="3" t="s">
        <v>234</v>
      </c>
      <c r="N892" s="2" t="s">
        <v>2146</v>
      </c>
      <c r="O892" s="2" t="s">
        <v>5101</v>
      </c>
      <c r="P892" s="3" t="s">
        <v>3895</v>
      </c>
      <c r="S892" s="3"/>
      <c r="T892" s="7" t="s">
        <v>5103</v>
      </c>
      <c r="U892" s="3" t="s">
        <v>5104</v>
      </c>
      <c r="V892" s="3" t="s">
        <v>97</v>
      </c>
      <c r="W892" s="3" t="s">
        <v>85</v>
      </c>
      <c r="X892" s="3" t="s">
        <v>86</v>
      </c>
      <c r="Y892" s="3" t="s">
        <v>83</v>
      </c>
      <c r="Z892" s="4" t="str">
        <f>IF(Tabela1[[#This Row],[R.A.E]]="SIM",VLOOKUP(Tabela1[[#This Row],[CLASSIFICAÇÃO]],Lista_Susp_!PRAZO,2,0)+Tabela1[[#This Row],[DATA]],"")</f>
        <v/>
      </c>
      <c r="AA892" s="13" t="b">
        <f ca="1">IF(Tabela1[[#This Row],[R.A.E]]="SIM",IF(AC892="ok","CONCLUÍDO",IF(Tabela1[[#This Row],[PRAZO ABERTURA R.A.E]]&lt;TODAY(),"ATRASADO","NO PRAZO")))</f>
        <v>0</v>
      </c>
      <c r="AB892" s="13" t="str">
        <f ca="1">IF(Tabela1[[#This Row],[PRAZO ABERTURA R.A.E]]&gt;=TODAY(),"",IF(Tabela1[[#This Row],[STATUS]]="ATRASADO",TODAY()-Tabela1[[#This Row],[PRAZO ABERTURA R.A.E]],""))</f>
        <v/>
      </c>
      <c r="AE892" s="3"/>
      <c r="AF892" t="s">
        <v>89</v>
      </c>
    </row>
    <row r="893" spans="1:32" ht="75" x14ac:dyDescent="0.25">
      <c r="A893" s="2">
        <v>892</v>
      </c>
      <c r="B893" s="2" t="s">
        <v>25</v>
      </c>
      <c r="C893" s="85">
        <v>45496</v>
      </c>
      <c r="D893" s="18" t="str">
        <f t="shared" si="13"/>
        <v>julho</v>
      </c>
      <c r="E893" s="9">
        <v>0.21249999999999999</v>
      </c>
      <c r="F893" s="80" t="s">
        <v>5105</v>
      </c>
      <c r="G893" s="2" t="s">
        <v>28</v>
      </c>
      <c r="H893" s="23" t="s">
        <v>2399</v>
      </c>
      <c r="I893" s="131"/>
      <c r="J893" s="3"/>
      <c r="K893" s="5" t="s">
        <v>5166</v>
      </c>
      <c r="L893" s="6" t="s">
        <v>150</v>
      </c>
      <c r="M893" s="3" t="s">
        <v>145</v>
      </c>
      <c r="N893" s="2" t="s">
        <v>5106</v>
      </c>
      <c r="O893" s="2" t="s">
        <v>5107</v>
      </c>
      <c r="P893" s="3" t="s">
        <v>5108</v>
      </c>
      <c r="S893" s="3"/>
      <c r="T893" s="7" t="s">
        <v>5109</v>
      </c>
      <c r="U893" s="3" t="s">
        <v>5110</v>
      </c>
      <c r="V893" s="3" t="s">
        <v>84</v>
      </c>
      <c r="W893" s="3" t="s">
        <v>92</v>
      </c>
      <c r="X893" s="3" t="s">
        <v>86</v>
      </c>
      <c r="Y893" s="3" t="s">
        <v>89</v>
      </c>
      <c r="Z893" s="4">
        <f>IF(Tabela1[[#This Row],[R.A.E]]="SIM",VLOOKUP(Tabela1[[#This Row],[CLASSIFICAÇÃO]],Lista_Susp_!PRAZO,2,0)+Tabela1[[#This Row],[DATA]],"")</f>
        <v>45503</v>
      </c>
      <c r="AA893" s="13" t="str">
        <f ca="1">IF(Tabela1[[#This Row],[R.A.E]]="SIM",IF(AC893="ok","CONCLUÍDO",IF(Tabela1[[#This Row],[PRAZO ABERTURA R.A.E]]&lt;TODAY(),"ATRASADO","NO PRAZO")))</f>
        <v>CONCLUÍDO</v>
      </c>
      <c r="AB893" s="13" t="str">
        <f ca="1">IF(Tabela1[[#This Row],[PRAZO ABERTURA R.A.E]]&gt;=TODAY(),"",IF(Tabela1[[#This Row],[STATUS]]="ATRASADO",TODAY()-Tabela1[[#This Row],[PRAZO ABERTURA R.A.E]],""))</f>
        <v/>
      </c>
      <c r="AC893" s="3" t="s">
        <v>958</v>
      </c>
      <c r="AD893" s="4">
        <v>45506</v>
      </c>
      <c r="AE893" s="3" t="s">
        <v>89</v>
      </c>
      <c r="AF893" t="s">
        <v>89</v>
      </c>
    </row>
    <row r="894" spans="1:32" ht="45" x14ac:dyDescent="0.25">
      <c r="A894" s="2">
        <v>893</v>
      </c>
      <c r="B894" s="2" t="s">
        <v>25</v>
      </c>
      <c r="C894" s="85">
        <v>45496</v>
      </c>
      <c r="D894" s="18" t="str">
        <f t="shared" si="13"/>
        <v>julho</v>
      </c>
      <c r="E894" s="9">
        <v>0.40972222222222227</v>
      </c>
      <c r="F894" s="80" t="s">
        <v>5111</v>
      </c>
      <c r="G894" s="2" t="s">
        <v>39</v>
      </c>
      <c r="H894" s="23"/>
      <c r="I894" s="131"/>
      <c r="J894" s="3"/>
      <c r="K894" s="5" t="s">
        <v>5168</v>
      </c>
      <c r="L894" s="6" t="s">
        <v>5167</v>
      </c>
      <c r="M894" s="3" t="s">
        <v>284</v>
      </c>
      <c r="N894" s="2" t="s">
        <v>4636</v>
      </c>
      <c r="O894" s="2" t="s">
        <v>5112</v>
      </c>
      <c r="P894" s="3" t="s">
        <v>5113</v>
      </c>
      <c r="S894" s="3"/>
      <c r="T894" s="7" t="s">
        <v>5114</v>
      </c>
      <c r="U894" s="3" t="s">
        <v>3766</v>
      </c>
      <c r="V894" s="3" t="s">
        <v>112</v>
      </c>
      <c r="W894" s="3" t="s">
        <v>85</v>
      </c>
      <c r="X894" s="3" t="s">
        <v>86</v>
      </c>
      <c r="Y894" s="3" t="s">
        <v>83</v>
      </c>
      <c r="Z894" s="4" t="str">
        <f>IF(Tabela1[[#This Row],[R.A.E]]="SIM",VLOOKUP(Tabela1[[#This Row],[CLASSIFICAÇÃO]],Lista_Susp_!PRAZO,2,0)+Tabela1[[#This Row],[DATA]],"")</f>
        <v/>
      </c>
      <c r="AA894" s="13" t="b">
        <f ca="1">IF(Tabela1[[#This Row],[R.A.E]]="SIM",IF(AC894="ok","CONCLUÍDO",IF(Tabela1[[#This Row],[PRAZO ABERTURA R.A.E]]&lt;TODAY(),"ATRASADO","NO PRAZO")))</f>
        <v>0</v>
      </c>
      <c r="AB894" s="13" t="str">
        <f ca="1">IF(Tabela1[[#This Row],[PRAZO ABERTURA R.A.E]]&gt;=TODAY(),"",IF(Tabela1[[#This Row],[STATUS]]="ATRASADO",TODAY()-Tabela1[[#This Row],[PRAZO ABERTURA R.A.E]],""))</f>
        <v/>
      </c>
      <c r="AE894" s="3"/>
      <c r="AF894" t="s">
        <v>89</v>
      </c>
    </row>
    <row r="895" spans="1:32" ht="45" x14ac:dyDescent="0.25">
      <c r="A895" s="2">
        <v>894</v>
      </c>
      <c r="B895" s="2" t="s">
        <v>30</v>
      </c>
      <c r="C895" s="85">
        <v>45493</v>
      </c>
      <c r="D895" s="18" t="str">
        <f t="shared" si="13"/>
        <v>julho</v>
      </c>
      <c r="E895" s="9">
        <v>2.0833333333333332E-2</v>
      </c>
      <c r="F895" s="80" t="s">
        <v>3060</v>
      </c>
      <c r="G895" s="2" t="s">
        <v>28</v>
      </c>
      <c r="H895" s="23" t="s">
        <v>2399</v>
      </c>
      <c r="I895" s="131"/>
      <c r="J895" s="3"/>
      <c r="K895" s="5" t="s">
        <v>5169</v>
      </c>
      <c r="L895" s="6" t="s">
        <v>153</v>
      </c>
      <c r="M895" s="3" t="s">
        <v>145</v>
      </c>
      <c r="N895" s="2" t="s">
        <v>4394</v>
      </c>
      <c r="O895" s="2" t="s">
        <v>5115</v>
      </c>
      <c r="P895" s="3" t="s">
        <v>5116</v>
      </c>
      <c r="S895" s="3"/>
      <c r="T895" s="7" t="s">
        <v>5117</v>
      </c>
      <c r="U895" s="3" t="s">
        <v>5115</v>
      </c>
      <c r="V895" s="3" t="s">
        <v>3991</v>
      </c>
      <c r="W895" s="3" t="s">
        <v>85</v>
      </c>
      <c r="X895" s="3" t="s">
        <v>95</v>
      </c>
      <c r="Y895" s="3" t="s">
        <v>89</v>
      </c>
      <c r="Z895" s="4">
        <f>IF(Tabela1[[#This Row],[R.A.E]]="SIM",VLOOKUP(Tabela1[[#This Row],[CLASSIFICAÇÃO]],Lista_Susp_!PRAZO,2,0)+Tabela1[[#This Row],[DATA]],"")</f>
        <v>45500</v>
      </c>
      <c r="AA895" s="13" t="str">
        <f ca="1">IF(Tabela1[[#This Row],[R.A.E]]="SIM",IF(AC895="ok","CONCLUÍDO",IF(Tabela1[[#This Row],[PRAZO ABERTURA R.A.E]]&lt;TODAY(),"ATRASADO","NO PRAZO")))</f>
        <v>ATRASADO</v>
      </c>
      <c r="AB895" s="13">
        <f ca="1">IF(Tabela1[[#This Row],[PRAZO ABERTURA R.A.E]]&gt;=TODAY(),"",IF(Tabela1[[#This Row],[STATUS]]="ATRASADO",TODAY()-Tabela1[[#This Row],[PRAZO ABERTURA R.A.E]],""))</f>
        <v>48</v>
      </c>
      <c r="AE895" s="3"/>
      <c r="AF895" t="s">
        <v>83</v>
      </c>
    </row>
    <row r="896" spans="1:32" ht="45" x14ac:dyDescent="0.25">
      <c r="A896" s="2">
        <v>895</v>
      </c>
      <c r="B896" s="2" t="s">
        <v>25</v>
      </c>
      <c r="C896" s="85">
        <v>45496</v>
      </c>
      <c r="D896" s="18" t="str">
        <f t="shared" si="13"/>
        <v>julho</v>
      </c>
      <c r="E896" s="9">
        <v>0.52430555555555558</v>
      </c>
      <c r="F896" s="80" t="s">
        <v>5118</v>
      </c>
      <c r="G896" s="2" t="s">
        <v>28</v>
      </c>
      <c r="H896" s="23" t="s">
        <v>2401</v>
      </c>
      <c r="I896" s="131"/>
      <c r="J896" s="3"/>
      <c r="K896" s="5" t="s">
        <v>5170</v>
      </c>
      <c r="L896" s="6" t="s">
        <v>68</v>
      </c>
      <c r="M896" s="3" t="s">
        <v>146</v>
      </c>
      <c r="N896" s="2" t="s">
        <v>4697</v>
      </c>
      <c r="O896" s="2" t="s">
        <v>5119</v>
      </c>
      <c r="P896" s="3" t="s">
        <v>5120</v>
      </c>
      <c r="S896" s="3"/>
      <c r="T896" t="s">
        <v>5121</v>
      </c>
      <c r="U896" s="3" t="s">
        <v>4947</v>
      </c>
      <c r="V896" s="70"/>
      <c r="W896" s="3" t="s">
        <v>85</v>
      </c>
      <c r="X896" s="3" t="s">
        <v>86</v>
      </c>
      <c r="Y896" s="3" t="s">
        <v>83</v>
      </c>
      <c r="Z896" s="4" t="str">
        <f>IF(Tabela1[[#This Row],[R.A.E]]="SIM",VLOOKUP(Tabela1[[#This Row],[CLASSIFICAÇÃO]],Lista_Susp_!PRAZO,2,0)+Tabela1[[#This Row],[DATA]],"")</f>
        <v/>
      </c>
      <c r="AA896" s="13" t="b">
        <f ca="1">IF(Tabela1[[#This Row],[R.A.E]]="SIM",IF(AC896="ok","CONCLUÍDO",IF(Tabela1[[#This Row],[PRAZO ABERTURA R.A.E]]&lt;TODAY(),"ATRASADO","NO PRAZO")))</f>
        <v>0</v>
      </c>
      <c r="AB896" s="13" t="str">
        <f ca="1">IF(Tabela1[[#This Row],[PRAZO ABERTURA R.A.E]]&gt;=TODAY(),"",IF(Tabela1[[#This Row],[STATUS]]="ATRASADO",TODAY()-Tabela1[[#This Row],[PRAZO ABERTURA R.A.E]],""))</f>
        <v/>
      </c>
      <c r="AE896" s="3"/>
      <c r="AF896" t="s">
        <v>89</v>
      </c>
    </row>
    <row r="897" spans="1:32" ht="45" x14ac:dyDescent="0.25">
      <c r="A897" s="2">
        <v>896</v>
      </c>
      <c r="B897" s="2" t="s">
        <v>25</v>
      </c>
      <c r="C897" s="85">
        <v>45497</v>
      </c>
      <c r="D897" s="18" t="str">
        <f t="shared" si="13"/>
        <v>julho</v>
      </c>
      <c r="E897" s="9">
        <v>0.41666666666666669</v>
      </c>
      <c r="F897" s="80" t="s">
        <v>5122</v>
      </c>
      <c r="G897" s="2" t="s">
        <v>32</v>
      </c>
      <c r="H897" s="23"/>
      <c r="I897" s="131"/>
      <c r="J897" s="3"/>
      <c r="K897" s="5" t="s">
        <v>5171</v>
      </c>
      <c r="L897" s="6" t="s">
        <v>221</v>
      </c>
      <c r="M897" s="3" t="s">
        <v>145</v>
      </c>
      <c r="N897" s="2" t="s">
        <v>4497</v>
      </c>
      <c r="O897" s="2" t="s">
        <v>5123</v>
      </c>
      <c r="P897" s="3" t="s">
        <v>372</v>
      </c>
      <c r="S897" s="3"/>
      <c r="T897" s="7" t="s">
        <v>5124</v>
      </c>
      <c r="U897" s="3" t="s">
        <v>5125</v>
      </c>
      <c r="V897" s="3" t="s">
        <v>276</v>
      </c>
      <c r="W897" s="3" t="s">
        <v>85</v>
      </c>
      <c r="X897" s="3" t="s">
        <v>86</v>
      </c>
      <c r="Y897" s="3" t="s">
        <v>83</v>
      </c>
      <c r="Z897" s="4" t="str">
        <f>IF(Tabela1[[#This Row],[R.A.E]]="SIM",VLOOKUP(Tabela1[[#This Row],[CLASSIFICAÇÃO]],Lista_Susp_!PRAZO,2,0)+Tabela1[[#This Row],[DATA]],"")</f>
        <v/>
      </c>
      <c r="AA897" s="13" t="b">
        <f ca="1">IF(Tabela1[[#This Row],[R.A.E]]="SIM",IF(AC897="ok","CONCLUÍDO",IF(Tabela1[[#This Row],[PRAZO ABERTURA R.A.E]]&lt;TODAY(),"ATRASADO","NO PRAZO")))</f>
        <v>0</v>
      </c>
      <c r="AB897" s="13" t="str">
        <f ca="1">IF(Tabela1[[#This Row],[PRAZO ABERTURA R.A.E]]&gt;=TODAY(),"",IF(Tabela1[[#This Row],[STATUS]]="ATRASADO",TODAY()-Tabela1[[#This Row],[PRAZO ABERTURA R.A.E]],""))</f>
        <v/>
      </c>
      <c r="AE897" s="3"/>
      <c r="AF897" t="s">
        <v>89</v>
      </c>
    </row>
    <row r="898" spans="1:32" ht="105" x14ac:dyDescent="0.25">
      <c r="A898" s="2">
        <v>897</v>
      </c>
      <c r="B898" s="2" t="s">
        <v>25</v>
      </c>
      <c r="C898" s="85">
        <v>45496</v>
      </c>
      <c r="D898" s="18" t="str">
        <f t="shared" si="13"/>
        <v>julho</v>
      </c>
      <c r="E898" s="9">
        <v>0.41666666666666669</v>
      </c>
      <c r="F898" s="80" t="s">
        <v>5126</v>
      </c>
      <c r="G898" s="2" t="s">
        <v>34</v>
      </c>
      <c r="H898" s="23"/>
      <c r="I898" s="131" t="s">
        <v>5262</v>
      </c>
      <c r="J898" s="3"/>
      <c r="K898" s="5" t="s">
        <v>5172</v>
      </c>
      <c r="L898" s="6" t="s">
        <v>150</v>
      </c>
      <c r="M898" s="3" t="s">
        <v>51</v>
      </c>
      <c r="N898" s="2" t="s">
        <v>4894</v>
      </c>
      <c r="O898" s="2" t="s">
        <v>5127</v>
      </c>
      <c r="P898" s="3" t="s">
        <v>526</v>
      </c>
      <c r="S898" s="3"/>
      <c r="T898" s="7" t="s">
        <v>5128</v>
      </c>
      <c r="U898" s="3" t="s">
        <v>5129</v>
      </c>
      <c r="V898" s="3" t="s">
        <v>97</v>
      </c>
      <c r="W898" s="3" t="s">
        <v>92</v>
      </c>
      <c r="X898" s="3" t="s">
        <v>95</v>
      </c>
      <c r="Y898" s="3" t="s">
        <v>89</v>
      </c>
      <c r="Z898" s="4">
        <f>IF(Tabela1[[#This Row],[R.A.E]]="SIM",VLOOKUP(Tabela1[[#This Row],[CLASSIFICAÇÃO]],Lista_Susp_!PRAZO,2,0)+Tabela1[[#This Row],[DATA]],"")</f>
        <v>45503</v>
      </c>
      <c r="AA898" s="13" t="str">
        <f ca="1">IF(Tabela1[[#This Row],[R.A.E]]="SIM",IF(AC898="ok","CONCLUÍDO",IF(Tabela1[[#This Row],[PRAZO ABERTURA R.A.E]]&lt;TODAY(),"ATRASADO","NO PRAZO")))</f>
        <v>CONCLUÍDO</v>
      </c>
      <c r="AB898" s="13" t="str">
        <f ca="1">IF(Tabela1[[#This Row],[PRAZO ABERTURA R.A.E]]&gt;=TODAY(),"",IF(Tabela1[[#This Row],[STATUS]]="ATRASADO",TODAY()-Tabela1[[#This Row],[PRAZO ABERTURA R.A.E]],""))</f>
        <v/>
      </c>
      <c r="AC898" s="3" t="s">
        <v>248</v>
      </c>
      <c r="AD898" s="4">
        <v>45506</v>
      </c>
      <c r="AE898" s="3" t="s">
        <v>89</v>
      </c>
      <c r="AF898" t="s">
        <v>89</v>
      </c>
    </row>
    <row r="899" spans="1:32" ht="30" x14ac:dyDescent="0.25">
      <c r="A899" s="2">
        <v>898</v>
      </c>
      <c r="B899" s="2" t="s">
        <v>25</v>
      </c>
      <c r="C899" s="85">
        <v>45494</v>
      </c>
      <c r="D899" s="18" t="str">
        <f t="shared" si="13"/>
        <v>julho</v>
      </c>
      <c r="E899" s="9">
        <v>0.85</v>
      </c>
      <c r="F899" s="80" t="s">
        <v>5130</v>
      </c>
      <c r="G899" s="2" t="s">
        <v>34</v>
      </c>
      <c r="H899" s="23"/>
      <c r="I899" s="131" t="s">
        <v>5262</v>
      </c>
      <c r="J899" s="3"/>
      <c r="K899" s="5" t="s">
        <v>5173</v>
      </c>
      <c r="L899" s="6" t="s">
        <v>150</v>
      </c>
      <c r="M899" s="3" t="s">
        <v>283</v>
      </c>
      <c r="N899" s="2" t="s">
        <v>5131</v>
      </c>
      <c r="O899" s="2" t="s">
        <v>5132</v>
      </c>
      <c r="P899" s="3" t="s">
        <v>5108</v>
      </c>
      <c r="S899" s="3"/>
      <c r="T899" t="s">
        <v>5133</v>
      </c>
      <c r="U899" s="3" t="s">
        <v>5134</v>
      </c>
      <c r="V899" s="3" t="s">
        <v>276</v>
      </c>
      <c r="W899" s="3" t="s">
        <v>92</v>
      </c>
      <c r="X899" s="3" t="s">
        <v>86</v>
      </c>
      <c r="Y899" s="3" t="s">
        <v>89</v>
      </c>
      <c r="Z899" s="4">
        <f>IF(Tabela1[[#This Row],[R.A.E]]="SIM",VLOOKUP(Tabela1[[#This Row],[CLASSIFICAÇÃO]],Lista_Susp_!PRAZO,2,0)+Tabela1[[#This Row],[DATA]],"")</f>
        <v>45501</v>
      </c>
      <c r="AA899" s="13" t="str">
        <f ca="1">IF(Tabela1[[#This Row],[R.A.E]]="SIM",IF(AC899="ok","CONCLUÍDO",IF(Tabela1[[#This Row],[PRAZO ABERTURA R.A.E]]&lt;TODAY(),"ATRASADO","NO PRAZO")))</f>
        <v>CONCLUÍDO</v>
      </c>
      <c r="AB899" s="13" t="str">
        <f ca="1">IF(Tabela1[[#This Row],[PRAZO ABERTURA R.A.E]]&gt;=TODAY(),"",IF(Tabela1[[#This Row],[STATUS]]="ATRASADO",TODAY()-Tabela1[[#This Row],[PRAZO ABERTURA R.A.E]],""))</f>
        <v/>
      </c>
      <c r="AC899" s="3" t="s">
        <v>248</v>
      </c>
      <c r="AD899" s="4">
        <v>45499</v>
      </c>
      <c r="AE899" s="3" t="s">
        <v>89</v>
      </c>
      <c r="AF899" t="s">
        <v>83</v>
      </c>
    </row>
    <row r="900" spans="1:32" ht="30" x14ac:dyDescent="0.25">
      <c r="A900" s="2">
        <v>899</v>
      </c>
      <c r="B900" s="2" t="s">
        <v>25</v>
      </c>
      <c r="C900" s="85">
        <v>45497</v>
      </c>
      <c r="D900" s="18" t="str">
        <f t="shared" si="13"/>
        <v>julho</v>
      </c>
      <c r="E900" s="9">
        <v>0.66666666666666663</v>
      </c>
      <c r="F900" s="80" t="s">
        <v>145</v>
      </c>
      <c r="G900" s="2" t="s">
        <v>39</v>
      </c>
      <c r="H900" s="23"/>
      <c r="I900" s="131"/>
      <c r="J900" s="3"/>
      <c r="K900" s="5" t="s">
        <v>5174</v>
      </c>
      <c r="L900" s="6" t="s">
        <v>221</v>
      </c>
      <c r="M900" s="3" t="s">
        <v>145</v>
      </c>
      <c r="N900" s="2" t="s">
        <v>4265</v>
      </c>
      <c r="O900" s="2" t="s">
        <v>5135</v>
      </c>
      <c r="S900" s="3"/>
      <c r="T900" s="7" t="s">
        <v>5014</v>
      </c>
      <c r="U900" s="3" t="s">
        <v>4367</v>
      </c>
      <c r="V900" s="3" t="s">
        <v>276</v>
      </c>
      <c r="W900" s="3" t="s">
        <v>85</v>
      </c>
      <c r="X900" s="3" t="s">
        <v>86</v>
      </c>
      <c r="Y900" s="3" t="s">
        <v>83</v>
      </c>
      <c r="Z900" s="4" t="str">
        <f>IF(Tabela1[[#This Row],[R.A.E]]="SIM",VLOOKUP(Tabela1[[#This Row],[CLASSIFICAÇÃO]],Lista_Susp_!PRAZO,2,0)+Tabela1[[#This Row],[DATA]],"")</f>
        <v/>
      </c>
      <c r="AA900" s="13" t="b">
        <f ca="1">IF(Tabela1[[#This Row],[R.A.E]]="SIM",IF(AC900="ok","CONCLUÍDO",IF(Tabela1[[#This Row],[PRAZO ABERTURA R.A.E]]&lt;TODAY(),"ATRASADO","NO PRAZO")))</f>
        <v>0</v>
      </c>
      <c r="AB900" s="13" t="str">
        <f ca="1">IF(Tabela1[[#This Row],[PRAZO ABERTURA R.A.E]]&gt;=TODAY(),"",IF(Tabela1[[#This Row],[STATUS]]="ATRASADO",TODAY()-Tabela1[[#This Row],[PRAZO ABERTURA R.A.E]],""))</f>
        <v/>
      </c>
      <c r="AE900" s="3"/>
      <c r="AF900" t="s">
        <v>89</v>
      </c>
    </row>
    <row r="901" spans="1:32" ht="30" x14ac:dyDescent="0.25">
      <c r="A901" s="2">
        <v>900</v>
      </c>
      <c r="B901" s="2" t="s">
        <v>25</v>
      </c>
      <c r="C901" s="85">
        <v>45497</v>
      </c>
      <c r="D901" s="18" t="str">
        <f t="shared" si="13"/>
        <v>julho</v>
      </c>
      <c r="E901" s="9">
        <v>0.58333333333333337</v>
      </c>
      <c r="F901" s="80" t="s">
        <v>5175</v>
      </c>
      <c r="G901" s="2" t="s">
        <v>28</v>
      </c>
      <c r="H901" s="23" t="s">
        <v>2401</v>
      </c>
      <c r="I901" s="131"/>
      <c r="J901" s="3"/>
      <c r="K901" s="5" t="s">
        <v>5176</v>
      </c>
      <c r="L901" s="6" t="s">
        <v>150</v>
      </c>
      <c r="M901" s="3" t="s">
        <v>146</v>
      </c>
      <c r="N901" s="2" t="s">
        <v>2228</v>
      </c>
      <c r="O901" s="2" t="s">
        <v>5136</v>
      </c>
      <c r="P901" s="3" t="s">
        <v>533</v>
      </c>
      <c r="S901" s="3"/>
      <c r="T901" t="s">
        <v>5137</v>
      </c>
      <c r="U901" s="3" t="s">
        <v>5138</v>
      </c>
      <c r="V901" s="3" t="s">
        <v>122</v>
      </c>
      <c r="W901" s="3" t="s">
        <v>85</v>
      </c>
      <c r="X901" s="3" t="s">
        <v>86</v>
      </c>
      <c r="Y901" s="3" t="s">
        <v>83</v>
      </c>
      <c r="Z901" s="4" t="str">
        <f>IF(Tabela1[[#This Row],[R.A.E]]="SIM",VLOOKUP(Tabela1[[#This Row],[CLASSIFICAÇÃO]],Lista_Susp_!PRAZO,2,0)+Tabela1[[#This Row],[DATA]],"")</f>
        <v/>
      </c>
      <c r="AA901" s="13" t="b">
        <f ca="1">IF(Tabela1[[#This Row],[R.A.E]]="SIM",IF(AC901="ok","CONCLUÍDO",IF(Tabela1[[#This Row],[PRAZO ABERTURA R.A.E]]&lt;TODAY(),"ATRASADO","NO PRAZO")))</f>
        <v>0</v>
      </c>
      <c r="AB901" s="13" t="str">
        <f ca="1">IF(Tabela1[[#This Row],[PRAZO ABERTURA R.A.E]]&gt;=TODAY(),"",IF(Tabela1[[#This Row],[STATUS]]="ATRASADO",TODAY()-Tabela1[[#This Row],[PRAZO ABERTURA R.A.E]],""))</f>
        <v/>
      </c>
      <c r="AE901" s="3"/>
      <c r="AF901" t="s">
        <v>89</v>
      </c>
    </row>
    <row r="902" spans="1:32" ht="30" x14ac:dyDescent="0.25">
      <c r="A902" s="2">
        <v>901</v>
      </c>
      <c r="B902" s="2" t="s">
        <v>25</v>
      </c>
      <c r="C902" s="85">
        <v>45497</v>
      </c>
      <c r="D902" s="18" t="str">
        <f t="shared" si="13"/>
        <v>julho</v>
      </c>
      <c r="E902" s="9">
        <v>0.45833333333333331</v>
      </c>
      <c r="F902" s="80" t="s">
        <v>5139</v>
      </c>
      <c r="G902" s="2" t="s">
        <v>39</v>
      </c>
      <c r="H902" s="23"/>
      <c r="I902" s="131"/>
      <c r="J902" s="3"/>
      <c r="K902" s="5" t="s">
        <v>5177</v>
      </c>
      <c r="L902" s="6" t="s">
        <v>221</v>
      </c>
      <c r="M902" s="3" t="s">
        <v>145</v>
      </c>
      <c r="N902" s="2" t="s">
        <v>4497</v>
      </c>
      <c r="O902" s="2" t="s">
        <v>5140</v>
      </c>
      <c r="P902" s="3" t="s">
        <v>5141</v>
      </c>
      <c r="S902" s="3"/>
      <c r="T902" s="7" t="s">
        <v>5014</v>
      </c>
      <c r="U902" s="3" t="s">
        <v>5142</v>
      </c>
      <c r="V902" s="3" t="s">
        <v>276</v>
      </c>
      <c r="X902" s="3" t="s">
        <v>86</v>
      </c>
      <c r="Y902" s="3" t="s">
        <v>83</v>
      </c>
      <c r="Z902" s="4" t="str">
        <f>IF(Tabela1[[#This Row],[R.A.E]]="SIM",VLOOKUP(Tabela1[[#This Row],[CLASSIFICAÇÃO]],Lista_Susp_!PRAZO,2,0)+Tabela1[[#This Row],[DATA]],"")</f>
        <v/>
      </c>
      <c r="AA902" s="13" t="b">
        <f ca="1">IF(Tabela1[[#This Row],[R.A.E]]="SIM",IF(AC902="ok","CONCLUÍDO",IF(Tabela1[[#This Row],[PRAZO ABERTURA R.A.E]]&lt;TODAY(),"ATRASADO","NO PRAZO")))</f>
        <v>0</v>
      </c>
      <c r="AB902" s="13" t="str">
        <f ca="1">IF(Tabela1[[#This Row],[PRAZO ABERTURA R.A.E]]&gt;=TODAY(),"",IF(Tabela1[[#This Row],[STATUS]]="ATRASADO",TODAY()-Tabela1[[#This Row],[PRAZO ABERTURA R.A.E]],""))</f>
        <v/>
      </c>
      <c r="AE902" s="3"/>
      <c r="AF902" t="s">
        <v>89</v>
      </c>
    </row>
    <row r="903" spans="1:32" ht="75" x14ac:dyDescent="0.25">
      <c r="A903" s="2">
        <v>902</v>
      </c>
      <c r="B903" s="2" t="s">
        <v>25</v>
      </c>
      <c r="C903" s="85">
        <v>45497</v>
      </c>
      <c r="D903" s="18" t="str">
        <f t="shared" si="13"/>
        <v>julho</v>
      </c>
      <c r="E903" s="9">
        <v>0.54861111111111105</v>
      </c>
      <c r="F903" s="80" t="s">
        <v>5143</v>
      </c>
      <c r="G903" s="2" t="s">
        <v>32</v>
      </c>
      <c r="H903" s="23"/>
      <c r="I903" s="131"/>
      <c r="J903" s="3"/>
      <c r="K903" s="5" t="s">
        <v>5144</v>
      </c>
      <c r="L903" s="6" t="s">
        <v>150</v>
      </c>
      <c r="M903" s="3" t="s">
        <v>51</v>
      </c>
      <c r="N903" s="2" t="s">
        <v>983</v>
      </c>
      <c r="O903" s="2" t="s">
        <v>5145</v>
      </c>
      <c r="P903" s="3" t="s">
        <v>3636</v>
      </c>
      <c r="S903" s="3"/>
      <c r="T903" s="7" t="s">
        <v>5146</v>
      </c>
      <c r="U903" s="3" t="s">
        <v>2127</v>
      </c>
      <c r="V903" s="3" t="s">
        <v>97</v>
      </c>
      <c r="W903" s="3" t="s">
        <v>85</v>
      </c>
      <c r="X903" s="3" t="s">
        <v>86</v>
      </c>
      <c r="Y903" s="3" t="s">
        <v>83</v>
      </c>
      <c r="Z903" s="4" t="str">
        <f>IF(Tabela1[[#This Row],[R.A.E]]="SIM",VLOOKUP(Tabela1[[#This Row],[CLASSIFICAÇÃO]],Lista_Susp_!PRAZO,2,0)+Tabela1[[#This Row],[DATA]],"")</f>
        <v/>
      </c>
      <c r="AA903" s="13" t="b">
        <f ca="1">IF(Tabela1[[#This Row],[R.A.E]]="SIM",IF(AC903="ok","CONCLUÍDO",IF(Tabela1[[#This Row],[PRAZO ABERTURA R.A.E]]&lt;TODAY(),"ATRASADO","NO PRAZO")))</f>
        <v>0</v>
      </c>
      <c r="AB903" s="13" t="str">
        <f ca="1">IF(Tabela1[[#This Row],[PRAZO ABERTURA R.A.E]]&gt;=TODAY(),"",IF(Tabela1[[#This Row],[STATUS]]="ATRASADO",TODAY()-Tabela1[[#This Row],[PRAZO ABERTURA R.A.E]],""))</f>
        <v/>
      </c>
      <c r="AE903" s="3"/>
      <c r="AF903" t="s">
        <v>89</v>
      </c>
    </row>
    <row r="904" spans="1:32" ht="30" x14ac:dyDescent="0.25">
      <c r="A904" s="2">
        <v>903</v>
      </c>
      <c r="B904" s="2" t="s">
        <v>25</v>
      </c>
      <c r="C904" s="85">
        <v>45497</v>
      </c>
      <c r="D904" s="18" t="str">
        <f t="shared" si="13"/>
        <v>julho</v>
      </c>
      <c r="E904" s="9">
        <v>0.65208333333333335</v>
      </c>
      <c r="F904" s="80" t="s">
        <v>5147</v>
      </c>
      <c r="G904" s="2" t="s">
        <v>36</v>
      </c>
      <c r="H904" s="23"/>
      <c r="I904" s="131"/>
      <c r="J904" s="3"/>
      <c r="K904" s="5" t="s">
        <v>5219</v>
      </c>
      <c r="L904" s="6" t="s">
        <v>151</v>
      </c>
      <c r="M904" s="3" t="s">
        <v>46</v>
      </c>
      <c r="N904" s="2" t="s">
        <v>2741</v>
      </c>
      <c r="O904" s="2" t="s">
        <v>5148</v>
      </c>
      <c r="P904" s="3" t="s">
        <v>3093</v>
      </c>
      <c r="S904" s="3"/>
      <c r="T904" s="7" t="s">
        <v>5149</v>
      </c>
      <c r="U904" s="3" t="s">
        <v>5150</v>
      </c>
      <c r="V904" s="3" t="s">
        <v>97</v>
      </c>
      <c r="W904" s="3" t="s">
        <v>85</v>
      </c>
      <c r="X904" s="3" t="s">
        <v>86</v>
      </c>
      <c r="Y904" s="3" t="s">
        <v>83</v>
      </c>
      <c r="Z904" s="4" t="str">
        <f>IF(Tabela1[[#This Row],[R.A.E]]="SIM",VLOOKUP(Tabela1[[#This Row],[CLASSIFICAÇÃO]],Lista_Susp_!PRAZO,2,0)+Tabela1[[#This Row],[DATA]],"")</f>
        <v/>
      </c>
      <c r="AA904" s="13" t="b">
        <f ca="1">IF(Tabela1[[#This Row],[R.A.E]]="SIM",IF(AC904="ok","CONCLUÍDO",IF(Tabela1[[#This Row],[PRAZO ABERTURA R.A.E]]&lt;TODAY(),"ATRASADO","NO PRAZO")))</f>
        <v>0</v>
      </c>
      <c r="AB904" s="13" t="str">
        <f ca="1">IF(Tabela1[[#This Row],[PRAZO ABERTURA R.A.E]]&gt;=TODAY(),"",IF(Tabela1[[#This Row],[STATUS]]="ATRASADO",TODAY()-Tabela1[[#This Row],[PRAZO ABERTURA R.A.E]],""))</f>
        <v/>
      </c>
      <c r="AE904" s="3"/>
      <c r="AF904" t="s">
        <v>83</v>
      </c>
    </row>
    <row r="905" spans="1:32" ht="45" x14ac:dyDescent="0.25">
      <c r="A905" s="2">
        <v>904</v>
      </c>
      <c r="B905" s="2" t="s">
        <v>25</v>
      </c>
      <c r="C905" s="85">
        <v>45498</v>
      </c>
      <c r="D905" s="18" t="str">
        <f t="shared" si="13"/>
        <v>julho</v>
      </c>
      <c r="E905" s="9">
        <v>0.64513888888888882</v>
      </c>
      <c r="F905" s="80" t="s">
        <v>893</v>
      </c>
      <c r="G905" s="2" t="s">
        <v>32</v>
      </c>
      <c r="H905" s="23"/>
      <c r="I905" s="131"/>
      <c r="J905" s="3"/>
      <c r="K905" s="5" t="s">
        <v>5151</v>
      </c>
      <c r="L905" s="6" t="s">
        <v>151</v>
      </c>
      <c r="M905" s="3" t="s">
        <v>46</v>
      </c>
      <c r="N905" s="2" t="s">
        <v>2741</v>
      </c>
      <c r="O905" s="2" t="s">
        <v>5152</v>
      </c>
      <c r="P905" s="3" t="s">
        <v>3093</v>
      </c>
      <c r="S905" s="3"/>
      <c r="T905" s="7" t="s">
        <v>5153</v>
      </c>
      <c r="U905" s="3" t="s">
        <v>5154</v>
      </c>
      <c r="V905" s="3" t="s">
        <v>97</v>
      </c>
      <c r="W905" s="3" t="s">
        <v>85</v>
      </c>
      <c r="X905" s="3" t="s">
        <v>86</v>
      </c>
      <c r="Y905" s="3" t="s">
        <v>83</v>
      </c>
      <c r="Z905" s="4" t="str">
        <f>IF(Tabela1[[#This Row],[R.A.E]]="SIM",VLOOKUP(Tabela1[[#This Row],[CLASSIFICAÇÃO]],Lista_Susp_!PRAZO,2,0)+Tabela1[[#This Row],[DATA]],"")</f>
        <v/>
      </c>
      <c r="AA905" s="13" t="b">
        <f ca="1">IF(Tabela1[[#This Row],[R.A.E]]="SIM",IF(AC905="ok","CONCLUÍDO",IF(Tabela1[[#This Row],[PRAZO ABERTURA R.A.E]]&lt;TODAY(),"ATRASADO","NO PRAZO")))</f>
        <v>0</v>
      </c>
      <c r="AB905" s="13" t="str">
        <f ca="1">IF(Tabela1[[#This Row],[PRAZO ABERTURA R.A.E]]&gt;=TODAY(),"",IF(Tabela1[[#This Row],[STATUS]]="ATRASADO",TODAY()-Tabela1[[#This Row],[PRAZO ABERTURA R.A.E]],""))</f>
        <v/>
      </c>
      <c r="AE905" s="3"/>
      <c r="AF905" t="s">
        <v>89</v>
      </c>
    </row>
    <row r="906" spans="1:32" ht="60" x14ac:dyDescent="0.25">
      <c r="A906" s="156">
        <v>905</v>
      </c>
      <c r="B906" s="3" t="s">
        <v>25</v>
      </c>
      <c r="C906" s="85">
        <v>45498</v>
      </c>
      <c r="D906" s="18" t="str">
        <f t="shared" si="13"/>
        <v>julho</v>
      </c>
      <c r="E906" s="9">
        <v>0.76388888888888884</v>
      </c>
      <c r="F906" s="80" t="s">
        <v>5155</v>
      </c>
      <c r="G906" s="2" t="s">
        <v>28</v>
      </c>
      <c r="H906" s="23" t="s">
        <v>2399</v>
      </c>
      <c r="I906" s="131"/>
      <c r="J906" s="3"/>
      <c r="K906" s="5" t="s">
        <v>5156</v>
      </c>
      <c r="L906" s="6" t="s">
        <v>153</v>
      </c>
      <c r="M906" s="3" t="s">
        <v>146</v>
      </c>
      <c r="N906" s="80" t="s">
        <v>5157</v>
      </c>
      <c r="O906" s="2" t="s">
        <v>5158</v>
      </c>
      <c r="P906" s="3" t="s">
        <v>533</v>
      </c>
      <c r="S906" s="3"/>
      <c r="T906" s="7" t="s">
        <v>5159</v>
      </c>
      <c r="U906" s="3" t="s">
        <v>547</v>
      </c>
      <c r="V906" s="3" t="s">
        <v>3991</v>
      </c>
      <c r="W906" s="3" t="s">
        <v>85</v>
      </c>
      <c r="X906" s="3" t="s">
        <v>86</v>
      </c>
      <c r="Y906" s="3" t="s">
        <v>83</v>
      </c>
      <c r="Z906" s="4" t="str">
        <f>IF(Tabela1[[#This Row],[R.A.E]]="SIM",VLOOKUP(Tabela1[[#This Row],[CLASSIFICAÇÃO]],Lista_Susp_!PRAZO,2,0)+Tabela1[[#This Row],[DATA]],"")</f>
        <v/>
      </c>
      <c r="AA906" s="13" t="b">
        <f ca="1">IF(Tabela1[[#This Row],[R.A.E]]="SIM",IF(AC906="ok","CONCLUÍDO",IF(Tabela1[[#This Row],[PRAZO ABERTURA R.A.E]]&lt;TODAY(),"ATRASADO","NO PRAZO")))</f>
        <v>0</v>
      </c>
      <c r="AB906" s="13" t="str">
        <f ca="1">IF(Tabela1[[#This Row],[PRAZO ABERTURA R.A.E]]&gt;=TODAY(),"",IF(Tabela1[[#This Row],[STATUS]]="ATRASADO",TODAY()-Tabela1[[#This Row],[PRAZO ABERTURA R.A.E]],""))</f>
        <v/>
      </c>
      <c r="AE906" s="3"/>
      <c r="AF906" t="s">
        <v>89</v>
      </c>
    </row>
    <row r="907" spans="1:32" ht="45" x14ac:dyDescent="0.25">
      <c r="A907" s="2">
        <v>906</v>
      </c>
      <c r="B907" s="2" t="s">
        <v>25</v>
      </c>
      <c r="C907" s="85">
        <v>45498</v>
      </c>
      <c r="D907" s="18" t="str">
        <f t="shared" si="13"/>
        <v>julho</v>
      </c>
      <c r="E907" s="9">
        <v>0.625</v>
      </c>
      <c r="F907" s="80" t="s">
        <v>5205</v>
      </c>
      <c r="G907" s="2" t="s">
        <v>34</v>
      </c>
      <c r="H907" s="23"/>
      <c r="I907" s="131" t="s">
        <v>5261</v>
      </c>
      <c r="J907" s="3"/>
      <c r="K907" s="5" t="s">
        <v>5178</v>
      </c>
      <c r="L907" s="6" t="s">
        <v>150</v>
      </c>
      <c r="M907" s="3" t="s">
        <v>145</v>
      </c>
      <c r="N907" s="2" t="s">
        <v>3680</v>
      </c>
      <c r="O907" s="2" t="s">
        <v>5179</v>
      </c>
      <c r="P907" s="3" t="s">
        <v>5180</v>
      </c>
      <c r="S907" s="3"/>
      <c r="T907" s="7" t="s">
        <v>5181</v>
      </c>
      <c r="U907" s="3" t="s">
        <v>3620</v>
      </c>
      <c r="V907" s="3" t="s">
        <v>84</v>
      </c>
      <c r="W907" s="3" t="s">
        <v>92</v>
      </c>
      <c r="X907" s="3" t="s">
        <v>86</v>
      </c>
      <c r="Y907" s="3" t="s">
        <v>89</v>
      </c>
      <c r="Z907" s="4">
        <f>IF(Tabela1[[#This Row],[R.A.E]]="SIM",VLOOKUP(Tabela1[[#This Row],[CLASSIFICAÇÃO]],Lista_Susp_!PRAZO,2,0)+Tabela1[[#This Row],[DATA]],"")</f>
        <v>45505</v>
      </c>
      <c r="AA907" s="13" t="str">
        <f ca="1">IF(Tabela1[[#This Row],[R.A.E]]="SIM",IF(AC907="ok","CONCLUÍDO",IF(Tabela1[[#This Row],[PRAZO ABERTURA R.A.E]]&lt;TODAY(),"ATRASADO","NO PRAZO")))</f>
        <v>CONCLUÍDO</v>
      </c>
      <c r="AB907" s="13" t="str">
        <f ca="1">IF(Tabela1[[#This Row],[PRAZO ABERTURA R.A.E]]&gt;=TODAY(),"",IF(Tabela1[[#This Row],[STATUS]]="ATRASADO",TODAY()-Tabela1[[#This Row],[PRAZO ABERTURA R.A.E]],""))</f>
        <v/>
      </c>
      <c r="AC907" s="3" t="s">
        <v>248</v>
      </c>
      <c r="AD907" s="4">
        <v>45506</v>
      </c>
      <c r="AE907" s="3" t="s">
        <v>89</v>
      </c>
      <c r="AF907" t="s">
        <v>89</v>
      </c>
    </row>
    <row r="908" spans="1:32" ht="60" x14ac:dyDescent="0.25">
      <c r="A908" s="2">
        <v>907</v>
      </c>
      <c r="B908" s="2" t="s">
        <v>25</v>
      </c>
      <c r="C908" s="85">
        <v>45498</v>
      </c>
      <c r="D908" s="18" t="str">
        <f t="shared" si="13"/>
        <v>julho</v>
      </c>
      <c r="E908" s="9">
        <v>0.58333333333333337</v>
      </c>
      <c r="F908" s="80" t="s">
        <v>5182</v>
      </c>
      <c r="G908" s="2" t="s">
        <v>32</v>
      </c>
      <c r="H908" s="23"/>
      <c r="I908" s="131"/>
      <c r="J908" s="3"/>
      <c r="K908" s="5" t="s">
        <v>5183</v>
      </c>
      <c r="L908" s="6" t="s">
        <v>221</v>
      </c>
      <c r="M908" s="3" t="s">
        <v>145</v>
      </c>
      <c r="N908" s="2" t="s">
        <v>4265</v>
      </c>
      <c r="O908" s="2" t="s">
        <v>5184</v>
      </c>
      <c r="P908" s="3" t="s">
        <v>372</v>
      </c>
      <c r="S908" s="3"/>
      <c r="T908" s="7" t="s">
        <v>5185</v>
      </c>
      <c r="U908" s="3" t="s">
        <v>5015</v>
      </c>
      <c r="V908" s="3" t="s">
        <v>276</v>
      </c>
      <c r="W908" s="3" t="s">
        <v>85</v>
      </c>
      <c r="X908" s="3" t="s">
        <v>86</v>
      </c>
      <c r="Y908" s="3" t="s">
        <v>83</v>
      </c>
      <c r="Z908" s="4" t="str">
        <f>IF(Tabela1[[#This Row],[R.A.E]]="SIM",VLOOKUP(Tabela1[[#This Row],[CLASSIFICAÇÃO]],Lista_Susp_!PRAZO,2,0)+Tabela1[[#This Row],[DATA]],"")</f>
        <v/>
      </c>
      <c r="AA908" s="13" t="b">
        <f ca="1">IF(Tabela1[[#This Row],[R.A.E]]="SIM",IF(AC908="ok","CONCLUÍDO",IF(Tabela1[[#This Row],[PRAZO ABERTURA R.A.E]]&lt;TODAY(),"ATRASADO","NO PRAZO")))</f>
        <v>0</v>
      </c>
      <c r="AB908" s="13" t="str">
        <f ca="1">IF(Tabela1[[#This Row],[PRAZO ABERTURA R.A.E]]&gt;=TODAY(),"",IF(Tabela1[[#This Row],[STATUS]]="ATRASADO",TODAY()-Tabela1[[#This Row],[PRAZO ABERTURA R.A.E]],""))</f>
        <v/>
      </c>
      <c r="AE908" s="3"/>
      <c r="AF908" t="s">
        <v>89</v>
      </c>
    </row>
    <row r="909" spans="1:32" ht="45" x14ac:dyDescent="0.25">
      <c r="A909" s="2">
        <v>908</v>
      </c>
      <c r="B909" s="2" t="s">
        <v>25</v>
      </c>
      <c r="C909" s="85">
        <v>45499</v>
      </c>
      <c r="D909" s="18" t="str">
        <f t="shared" si="13"/>
        <v>julho</v>
      </c>
      <c r="E909" s="9">
        <v>0.43055555555555558</v>
      </c>
      <c r="F909" s="80" t="s">
        <v>5186</v>
      </c>
      <c r="G909" s="2" t="s">
        <v>39</v>
      </c>
      <c r="H909" s="23"/>
      <c r="I909" s="131"/>
      <c r="J909" s="3" t="s">
        <v>89</v>
      </c>
      <c r="K909" s="5" t="s">
        <v>5187</v>
      </c>
      <c r="L909" s="6" t="s">
        <v>221</v>
      </c>
      <c r="M909" s="3" t="s">
        <v>145</v>
      </c>
      <c r="N909" s="2" t="s">
        <v>4265</v>
      </c>
      <c r="O909" s="2" t="s">
        <v>5188</v>
      </c>
      <c r="S909" s="3"/>
      <c r="T909" s="7" t="s">
        <v>5189</v>
      </c>
      <c r="U909" s="3" t="s">
        <v>5190</v>
      </c>
      <c r="V909" s="3" t="s">
        <v>276</v>
      </c>
      <c r="W909" s="3" t="s">
        <v>92</v>
      </c>
      <c r="X909" s="3" t="s">
        <v>86</v>
      </c>
      <c r="Y909" s="3" t="s">
        <v>89</v>
      </c>
      <c r="Z909" s="4">
        <f>IF(Tabela1[[#This Row],[R.A.E]]="SIM",VLOOKUP(Tabela1[[#This Row],[CLASSIFICAÇÃO]],Lista_Susp_!PRAZO,2,0)+Tabela1[[#This Row],[DATA]],"")</f>
        <v>45506</v>
      </c>
      <c r="AA909" s="13" t="str">
        <f ca="1">IF(Tabela1[[#This Row],[R.A.E]]="SIM",IF(AC909="ok","CONCLUÍDO",IF(Tabela1[[#This Row],[PRAZO ABERTURA R.A.E]]&lt;TODAY(),"ATRASADO","NO PRAZO")))</f>
        <v>CONCLUÍDO</v>
      </c>
      <c r="AB909" s="13" t="str">
        <f ca="1">IF(Tabela1[[#This Row],[PRAZO ABERTURA R.A.E]]&gt;=TODAY(),"",IF(Tabela1[[#This Row],[STATUS]]="ATRASADO",TODAY()-Tabela1[[#This Row],[PRAZO ABERTURA R.A.E]],""))</f>
        <v/>
      </c>
      <c r="AC909" s="3" t="s">
        <v>248</v>
      </c>
      <c r="AD909" s="4">
        <v>45513</v>
      </c>
      <c r="AE909" s="3" t="s">
        <v>83</v>
      </c>
      <c r="AF909" t="s">
        <v>89</v>
      </c>
    </row>
    <row r="910" spans="1:32" ht="75" x14ac:dyDescent="0.25">
      <c r="A910" s="2">
        <v>909</v>
      </c>
      <c r="B910" s="3" t="s">
        <v>25</v>
      </c>
      <c r="C910" s="85">
        <v>45498</v>
      </c>
      <c r="D910" s="18" t="str">
        <f t="shared" si="13"/>
        <v>julho</v>
      </c>
      <c r="E910" s="9">
        <v>0.20833333333333334</v>
      </c>
      <c r="F910" s="80" t="s">
        <v>5191</v>
      </c>
      <c r="G910" s="2" t="s">
        <v>28</v>
      </c>
      <c r="H910" s="23" t="s">
        <v>2401</v>
      </c>
      <c r="I910" s="131"/>
      <c r="J910" s="3"/>
      <c r="K910" s="5" t="s">
        <v>5192</v>
      </c>
      <c r="L910" s="6" t="s">
        <v>179</v>
      </c>
      <c r="M910" s="3" t="s">
        <v>146</v>
      </c>
      <c r="N910" s="80" t="s">
        <v>5157</v>
      </c>
      <c r="O910" s="2" t="s">
        <v>5193</v>
      </c>
      <c r="P910" s="3" t="s">
        <v>5194</v>
      </c>
      <c r="S910" s="3"/>
      <c r="T910" s="7" t="s">
        <v>5195</v>
      </c>
      <c r="U910" s="3" t="s">
        <v>3822</v>
      </c>
      <c r="V910" s="3" t="s">
        <v>3991</v>
      </c>
      <c r="W910" s="3" t="s">
        <v>85</v>
      </c>
      <c r="X910" s="3" t="s">
        <v>86</v>
      </c>
      <c r="Y910" s="3" t="s">
        <v>83</v>
      </c>
      <c r="Z910" s="4" t="str">
        <f>IF(Tabela1[[#This Row],[R.A.E]]="SIM",VLOOKUP(Tabela1[[#This Row],[CLASSIFICAÇÃO]],Lista_Susp_!PRAZO,2,0)+Tabela1[[#This Row],[DATA]],"")</f>
        <v/>
      </c>
      <c r="AA910" s="13" t="b">
        <f ca="1">IF(Tabela1[[#This Row],[R.A.E]]="SIM",IF(AC910="ok","CONCLUÍDO",IF(Tabela1[[#This Row],[PRAZO ABERTURA R.A.E]]&lt;TODAY(),"ATRASADO","NO PRAZO")))</f>
        <v>0</v>
      </c>
      <c r="AB910" s="13" t="str">
        <f ca="1">IF(Tabela1[[#This Row],[PRAZO ABERTURA R.A.E]]&gt;=TODAY(),"",IF(Tabela1[[#This Row],[STATUS]]="ATRASADO",TODAY()-Tabela1[[#This Row],[PRAZO ABERTURA R.A.E]],""))</f>
        <v/>
      </c>
      <c r="AE910" s="3"/>
      <c r="AF910" t="s">
        <v>89</v>
      </c>
    </row>
    <row r="911" spans="1:32" ht="60" x14ac:dyDescent="0.25">
      <c r="A911" s="2">
        <v>910</v>
      </c>
      <c r="B911" s="2" t="s">
        <v>25</v>
      </c>
      <c r="C911" s="85">
        <v>45499</v>
      </c>
      <c r="D911" s="18" t="str">
        <f t="shared" si="13"/>
        <v>julho</v>
      </c>
      <c r="E911" s="9">
        <v>0.52083333333333337</v>
      </c>
      <c r="F911" s="80" t="s">
        <v>5196</v>
      </c>
      <c r="G911" s="2" t="s">
        <v>32</v>
      </c>
      <c r="H911" s="23"/>
      <c r="I911" s="131"/>
      <c r="J911" s="3"/>
      <c r="K911" s="5" t="s">
        <v>5197</v>
      </c>
      <c r="L911" s="6" t="s">
        <v>243</v>
      </c>
      <c r="M911" s="3" t="s">
        <v>145</v>
      </c>
      <c r="N911" s="2" t="s">
        <v>4706</v>
      </c>
      <c r="O911" s="2" t="s">
        <v>5198</v>
      </c>
      <c r="P911" s="3" t="s">
        <v>1075</v>
      </c>
      <c r="S911" s="3"/>
      <c r="T911" s="7" t="s">
        <v>5199</v>
      </c>
      <c r="U911" s="3" t="s">
        <v>3538</v>
      </c>
      <c r="V911" s="3" t="s">
        <v>91</v>
      </c>
      <c r="W911" s="3" t="s">
        <v>85</v>
      </c>
      <c r="X911" s="3" t="s">
        <v>86</v>
      </c>
      <c r="Y911" s="3" t="s">
        <v>83</v>
      </c>
      <c r="Z911" s="4" t="str">
        <f>IF(Tabela1[[#This Row],[R.A.E]]="SIM",VLOOKUP(Tabela1[[#This Row],[CLASSIFICAÇÃO]],Lista_Susp_!PRAZO,2,0)+Tabela1[[#This Row],[DATA]],"")</f>
        <v/>
      </c>
      <c r="AA911" s="13" t="b">
        <f ca="1">IF(Tabela1[[#This Row],[R.A.E]]="SIM",IF(AC911="ok","CONCLUÍDO",IF(Tabela1[[#This Row],[PRAZO ABERTURA R.A.E]]&lt;TODAY(),"ATRASADO","NO PRAZO")))</f>
        <v>0</v>
      </c>
      <c r="AB911" s="13" t="str">
        <f ca="1">IF(Tabela1[[#This Row],[PRAZO ABERTURA R.A.E]]&gt;=TODAY(),"",IF(Tabela1[[#This Row],[STATUS]]="ATRASADO",TODAY()-Tabela1[[#This Row],[PRAZO ABERTURA R.A.E]],""))</f>
        <v/>
      </c>
      <c r="AE911" s="3"/>
      <c r="AF911" t="s">
        <v>89</v>
      </c>
    </row>
    <row r="912" spans="1:32" ht="45" x14ac:dyDescent="0.25">
      <c r="A912" s="2">
        <v>911</v>
      </c>
      <c r="B912" s="2" t="s">
        <v>30</v>
      </c>
      <c r="C912" s="85">
        <v>45499</v>
      </c>
      <c r="D912" s="18" t="str">
        <f t="shared" si="13"/>
        <v>julho</v>
      </c>
      <c r="E912" s="9">
        <v>0.22916666666666666</v>
      </c>
      <c r="F912" s="80" t="s">
        <v>5200</v>
      </c>
      <c r="G912" s="2" t="s">
        <v>28</v>
      </c>
      <c r="H912" s="23" t="s">
        <v>2399</v>
      </c>
      <c r="I912" s="131"/>
      <c r="J912" s="3"/>
      <c r="K912" s="5" t="s">
        <v>5220</v>
      </c>
      <c r="L912" s="6" t="s">
        <v>256</v>
      </c>
      <c r="M912" s="3" t="s">
        <v>145</v>
      </c>
      <c r="N912" s="2" t="s">
        <v>5201</v>
      </c>
      <c r="O912" s="2" t="s">
        <v>5202</v>
      </c>
      <c r="P912" s="3" t="s">
        <v>533</v>
      </c>
      <c r="S912" s="3"/>
      <c r="T912" s="7" t="s">
        <v>5203</v>
      </c>
      <c r="U912" s="3" t="s">
        <v>1714</v>
      </c>
      <c r="V912" s="3" t="s">
        <v>3991</v>
      </c>
      <c r="W912" s="3" t="s">
        <v>92</v>
      </c>
      <c r="X912" s="3" t="s">
        <v>86</v>
      </c>
      <c r="Y912" s="3" t="s">
        <v>83</v>
      </c>
      <c r="Z912" s="4" t="str">
        <f>IF(Tabela1[[#This Row],[R.A.E]]="SIM",VLOOKUP(Tabela1[[#This Row],[CLASSIFICAÇÃO]],Lista_Susp_!PRAZO,2,0)+Tabela1[[#This Row],[DATA]],"")</f>
        <v/>
      </c>
      <c r="AA912" s="13" t="b">
        <f ca="1">IF(Tabela1[[#This Row],[R.A.E]]="SIM",IF(AC912="ok","CONCLUÍDO",IF(Tabela1[[#This Row],[PRAZO ABERTURA R.A.E]]&lt;TODAY(),"ATRASADO","NO PRAZO")))</f>
        <v>0</v>
      </c>
      <c r="AB912" s="13" t="str">
        <f ca="1">IF(Tabela1[[#This Row],[PRAZO ABERTURA R.A.E]]&gt;=TODAY(),"",IF(Tabela1[[#This Row],[STATUS]]="ATRASADO",TODAY()-Tabela1[[#This Row],[PRAZO ABERTURA R.A.E]],""))</f>
        <v/>
      </c>
      <c r="AE912" s="3"/>
      <c r="AF912" t="s">
        <v>89</v>
      </c>
    </row>
    <row r="913" spans="1:32" ht="30" x14ac:dyDescent="0.25">
      <c r="A913" s="2">
        <v>912</v>
      </c>
      <c r="B913" s="107" t="s">
        <v>25</v>
      </c>
      <c r="C913" s="85">
        <v>45499</v>
      </c>
      <c r="D913" s="18" t="str">
        <f t="shared" si="13"/>
        <v>julho</v>
      </c>
      <c r="E913" s="9">
        <v>0.64583333333333337</v>
      </c>
      <c r="F913" s="80" t="s">
        <v>5204</v>
      </c>
      <c r="G913" s="2" t="s">
        <v>32</v>
      </c>
      <c r="H913" s="23"/>
      <c r="I913" s="131"/>
      <c r="J913" s="3"/>
      <c r="K913" s="5" t="s">
        <v>5221</v>
      </c>
      <c r="L913" s="6" t="s">
        <v>150</v>
      </c>
      <c r="M913" s="3" t="s">
        <v>145</v>
      </c>
      <c r="N913" s="2" t="s">
        <v>3680</v>
      </c>
      <c r="O913" s="2" t="s">
        <v>5206</v>
      </c>
      <c r="P913" s="3" t="s">
        <v>3636</v>
      </c>
      <c r="S913" s="3"/>
      <c r="T913" t="s">
        <v>5207</v>
      </c>
      <c r="U913" s="3" t="s">
        <v>3685</v>
      </c>
      <c r="V913" s="3" t="s">
        <v>84</v>
      </c>
      <c r="W913" s="3" t="s">
        <v>85</v>
      </c>
      <c r="X913" s="3" t="s">
        <v>86</v>
      </c>
      <c r="Y913" s="3" t="s">
        <v>83</v>
      </c>
      <c r="Z913" s="4" t="str">
        <f>IF(Tabela1[[#This Row],[R.A.E]]="SIM",VLOOKUP(Tabela1[[#This Row],[CLASSIFICAÇÃO]],Lista_Susp_!PRAZO,2,0)+Tabela1[[#This Row],[DATA]],"")</f>
        <v/>
      </c>
      <c r="AA913" s="13" t="b">
        <f ca="1">IF(Tabela1[[#This Row],[R.A.E]]="SIM",IF(AC913="ok","CONCLUÍDO",IF(Tabela1[[#This Row],[PRAZO ABERTURA R.A.E]]&lt;TODAY(),"ATRASADO","NO PRAZO")))</f>
        <v>0</v>
      </c>
      <c r="AB913" s="13" t="str">
        <f ca="1">IF(Tabela1[[#This Row],[PRAZO ABERTURA R.A.E]]&gt;=TODAY(),"",IF(Tabela1[[#This Row],[STATUS]]="ATRASADO",TODAY()-Tabela1[[#This Row],[PRAZO ABERTURA R.A.E]],""))</f>
        <v/>
      </c>
      <c r="AE913" s="3"/>
      <c r="AF913" t="s">
        <v>89</v>
      </c>
    </row>
    <row r="914" spans="1:32" ht="45" x14ac:dyDescent="0.25">
      <c r="A914" s="2">
        <v>913</v>
      </c>
      <c r="B914" s="2" t="s">
        <v>25</v>
      </c>
      <c r="C914" s="85">
        <v>45502</v>
      </c>
      <c r="D914" s="18" t="str">
        <f t="shared" si="13"/>
        <v>julho</v>
      </c>
      <c r="E914" s="9">
        <v>0.35416666666666669</v>
      </c>
      <c r="F914" s="80" t="s">
        <v>5224</v>
      </c>
      <c r="G914" s="2" t="s">
        <v>28</v>
      </c>
      <c r="H914" s="23" t="s">
        <v>2399</v>
      </c>
      <c r="I914" s="131"/>
      <c r="J914" s="3"/>
      <c r="K914" s="5" t="s">
        <v>5229</v>
      </c>
      <c r="L914" s="6" t="s">
        <v>150</v>
      </c>
      <c r="M914" s="3" t="s">
        <v>145</v>
      </c>
      <c r="N914" s="2" t="s">
        <v>145</v>
      </c>
      <c r="O914" s="2" t="s">
        <v>5225</v>
      </c>
      <c r="P914" s="3" t="s">
        <v>5226</v>
      </c>
      <c r="S914" s="3"/>
      <c r="T914" s="7" t="s">
        <v>5227</v>
      </c>
      <c r="U914" s="6" t="s">
        <v>5228</v>
      </c>
      <c r="V914" s="3" t="s">
        <v>276</v>
      </c>
      <c r="W914" s="3" t="s">
        <v>85</v>
      </c>
      <c r="X914" s="3" t="s">
        <v>86</v>
      </c>
      <c r="Y914" s="3" t="s">
        <v>89</v>
      </c>
      <c r="Z914" s="4">
        <f>IF(Tabela1[[#This Row],[R.A.E]]="SIM",VLOOKUP(Tabela1[[#This Row],[CLASSIFICAÇÃO]],Lista_Susp_!PRAZO,2,0)+Tabela1[[#This Row],[DATA]],"")</f>
        <v>45509</v>
      </c>
      <c r="AA914" s="13" t="s">
        <v>120</v>
      </c>
      <c r="AB914" s="13" t="str">
        <f ca="1">IF(Tabela1[[#This Row],[PRAZO ABERTURA R.A.E]]&gt;=TODAY(),"",IF(Tabela1[[#This Row],[STATUS]]="ATRASADO",TODAY()-Tabela1[[#This Row],[PRAZO ABERTURA R.A.E]],""))</f>
        <v/>
      </c>
      <c r="AC914" s="3" t="s">
        <v>958</v>
      </c>
      <c r="AD914" s="4">
        <v>45516</v>
      </c>
      <c r="AE914" s="3" t="s">
        <v>5628</v>
      </c>
      <c r="AF914" t="s">
        <v>89</v>
      </c>
    </row>
    <row r="915" spans="1:32" ht="30" x14ac:dyDescent="0.25">
      <c r="A915" s="2">
        <v>914</v>
      </c>
      <c r="B915" s="2" t="s">
        <v>25</v>
      </c>
      <c r="C915" s="85">
        <v>45499</v>
      </c>
      <c r="D915" s="18" t="str">
        <f t="shared" si="13"/>
        <v>julho</v>
      </c>
      <c r="E915" s="9">
        <v>0.66319444444444442</v>
      </c>
      <c r="F915" s="80" t="s">
        <v>4500</v>
      </c>
      <c r="G915" s="22" t="s">
        <v>32</v>
      </c>
      <c r="H915" s="23"/>
      <c r="I915" s="131"/>
      <c r="J915" s="3"/>
      <c r="K915" s="5" t="s">
        <v>5222</v>
      </c>
      <c r="L915" s="6" t="s">
        <v>150</v>
      </c>
      <c r="M915" s="3" t="s">
        <v>146</v>
      </c>
      <c r="N915" s="2" t="s">
        <v>5208</v>
      </c>
      <c r="O915" s="2" t="s">
        <v>5209</v>
      </c>
      <c r="P915" s="3" t="s">
        <v>4061</v>
      </c>
      <c r="S915" s="3"/>
      <c r="T915" s="7" t="s">
        <v>5210</v>
      </c>
      <c r="U915" s="3" t="s">
        <v>3311</v>
      </c>
      <c r="V915" s="3" t="s">
        <v>122</v>
      </c>
      <c r="W915" s="6" t="s">
        <v>85</v>
      </c>
      <c r="X915" s="6" t="s">
        <v>86</v>
      </c>
      <c r="Y915" s="6" t="s">
        <v>83</v>
      </c>
      <c r="Z915" s="4" t="str">
        <f>IF(Tabela1[[#This Row],[R.A.E]]="SIM",VLOOKUP(Tabela1[[#This Row],[CLASSIFICAÇÃO]],Lista_Susp_!PRAZO,2,0)+Tabela1[[#This Row],[DATA]],"")</f>
        <v/>
      </c>
      <c r="AA915" s="13" t="b">
        <f ca="1">IF(Tabela1[[#This Row],[R.A.E]]="SIM",IF(AC915="ok","CONCLUÍDO",IF(Tabela1[[#This Row],[PRAZO ABERTURA R.A.E]]&lt;TODAY(),"ATRASADO","NO PRAZO")))</f>
        <v>0</v>
      </c>
      <c r="AB915" s="13" t="str">
        <f ca="1">IF(Tabela1[[#This Row],[PRAZO ABERTURA R.A.E]]&gt;=TODAY(),"",IF(Tabela1[[#This Row],[STATUS]]="ATRASADO",TODAY()-Tabela1[[#This Row],[PRAZO ABERTURA R.A.E]],""))</f>
        <v/>
      </c>
      <c r="AE915" s="3"/>
      <c r="AF915" t="s">
        <v>89</v>
      </c>
    </row>
    <row r="916" spans="1:32" ht="60" x14ac:dyDescent="0.25">
      <c r="A916" s="2">
        <v>915</v>
      </c>
      <c r="B916" s="2" t="s">
        <v>25</v>
      </c>
      <c r="C916" s="85">
        <v>45499</v>
      </c>
      <c r="D916" s="18" t="str">
        <f t="shared" si="13"/>
        <v>julho</v>
      </c>
      <c r="E916" s="9">
        <v>0.79166666666666663</v>
      </c>
      <c r="F916" s="80" t="s">
        <v>5212</v>
      </c>
      <c r="G916" s="2" t="s">
        <v>32</v>
      </c>
      <c r="H916" s="23"/>
      <c r="I916" s="131"/>
      <c r="J916" s="3"/>
      <c r="K916" s="5" t="s">
        <v>5223</v>
      </c>
      <c r="L916" s="6" t="s">
        <v>155</v>
      </c>
      <c r="M916" s="3" t="s">
        <v>147</v>
      </c>
      <c r="N916" s="2" t="s">
        <v>5211</v>
      </c>
      <c r="O916" s="2" t="s">
        <v>5213</v>
      </c>
      <c r="P916" s="3" t="s">
        <v>3463</v>
      </c>
      <c r="S916" s="3"/>
      <c r="T916" s="7" t="s">
        <v>5214</v>
      </c>
      <c r="U916" s="3" t="s">
        <v>5215</v>
      </c>
      <c r="V916" s="3" t="s">
        <v>98</v>
      </c>
      <c r="W916" s="3" t="s">
        <v>85</v>
      </c>
      <c r="X916" s="3" t="s">
        <v>86</v>
      </c>
      <c r="Y916" s="3" t="s">
        <v>83</v>
      </c>
      <c r="Z916" s="4" t="str">
        <f>IF(Tabela1[[#This Row],[R.A.E]]="SIM",VLOOKUP(Tabela1[[#This Row],[CLASSIFICAÇÃO]],Lista_Susp_!PRAZO,2,0)+Tabela1[[#This Row],[DATA]],"")</f>
        <v/>
      </c>
      <c r="AA916" s="13" t="b">
        <f ca="1">IF(Tabela1[[#This Row],[R.A.E]]="SIM",IF(AC916="ok","CONCLUÍDO",IF(Tabela1[[#This Row],[PRAZO ABERTURA R.A.E]]&lt;TODAY(),"ATRASADO","NO PRAZO")))</f>
        <v>0</v>
      </c>
      <c r="AB916" s="13" t="str">
        <f ca="1">IF(Tabela1[[#This Row],[PRAZO ABERTURA R.A.E]]&gt;=TODAY(),"",IF(Tabela1[[#This Row],[STATUS]]="ATRASADO",TODAY()-Tabela1[[#This Row],[PRAZO ABERTURA R.A.E]],""))</f>
        <v/>
      </c>
      <c r="AE916" s="3"/>
      <c r="AF916" t="s">
        <v>89</v>
      </c>
    </row>
    <row r="917" spans="1:32" ht="45" x14ac:dyDescent="0.25">
      <c r="A917" s="168">
        <v>916</v>
      </c>
      <c r="B917" s="2" t="s">
        <v>25</v>
      </c>
      <c r="C917" s="85">
        <v>45502</v>
      </c>
      <c r="D917" s="18" t="str">
        <f t="shared" si="13"/>
        <v>julho</v>
      </c>
      <c r="E917" s="9">
        <v>0.39583333333333331</v>
      </c>
      <c r="F917" s="80" t="s">
        <v>5216</v>
      </c>
      <c r="G917" s="2" t="s">
        <v>28</v>
      </c>
      <c r="H917" s="23" t="s">
        <v>2401</v>
      </c>
      <c r="I917" s="131"/>
      <c r="J917" s="3"/>
      <c r="K917" s="5" t="s">
        <v>5230</v>
      </c>
      <c r="L917" s="6" t="s">
        <v>279</v>
      </c>
      <c r="M917" s="3" t="s">
        <v>146</v>
      </c>
      <c r="N917" s="2" t="s">
        <v>4697</v>
      </c>
      <c r="O917" s="2" t="s">
        <v>5217</v>
      </c>
      <c r="P917" s="3" t="s">
        <v>3282</v>
      </c>
      <c r="S917" s="3"/>
      <c r="T917" t="s">
        <v>4027</v>
      </c>
      <c r="U917" s="3" t="s">
        <v>4028</v>
      </c>
      <c r="V917" s="3" t="s">
        <v>80</v>
      </c>
      <c r="W917" s="3" t="s">
        <v>92</v>
      </c>
      <c r="X917" s="3" t="s">
        <v>86</v>
      </c>
      <c r="Y917" s="3" t="s">
        <v>89</v>
      </c>
      <c r="Z917" s="4">
        <f>IF(Tabela1[[#This Row],[R.A.E]]="SIM",VLOOKUP(Tabela1[[#This Row],[CLASSIFICAÇÃO]],Lista_Susp_!PRAZO,2,0)+Tabela1[[#This Row],[DATA]],"")</f>
        <v>45509</v>
      </c>
      <c r="AA917" s="13" t="str">
        <f ca="1">IF(Tabela1[[#This Row],[R.A.E]]="SIM",IF(AC917="ok","CONCLUÍDO",IF(Tabela1[[#This Row],[PRAZO ABERTURA R.A.E]]&lt;TODAY(),"ATRASADO","NO PRAZO")))</f>
        <v>CONCLUÍDO</v>
      </c>
      <c r="AB917" s="13" t="str">
        <f ca="1">IF(Tabela1[[#This Row],[PRAZO ABERTURA R.A.E]]&gt;=TODAY(),"",IF(Tabela1[[#This Row],[STATUS]]="ATRASADO",TODAY()-Tabela1[[#This Row],[PRAZO ABERTURA R.A.E]],""))</f>
        <v/>
      </c>
      <c r="AC917" s="3" t="s">
        <v>958</v>
      </c>
      <c r="AD917" s="4">
        <v>45504</v>
      </c>
      <c r="AE917" s="3"/>
      <c r="AF917" t="s">
        <v>89</v>
      </c>
    </row>
    <row r="918" spans="1:32" x14ac:dyDescent="0.25">
      <c r="A918" s="2">
        <v>917</v>
      </c>
      <c r="B918" s="2" t="s">
        <v>25</v>
      </c>
      <c r="C918" s="85">
        <v>45501</v>
      </c>
      <c r="D918" s="18" t="str">
        <f t="shared" si="13"/>
        <v>julho</v>
      </c>
      <c r="E918" s="9">
        <v>0.64583333333333337</v>
      </c>
      <c r="F918" s="80" t="s">
        <v>5231</v>
      </c>
      <c r="G918" s="2" t="s">
        <v>32</v>
      </c>
      <c r="H918" s="23"/>
      <c r="I918" s="131"/>
      <c r="J918" s="3"/>
      <c r="K918" s="5" t="s">
        <v>5232</v>
      </c>
      <c r="L918" s="6" t="s">
        <v>150</v>
      </c>
      <c r="M918" s="3" t="s">
        <v>146</v>
      </c>
      <c r="N918" s="2" t="s">
        <v>2228</v>
      </c>
      <c r="O918" s="2" t="s">
        <v>5233</v>
      </c>
      <c r="P918" s="3" t="s">
        <v>3350</v>
      </c>
      <c r="S918" s="3"/>
      <c r="T918" t="s">
        <v>4992</v>
      </c>
      <c r="U918" s="3" t="s">
        <v>4575</v>
      </c>
      <c r="V918" s="3" t="s">
        <v>122</v>
      </c>
      <c r="W918" s="6" t="s">
        <v>85</v>
      </c>
      <c r="X918" s="6" t="s">
        <v>86</v>
      </c>
      <c r="Y918" s="6" t="s">
        <v>83</v>
      </c>
      <c r="Z918" s="4" t="str">
        <f>IF(Tabela1[[#This Row],[R.A.E]]="SIM",VLOOKUP(Tabela1[[#This Row],[CLASSIFICAÇÃO]],Lista_Susp_!PRAZO,2,0)+Tabela1[[#This Row],[DATA]],"")</f>
        <v/>
      </c>
      <c r="AA918" s="13" t="b">
        <f ca="1">IF(Tabela1[[#This Row],[R.A.E]]="SIM",IF(AC918="ok","CONCLUÍDO",IF(Tabela1[[#This Row],[PRAZO ABERTURA R.A.E]]&lt;TODAY(),"ATRASADO","NO PRAZO")))</f>
        <v>0</v>
      </c>
      <c r="AB918" s="13" t="str">
        <f ca="1">IF(Tabela1[[#This Row],[PRAZO ABERTURA R.A.E]]&gt;=TODAY(),"",IF(Tabela1[[#This Row],[STATUS]]="ATRASADO",TODAY()-Tabela1[[#This Row],[PRAZO ABERTURA R.A.E]],""))</f>
        <v/>
      </c>
      <c r="AE918" s="3"/>
      <c r="AF918" t="s">
        <v>89</v>
      </c>
    </row>
    <row r="919" spans="1:32" ht="30" x14ac:dyDescent="0.25">
      <c r="A919" s="2">
        <v>918</v>
      </c>
      <c r="B919" s="2" t="s">
        <v>25</v>
      </c>
      <c r="C919" s="85">
        <v>45500</v>
      </c>
      <c r="D919" s="18" t="str">
        <f t="shared" si="13"/>
        <v>julho</v>
      </c>
      <c r="E919" s="9">
        <v>0.90277777777777779</v>
      </c>
      <c r="F919" s="80" t="s">
        <v>5234</v>
      </c>
      <c r="G919" s="2" t="s">
        <v>28</v>
      </c>
      <c r="H919" s="23" t="s">
        <v>2401</v>
      </c>
      <c r="I919" s="131"/>
      <c r="J919" s="3"/>
      <c r="K919" s="5" t="s">
        <v>5958</v>
      </c>
      <c r="L919" s="6" t="s">
        <v>150</v>
      </c>
      <c r="M919" s="3" t="s">
        <v>146</v>
      </c>
      <c r="N919" s="2" t="s">
        <v>4053</v>
      </c>
      <c r="O919" s="2" t="s">
        <v>5235</v>
      </c>
      <c r="P919" s="3" t="s">
        <v>4061</v>
      </c>
      <c r="S919" s="3"/>
      <c r="T919" t="s">
        <v>5236</v>
      </c>
      <c r="U919" s="3" t="s">
        <v>5237</v>
      </c>
      <c r="V919" s="3" t="s">
        <v>122</v>
      </c>
      <c r="W919" s="3" t="s">
        <v>92</v>
      </c>
      <c r="X919" s="3" t="s">
        <v>86</v>
      </c>
      <c r="Y919" s="3" t="s">
        <v>89</v>
      </c>
      <c r="Z919" s="4">
        <f>IF(Tabela1[[#This Row],[R.A.E]]="SIM",VLOOKUP(Tabela1[[#This Row],[CLASSIFICAÇÃO]],Lista_Susp_!PRAZO,2,0)+Tabela1[[#This Row],[DATA]],"")</f>
        <v>45507</v>
      </c>
      <c r="AA919" s="13" t="str">
        <f ca="1">IF(Tabela1[[#This Row],[R.A.E]]="SIM",IF(AC919="ok","CONCLUÍDO",IF(Tabela1[[#This Row],[PRAZO ABERTURA R.A.E]]&lt;TODAY(),"ATRASADO","NO PRAZO")))</f>
        <v>CONCLUÍDO</v>
      </c>
      <c r="AB919" s="13" t="str">
        <f ca="1">IF(Tabela1[[#This Row],[PRAZO ABERTURA R.A.E]]&gt;=TODAY(),"",IF(Tabela1[[#This Row],[STATUS]]="ATRASADO",TODAY()-Tabela1[[#This Row],[PRAZO ABERTURA R.A.E]],""))</f>
        <v/>
      </c>
      <c r="AC919" s="3" t="s">
        <v>958</v>
      </c>
      <c r="AD919" s="4">
        <v>45506</v>
      </c>
      <c r="AE919" s="3" t="s">
        <v>89</v>
      </c>
      <c r="AF919" t="s">
        <v>83</v>
      </c>
    </row>
    <row r="920" spans="1:32" x14ac:dyDescent="0.25">
      <c r="A920" s="2">
        <v>919</v>
      </c>
      <c r="B920" s="2" t="s">
        <v>25</v>
      </c>
      <c r="C920" s="85">
        <v>45501</v>
      </c>
      <c r="D920" s="18" t="str">
        <f t="shared" si="13"/>
        <v>julho</v>
      </c>
      <c r="E920" s="9">
        <v>0.66666666666666663</v>
      </c>
      <c r="F920" s="80" t="s">
        <v>5238</v>
      </c>
      <c r="G920" s="2" t="s">
        <v>28</v>
      </c>
      <c r="H920" s="23" t="s">
        <v>2401</v>
      </c>
      <c r="I920" s="131"/>
      <c r="J920" s="3"/>
      <c r="K920" s="5" t="s">
        <v>5959</v>
      </c>
      <c r="L920" s="6" t="s">
        <v>150</v>
      </c>
      <c r="M920" s="3" t="s">
        <v>146</v>
      </c>
      <c r="N920" s="2" t="s">
        <v>2228</v>
      </c>
      <c r="O920" s="2" t="s">
        <v>5239</v>
      </c>
      <c r="P920" s="3" t="s">
        <v>3350</v>
      </c>
      <c r="S920" s="3"/>
      <c r="T920" t="s">
        <v>3348</v>
      </c>
      <c r="U920" s="3" t="s">
        <v>3863</v>
      </c>
      <c r="V920" s="3" t="s">
        <v>122</v>
      </c>
      <c r="W920" s="3" t="s">
        <v>85</v>
      </c>
      <c r="X920" s="3" t="s">
        <v>86</v>
      </c>
      <c r="Y920" s="3" t="s">
        <v>83</v>
      </c>
      <c r="Z920" s="4" t="str">
        <f>IF(Tabela1[[#This Row],[R.A.E]]="SIM",VLOOKUP(Tabela1[[#This Row],[CLASSIFICAÇÃO]],Lista_Susp_!PRAZO,2,0)+Tabela1[[#This Row],[DATA]],"")</f>
        <v/>
      </c>
      <c r="AA920" s="13" t="b">
        <f ca="1">IF(Tabela1[[#This Row],[R.A.E]]="SIM",IF(AC920="ok","CONCLUÍDO",IF(Tabela1[[#This Row],[PRAZO ABERTURA R.A.E]]&lt;TODAY(),"ATRASADO","NO PRAZO")))</f>
        <v>0</v>
      </c>
      <c r="AB920" s="13" t="str">
        <f ca="1">IF(Tabela1[[#This Row],[PRAZO ABERTURA R.A.E]]&gt;=TODAY(),"",IF(Tabela1[[#This Row],[STATUS]]="ATRASADO",TODAY()-Tabela1[[#This Row],[PRAZO ABERTURA R.A.E]],""))</f>
        <v/>
      </c>
      <c r="AE920" s="3"/>
      <c r="AF920" t="s">
        <v>89</v>
      </c>
    </row>
    <row r="921" spans="1:32" ht="45" x14ac:dyDescent="0.25">
      <c r="A921" s="2">
        <v>920</v>
      </c>
      <c r="B921" s="2" t="s">
        <v>25</v>
      </c>
      <c r="C921" s="85">
        <v>45502</v>
      </c>
      <c r="D921" s="18" t="str">
        <f t="shared" si="13"/>
        <v>julho</v>
      </c>
      <c r="E921" s="9">
        <v>0.51041666666666663</v>
      </c>
      <c r="F921" s="80" t="s">
        <v>5240</v>
      </c>
      <c r="G921" s="2" t="s">
        <v>36</v>
      </c>
      <c r="H921" s="23"/>
      <c r="I921" s="131"/>
      <c r="J921" s="3"/>
      <c r="K921" s="5" t="s">
        <v>5345</v>
      </c>
      <c r="L921" s="6" t="s">
        <v>150</v>
      </c>
      <c r="M921" s="3" t="s">
        <v>147</v>
      </c>
      <c r="N921" s="2" t="s">
        <v>1507</v>
      </c>
      <c r="O921" s="2" t="s">
        <v>5241</v>
      </c>
      <c r="P921" s="3" t="s">
        <v>5242</v>
      </c>
      <c r="S921" s="3"/>
      <c r="T921" s="7" t="s">
        <v>5243</v>
      </c>
      <c r="U921" s="3" t="s">
        <v>5244</v>
      </c>
      <c r="V921" s="3" t="s">
        <v>105</v>
      </c>
      <c r="W921" s="3" t="s">
        <v>85</v>
      </c>
      <c r="X921" s="3" t="s">
        <v>86</v>
      </c>
      <c r="Y921" s="3" t="s">
        <v>83</v>
      </c>
      <c r="Z921" s="4" t="str">
        <f>IF(Tabela1[[#This Row],[R.A.E]]="SIM",VLOOKUP(Tabela1[[#This Row],[CLASSIFICAÇÃO]],Lista_Susp_!PRAZO,2,0)+Tabela1[[#This Row],[DATA]],"")</f>
        <v/>
      </c>
      <c r="AA921" s="13" t="b">
        <f ca="1">IF(Tabela1[[#This Row],[R.A.E]]="SIM",IF(AC921="ok","CONCLUÍDO",IF(Tabela1[[#This Row],[PRAZO ABERTURA R.A.E]]&lt;TODAY(),"ATRASADO","NO PRAZO")))</f>
        <v>0</v>
      </c>
      <c r="AB921" s="13" t="str">
        <f ca="1">IF(Tabela1[[#This Row],[PRAZO ABERTURA R.A.E]]&gt;=TODAY(),"",IF(Tabela1[[#This Row],[STATUS]]="ATRASADO",TODAY()-Tabela1[[#This Row],[PRAZO ABERTURA R.A.E]],""))</f>
        <v/>
      </c>
      <c r="AE921" s="3"/>
      <c r="AF921" t="s">
        <v>89</v>
      </c>
    </row>
    <row r="922" spans="1:32" ht="30" x14ac:dyDescent="0.25">
      <c r="A922" s="2">
        <v>921</v>
      </c>
      <c r="B922" s="2" t="s">
        <v>25</v>
      </c>
      <c r="C922" s="85">
        <v>45499</v>
      </c>
      <c r="D922" s="18" t="str">
        <f t="shared" si="13"/>
        <v>julho</v>
      </c>
      <c r="E922" s="9">
        <v>0.44097222222222227</v>
      </c>
      <c r="F922" s="80" t="s">
        <v>5245</v>
      </c>
      <c r="G922" s="2" t="s">
        <v>28</v>
      </c>
      <c r="H922" s="23" t="s">
        <v>2399</v>
      </c>
      <c r="I922" s="131"/>
      <c r="J922" s="3"/>
      <c r="K922" s="5" t="s">
        <v>5257</v>
      </c>
      <c r="L922" s="6" t="s">
        <v>150</v>
      </c>
      <c r="M922" s="3" t="s">
        <v>145</v>
      </c>
      <c r="N922" s="2" t="s">
        <v>4265</v>
      </c>
      <c r="O922" s="2" t="s">
        <v>5246</v>
      </c>
      <c r="P922" s="3" t="s">
        <v>2974</v>
      </c>
      <c r="S922" s="3"/>
      <c r="T922" t="s">
        <v>5247</v>
      </c>
      <c r="U922" s="3" t="s">
        <v>5248</v>
      </c>
      <c r="V922" s="3" t="s">
        <v>276</v>
      </c>
      <c r="W922" s="3" t="s">
        <v>85</v>
      </c>
      <c r="X922" s="3" t="s">
        <v>86</v>
      </c>
      <c r="Y922" s="3" t="s">
        <v>83</v>
      </c>
      <c r="Z922" s="4" t="str">
        <f>IF(Tabela1[[#This Row],[R.A.E]]="SIM",VLOOKUP(Tabela1[[#This Row],[CLASSIFICAÇÃO]],Lista_Susp_!PRAZO,2,0)+Tabela1[[#This Row],[DATA]],"")</f>
        <v/>
      </c>
      <c r="AA922" s="13" t="b">
        <f ca="1">IF(Tabela1[[#This Row],[R.A.E]]="SIM",IF(AC922="ok","CONCLUÍDO",IF(Tabela1[[#This Row],[PRAZO ABERTURA R.A.E]]&lt;TODAY(),"ATRASADO","NO PRAZO")))</f>
        <v>0</v>
      </c>
      <c r="AB922" s="13" t="str">
        <f ca="1">IF(Tabela1[[#This Row],[PRAZO ABERTURA R.A.E]]&gt;=TODAY(),"",IF(Tabela1[[#This Row],[STATUS]]="ATRASADO",TODAY()-Tabela1[[#This Row],[PRAZO ABERTURA R.A.E]],""))</f>
        <v/>
      </c>
      <c r="AE922" s="3"/>
      <c r="AF922" t="s">
        <v>89</v>
      </c>
    </row>
    <row r="923" spans="1:32" ht="60" x14ac:dyDescent="0.25">
      <c r="A923" s="2">
        <v>922</v>
      </c>
      <c r="B923" s="2" t="s">
        <v>25</v>
      </c>
      <c r="C923" s="85">
        <v>45502</v>
      </c>
      <c r="D923" s="18" t="str">
        <f t="shared" si="13"/>
        <v>julho</v>
      </c>
      <c r="E923" s="9">
        <v>0.65625</v>
      </c>
      <c r="F923" s="80" t="s">
        <v>5249</v>
      </c>
      <c r="G923" s="2" t="s">
        <v>39</v>
      </c>
      <c r="H923" s="23"/>
      <c r="I923" s="131"/>
      <c r="J923" s="3"/>
      <c r="K923" s="5" t="s">
        <v>5258</v>
      </c>
      <c r="L923" s="6" t="s">
        <v>4089</v>
      </c>
      <c r="M923" s="3" t="s">
        <v>145</v>
      </c>
      <c r="N923" s="2" t="s">
        <v>2799</v>
      </c>
      <c r="O923" s="2" t="s">
        <v>5250</v>
      </c>
      <c r="P923" s="3" t="s">
        <v>2277</v>
      </c>
      <c r="S923" s="3"/>
      <c r="T923" s="7" t="s">
        <v>5251</v>
      </c>
      <c r="U923" s="3" t="s">
        <v>4069</v>
      </c>
      <c r="V923" s="3" t="s">
        <v>276</v>
      </c>
      <c r="W923" s="3" t="s">
        <v>85</v>
      </c>
      <c r="X923" s="3" t="s">
        <v>86</v>
      </c>
      <c r="Y923" s="3" t="s">
        <v>83</v>
      </c>
      <c r="Z923" s="4" t="str">
        <f>IF(Tabela1[[#This Row],[R.A.E]]="SIM",VLOOKUP(Tabela1[[#This Row],[CLASSIFICAÇÃO]],Lista_Susp_!PRAZO,2,0)+Tabela1[[#This Row],[DATA]],"")</f>
        <v/>
      </c>
      <c r="AA923" s="13" t="b">
        <f ca="1">IF(Tabela1[[#This Row],[R.A.E]]="SIM",IF(AC923="ok","CONCLUÍDO",IF(Tabela1[[#This Row],[PRAZO ABERTURA R.A.E]]&lt;TODAY(),"ATRASADO","NO PRAZO")))</f>
        <v>0</v>
      </c>
      <c r="AB923" s="13" t="str">
        <f ca="1">IF(Tabela1[[#This Row],[PRAZO ABERTURA R.A.E]]&gt;=TODAY(),"",IF(Tabela1[[#This Row],[STATUS]]="ATRASADO",TODAY()-Tabela1[[#This Row],[PRAZO ABERTURA R.A.E]],""))</f>
        <v/>
      </c>
      <c r="AE923" s="3"/>
      <c r="AF923" t="s">
        <v>89</v>
      </c>
    </row>
    <row r="924" spans="1:32" ht="45" x14ac:dyDescent="0.25">
      <c r="A924" s="2">
        <v>923</v>
      </c>
      <c r="B924" s="2" t="s">
        <v>25</v>
      </c>
      <c r="C924" s="85">
        <v>45502</v>
      </c>
      <c r="D924" s="18" t="str">
        <f t="shared" si="13"/>
        <v>julho</v>
      </c>
      <c r="E924" s="9">
        <v>0.52777777777777779</v>
      </c>
      <c r="F924" s="80" t="s">
        <v>5252</v>
      </c>
      <c r="G924" s="2" t="s">
        <v>28</v>
      </c>
      <c r="H924" s="23" t="s">
        <v>2399</v>
      </c>
      <c r="I924" s="131"/>
      <c r="J924" s="3"/>
      <c r="K924" s="5" t="s">
        <v>5346</v>
      </c>
      <c r="L924" s="6" t="s">
        <v>150</v>
      </c>
      <c r="M924" s="3" t="s">
        <v>234</v>
      </c>
      <c r="N924" s="2" t="s">
        <v>5253</v>
      </c>
      <c r="O924" s="2" t="s">
        <v>5254</v>
      </c>
      <c r="P924" s="3" t="s">
        <v>3895</v>
      </c>
      <c r="S924" s="3"/>
      <c r="T924" s="7" t="s">
        <v>5255</v>
      </c>
      <c r="U924" s="3" t="s">
        <v>5256</v>
      </c>
      <c r="V924" s="3" t="s">
        <v>97</v>
      </c>
      <c r="W924" s="3" t="s">
        <v>85</v>
      </c>
      <c r="X924" s="3" t="s">
        <v>86</v>
      </c>
      <c r="Y924" s="3" t="s">
        <v>83</v>
      </c>
      <c r="Z924" s="4" t="str">
        <f>IF(Tabela1[[#This Row],[R.A.E]]="SIM",VLOOKUP(Tabela1[[#This Row],[CLASSIFICAÇÃO]],Lista_Susp_!PRAZO,2,0)+Tabela1[[#This Row],[DATA]],"")</f>
        <v/>
      </c>
      <c r="AA924" s="13" t="b">
        <f ca="1">IF(Tabela1[[#This Row],[R.A.E]]="SIM",IF(AC924="ok","CONCLUÍDO",IF(Tabela1[[#This Row],[PRAZO ABERTURA R.A.E]]&lt;TODAY(),"ATRASADO","NO PRAZO")))</f>
        <v>0</v>
      </c>
      <c r="AB924" s="13" t="str">
        <f ca="1">IF(Tabela1[[#This Row],[PRAZO ABERTURA R.A.E]]&gt;=TODAY(),"",IF(Tabela1[[#This Row],[STATUS]]="ATRASADO",TODAY()-Tabela1[[#This Row],[PRAZO ABERTURA R.A.E]],""))</f>
        <v/>
      </c>
      <c r="AE924" s="3"/>
      <c r="AF924" t="s">
        <v>89</v>
      </c>
    </row>
    <row r="925" spans="1:32" x14ac:dyDescent="0.25">
      <c r="A925" s="2">
        <v>924</v>
      </c>
      <c r="C925" s="85"/>
      <c r="D925" s="18"/>
      <c r="E925" s="9"/>
      <c r="F925" s="80"/>
      <c r="H925" s="23"/>
      <c r="I925" s="131"/>
      <c r="J925" s="3"/>
      <c r="K925" s="5"/>
      <c r="L925" s="6"/>
      <c r="M925" s="3"/>
      <c r="N925" s="2"/>
      <c r="O925" s="2"/>
      <c r="S925" s="3"/>
      <c r="T925" s="7"/>
      <c r="Y925" s="3"/>
      <c r="Z925" s="4"/>
      <c r="AA925" s="13"/>
      <c r="AB925" s="13"/>
      <c r="AE925" s="3"/>
    </row>
    <row r="926" spans="1:32" ht="90" x14ac:dyDescent="0.25">
      <c r="A926" s="2">
        <v>925</v>
      </c>
      <c r="B926" s="2" t="s">
        <v>25</v>
      </c>
      <c r="C926" s="85">
        <v>45503</v>
      </c>
      <c r="D926" s="18" t="str">
        <f t="shared" si="13"/>
        <v>julho</v>
      </c>
      <c r="E926" s="9">
        <v>0.875</v>
      </c>
      <c r="F926" s="80" t="s">
        <v>5265</v>
      </c>
      <c r="G926" s="2" t="s">
        <v>36</v>
      </c>
      <c r="H926" s="23"/>
      <c r="I926" s="131"/>
      <c r="J926" s="3"/>
      <c r="K926" s="5" t="s">
        <v>5263</v>
      </c>
      <c r="L926" s="6" t="s">
        <v>150</v>
      </c>
      <c r="M926" s="3" t="s">
        <v>147</v>
      </c>
      <c r="N926" s="2" t="s">
        <v>5264</v>
      </c>
      <c r="O926" s="2" t="s">
        <v>5266</v>
      </c>
      <c r="P926" s="3" t="s">
        <v>3339</v>
      </c>
      <c r="S926" s="3"/>
      <c r="T926" s="7" t="s">
        <v>5267</v>
      </c>
      <c r="U926" s="3" t="s">
        <v>5268</v>
      </c>
      <c r="V926" s="3" t="s">
        <v>98</v>
      </c>
      <c r="W926" s="3" t="s">
        <v>85</v>
      </c>
      <c r="X926" s="3" t="s">
        <v>86</v>
      </c>
      <c r="Y926" s="3" t="s">
        <v>83</v>
      </c>
      <c r="Z926" s="4" t="str">
        <f>IF(Tabela1[[#This Row],[R.A.E]]="SIM",VLOOKUP(Tabela1[[#This Row],[CLASSIFICAÇÃO]],Lista_Susp_!PRAZO,2,0)+Tabela1[[#This Row],[DATA]],"")</f>
        <v/>
      </c>
      <c r="AA926" s="13" t="b">
        <f ca="1">IF(Tabela1[[#This Row],[R.A.E]]="SIM",IF(AC926="ok","CONCLUÍDO",IF(Tabela1[[#This Row],[PRAZO ABERTURA R.A.E]]&lt;TODAY(),"ATRASADO","NO PRAZO")))</f>
        <v>0</v>
      </c>
      <c r="AB926" s="13" t="str">
        <f ca="1">IF(Tabela1[[#This Row],[PRAZO ABERTURA R.A.E]]&gt;=TODAY(),"",IF(Tabela1[[#This Row],[STATUS]]="ATRASADO",TODAY()-Tabela1[[#This Row],[PRAZO ABERTURA R.A.E]],""))</f>
        <v/>
      </c>
      <c r="AE926" s="3"/>
      <c r="AF926" t="s">
        <v>89</v>
      </c>
    </row>
    <row r="927" spans="1:32" ht="30" x14ac:dyDescent="0.25">
      <c r="A927" s="2">
        <v>926</v>
      </c>
      <c r="B927" s="2" t="s">
        <v>25</v>
      </c>
      <c r="C927" s="85">
        <v>45503</v>
      </c>
      <c r="D927" s="18" t="str">
        <f t="shared" si="13"/>
        <v>julho</v>
      </c>
      <c r="E927" s="9">
        <v>0.47916666666666669</v>
      </c>
      <c r="F927" s="80" t="s">
        <v>4204</v>
      </c>
      <c r="G927" s="2" t="s">
        <v>39</v>
      </c>
      <c r="H927" s="23"/>
      <c r="I927" s="131"/>
      <c r="J927" s="3"/>
      <c r="K927" s="5" t="s">
        <v>5347</v>
      </c>
      <c r="L927" s="6" t="s">
        <v>33</v>
      </c>
      <c r="M927" s="3" t="s">
        <v>145</v>
      </c>
      <c r="N927" s="2" t="s">
        <v>145</v>
      </c>
      <c r="O927" s="2" t="s">
        <v>5269</v>
      </c>
      <c r="P927" s="3" t="s">
        <v>5270</v>
      </c>
      <c r="S927" s="3"/>
      <c r="T927" s="7" t="s">
        <v>5271</v>
      </c>
      <c r="U927" s="3" t="s">
        <v>5272</v>
      </c>
      <c r="V927" s="3" t="s">
        <v>276</v>
      </c>
      <c r="W927" s="3" t="s">
        <v>85</v>
      </c>
      <c r="X927" s="3" t="s">
        <v>86</v>
      </c>
      <c r="Y927" s="3" t="s">
        <v>83</v>
      </c>
      <c r="Z927" s="4" t="str">
        <f>IF(Tabela1[[#This Row],[R.A.E]]="SIM",VLOOKUP(Tabela1[[#This Row],[CLASSIFICAÇÃO]],Lista_Susp_!PRAZO,2,0)+Tabela1[[#This Row],[DATA]],"")</f>
        <v/>
      </c>
      <c r="AA927" s="13" t="b">
        <f ca="1">IF(Tabela1[[#This Row],[R.A.E]]="SIM",IF(AC927="ok","CONCLUÍDO",IF(Tabela1[[#This Row],[PRAZO ABERTURA R.A.E]]&lt;TODAY(),"ATRASADO","NO PRAZO")))</f>
        <v>0</v>
      </c>
      <c r="AB927" s="13" t="str">
        <f ca="1">IF(Tabela1[[#This Row],[PRAZO ABERTURA R.A.E]]&gt;=TODAY(),"",IF(Tabela1[[#This Row],[STATUS]]="ATRASADO",TODAY()-Tabela1[[#This Row],[PRAZO ABERTURA R.A.E]],""))</f>
        <v/>
      </c>
      <c r="AE927" s="3"/>
      <c r="AF927" t="s">
        <v>89</v>
      </c>
    </row>
    <row r="928" spans="1:32" ht="30" x14ac:dyDescent="0.25">
      <c r="A928" s="2">
        <v>927</v>
      </c>
      <c r="B928" s="2" t="s">
        <v>25</v>
      </c>
      <c r="C928" s="85">
        <v>45503</v>
      </c>
      <c r="D928" s="18" t="str">
        <f t="shared" si="13"/>
        <v>julho</v>
      </c>
      <c r="E928" s="9">
        <v>0.4909722222222222</v>
      </c>
      <c r="F928" s="80" t="s">
        <v>5273</v>
      </c>
      <c r="G928" s="2" t="s">
        <v>39</v>
      </c>
      <c r="H928" s="23"/>
      <c r="I928" s="131"/>
      <c r="J928" s="3"/>
      <c r="K928" s="5" t="s">
        <v>5348</v>
      </c>
      <c r="L928" s="6" t="s">
        <v>45</v>
      </c>
      <c r="M928" s="3" t="s">
        <v>145</v>
      </c>
      <c r="N928" s="2" t="s">
        <v>1513</v>
      </c>
      <c r="O928" s="2" t="s">
        <v>5274</v>
      </c>
      <c r="P928" s="3" t="s">
        <v>459</v>
      </c>
      <c r="S928" s="3"/>
      <c r="T928" t="s">
        <v>2475</v>
      </c>
      <c r="U928" s="3" t="s">
        <v>751</v>
      </c>
      <c r="V928" s="3" t="s">
        <v>105</v>
      </c>
      <c r="W928" s="3" t="s">
        <v>85</v>
      </c>
      <c r="X928" s="3" t="s">
        <v>86</v>
      </c>
      <c r="Y928" s="3" t="s">
        <v>83</v>
      </c>
      <c r="Z928" s="4" t="str">
        <f>IF(Tabela1[[#This Row],[R.A.E]]="SIM",VLOOKUP(Tabela1[[#This Row],[CLASSIFICAÇÃO]],Lista_Susp_!PRAZO,2,0)+Tabela1[[#This Row],[DATA]],"")</f>
        <v/>
      </c>
      <c r="AA928" s="13" t="b">
        <f ca="1">IF(Tabela1[[#This Row],[R.A.E]]="SIM",IF(AC928="ok","CONCLUÍDO",IF(Tabela1[[#This Row],[PRAZO ABERTURA R.A.E]]&lt;TODAY(),"ATRASADO","NO PRAZO")))</f>
        <v>0</v>
      </c>
      <c r="AB928" s="13" t="str">
        <f ca="1">IF(Tabela1[[#This Row],[PRAZO ABERTURA R.A.E]]&gt;=TODAY(),"",IF(Tabela1[[#This Row],[STATUS]]="ATRASADO",TODAY()-Tabela1[[#This Row],[PRAZO ABERTURA R.A.E]],""))</f>
        <v/>
      </c>
      <c r="AE928" s="3"/>
      <c r="AF928" t="s">
        <v>89</v>
      </c>
    </row>
    <row r="929" spans="1:32" ht="105" x14ac:dyDescent="0.25">
      <c r="A929" s="2">
        <v>928</v>
      </c>
      <c r="B929" s="2" t="s">
        <v>25</v>
      </c>
      <c r="C929" s="85">
        <v>45504</v>
      </c>
      <c r="D929" s="18" t="str">
        <f t="shared" si="13"/>
        <v>julho</v>
      </c>
      <c r="E929" s="9">
        <v>0.35902777777777778</v>
      </c>
      <c r="F929" s="80" t="s">
        <v>5275</v>
      </c>
      <c r="G929" s="2" t="s">
        <v>28</v>
      </c>
      <c r="H929" s="23" t="s">
        <v>2399</v>
      </c>
      <c r="I929" s="131"/>
      <c r="J929" s="3"/>
      <c r="K929" s="5" t="s">
        <v>5349</v>
      </c>
      <c r="L929" s="6" t="s">
        <v>155</v>
      </c>
      <c r="M929" s="3" t="s">
        <v>147</v>
      </c>
      <c r="N929" s="2" t="s">
        <v>5211</v>
      </c>
      <c r="O929" s="2" t="s">
        <v>5276</v>
      </c>
      <c r="P929" s="3" t="s">
        <v>3463</v>
      </c>
      <c r="S929" s="3"/>
      <c r="T929" s="7" t="s">
        <v>5277</v>
      </c>
      <c r="U929" s="3" t="s">
        <v>5215</v>
      </c>
      <c r="V929" s="3" t="s">
        <v>98</v>
      </c>
      <c r="W929" s="3" t="s">
        <v>85</v>
      </c>
      <c r="X929" s="3" t="s">
        <v>86</v>
      </c>
      <c r="Y929" s="3" t="s">
        <v>83</v>
      </c>
      <c r="Z929" s="4" t="str">
        <f>IF(Tabela1[[#This Row],[R.A.E]]="SIM",VLOOKUP(Tabela1[[#This Row],[CLASSIFICAÇÃO]],Lista_Susp_!PRAZO,2,0)+Tabela1[[#This Row],[DATA]],"")</f>
        <v/>
      </c>
      <c r="AA929" s="13" t="b">
        <f ca="1">IF(Tabela1[[#This Row],[R.A.E]]="SIM",IF(AC929="ok","CONCLUÍDO",IF(Tabela1[[#This Row],[PRAZO ABERTURA R.A.E]]&lt;TODAY(),"ATRASADO","NO PRAZO")))</f>
        <v>0</v>
      </c>
      <c r="AB929" s="13" t="str">
        <f ca="1">IF(Tabela1[[#This Row],[PRAZO ABERTURA R.A.E]]&gt;=TODAY(),"",IF(Tabela1[[#This Row],[STATUS]]="ATRASADO",TODAY()-Tabela1[[#This Row],[PRAZO ABERTURA R.A.E]],""))</f>
        <v/>
      </c>
      <c r="AE929" s="3"/>
      <c r="AF929" t="s">
        <v>89</v>
      </c>
    </row>
    <row r="930" spans="1:32" ht="60" x14ac:dyDescent="0.25">
      <c r="A930" s="2">
        <v>929</v>
      </c>
      <c r="B930" s="2" t="s">
        <v>25</v>
      </c>
      <c r="C930" s="85">
        <v>45503</v>
      </c>
      <c r="D930" s="18" t="str">
        <f t="shared" si="13"/>
        <v>julho</v>
      </c>
      <c r="E930" s="9">
        <v>0.16666666666666666</v>
      </c>
      <c r="F930" s="80" t="s">
        <v>5278</v>
      </c>
      <c r="G930" s="2" t="s">
        <v>28</v>
      </c>
      <c r="H930" s="23" t="s">
        <v>2399</v>
      </c>
      <c r="I930" s="131"/>
      <c r="J930" s="3"/>
      <c r="K930" s="5" t="s">
        <v>5350</v>
      </c>
      <c r="L930" s="6" t="s">
        <v>150</v>
      </c>
      <c r="M930" s="3" t="s">
        <v>144</v>
      </c>
      <c r="N930" s="2" t="s">
        <v>4409</v>
      </c>
      <c r="O930" s="2" t="s">
        <v>5279</v>
      </c>
      <c r="P930" s="3" t="s">
        <v>5280</v>
      </c>
      <c r="S930" s="3"/>
      <c r="T930" s="7" t="s">
        <v>5281</v>
      </c>
      <c r="U930" s="3" t="s">
        <v>5282</v>
      </c>
      <c r="V930" s="3" t="s">
        <v>98</v>
      </c>
      <c r="W930" s="3" t="s">
        <v>85</v>
      </c>
      <c r="X930" s="3" t="s">
        <v>86</v>
      </c>
      <c r="Y930" s="3" t="s">
        <v>83</v>
      </c>
      <c r="Z930" s="4" t="str">
        <f>IF(Tabela1[[#This Row],[R.A.E]]="SIM",VLOOKUP(Tabela1[[#This Row],[CLASSIFICAÇÃO]],Lista_Susp_!PRAZO,2,0)+Tabela1[[#This Row],[DATA]],"")</f>
        <v/>
      </c>
      <c r="AA930" s="13" t="b">
        <f ca="1">IF(Tabela1[[#This Row],[R.A.E]]="SIM",IF(AC930="ok","CONCLUÍDO",IF(Tabela1[[#This Row],[PRAZO ABERTURA R.A.E]]&lt;TODAY(),"ATRASADO","NO PRAZO")))</f>
        <v>0</v>
      </c>
      <c r="AB930" s="13" t="str">
        <f ca="1">IF(Tabela1[[#This Row],[PRAZO ABERTURA R.A.E]]&gt;=TODAY(),"",IF(Tabela1[[#This Row],[STATUS]]="ATRASADO",TODAY()-Tabela1[[#This Row],[PRAZO ABERTURA R.A.E]],""))</f>
        <v/>
      </c>
      <c r="AE930" s="3"/>
      <c r="AF930" t="s">
        <v>89</v>
      </c>
    </row>
    <row r="931" spans="1:32" ht="30" x14ac:dyDescent="0.25">
      <c r="A931" s="2">
        <v>930</v>
      </c>
      <c r="B931" s="2" t="s">
        <v>25</v>
      </c>
      <c r="C931" s="85">
        <v>45502</v>
      </c>
      <c r="D931" s="18" t="str">
        <f t="shared" si="13"/>
        <v>julho</v>
      </c>
      <c r="E931" s="9">
        <v>0.61805555555555558</v>
      </c>
      <c r="F931" s="80" t="s">
        <v>5287</v>
      </c>
      <c r="G931" s="2" t="s">
        <v>28</v>
      </c>
      <c r="H931" s="23" t="s">
        <v>2401</v>
      </c>
      <c r="I931" s="131"/>
      <c r="J931" s="3"/>
      <c r="K931" s="5" t="s">
        <v>5351</v>
      </c>
      <c r="L931" s="6" t="s">
        <v>150</v>
      </c>
      <c r="M931" s="3" t="s">
        <v>146</v>
      </c>
      <c r="N931" s="80" t="s">
        <v>5286</v>
      </c>
      <c r="O931" s="2" t="s">
        <v>5285</v>
      </c>
      <c r="P931" s="3" t="s">
        <v>4639</v>
      </c>
      <c r="S931" s="3"/>
      <c r="T931" t="s">
        <v>5284</v>
      </c>
      <c r="U931" s="3" t="s">
        <v>5283</v>
      </c>
      <c r="V931" s="3" t="s">
        <v>122</v>
      </c>
      <c r="W931" s="3" t="s">
        <v>85</v>
      </c>
      <c r="X931" s="3" t="s">
        <v>86</v>
      </c>
      <c r="Y931" s="3" t="s">
        <v>83</v>
      </c>
      <c r="Z931" s="4" t="str">
        <f>IF(Tabela1[[#This Row],[R.A.E]]="SIM",VLOOKUP(Tabela1[[#This Row],[CLASSIFICAÇÃO]],Lista_Susp_!PRAZO,2,0)+Tabela1[[#This Row],[DATA]],"")</f>
        <v/>
      </c>
      <c r="AA931" s="13" t="b">
        <f ca="1">IF(Tabela1[[#This Row],[R.A.E]]="SIM",IF(AC931="ok","CONCLUÍDO",IF(Tabela1[[#This Row],[PRAZO ABERTURA R.A.E]]&lt;TODAY(),"ATRASADO","NO PRAZO")))</f>
        <v>0</v>
      </c>
      <c r="AB931" s="13" t="str">
        <f ca="1">IF(Tabela1[[#This Row],[PRAZO ABERTURA R.A.E]]&gt;=TODAY(),"",IF(Tabela1[[#This Row],[STATUS]]="ATRASADO",TODAY()-Tabela1[[#This Row],[PRAZO ABERTURA R.A.E]],""))</f>
        <v/>
      </c>
      <c r="AE931" s="3"/>
      <c r="AF931" t="s">
        <v>89</v>
      </c>
    </row>
    <row r="932" spans="1:32" ht="45" x14ac:dyDescent="0.25">
      <c r="A932" s="2">
        <v>931</v>
      </c>
      <c r="B932" s="2" t="s">
        <v>25</v>
      </c>
      <c r="C932" s="85">
        <v>45504</v>
      </c>
      <c r="D932" s="18" t="str">
        <f t="shared" si="13"/>
        <v>julho</v>
      </c>
      <c r="E932" s="9">
        <v>0.18055555555555555</v>
      </c>
      <c r="F932" s="80" t="s">
        <v>5289</v>
      </c>
      <c r="G932" s="2" t="s">
        <v>28</v>
      </c>
      <c r="H932" s="23" t="s">
        <v>2401</v>
      </c>
      <c r="I932" s="131"/>
      <c r="J932" s="3"/>
      <c r="K932" s="5" t="s">
        <v>5352</v>
      </c>
      <c r="L932" s="6" t="s">
        <v>150</v>
      </c>
      <c r="M932" s="3" t="s">
        <v>284</v>
      </c>
      <c r="N932" s="2" t="s">
        <v>3013</v>
      </c>
      <c r="O932" s="80" t="s">
        <v>5290</v>
      </c>
      <c r="P932" s="3" t="s">
        <v>1673</v>
      </c>
      <c r="S932" s="3"/>
      <c r="T932" s="7" t="s">
        <v>5291</v>
      </c>
      <c r="U932" s="1" t="s">
        <v>5292</v>
      </c>
      <c r="V932" s="3" t="s">
        <v>112</v>
      </c>
      <c r="W932" s="3" t="s">
        <v>85</v>
      </c>
      <c r="X932" s="3" t="s">
        <v>86</v>
      </c>
      <c r="Y932" s="3" t="s">
        <v>83</v>
      </c>
      <c r="Z932" s="4" t="str">
        <f>IF(Tabela1[[#This Row],[R.A.E]]="SIM",VLOOKUP(Tabela1[[#This Row],[CLASSIFICAÇÃO]],Lista_Susp_!PRAZO,2,0)+Tabela1[[#This Row],[DATA]],"")</f>
        <v/>
      </c>
      <c r="AA932" s="13" t="b">
        <f ca="1">IF(Tabela1[[#This Row],[R.A.E]]="SIM",IF(AC932="ok","CONCLUÍDO",IF(Tabela1[[#This Row],[PRAZO ABERTURA R.A.E]]&lt;TODAY(),"ATRASADO","NO PRAZO")))</f>
        <v>0</v>
      </c>
      <c r="AB932" s="13" t="str">
        <f ca="1">IF(Tabela1[[#This Row],[PRAZO ABERTURA R.A.E]]&gt;=TODAY(),"",IF(Tabela1[[#This Row],[STATUS]]="ATRASADO",TODAY()-Tabela1[[#This Row],[PRAZO ABERTURA R.A.E]],""))</f>
        <v/>
      </c>
      <c r="AE932" s="3"/>
      <c r="AF932" t="s">
        <v>89</v>
      </c>
    </row>
    <row r="933" spans="1:32" ht="90" x14ac:dyDescent="0.25">
      <c r="A933" s="2">
        <v>932</v>
      </c>
      <c r="B933" s="82" t="s">
        <v>30</v>
      </c>
      <c r="C933" s="85">
        <v>45502</v>
      </c>
      <c r="D933" s="18" t="str">
        <f t="shared" si="13"/>
        <v>julho</v>
      </c>
      <c r="E933" s="9">
        <v>0.59027777777777779</v>
      </c>
      <c r="F933" s="80" t="s">
        <v>5293</v>
      </c>
      <c r="G933" s="2" t="s">
        <v>32</v>
      </c>
      <c r="H933" s="23"/>
      <c r="I933" s="131"/>
      <c r="J933" s="3"/>
      <c r="K933" s="5" t="s">
        <v>5353</v>
      </c>
      <c r="L933" s="6" t="s">
        <v>256</v>
      </c>
      <c r="M933" s="3" t="s">
        <v>145</v>
      </c>
      <c r="N933" s="2" t="s">
        <v>5294</v>
      </c>
      <c r="O933" s="2" t="s">
        <v>5295</v>
      </c>
      <c r="P933" s="3" t="s">
        <v>430</v>
      </c>
      <c r="S933" s="3"/>
      <c r="T933" s="7" t="s">
        <v>5296</v>
      </c>
      <c r="U933" s="3" t="s">
        <v>5297</v>
      </c>
      <c r="V933" s="3" t="s">
        <v>3991</v>
      </c>
      <c r="W933" s="3" t="s">
        <v>85</v>
      </c>
      <c r="X933" s="3" t="s">
        <v>86</v>
      </c>
      <c r="Y933" s="3" t="s">
        <v>83</v>
      </c>
      <c r="Z933" s="4" t="str">
        <f>IF(Tabela1[[#This Row],[R.A.E]]="SIM",VLOOKUP(Tabela1[[#This Row],[CLASSIFICAÇÃO]],Lista_Susp_!PRAZO,2,0)+Tabela1[[#This Row],[DATA]],"")</f>
        <v/>
      </c>
      <c r="AA933" s="13" t="b">
        <f ca="1">IF(Tabela1[[#This Row],[R.A.E]]="SIM",IF(AC933="ok","CONCLUÍDO",IF(Tabela1[[#This Row],[PRAZO ABERTURA R.A.E]]&lt;TODAY(),"ATRASADO","NO PRAZO")))</f>
        <v>0</v>
      </c>
      <c r="AB933" s="13" t="str">
        <f ca="1">IF(Tabela1[[#This Row],[PRAZO ABERTURA R.A.E]]&gt;=TODAY(),"",IF(Tabela1[[#This Row],[STATUS]]="ATRASADO",TODAY()-Tabela1[[#This Row],[PRAZO ABERTURA R.A.E]],""))</f>
        <v/>
      </c>
      <c r="AE933" s="3"/>
      <c r="AF933" t="s">
        <v>83</v>
      </c>
    </row>
    <row r="934" spans="1:32" ht="30" x14ac:dyDescent="0.25">
      <c r="A934" s="2">
        <v>933</v>
      </c>
      <c r="B934" s="2" t="s">
        <v>30</v>
      </c>
      <c r="C934" s="85">
        <v>45504</v>
      </c>
      <c r="D934" s="18" t="str">
        <f t="shared" si="13"/>
        <v>julho</v>
      </c>
      <c r="E934" s="9">
        <v>0.3611111111111111</v>
      </c>
      <c r="F934" s="80" t="s">
        <v>5298</v>
      </c>
      <c r="G934" s="2" t="s">
        <v>32</v>
      </c>
      <c r="H934" s="23"/>
      <c r="I934" s="131"/>
      <c r="J934" s="3"/>
      <c r="K934" s="5" t="s">
        <v>5354</v>
      </c>
      <c r="L934" s="6" t="s">
        <v>153</v>
      </c>
      <c r="M934" s="3" t="s">
        <v>51</v>
      </c>
      <c r="N934" s="2" t="s">
        <v>5299</v>
      </c>
      <c r="O934" s="2" t="s">
        <v>5300</v>
      </c>
      <c r="P934" s="3" t="s">
        <v>327</v>
      </c>
      <c r="S934" s="3"/>
      <c r="T934" s="7" t="s">
        <v>5301</v>
      </c>
      <c r="U934" s="3" t="s">
        <v>5302</v>
      </c>
      <c r="V934" s="3" t="s">
        <v>604</v>
      </c>
      <c r="W934" s="3" t="s">
        <v>85</v>
      </c>
      <c r="X934" s="3" t="s">
        <v>86</v>
      </c>
      <c r="Y934" s="3" t="s">
        <v>83</v>
      </c>
      <c r="Z934" s="4" t="str">
        <f>IF(Tabela1[[#This Row],[R.A.E]]="SIM",VLOOKUP(Tabela1[[#This Row],[CLASSIFICAÇÃO]],Lista_Susp_!PRAZO,2,0)+Tabela1[[#This Row],[DATA]],"")</f>
        <v/>
      </c>
      <c r="AA934" s="13" t="b">
        <f ca="1">IF(Tabela1[[#This Row],[R.A.E]]="SIM",IF(AC934="ok","CONCLUÍDO",IF(Tabela1[[#This Row],[PRAZO ABERTURA R.A.E]]&lt;TODAY(),"ATRASADO","NO PRAZO")))</f>
        <v>0</v>
      </c>
      <c r="AB934" s="13" t="str">
        <f ca="1">IF(Tabela1[[#This Row],[PRAZO ABERTURA R.A.E]]&gt;=TODAY(),"",IF(Tabela1[[#This Row],[STATUS]]="ATRASADO",TODAY()-Tabela1[[#This Row],[PRAZO ABERTURA R.A.E]],""))</f>
        <v/>
      </c>
      <c r="AE934" s="3"/>
      <c r="AF934" t="s">
        <v>89</v>
      </c>
    </row>
    <row r="935" spans="1:32" ht="30" x14ac:dyDescent="0.25">
      <c r="A935" s="2">
        <v>934</v>
      </c>
      <c r="B935" s="2" t="s">
        <v>25</v>
      </c>
      <c r="C935" s="85">
        <v>45505</v>
      </c>
      <c r="D935" s="18" t="str">
        <f t="shared" si="13"/>
        <v>agosto</v>
      </c>
      <c r="E935" s="9">
        <v>0.20833333333333334</v>
      </c>
      <c r="F935" s="80" t="s">
        <v>5303</v>
      </c>
      <c r="G935" s="2" t="s">
        <v>28</v>
      </c>
      <c r="H935" s="23" t="s">
        <v>2399</v>
      </c>
      <c r="I935" s="131"/>
      <c r="J935" s="3"/>
      <c r="K935" s="5" t="s">
        <v>5304</v>
      </c>
      <c r="L935" s="6" t="s">
        <v>150</v>
      </c>
      <c r="M935" s="3" t="s">
        <v>146</v>
      </c>
      <c r="N935" s="2" t="s">
        <v>3346</v>
      </c>
      <c r="O935" s="2" t="s">
        <v>5305</v>
      </c>
      <c r="P935" s="3" t="s">
        <v>3260</v>
      </c>
      <c r="S935" s="3"/>
      <c r="T935" t="s">
        <v>5306</v>
      </c>
      <c r="U935" s="3" t="s">
        <v>3262</v>
      </c>
      <c r="V935" s="3" t="s">
        <v>122</v>
      </c>
      <c r="W935" s="3" t="s">
        <v>85</v>
      </c>
      <c r="X935" s="3" t="s">
        <v>86</v>
      </c>
      <c r="Y935" s="3" t="s">
        <v>83</v>
      </c>
      <c r="Z935" s="4" t="str">
        <f>IF(Tabela1[[#This Row],[R.A.E]]="SIM",VLOOKUP(Tabela1[[#This Row],[CLASSIFICAÇÃO]],Lista_Susp_!PRAZO,2,0)+Tabela1[[#This Row],[DATA]],"")</f>
        <v/>
      </c>
      <c r="AA935" s="13" t="b">
        <f ca="1">IF(Tabela1[[#This Row],[R.A.E]]="SIM",IF(AC935="ok","CONCLUÍDO",IF(Tabela1[[#This Row],[PRAZO ABERTURA R.A.E]]&lt;TODAY(),"ATRASADO","NO PRAZO")))</f>
        <v>0</v>
      </c>
      <c r="AB935" s="13" t="str">
        <f ca="1">IF(Tabela1[[#This Row],[PRAZO ABERTURA R.A.E]]&gt;=TODAY(),"",IF(Tabela1[[#This Row],[STATUS]]="ATRASADO",TODAY()-Tabela1[[#This Row],[PRAZO ABERTURA R.A.E]],""))</f>
        <v/>
      </c>
      <c r="AE935" s="3"/>
      <c r="AF935" t="s">
        <v>89</v>
      </c>
    </row>
    <row r="936" spans="1:32" ht="60" x14ac:dyDescent="0.25">
      <c r="A936" s="2">
        <v>935</v>
      </c>
      <c r="B936" s="2" t="s">
        <v>25</v>
      </c>
      <c r="C936" s="85">
        <v>45505</v>
      </c>
      <c r="D936" s="18" t="str">
        <f t="shared" si="13"/>
        <v>agosto</v>
      </c>
      <c r="E936" s="9">
        <v>7.2916666666666671E-2</v>
      </c>
      <c r="F936" s="80" t="s">
        <v>5289</v>
      </c>
      <c r="G936" s="2" t="s">
        <v>28</v>
      </c>
      <c r="H936" s="23" t="s">
        <v>2401</v>
      </c>
      <c r="I936" s="131"/>
      <c r="J936" s="3"/>
      <c r="K936" s="5" t="s">
        <v>5355</v>
      </c>
      <c r="L936" s="6" t="s">
        <v>150</v>
      </c>
      <c r="M936" s="3" t="s">
        <v>284</v>
      </c>
      <c r="N936" s="2" t="s">
        <v>3013</v>
      </c>
      <c r="O936" s="80" t="s">
        <v>5307</v>
      </c>
      <c r="P936" s="3" t="s">
        <v>1673</v>
      </c>
      <c r="S936" s="3"/>
      <c r="T936" s="7" t="s">
        <v>5308</v>
      </c>
      <c r="U936" s="3" t="s">
        <v>5309</v>
      </c>
      <c r="V936" s="3" t="s">
        <v>112</v>
      </c>
      <c r="W936" s="3" t="s">
        <v>85</v>
      </c>
      <c r="X936" s="3" t="s">
        <v>86</v>
      </c>
      <c r="Y936" s="3" t="s">
        <v>83</v>
      </c>
      <c r="Z936" s="4" t="str">
        <f>IF(Tabela1[[#This Row],[R.A.E]]="SIM",VLOOKUP(Tabela1[[#This Row],[CLASSIFICAÇÃO]],Lista_Susp_!PRAZO,2,0)+Tabela1[[#This Row],[DATA]],"")</f>
        <v/>
      </c>
      <c r="AA936" s="13" t="b">
        <f ca="1">IF(Tabela1[[#This Row],[R.A.E]]="SIM",IF(AC936="ok","CONCLUÍDO",IF(Tabela1[[#This Row],[PRAZO ABERTURA R.A.E]]&lt;TODAY(),"ATRASADO","NO PRAZO")))</f>
        <v>0</v>
      </c>
      <c r="AB936" s="13" t="str">
        <f ca="1">IF(Tabela1[[#This Row],[PRAZO ABERTURA R.A.E]]&gt;=TODAY(),"",IF(Tabela1[[#This Row],[STATUS]]="ATRASADO",TODAY()-Tabela1[[#This Row],[PRAZO ABERTURA R.A.E]],""))</f>
        <v/>
      </c>
      <c r="AE936" s="3"/>
      <c r="AF936" t="s">
        <v>89</v>
      </c>
    </row>
    <row r="937" spans="1:32" ht="45" x14ac:dyDescent="0.25">
      <c r="A937" s="2">
        <v>936</v>
      </c>
      <c r="B937" s="2" t="s">
        <v>25</v>
      </c>
      <c r="C937" s="85">
        <v>45504</v>
      </c>
      <c r="D937" s="18" t="str">
        <f t="shared" si="13"/>
        <v>julho</v>
      </c>
      <c r="E937" s="9">
        <v>0.44791666666666669</v>
      </c>
      <c r="F937" s="80" t="s">
        <v>5249</v>
      </c>
      <c r="G937" s="2" t="s">
        <v>39</v>
      </c>
      <c r="H937" s="23"/>
      <c r="I937" s="131"/>
      <c r="J937" s="3"/>
      <c r="K937" s="5" t="s">
        <v>5356</v>
      </c>
      <c r="L937" s="6" t="s">
        <v>4089</v>
      </c>
      <c r="M937" s="3" t="s">
        <v>145</v>
      </c>
      <c r="N937" s="2" t="s">
        <v>2799</v>
      </c>
      <c r="O937" s="2" t="s">
        <v>4949</v>
      </c>
      <c r="P937" s="3" t="s">
        <v>446</v>
      </c>
      <c r="S937" s="3"/>
      <c r="T937" s="7" t="s">
        <v>5310</v>
      </c>
      <c r="U937" s="3" t="s">
        <v>4069</v>
      </c>
      <c r="V937" s="3" t="s">
        <v>276</v>
      </c>
      <c r="W937" s="3" t="s">
        <v>92</v>
      </c>
      <c r="X937" s="3" t="s">
        <v>86</v>
      </c>
      <c r="Y937" s="3" t="s">
        <v>89</v>
      </c>
      <c r="Z937" s="4">
        <f>IF(Tabela1[[#This Row],[R.A.E]]="SIM",VLOOKUP(Tabela1[[#This Row],[CLASSIFICAÇÃO]],Lista_Susp_!PRAZO,2,0)+Tabela1[[#This Row],[DATA]],"")</f>
        <v>45511</v>
      </c>
      <c r="AA937" s="13" t="str">
        <f ca="1">IF(Tabela1[[#This Row],[R.A.E]]="SIM",IF(AC937="ok","CONCLUÍDO",IF(Tabela1[[#This Row],[PRAZO ABERTURA R.A.E]]&lt;TODAY(),"ATRASADO","NO PRAZO")))</f>
        <v>CONCLUÍDO</v>
      </c>
      <c r="AB937" s="13" t="str">
        <f ca="1">IF(Tabela1[[#This Row],[PRAZO ABERTURA R.A.E]]&gt;=TODAY(),"",IF(Tabela1[[#This Row],[STATUS]]="ATRASADO",TODAY()-Tabela1[[#This Row],[PRAZO ABERTURA R.A.E]],""))</f>
        <v/>
      </c>
      <c r="AC937" s="3" t="s">
        <v>248</v>
      </c>
      <c r="AD937" s="4">
        <v>45512</v>
      </c>
      <c r="AE937" s="3" t="s">
        <v>89</v>
      </c>
      <c r="AF937" t="s">
        <v>89</v>
      </c>
    </row>
    <row r="938" spans="1:32" ht="60" x14ac:dyDescent="0.25">
      <c r="A938" s="2">
        <v>937</v>
      </c>
      <c r="B938" s="2" t="s">
        <v>25</v>
      </c>
      <c r="C938" s="85">
        <v>45504</v>
      </c>
      <c r="D938" s="18" t="str">
        <f t="shared" si="13"/>
        <v>julho</v>
      </c>
      <c r="E938" s="9">
        <v>0.625</v>
      </c>
      <c r="F938" s="80" t="s">
        <v>5357</v>
      </c>
      <c r="G938" s="2" t="s">
        <v>32</v>
      </c>
      <c r="H938" s="23"/>
      <c r="I938" s="131"/>
      <c r="J938" s="3"/>
      <c r="K938" s="5" t="s">
        <v>5358</v>
      </c>
      <c r="L938" s="6" t="s">
        <v>150</v>
      </c>
      <c r="M938" s="3" t="s">
        <v>145</v>
      </c>
      <c r="N938" s="2" t="s">
        <v>3966</v>
      </c>
      <c r="O938" s="80" t="s">
        <v>5311</v>
      </c>
      <c r="P938" s="3" t="s">
        <v>5180</v>
      </c>
      <c r="S938" s="3"/>
      <c r="T938" s="7" t="s">
        <v>5312</v>
      </c>
      <c r="U938" s="3" t="s">
        <v>3620</v>
      </c>
      <c r="V938" s="3" t="s">
        <v>84</v>
      </c>
      <c r="W938" s="3" t="s">
        <v>85</v>
      </c>
      <c r="X938" s="3" t="s">
        <v>86</v>
      </c>
      <c r="Y938" s="3" t="s">
        <v>83</v>
      </c>
      <c r="Z938" s="4" t="str">
        <f>IF(Tabela1[[#This Row],[R.A.E]]="SIM",VLOOKUP(Tabela1[[#This Row],[CLASSIFICAÇÃO]],Lista_Susp_!PRAZO,2,0)+Tabela1[[#This Row],[DATA]],"")</f>
        <v/>
      </c>
      <c r="AA938" s="13" t="b">
        <f ca="1">IF(Tabela1[[#This Row],[R.A.E]]="SIM",IF(AC938="ok","CONCLUÍDO",IF(Tabela1[[#This Row],[PRAZO ABERTURA R.A.E]]&lt;TODAY(),"ATRASADO","NO PRAZO")))</f>
        <v>0</v>
      </c>
      <c r="AB938" s="13" t="str">
        <f ca="1">IF(Tabela1[[#This Row],[PRAZO ABERTURA R.A.E]]&gt;=TODAY(),"",IF(Tabela1[[#This Row],[STATUS]]="ATRASADO",TODAY()-Tabela1[[#This Row],[PRAZO ABERTURA R.A.E]],""))</f>
        <v/>
      </c>
      <c r="AE938" s="3"/>
      <c r="AF938" t="s">
        <v>89</v>
      </c>
    </row>
    <row r="939" spans="1:32" ht="60" x14ac:dyDescent="0.25">
      <c r="A939" s="2">
        <v>938</v>
      </c>
      <c r="B939" s="2" t="s">
        <v>25</v>
      </c>
      <c r="C939" s="85">
        <v>45503</v>
      </c>
      <c r="D939" s="18" t="str">
        <f t="shared" si="13"/>
        <v>julho</v>
      </c>
      <c r="E939" s="9">
        <v>0.54166666666666663</v>
      </c>
      <c r="F939" s="80" t="s">
        <v>5313</v>
      </c>
      <c r="G939" s="2" t="s">
        <v>32</v>
      </c>
      <c r="H939" s="23"/>
      <c r="I939" s="131"/>
      <c r="J939" s="3"/>
      <c r="K939" s="5" t="s">
        <v>5314</v>
      </c>
      <c r="L939" s="6" t="s">
        <v>150</v>
      </c>
      <c r="M939" s="3" t="s">
        <v>51</v>
      </c>
      <c r="N939" s="2" t="s">
        <v>5315</v>
      </c>
      <c r="O939" s="2" t="s">
        <v>5316</v>
      </c>
      <c r="P939" s="3" t="s">
        <v>3636</v>
      </c>
      <c r="S939" s="3"/>
      <c r="T939" s="7" t="s">
        <v>5317</v>
      </c>
      <c r="U939" s="3" t="s">
        <v>5318</v>
      </c>
      <c r="V939" s="3" t="s">
        <v>97</v>
      </c>
      <c r="W939" s="3" t="s">
        <v>85</v>
      </c>
      <c r="X939" s="3" t="s">
        <v>86</v>
      </c>
      <c r="Y939" s="3" t="s">
        <v>83</v>
      </c>
      <c r="Z939" s="4" t="str">
        <f>IF(Tabela1[[#This Row],[R.A.E]]="SIM",VLOOKUP(Tabela1[[#This Row],[CLASSIFICAÇÃO]],Lista_Susp_!PRAZO,2,0)+Tabela1[[#This Row],[DATA]],"")</f>
        <v/>
      </c>
      <c r="AA939" s="13" t="b">
        <f ca="1">IF(Tabela1[[#This Row],[R.A.E]]="SIM",IF(AC939="ok","CONCLUÍDO",IF(Tabela1[[#This Row],[PRAZO ABERTURA R.A.E]]&lt;TODAY(),"ATRASADO","NO PRAZO")))</f>
        <v>0</v>
      </c>
      <c r="AB939" s="13" t="str">
        <f ca="1">IF(Tabela1[[#This Row],[PRAZO ABERTURA R.A.E]]&gt;=TODAY(),"",IF(Tabela1[[#This Row],[STATUS]]="ATRASADO",TODAY()-Tabela1[[#This Row],[PRAZO ABERTURA R.A.E]],""))</f>
        <v/>
      </c>
      <c r="AE939" s="3"/>
      <c r="AF939" t="s">
        <v>89</v>
      </c>
    </row>
    <row r="940" spans="1:32" ht="60" x14ac:dyDescent="0.25">
      <c r="A940" s="2">
        <v>939</v>
      </c>
      <c r="B940" s="2" t="s">
        <v>25</v>
      </c>
      <c r="C940" s="85">
        <v>45504</v>
      </c>
      <c r="D940" s="18" t="str">
        <f t="shared" si="13"/>
        <v>julho</v>
      </c>
      <c r="E940" s="9">
        <v>0.85416666666666663</v>
      </c>
      <c r="F940" s="80" t="s">
        <v>5319</v>
      </c>
      <c r="G940" s="2" t="s">
        <v>28</v>
      </c>
      <c r="H940" s="23" t="s">
        <v>2400</v>
      </c>
      <c r="I940" s="131"/>
      <c r="J940" s="3"/>
      <c r="K940" s="76" t="s">
        <v>5359</v>
      </c>
      <c r="L940" s="6" t="s">
        <v>150</v>
      </c>
      <c r="M940" s="3" t="s">
        <v>145</v>
      </c>
      <c r="N940" s="2" t="s">
        <v>4780</v>
      </c>
      <c r="O940" s="2" t="s">
        <v>5320</v>
      </c>
      <c r="P940" s="3" t="s">
        <v>5321</v>
      </c>
      <c r="S940" s="3"/>
      <c r="T940" s="7" t="s">
        <v>5322</v>
      </c>
      <c r="U940" s="3" t="s">
        <v>4536</v>
      </c>
      <c r="V940" s="3" t="s">
        <v>84</v>
      </c>
      <c r="W940" s="3" t="s">
        <v>85</v>
      </c>
      <c r="X940" s="3" t="s">
        <v>86</v>
      </c>
      <c r="Y940" s="3" t="s">
        <v>83</v>
      </c>
      <c r="Z940" s="4" t="str">
        <f>IF(Tabela1[[#This Row],[R.A.E]]="SIM",VLOOKUP(Tabela1[[#This Row],[CLASSIFICAÇÃO]],Lista_Susp_!PRAZO,2,0)+Tabela1[[#This Row],[DATA]],"")</f>
        <v/>
      </c>
      <c r="AA940" s="13" t="b">
        <f ca="1">IF(Tabela1[[#This Row],[R.A.E]]="SIM",IF(AC940="ok","CONCLUÍDO",IF(Tabela1[[#This Row],[PRAZO ABERTURA R.A.E]]&lt;TODAY(),"ATRASADO","NO PRAZO")))</f>
        <v>0</v>
      </c>
      <c r="AB940" s="13" t="str">
        <f ca="1">IF(Tabela1[[#This Row],[PRAZO ABERTURA R.A.E]]&gt;=TODAY(),"",IF(Tabela1[[#This Row],[STATUS]]="ATRASADO",TODAY()-Tabela1[[#This Row],[PRAZO ABERTURA R.A.E]],""))</f>
        <v/>
      </c>
      <c r="AE940" s="3"/>
      <c r="AF940" t="s">
        <v>89</v>
      </c>
    </row>
    <row r="941" spans="1:32" ht="45" x14ac:dyDescent="0.25">
      <c r="A941" s="2">
        <v>940</v>
      </c>
      <c r="B941" s="2" t="s">
        <v>25</v>
      </c>
      <c r="C941" s="85">
        <v>45505</v>
      </c>
      <c r="D941" s="18" t="str">
        <f t="shared" si="13"/>
        <v>agosto</v>
      </c>
      <c r="E941" s="9">
        <v>0.30902777777777779</v>
      </c>
      <c r="F941" s="80" t="s">
        <v>5323</v>
      </c>
      <c r="G941" s="2" t="s">
        <v>32</v>
      </c>
      <c r="H941" s="23"/>
      <c r="I941" s="131"/>
      <c r="J941" s="3"/>
      <c r="K941" s="5" t="s">
        <v>5360</v>
      </c>
      <c r="L941" s="6" t="s">
        <v>209</v>
      </c>
      <c r="M941" s="3" t="s">
        <v>145</v>
      </c>
      <c r="N941" s="2" t="s">
        <v>1805</v>
      </c>
      <c r="O941" s="2" t="s">
        <v>5324</v>
      </c>
      <c r="P941" s="3" t="s">
        <v>3895</v>
      </c>
      <c r="S941" s="3"/>
      <c r="T941" s="7" t="s">
        <v>5325</v>
      </c>
      <c r="U941" s="3" t="s">
        <v>5326</v>
      </c>
      <c r="V941" s="3" t="s">
        <v>91</v>
      </c>
      <c r="W941" s="3" t="s">
        <v>85</v>
      </c>
      <c r="X941" s="3" t="s">
        <v>86</v>
      </c>
      <c r="Y941" s="3" t="s">
        <v>83</v>
      </c>
      <c r="Z941" s="4" t="str">
        <f>IF(Tabela1[[#This Row],[R.A.E]]="SIM",VLOOKUP(Tabela1[[#This Row],[CLASSIFICAÇÃO]],Lista_Susp_!PRAZO,2,0)+Tabela1[[#This Row],[DATA]],"")</f>
        <v/>
      </c>
      <c r="AA941" s="13" t="b">
        <f ca="1">IF(Tabela1[[#This Row],[R.A.E]]="SIM",IF(AC941="ok","CONCLUÍDO",IF(Tabela1[[#This Row],[PRAZO ABERTURA R.A.E]]&lt;TODAY(),"ATRASADO","NO PRAZO")))</f>
        <v>0</v>
      </c>
      <c r="AB941" s="13" t="str">
        <f ca="1">IF(Tabela1[[#This Row],[PRAZO ABERTURA R.A.E]]&gt;=TODAY(),"",IF(Tabela1[[#This Row],[STATUS]]="ATRASADO",TODAY()-Tabela1[[#This Row],[PRAZO ABERTURA R.A.E]],""))</f>
        <v/>
      </c>
      <c r="AE941" s="3"/>
      <c r="AF941" t="s">
        <v>89</v>
      </c>
    </row>
    <row r="942" spans="1:32" ht="60" x14ac:dyDescent="0.25">
      <c r="A942" s="2">
        <v>941</v>
      </c>
      <c r="B942" s="2" t="s">
        <v>25</v>
      </c>
      <c r="C942" s="85">
        <v>45505</v>
      </c>
      <c r="D942" s="18" t="str">
        <f t="shared" si="13"/>
        <v>agosto</v>
      </c>
      <c r="E942" s="9">
        <v>0.4375</v>
      </c>
      <c r="F942" s="80" t="s">
        <v>5327</v>
      </c>
      <c r="G942" s="2" t="s">
        <v>32</v>
      </c>
      <c r="H942" s="23"/>
      <c r="I942" s="131"/>
      <c r="J942" s="3"/>
      <c r="K942" s="5" t="s">
        <v>5328</v>
      </c>
      <c r="L942" s="6" t="s">
        <v>243</v>
      </c>
      <c r="M942" s="3" t="s">
        <v>145</v>
      </c>
      <c r="N942" s="2" t="s">
        <v>4706</v>
      </c>
      <c r="O942" s="2" t="s">
        <v>5329</v>
      </c>
      <c r="P942" s="3" t="s">
        <v>5330</v>
      </c>
      <c r="S942" s="3"/>
      <c r="T942" s="7" t="s">
        <v>5331</v>
      </c>
      <c r="U942" s="3" t="s">
        <v>3538</v>
      </c>
      <c r="V942" s="3" t="s">
        <v>91</v>
      </c>
      <c r="W942" s="3" t="s">
        <v>85</v>
      </c>
      <c r="X942" s="3" t="s">
        <v>86</v>
      </c>
      <c r="Y942" s="3" t="s">
        <v>83</v>
      </c>
      <c r="Z942" s="4" t="str">
        <f>IF(Tabela1[[#This Row],[R.A.E]]="SIM",VLOOKUP(Tabela1[[#This Row],[CLASSIFICAÇÃO]],Lista_Susp_!PRAZO,2,0)+Tabela1[[#This Row],[DATA]],"")</f>
        <v/>
      </c>
      <c r="AA942" s="13" t="b">
        <f ca="1">IF(Tabela1[[#This Row],[R.A.E]]="SIM",IF(AC942="ok","CONCLUÍDO",IF(Tabela1[[#This Row],[PRAZO ABERTURA R.A.E]]&lt;TODAY(),"ATRASADO","NO PRAZO")))</f>
        <v>0</v>
      </c>
      <c r="AB942" s="13" t="str">
        <f ca="1">IF(Tabela1[[#This Row],[PRAZO ABERTURA R.A.E]]&gt;=TODAY(),"",IF(Tabela1[[#This Row],[STATUS]]="ATRASADO",TODAY()-Tabela1[[#This Row],[PRAZO ABERTURA R.A.E]],""))</f>
        <v/>
      </c>
      <c r="AE942" s="3"/>
      <c r="AF942" t="s">
        <v>89</v>
      </c>
    </row>
    <row r="943" spans="1:32" ht="60" x14ac:dyDescent="0.25">
      <c r="A943" s="2">
        <v>942</v>
      </c>
      <c r="B943" s="2" t="s">
        <v>25</v>
      </c>
      <c r="C943" s="85">
        <v>45505</v>
      </c>
      <c r="D943" s="18" t="str">
        <f t="shared" si="13"/>
        <v>agosto</v>
      </c>
      <c r="E943" s="9">
        <v>0.26041666666666669</v>
      </c>
      <c r="F943" s="80" t="s">
        <v>5332</v>
      </c>
      <c r="G943" s="2" t="s">
        <v>32</v>
      </c>
      <c r="H943" s="23"/>
      <c r="I943" s="131"/>
      <c r="J943" s="3"/>
      <c r="K943" s="5" t="s">
        <v>5361</v>
      </c>
      <c r="L943" s="6" t="s">
        <v>221</v>
      </c>
      <c r="M943" s="3" t="s">
        <v>145</v>
      </c>
      <c r="N943" s="2" t="s">
        <v>4497</v>
      </c>
      <c r="O943" s="2" t="s">
        <v>5333</v>
      </c>
      <c r="P943" s="3" t="s">
        <v>3497</v>
      </c>
      <c r="S943" s="3"/>
      <c r="T943" s="7" t="s">
        <v>5334</v>
      </c>
      <c r="U943" s="3" t="s">
        <v>5335</v>
      </c>
      <c r="V943" s="3" t="s">
        <v>276</v>
      </c>
      <c r="W943" s="3" t="s">
        <v>85</v>
      </c>
      <c r="X943" s="3" t="s">
        <v>86</v>
      </c>
      <c r="Y943" s="3" t="s">
        <v>83</v>
      </c>
      <c r="Z943" s="4" t="str">
        <f>IF(Tabela1[[#This Row],[R.A.E]]="SIM",VLOOKUP(Tabela1[[#This Row],[CLASSIFICAÇÃO]],Lista_Susp_!PRAZO,2,0)+Tabela1[[#This Row],[DATA]],"")</f>
        <v/>
      </c>
      <c r="AA943" s="13" t="b">
        <f ca="1">IF(Tabela1[[#This Row],[R.A.E]]="SIM",IF(AC943="ok","CONCLUÍDO",IF(Tabela1[[#This Row],[PRAZO ABERTURA R.A.E]]&lt;TODAY(),"ATRASADO","NO PRAZO")))</f>
        <v>0</v>
      </c>
      <c r="AB943" s="13" t="str">
        <f ca="1">IF(Tabela1[[#This Row],[PRAZO ABERTURA R.A.E]]&gt;=TODAY(),"",IF(Tabela1[[#This Row],[STATUS]]="ATRASADO",TODAY()-Tabela1[[#This Row],[PRAZO ABERTURA R.A.E]],""))</f>
        <v/>
      </c>
      <c r="AE943" s="3"/>
      <c r="AF943" t="s">
        <v>89</v>
      </c>
    </row>
    <row r="944" spans="1:32" ht="60" x14ac:dyDescent="0.25">
      <c r="A944" s="2">
        <v>943</v>
      </c>
      <c r="B944" s="2" t="s">
        <v>25</v>
      </c>
      <c r="C944" s="85">
        <v>45505</v>
      </c>
      <c r="D944" s="18" t="str">
        <f t="shared" si="13"/>
        <v>agosto</v>
      </c>
      <c r="E944" s="9">
        <v>0.53125</v>
      </c>
      <c r="F944" s="80" t="s">
        <v>5337</v>
      </c>
      <c r="G944" s="2" t="s">
        <v>36</v>
      </c>
      <c r="H944" s="23"/>
      <c r="I944" s="131"/>
      <c r="J944" s="3"/>
      <c r="K944" s="5" t="s">
        <v>5362</v>
      </c>
      <c r="L944" s="6" t="s">
        <v>150</v>
      </c>
      <c r="M944" s="3" t="s">
        <v>147</v>
      </c>
      <c r="N944" s="2" t="s">
        <v>5336</v>
      </c>
      <c r="O944" s="2" t="s">
        <v>5338</v>
      </c>
      <c r="P944" s="3" t="s">
        <v>3411</v>
      </c>
      <c r="S944" s="3"/>
      <c r="T944" s="7" t="s">
        <v>5339</v>
      </c>
      <c r="U944" s="3" t="s">
        <v>3486</v>
      </c>
      <c r="V944" s="3" t="s">
        <v>98</v>
      </c>
      <c r="W944" s="3" t="s">
        <v>85</v>
      </c>
      <c r="X944" s="3" t="s">
        <v>86</v>
      </c>
      <c r="Y944" s="3" t="s">
        <v>83</v>
      </c>
      <c r="Z944" s="4" t="str">
        <f>IF(Tabela1[[#This Row],[R.A.E]]="SIM",VLOOKUP(Tabela1[[#This Row],[CLASSIFICAÇÃO]],Lista_Susp_!PRAZO,2,0)+Tabela1[[#This Row],[DATA]],"")</f>
        <v/>
      </c>
      <c r="AA944" s="13" t="b">
        <f ca="1">IF(Tabela1[[#This Row],[R.A.E]]="SIM",IF(AC944="ok","CONCLUÍDO",IF(Tabela1[[#This Row],[PRAZO ABERTURA R.A.E]]&lt;TODAY(),"ATRASADO","NO PRAZO")))</f>
        <v>0</v>
      </c>
      <c r="AB944" s="13" t="str">
        <f ca="1">IF(Tabela1[[#This Row],[PRAZO ABERTURA R.A.E]]&gt;=TODAY(),"",IF(Tabela1[[#This Row],[STATUS]]="ATRASADO",TODAY()-Tabela1[[#This Row],[PRAZO ABERTURA R.A.E]],""))</f>
        <v/>
      </c>
      <c r="AE944" s="3"/>
      <c r="AF944" t="s">
        <v>89</v>
      </c>
    </row>
    <row r="945" spans="1:32" ht="75" x14ac:dyDescent="0.25">
      <c r="A945" s="168">
        <v>944</v>
      </c>
      <c r="B945" s="2" t="s">
        <v>25</v>
      </c>
      <c r="C945" s="85">
        <v>45504</v>
      </c>
      <c r="D945" s="18" t="str">
        <f t="shared" si="13"/>
        <v>julho</v>
      </c>
      <c r="E945" s="9">
        <v>0.75</v>
      </c>
      <c r="F945" s="80" t="s">
        <v>3653</v>
      </c>
      <c r="G945" s="2" t="s">
        <v>32</v>
      </c>
      <c r="H945" s="23"/>
      <c r="I945" s="131"/>
      <c r="J945" s="3"/>
      <c r="K945" s="5" t="s">
        <v>5363</v>
      </c>
      <c r="L945" s="6" t="s">
        <v>150</v>
      </c>
      <c r="M945" s="3" t="s">
        <v>257</v>
      </c>
      <c r="N945" s="2" t="s">
        <v>5340</v>
      </c>
      <c r="O945" s="2" t="s">
        <v>5341</v>
      </c>
      <c r="P945" s="3" t="s">
        <v>5342</v>
      </c>
      <c r="S945" s="3"/>
      <c r="T945" s="7" t="s">
        <v>5343</v>
      </c>
      <c r="U945" s="3" t="s">
        <v>5344</v>
      </c>
      <c r="V945" s="3" t="s">
        <v>297</v>
      </c>
      <c r="W945" s="3" t="s">
        <v>85</v>
      </c>
      <c r="X945" s="3" t="s">
        <v>86</v>
      </c>
      <c r="Y945" s="3" t="s">
        <v>83</v>
      </c>
      <c r="Z945" s="4" t="str">
        <f>IF(Tabela1[[#This Row],[R.A.E]]="SIM",VLOOKUP(Tabela1[[#This Row],[CLASSIFICAÇÃO]],Lista_Susp_!PRAZO,2,0)+Tabela1[[#This Row],[DATA]],"")</f>
        <v/>
      </c>
      <c r="AA945" s="13" t="b">
        <f ca="1">IF(Tabela1[[#This Row],[R.A.E]]="SIM",IF(AC945="ok","CONCLUÍDO",IF(Tabela1[[#This Row],[PRAZO ABERTURA R.A.E]]&lt;TODAY(),"ATRASADO","NO PRAZO")))</f>
        <v>0</v>
      </c>
      <c r="AB945" s="13" t="str">
        <f ca="1">IF(Tabela1[[#This Row],[PRAZO ABERTURA R.A.E]]&gt;=TODAY(),"",IF(Tabela1[[#This Row],[STATUS]]="ATRASADO",TODAY()-Tabela1[[#This Row],[PRAZO ABERTURA R.A.E]],""))</f>
        <v/>
      </c>
      <c r="AE945" s="3"/>
      <c r="AF945" t="s">
        <v>89</v>
      </c>
    </row>
    <row r="946" spans="1:32" ht="30" x14ac:dyDescent="0.25">
      <c r="A946" s="2">
        <v>945</v>
      </c>
      <c r="B946" s="2" t="s">
        <v>30</v>
      </c>
      <c r="C946" s="85">
        <v>45503</v>
      </c>
      <c r="D946" s="18" t="str">
        <f t="shared" si="13"/>
        <v>julho</v>
      </c>
      <c r="E946" s="9">
        <v>0.4375</v>
      </c>
      <c r="F946" s="80" t="s">
        <v>5369</v>
      </c>
      <c r="G946" s="2" t="s">
        <v>32</v>
      </c>
      <c r="H946" s="23"/>
      <c r="I946" s="131"/>
      <c r="J946" s="3"/>
      <c r="K946" s="5" t="s">
        <v>5367</v>
      </c>
      <c r="L946" s="6" t="s">
        <v>153</v>
      </c>
      <c r="M946" s="3" t="s">
        <v>145</v>
      </c>
      <c r="N946" s="2" t="s">
        <v>5368</v>
      </c>
      <c r="O946" s="80" t="s">
        <v>5370</v>
      </c>
      <c r="P946" s="3" t="s">
        <v>5371</v>
      </c>
      <c r="S946" s="3"/>
      <c r="T946" s="7" t="s">
        <v>5372</v>
      </c>
      <c r="U946" s="3" t="s">
        <v>5373</v>
      </c>
      <c r="V946" s="3" t="s">
        <v>258</v>
      </c>
      <c r="W946" s="3" t="s">
        <v>85</v>
      </c>
      <c r="X946" s="3" t="s">
        <v>86</v>
      </c>
      <c r="Y946" s="3" t="s">
        <v>83</v>
      </c>
      <c r="Z946" s="4" t="str">
        <f>IF(Tabela1[[#This Row],[R.A.E]]="SIM",VLOOKUP(Tabela1[[#This Row],[CLASSIFICAÇÃO]],Lista_Susp_!PRAZO,2,0)+Tabela1[[#This Row],[DATA]],"")</f>
        <v/>
      </c>
      <c r="AA946" s="13" t="b">
        <f ca="1">IF(Tabela1[[#This Row],[R.A.E]]="SIM",IF(AC946="ok","CONCLUÍDO",IF(Tabela1[[#This Row],[PRAZO ABERTURA R.A.E]]&lt;TODAY(),"ATRASADO","NO PRAZO")))</f>
        <v>0</v>
      </c>
      <c r="AB946" s="13" t="str">
        <f ca="1">IF(Tabela1[[#This Row],[PRAZO ABERTURA R.A.E]]&gt;=TODAY(),"",IF(Tabela1[[#This Row],[STATUS]]="ATRASADO",TODAY()-Tabela1[[#This Row],[PRAZO ABERTURA R.A.E]],""))</f>
        <v/>
      </c>
      <c r="AE946" s="3"/>
      <c r="AF946" t="s">
        <v>89</v>
      </c>
    </row>
    <row r="947" spans="1:32" ht="90" x14ac:dyDescent="0.25">
      <c r="A947" s="2">
        <v>946</v>
      </c>
      <c r="B947" s="2" t="s">
        <v>30</v>
      </c>
      <c r="C947" s="85">
        <v>45505</v>
      </c>
      <c r="D947" s="18" t="str">
        <f t="shared" si="13"/>
        <v>agosto</v>
      </c>
      <c r="E947" s="9">
        <v>0.5</v>
      </c>
      <c r="F947" s="80" t="s">
        <v>5374</v>
      </c>
      <c r="G947" s="2" t="s">
        <v>39</v>
      </c>
      <c r="H947" s="23"/>
      <c r="I947" s="131"/>
      <c r="J947" s="3"/>
      <c r="K947" s="5" t="s">
        <v>5418</v>
      </c>
      <c r="L947" s="6" t="s">
        <v>153</v>
      </c>
      <c r="M947" s="3" t="s">
        <v>257</v>
      </c>
      <c r="N947" s="2" t="s">
        <v>5375</v>
      </c>
      <c r="O947" s="2" t="s">
        <v>5376</v>
      </c>
      <c r="P947" s="3" t="s">
        <v>5377</v>
      </c>
      <c r="S947" s="3"/>
      <c r="T947" s="7" t="s">
        <v>5378</v>
      </c>
      <c r="U947" s="3" t="s">
        <v>5379</v>
      </c>
      <c r="V947" s="3" t="s">
        <v>94</v>
      </c>
      <c r="W947" s="3" t="s">
        <v>85</v>
      </c>
      <c r="X947" s="3" t="s">
        <v>95</v>
      </c>
      <c r="Y947" s="3" t="s">
        <v>89</v>
      </c>
      <c r="Z947" s="4">
        <f>IF(Tabela1[[#This Row],[R.A.E]]="SIM",VLOOKUP(Tabela1[[#This Row],[CLASSIFICAÇÃO]],Lista_Susp_!PRAZO,2,0)+Tabela1[[#This Row],[DATA]],"")</f>
        <v>45512</v>
      </c>
      <c r="AA947" s="13" t="str">
        <f ca="1">IF(Tabela1[[#This Row],[R.A.E]]="SIM",IF(AC947="ok","CONCLUÍDO",IF(Tabela1[[#This Row],[PRAZO ABERTURA R.A.E]]&lt;TODAY(),"ATRASADO","NO PRAZO")))</f>
        <v>ATRASADO</v>
      </c>
      <c r="AB947" s="13">
        <f ca="1">IF(Tabela1[[#This Row],[PRAZO ABERTURA R.A.E]]&gt;=TODAY(),"",IF(Tabela1[[#This Row],[STATUS]]="ATRASADO",TODAY()-Tabela1[[#This Row],[PRAZO ABERTURA R.A.E]],""))</f>
        <v>36</v>
      </c>
      <c r="AE947" s="3"/>
      <c r="AF947" t="s">
        <v>89</v>
      </c>
    </row>
    <row r="948" spans="1:32" ht="45" x14ac:dyDescent="0.25">
      <c r="A948" s="2">
        <v>947</v>
      </c>
      <c r="B948" s="2" t="s">
        <v>25</v>
      </c>
      <c r="C948" s="85">
        <v>45506</v>
      </c>
      <c r="D948" s="18" t="str">
        <f t="shared" si="13"/>
        <v>agosto</v>
      </c>
      <c r="E948" s="9">
        <v>0.5</v>
      </c>
      <c r="F948" s="80" t="s">
        <v>5380</v>
      </c>
      <c r="G948" s="22" t="s">
        <v>28</v>
      </c>
      <c r="H948" s="23" t="s">
        <v>2400</v>
      </c>
      <c r="I948" s="131"/>
      <c r="J948" s="3" t="s">
        <v>89</v>
      </c>
      <c r="K948" s="5" t="s">
        <v>5419</v>
      </c>
      <c r="L948" s="6" t="s">
        <v>5389</v>
      </c>
      <c r="M948" s="3" t="s">
        <v>275</v>
      </c>
      <c r="N948" s="2" t="s">
        <v>3770</v>
      </c>
      <c r="O948" s="2" t="s">
        <v>5381</v>
      </c>
      <c r="P948" s="3" t="s">
        <v>5382</v>
      </c>
      <c r="S948" s="3"/>
      <c r="T948" s="7" t="s">
        <v>5383</v>
      </c>
      <c r="U948" s="3" t="s">
        <v>5384</v>
      </c>
      <c r="V948" s="3" t="s">
        <v>112</v>
      </c>
      <c r="W948" s="3" t="s">
        <v>92</v>
      </c>
      <c r="X948" s="3" t="s">
        <v>86</v>
      </c>
      <c r="Y948" s="3" t="s">
        <v>89</v>
      </c>
      <c r="Z948" s="4">
        <f>IF(Tabela1[[#This Row],[R.A.E]]="SIM",VLOOKUP(Tabela1[[#This Row],[CLASSIFICAÇÃO]],Lista_Susp_!PRAZO,2,0)+Tabela1[[#This Row],[DATA]],"")</f>
        <v>45513</v>
      </c>
      <c r="AA948" s="13" t="str">
        <f ca="1">IF(Tabela1[[#This Row],[R.A.E]]="SIM",IF(AC948="ok","CONCLUÍDO",IF(Tabela1[[#This Row],[PRAZO ABERTURA R.A.E]]&lt;TODAY(),"ATRASADO","NO PRAZO")))</f>
        <v>CONCLUÍDO</v>
      </c>
      <c r="AB948" s="13"/>
      <c r="AC948" s="4" t="s">
        <v>958</v>
      </c>
      <c r="AD948" s="4">
        <v>45511</v>
      </c>
      <c r="AE948" s="3"/>
      <c r="AF948" t="s">
        <v>89</v>
      </c>
    </row>
    <row r="949" spans="1:32" ht="30" x14ac:dyDescent="0.25">
      <c r="A949" s="2">
        <v>948</v>
      </c>
      <c r="B949" s="2" t="s">
        <v>25</v>
      </c>
      <c r="C949" s="85">
        <v>45507</v>
      </c>
      <c r="D949" s="18" t="str">
        <f t="shared" si="13"/>
        <v>agosto</v>
      </c>
      <c r="E949" s="9">
        <v>0.60416666666666663</v>
      </c>
      <c r="F949" s="80" t="s">
        <v>5385</v>
      </c>
      <c r="G949" s="2" t="s">
        <v>28</v>
      </c>
      <c r="H949" s="23" t="s">
        <v>2401</v>
      </c>
      <c r="I949" s="131"/>
      <c r="J949" s="3"/>
      <c r="K949" s="76" t="s">
        <v>5420</v>
      </c>
      <c r="L949" s="6" t="s">
        <v>150</v>
      </c>
      <c r="M949" s="3" t="s">
        <v>146</v>
      </c>
      <c r="N949" s="2" t="s">
        <v>5386</v>
      </c>
      <c r="O949" s="2" t="s">
        <v>5387</v>
      </c>
      <c r="P949" s="3" t="s">
        <v>4061</v>
      </c>
      <c r="S949" s="3"/>
      <c r="T949" s="171"/>
      <c r="U949" s="3" t="s">
        <v>5388</v>
      </c>
      <c r="V949" s="3" t="s">
        <v>122</v>
      </c>
      <c r="W949" s="3" t="s">
        <v>85</v>
      </c>
      <c r="X949" s="3" t="s">
        <v>86</v>
      </c>
      <c r="Y949" s="3" t="s">
        <v>83</v>
      </c>
      <c r="Z949" s="4" t="str">
        <f>IF(Tabela1[[#This Row],[R.A.E]]="SIM",VLOOKUP(Tabela1[[#This Row],[CLASSIFICAÇÃO]],Lista_Susp_!PRAZO,2,0)+Tabela1[[#This Row],[DATA]],"")</f>
        <v/>
      </c>
      <c r="AA949" s="13" t="b">
        <f ca="1">IF(Tabela1[[#This Row],[R.A.E]]="SIM",IF(AC949="ok","CONCLUÍDO",IF(Tabela1[[#This Row],[PRAZO ABERTURA R.A.E]]&lt;TODAY(),"ATRASADO","NO PRAZO")))</f>
        <v>0</v>
      </c>
      <c r="AB949" s="13" t="str">
        <f ca="1">IF(Tabela1[[#This Row],[PRAZO ABERTURA R.A.E]]&gt;=TODAY(),"",IF(Tabela1[[#This Row],[STATUS]]="ATRASADO",TODAY()-Tabela1[[#This Row],[PRAZO ABERTURA R.A.E]],""))</f>
        <v/>
      </c>
      <c r="AE949" s="3"/>
      <c r="AF949" t="s">
        <v>89</v>
      </c>
    </row>
    <row r="950" spans="1:32" x14ac:dyDescent="0.25">
      <c r="A950" s="2">
        <v>949</v>
      </c>
      <c r="B950" s="2" t="s">
        <v>25</v>
      </c>
      <c r="C950" s="85">
        <v>45507</v>
      </c>
      <c r="D950" s="18" t="str">
        <f t="shared" si="13"/>
        <v>agosto</v>
      </c>
      <c r="E950" s="9">
        <v>0.73611111111111116</v>
      </c>
      <c r="F950" s="80" t="s">
        <v>5391</v>
      </c>
      <c r="G950" s="2" t="s">
        <v>36</v>
      </c>
      <c r="H950" s="23"/>
      <c r="I950" s="131"/>
      <c r="J950" s="3"/>
      <c r="K950" s="5" t="s">
        <v>5390</v>
      </c>
      <c r="L950" s="6" t="s">
        <v>150</v>
      </c>
      <c r="M950" s="3" t="s">
        <v>147</v>
      </c>
      <c r="N950" s="2" t="s">
        <v>2383</v>
      </c>
      <c r="O950" s="2" t="s">
        <v>5392</v>
      </c>
      <c r="P950" s="3" t="s">
        <v>5393</v>
      </c>
      <c r="S950" s="3"/>
      <c r="T950" t="s">
        <v>5394</v>
      </c>
      <c r="U950" s="3" t="s">
        <v>5395</v>
      </c>
      <c r="V950" s="3" t="s">
        <v>98</v>
      </c>
      <c r="W950" s="3" t="s">
        <v>85</v>
      </c>
      <c r="X950" s="3" t="s">
        <v>86</v>
      </c>
      <c r="Y950" s="3" t="s">
        <v>83</v>
      </c>
      <c r="Z950" s="4" t="str">
        <f>IF(Tabela1[[#This Row],[R.A.E]]="SIM",VLOOKUP(Tabela1[[#This Row],[CLASSIFICAÇÃO]],Lista_Susp_!PRAZO,2,0)+Tabela1[[#This Row],[DATA]],"")</f>
        <v/>
      </c>
      <c r="AA950" s="13" t="b">
        <f ca="1">IF(Tabela1[[#This Row],[R.A.E]]="SIM",IF(AC950="ok","CONCLUÍDO",IF(Tabela1[[#This Row],[PRAZO ABERTURA R.A.E]]&lt;TODAY(),"ATRASADO","NO PRAZO")))</f>
        <v>0</v>
      </c>
      <c r="AB950" s="13" t="str">
        <f ca="1">IF(Tabela1[[#This Row],[PRAZO ABERTURA R.A.E]]&gt;=TODAY(),"",IF(Tabela1[[#This Row],[STATUS]]="ATRASADO",TODAY()-Tabela1[[#This Row],[PRAZO ABERTURA R.A.E]],""))</f>
        <v/>
      </c>
      <c r="AE950" s="3"/>
      <c r="AF950" t="s">
        <v>89</v>
      </c>
    </row>
    <row r="951" spans="1:32" ht="30" x14ac:dyDescent="0.25">
      <c r="A951" s="2">
        <v>950</v>
      </c>
      <c r="B951" s="2" t="s">
        <v>25</v>
      </c>
      <c r="C951" s="85">
        <v>45506</v>
      </c>
      <c r="D951" s="18" t="str">
        <f t="shared" si="13"/>
        <v>agosto</v>
      </c>
      <c r="E951" s="9">
        <v>0.45833333333333331</v>
      </c>
      <c r="F951" s="80" t="s">
        <v>5396</v>
      </c>
      <c r="G951" s="2" t="s">
        <v>32</v>
      </c>
      <c r="H951" s="23"/>
      <c r="I951" s="131"/>
      <c r="J951" s="3"/>
      <c r="K951" s="5" t="s">
        <v>5421</v>
      </c>
      <c r="L951" s="6" t="s">
        <v>150</v>
      </c>
      <c r="M951" s="3" t="s">
        <v>145</v>
      </c>
      <c r="N951" s="2" t="s">
        <v>3966</v>
      </c>
      <c r="O951" s="2" t="s">
        <v>5397</v>
      </c>
      <c r="P951" s="3" t="s">
        <v>3300</v>
      </c>
      <c r="S951" s="3"/>
      <c r="T951" t="s">
        <v>5398</v>
      </c>
      <c r="U951" s="3" t="s">
        <v>3685</v>
      </c>
      <c r="V951" s="3" t="s">
        <v>84</v>
      </c>
      <c r="W951" s="3" t="s">
        <v>85</v>
      </c>
      <c r="X951" s="3" t="s">
        <v>86</v>
      </c>
      <c r="Y951" s="3" t="s">
        <v>83</v>
      </c>
      <c r="Z951" s="4" t="str">
        <f>IF(Tabela1[[#This Row],[R.A.E]]="SIM",VLOOKUP(Tabela1[[#This Row],[CLASSIFICAÇÃO]],Lista_Susp_!PRAZO,2,0)+Tabela1[[#This Row],[DATA]],"")</f>
        <v/>
      </c>
      <c r="AA951" s="13" t="b">
        <f ca="1">IF(Tabela1[[#This Row],[R.A.E]]="SIM",IF(AC951="ok","CONCLUÍDO",IF(Tabela1[[#This Row],[PRAZO ABERTURA R.A.E]]&lt;TODAY(),"ATRASADO","NO PRAZO")))</f>
        <v>0</v>
      </c>
      <c r="AB951" s="13" t="str">
        <f ca="1">IF(Tabela1[[#This Row],[PRAZO ABERTURA R.A.E]]&gt;=TODAY(),"",IF(Tabela1[[#This Row],[STATUS]]="ATRASADO",TODAY()-Tabela1[[#This Row],[PRAZO ABERTURA R.A.E]],""))</f>
        <v/>
      </c>
      <c r="AE951" s="3"/>
      <c r="AF951" t="s">
        <v>89</v>
      </c>
    </row>
    <row r="952" spans="1:32" ht="30" x14ac:dyDescent="0.25">
      <c r="A952" s="2">
        <v>951</v>
      </c>
      <c r="B952" s="2" t="s">
        <v>25</v>
      </c>
      <c r="C952" s="85">
        <v>45506</v>
      </c>
      <c r="D952" s="18" t="str">
        <f t="shared" ref="D952:D1015" si="14">TEXT(C952,"MMMM")</f>
        <v>agosto</v>
      </c>
      <c r="E952" s="9">
        <v>0.4513888888888889</v>
      </c>
      <c r="F952" s="80" t="s">
        <v>5396</v>
      </c>
      <c r="G952" s="2" t="s">
        <v>32</v>
      </c>
      <c r="H952" s="23"/>
      <c r="I952" s="131"/>
      <c r="J952" s="3"/>
      <c r="K952" s="5" t="s">
        <v>5422</v>
      </c>
      <c r="L952" s="6" t="s">
        <v>150</v>
      </c>
      <c r="M952" s="3" t="s">
        <v>145</v>
      </c>
      <c r="N952" s="2" t="s">
        <v>3966</v>
      </c>
      <c r="O952" s="2" t="s">
        <v>5399</v>
      </c>
      <c r="P952" s="3" t="s">
        <v>3300</v>
      </c>
      <c r="S952" s="3"/>
      <c r="T952" t="s">
        <v>5398</v>
      </c>
      <c r="U952" s="3" t="s">
        <v>3685</v>
      </c>
      <c r="V952" s="3" t="s">
        <v>84</v>
      </c>
      <c r="W952" s="3" t="s">
        <v>85</v>
      </c>
      <c r="X952" s="3" t="s">
        <v>86</v>
      </c>
      <c r="Y952" s="3" t="s">
        <v>83</v>
      </c>
      <c r="Z952" s="4" t="str">
        <f>IF(Tabela1[[#This Row],[R.A.E]]="SIM",VLOOKUP(Tabela1[[#This Row],[CLASSIFICAÇÃO]],Lista_Susp_!PRAZO,2,0)+Tabela1[[#This Row],[DATA]],"")</f>
        <v/>
      </c>
      <c r="AA952" s="13" t="b">
        <f ca="1">IF(Tabela1[[#This Row],[R.A.E]]="SIM",IF(AC952="ok","CONCLUÍDO",IF(Tabela1[[#This Row],[PRAZO ABERTURA R.A.E]]&lt;TODAY(),"ATRASADO","NO PRAZO")))</f>
        <v>0</v>
      </c>
      <c r="AB952" s="13" t="str">
        <f ca="1">IF(Tabela1[[#This Row],[PRAZO ABERTURA R.A.E]]&gt;=TODAY(),"",IF(Tabela1[[#This Row],[STATUS]]="ATRASADO",TODAY()-Tabela1[[#This Row],[PRAZO ABERTURA R.A.E]],""))</f>
        <v/>
      </c>
      <c r="AE952" s="3"/>
      <c r="AF952" t="s">
        <v>89</v>
      </c>
    </row>
    <row r="953" spans="1:32" ht="60" x14ac:dyDescent="0.25">
      <c r="A953" s="2">
        <v>952</v>
      </c>
      <c r="B953" s="2" t="s">
        <v>25</v>
      </c>
      <c r="C953" s="85">
        <v>45505</v>
      </c>
      <c r="D953" s="18" t="str">
        <f t="shared" si="14"/>
        <v>agosto</v>
      </c>
      <c r="E953" s="9">
        <v>0.54166666666666663</v>
      </c>
      <c r="F953" s="80" t="s">
        <v>4339</v>
      </c>
      <c r="G953" s="2" t="s">
        <v>32</v>
      </c>
      <c r="H953" s="23"/>
      <c r="I953" s="131"/>
      <c r="J953" s="3"/>
      <c r="K953" s="5" t="s">
        <v>5423</v>
      </c>
      <c r="L953" s="6" t="s">
        <v>150</v>
      </c>
      <c r="M953" s="3" t="s">
        <v>51</v>
      </c>
      <c r="N953" s="2" t="s">
        <v>5400</v>
      </c>
      <c r="O953" s="2" t="s">
        <v>5401</v>
      </c>
      <c r="P953" s="3" t="s">
        <v>3300</v>
      </c>
      <c r="S953" s="3"/>
      <c r="T953" s="7" t="s">
        <v>5402</v>
      </c>
      <c r="U953" s="3" t="s">
        <v>5403</v>
      </c>
      <c r="V953" s="3" t="s">
        <v>97</v>
      </c>
      <c r="W953" s="3" t="s">
        <v>85</v>
      </c>
      <c r="X953" s="3" t="s">
        <v>86</v>
      </c>
      <c r="Y953" s="3" t="s">
        <v>83</v>
      </c>
      <c r="Z953" s="4" t="str">
        <f>IF(Tabela1[[#This Row],[R.A.E]]="SIM",VLOOKUP(Tabela1[[#This Row],[CLASSIFICAÇÃO]],Lista_Susp_!PRAZO,2,0)+Tabela1[[#This Row],[DATA]],"")</f>
        <v/>
      </c>
      <c r="AA953" s="13" t="b">
        <f ca="1">IF(Tabela1[[#This Row],[R.A.E]]="SIM",IF(AC953="ok","CONCLUÍDO",IF(Tabela1[[#This Row],[PRAZO ABERTURA R.A.E]]&lt;TODAY(),"ATRASADO","NO PRAZO")))</f>
        <v>0</v>
      </c>
      <c r="AB953" s="13" t="str">
        <f ca="1">IF(Tabela1[[#This Row],[PRAZO ABERTURA R.A.E]]&gt;=TODAY(),"",IF(Tabela1[[#This Row],[STATUS]]="ATRASADO",TODAY()-Tabela1[[#This Row],[PRAZO ABERTURA R.A.E]],""))</f>
        <v/>
      </c>
      <c r="AE953" s="3"/>
      <c r="AF953" t="s">
        <v>89</v>
      </c>
    </row>
    <row r="954" spans="1:32" ht="60" x14ac:dyDescent="0.25">
      <c r="A954" s="2">
        <v>953</v>
      </c>
      <c r="B954" s="2" t="s">
        <v>25</v>
      </c>
      <c r="C954" s="85">
        <v>45505</v>
      </c>
      <c r="D954" s="18" t="str">
        <f t="shared" si="14"/>
        <v>agosto</v>
      </c>
      <c r="E954" s="9">
        <v>0.42708333333333331</v>
      </c>
      <c r="F954" s="80" t="s">
        <v>4339</v>
      </c>
      <c r="G954" s="2" t="s">
        <v>32</v>
      </c>
      <c r="H954" s="23"/>
      <c r="I954" s="131"/>
      <c r="J954" s="3"/>
      <c r="K954" s="5" t="s">
        <v>5424</v>
      </c>
      <c r="L954" s="6" t="s">
        <v>150</v>
      </c>
      <c r="M954" s="3" t="s">
        <v>51</v>
      </c>
      <c r="N954" s="2" t="s">
        <v>5404</v>
      </c>
      <c r="O954" s="3" t="s">
        <v>5405</v>
      </c>
      <c r="P954" s="3" t="s">
        <v>3300</v>
      </c>
      <c r="S954" s="3"/>
      <c r="T954" s="7" t="s">
        <v>5406</v>
      </c>
      <c r="U954" s="3" t="s">
        <v>5407</v>
      </c>
      <c r="V954" s="3" t="s">
        <v>97</v>
      </c>
      <c r="W954" s="3" t="s">
        <v>85</v>
      </c>
      <c r="X954" s="3" t="s">
        <v>86</v>
      </c>
      <c r="Y954" s="3" t="s">
        <v>83</v>
      </c>
      <c r="Z954" s="4" t="str">
        <f>IF(Tabela1[[#This Row],[R.A.E]]="SIM",VLOOKUP(Tabela1[[#This Row],[CLASSIFICAÇÃO]],Lista_Susp_!PRAZO,2,0)+Tabela1[[#This Row],[DATA]],"")</f>
        <v/>
      </c>
      <c r="AA954" s="13" t="b">
        <f ca="1">IF(Tabela1[[#This Row],[R.A.E]]="SIM",IF(AC954="ok","CONCLUÍDO",IF(Tabela1[[#This Row],[PRAZO ABERTURA R.A.E]]&lt;TODAY(),"ATRASADO","NO PRAZO")))</f>
        <v>0</v>
      </c>
      <c r="AB954" s="13" t="str">
        <f ca="1">IF(Tabela1[[#This Row],[PRAZO ABERTURA R.A.E]]&gt;=TODAY(),"",IF(Tabela1[[#This Row],[STATUS]]="ATRASADO",TODAY()-Tabela1[[#This Row],[PRAZO ABERTURA R.A.E]],""))</f>
        <v/>
      </c>
      <c r="AE954" s="3"/>
      <c r="AF954" t="s">
        <v>89</v>
      </c>
    </row>
    <row r="955" spans="1:32" ht="45" x14ac:dyDescent="0.25">
      <c r="A955" s="2">
        <v>954</v>
      </c>
      <c r="B955" s="2" t="s">
        <v>25</v>
      </c>
      <c r="C955" s="85">
        <v>45506</v>
      </c>
      <c r="D955" s="18" t="str">
        <f t="shared" si="14"/>
        <v>agosto</v>
      </c>
      <c r="E955" s="9">
        <v>0.38194444444444442</v>
      </c>
      <c r="F955" s="80" t="s">
        <v>3731</v>
      </c>
      <c r="G955" s="2" t="s">
        <v>32</v>
      </c>
      <c r="H955" s="23"/>
      <c r="I955" s="131"/>
      <c r="J955" s="3"/>
      <c r="K955" s="5" t="s">
        <v>5425</v>
      </c>
      <c r="L955" s="6" t="s">
        <v>150</v>
      </c>
      <c r="M955" s="3" t="s">
        <v>51</v>
      </c>
      <c r="N955" s="2" t="s">
        <v>5408</v>
      </c>
      <c r="O955" s="2" t="s">
        <v>5409</v>
      </c>
      <c r="P955" s="3" t="s">
        <v>3300</v>
      </c>
      <c r="S955" s="3"/>
      <c r="T955" s="7" t="s">
        <v>5410</v>
      </c>
      <c r="U955" s="3" t="s">
        <v>5411</v>
      </c>
      <c r="V955" s="3" t="s">
        <v>97</v>
      </c>
      <c r="W955" s="3" t="s">
        <v>85</v>
      </c>
      <c r="X955" s="3" t="s">
        <v>86</v>
      </c>
      <c r="Y955" s="3" t="s">
        <v>83</v>
      </c>
      <c r="Z955" s="4" t="str">
        <f>IF(Tabela1[[#This Row],[R.A.E]]="SIM",VLOOKUP(Tabela1[[#This Row],[CLASSIFICAÇÃO]],Lista_Susp_!PRAZO,2,0)+Tabela1[[#This Row],[DATA]],"")</f>
        <v/>
      </c>
      <c r="AA955" s="13" t="b">
        <f ca="1">IF(Tabela1[[#This Row],[R.A.E]]="SIM",IF(AC955="ok","CONCLUÍDO",IF(Tabela1[[#This Row],[PRAZO ABERTURA R.A.E]]&lt;TODAY(),"ATRASADO","NO PRAZO")))</f>
        <v>0</v>
      </c>
      <c r="AB955" s="13" t="str">
        <f ca="1">IF(Tabela1[[#This Row],[PRAZO ABERTURA R.A.E]]&gt;=TODAY(),"",IF(Tabela1[[#This Row],[STATUS]]="ATRASADO",TODAY()-Tabela1[[#This Row],[PRAZO ABERTURA R.A.E]],""))</f>
        <v/>
      </c>
      <c r="AE955" s="3"/>
      <c r="AF955" t="s">
        <v>89</v>
      </c>
    </row>
    <row r="956" spans="1:32" ht="60" x14ac:dyDescent="0.25">
      <c r="A956" s="168">
        <v>955</v>
      </c>
      <c r="B956" s="2" t="s">
        <v>30</v>
      </c>
      <c r="C956" s="85">
        <v>45508</v>
      </c>
      <c r="D956" s="18" t="str">
        <f t="shared" si="14"/>
        <v>agosto</v>
      </c>
      <c r="E956" s="9">
        <v>0.34722222222222227</v>
      </c>
      <c r="F956" s="80" t="s">
        <v>5412</v>
      </c>
      <c r="G956" s="2" t="s">
        <v>39</v>
      </c>
      <c r="H956" s="23"/>
      <c r="I956" s="131"/>
      <c r="J956" s="3"/>
      <c r="K956" s="5" t="s">
        <v>5413</v>
      </c>
      <c r="L956" s="6" t="s">
        <v>153</v>
      </c>
      <c r="M956" s="3" t="s">
        <v>145</v>
      </c>
      <c r="N956" s="2" t="s">
        <v>4394</v>
      </c>
      <c r="O956" s="2" t="s">
        <v>5414</v>
      </c>
      <c r="P956" s="3" t="s">
        <v>1785</v>
      </c>
      <c r="S956" s="3"/>
      <c r="T956" s="7" t="s">
        <v>5415</v>
      </c>
      <c r="U956" s="3" t="s">
        <v>5416</v>
      </c>
      <c r="V956" s="3" t="s">
        <v>3991</v>
      </c>
      <c r="W956" s="3" t="s">
        <v>85</v>
      </c>
      <c r="X956" s="3" t="s">
        <v>95</v>
      </c>
      <c r="Y956" s="3" t="s">
        <v>89</v>
      </c>
      <c r="Z956" s="4">
        <f>IF(Tabela1[[#This Row],[R.A.E]]="SIM",VLOOKUP(Tabela1[[#This Row],[CLASSIFICAÇÃO]],Lista_Susp_!PRAZO,2,0)+Tabela1[[#This Row],[DATA]],"")</f>
        <v>45515</v>
      </c>
      <c r="AA956" s="13" t="str">
        <f ca="1">IF(Tabela1[[#This Row],[R.A.E]]="SIM",IF(AC956="ok","CONCLUÍDO",IF(Tabela1[[#This Row],[PRAZO ABERTURA R.A.E]]&lt;TODAY(),"ATRASADO","NO PRAZO")))</f>
        <v>ATRASADO</v>
      </c>
      <c r="AB956" s="13">
        <f ca="1">IF(Tabela1[[#This Row],[PRAZO ABERTURA R.A.E]]&gt;=TODAY(),"",IF(Tabela1[[#This Row],[STATUS]]="ATRASADO",TODAY()-Tabela1[[#This Row],[PRAZO ABERTURA R.A.E]],""))</f>
        <v>33</v>
      </c>
      <c r="AE956" s="3"/>
      <c r="AF956" t="s">
        <v>89</v>
      </c>
    </row>
    <row r="957" spans="1:32" ht="45" x14ac:dyDescent="0.25">
      <c r="A957" s="2">
        <v>956</v>
      </c>
      <c r="B957" s="2" t="s">
        <v>25</v>
      </c>
      <c r="C957" s="85">
        <v>45508</v>
      </c>
      <c r="D957" s="18" t="str">
        <f t="shared" si="14"/>
        <v>agosto</v>
      </c>
      <c r="E957" s="9">
        <v>0.20138888888888887</v>
      </c>
      <c r="F957" s="80" t="s">
        <v>5234</v>
      </c>
      <c r="G957" s="2" t="s">
        <v>58</v>
      </c>
      <c r="H957" s="23"/>
      <c r="I957" s="131"/>
      <c r="J957" s="3"/>
      <c r="K957" s="5" t="s">
        <v>5426</v>
      </c>
      <c r="L957" s="6" t="s">
        <v>150</v>
      </c>
      <c r="M957" s="3" t="s">
        <v>146</v>
      </c>
      <c r="N957" s="2" t="s">
        <v>4053</v>
      </c>
      <c r="O957" s="2" t="s">
        <v>5427</v>
      </c>
      <c r="P957" s="3" t="s">
        <v>4061</v>
      </c>
      <c r="S957" s="3"/>
      <c r="T957" s="7" t="s">
        <v>5428</v>
      </c>
      <c r="U957" s="3" t="s">
        <v>5429</v>
      </c>
      <c r="V957" s="3" t="s">
        <v>122</v>
      </c>
      <c r="W957" s="3" t="s">
        <v>85</v>
      </c>
      <c r="X957" s="3" t="s">
        <v>86</v>
      </c>
      <c r="Y957" s="3" t="s">
        <v>83</v>
      </c>
      <c r="Z957" s="4" t="str">
        <f>IF(Tabela1[[#This Row],[R.A.E]]="SIM",VLOOKUP(Tabela1[[#This Row],[CLASSIFICAÇÃO]],Lista_Susp_!PRAZO,2,0)+Tabela1[[#This Row],[DATA]],"")</f>
        <v/>
      </c>
      <c r="AA957" s="13" t="b">
        <f ca="1">IF(Tabela1[[#This Row],[R.A.E]]="SIM",IF(AC957="ok","CONCLUÍDO",IF(Tabela1[[#This Row],[PRAZO ABERTURA R.A.E]]&lt;TODAY(),"ATRASADO","NO PRAZO")))</f>
        <v>0</v>
      </c>
      <c r="AB957" s="13" t="str">
        <f ca="1">IF(Tabela1[[#This Row],[PRAZO ABERTURA R.A.E]]&gt;=TODAY(),"",IF(Tabela1[[#This Row],[STATUS]]="ATRASADO",TODAY()-Tabela1[[#This Row],[PRAZO ABERTURA R.A.E]],""))</f>
        <v/>
      </c>
      <c r="AE957" s="3"/>
      <c r="AF957" t="s">
        <v>89</v>
      </c>
    </row>
    <row r="958" spans="1:32" ht="30" x14ac:dyDescent="0.25">
      <c r="A958" s="2">
        <v>957</v>
      </c>
      <c r="B958" s="2" t="s">
        <v>30</v>
      </c>
      <c r="C958" s="85">
        <v>45506</v>
      </c>
      <c r="D958" s="18" t="str">
        <f t="shared" si="14"/>
        <v>agosto</v>
      </c>
      <c r="E958" s="9">
        <v>0.5</v>
      </c>
      <c r="F958" s="80" t="s">
        <v>5293</v>
      </c>
      <c r="G958" s="2" t="s">
        <v>32</v>
      </c>
      <c r="H958" s="23"/>
      <c r="I958" s="131"/>
      <c r="J958" s="3"/>
      <c r="K958" s="5" t="s">
        <v>5525</v>
      </c>
      <c r="L958" s="6" t="s">
        <v>256</v>
      </c>
      <c r="M958" s="3" t="s">
        <v>145</v>
      </c>
      <c r="N958" s="2" t="s">
        <v>1402</v>
      </c>
      <c r="O958" s="2" t="s">
        <v>5430</v>
      </c>
      <c r="P958" s="3" t="s">
        <v>3895</v>
      </c>
      <c r="S958" s="3"/>
      <c r="T958" s="7" t="s">
        <v>5431</v>
      </c>
      <c r="U958" s="3" t="s">
        <v>5432</v>
      </c>
      <c r="V958" s="3" t="s">
        <v>3991</v>
      </c>
      <c r="W958" s="3" t="s">
        <v>85</v>
      </c>
      <c r="X958" s="3" t="s">
        <v>86</v>
      </c>
      <c r="Y958" s="3" t="s">
        <v>83</v>
      </c>
      <c r="Z958" s="4" t="str">
        <f>IF(Tabela1[[#This Row],[R.A.E]]="SIM",VLOOKUP(Tabela1[[#This Row],[CLASSIFICAÇÃO]],Lista_Susp_!PRAZO,2,0)+Tabela1[[#This Row],[DATA]],"")</f>
        <v/>
      </c>
      <c r="AA958" s="13" t="b">
        <f ca="1">IF(Tabela1[[#This Row],[R.A.E]]="SIM",IF(AC958="ok","CONCLUÍDO",IF(Tabela1[[#This Row],[PRAZO ABERTURA R.A.E]]&lt;TODAY(),"ATRASADO","NO PRAZO")))</f>
        <v>0</v>
      </c>
      <c r="AB958" s="13" t="str">
        <f ca="1">IF(Tabela1[[#This Row],[PRAZO ABERTURA R.A.E]]&gt;=TODAY(),"",IF(Tabela1[[#This Row],[STATUS]]="ATRASADO",TODAY()-Tabela1[[#This Row],[PRAZO ABERTURA R.A.E]],""))</f>
        <v/>
      </c>
      <c r="AE958" s="3"/>
      <c r="AF958" t="s">
        <v>83</v>
      </c>
    </row>
    <row r="959" spans="1:32" ht="75" x14ac:dyDescent="0.25">
      <c r="A959" s="2">
        <v>958</v>
      </c>
      <c r="B959" s="2" t="s">
        <v>30</v>
      </c>
      <c r="C959" s="85">
        <v>45509</v>
      </c>
      <c r="D959" s="18" t="str">
        <f t="shared" si="14"/>
        <v>agosto</v>
      </c>
      <c r="E959" s="9">
        <v>0.70833333333333337</v>
      </c>
      <c r="F959" s="80" t="s">
        <v>5433</v>
      </c>
      <c r="G959" s="2" t="s">
        <v>28</v>
      </c>
      <c r="H959" s="23" t="s">
        <v>2399</v>
      </c>
      <c r="I959" s="131"/>
      <c r="J959" s="3"/>
      <c r="K959" s="5" t="s">
        <v>5526</v>
      </c>
      <c r="L959" s="6" t="s">
        <v>220</v>
      </c>
      <c r="M959" s="3" t="s">
        <v>145</v>
      </c>
      <c r="N959" s="2"/>
      <c r="O959" s="2" t="s">
        <v>5434</v>
      </c>
      <c r="P959" s="3" t="s">
        <v>5435</v>
      </c>
      <c r="S959" s="3"/>
      <c r="T959" s="7" t="s">
        <v>5436</v>
      </c>
      <c r="U959" s="3" t="s">
        <v>3135</v>
      </c>
      <c r="V959" s="3" t="s">
        <v>3991</v>
      </c>
      <c r="W959" s="3" t="s">
        <v>85</v>
      </c>
      <c r="X959" s="3" t="s">
        <v>86</v>
      </c>
      <c r="Y959" s="3" t="s">
        <v>83</v>
      </c>
      <c r="Z959" s="4" t="str">
        <f>IF(Tabela1[[#This Row],[R.A.E]]="SIM",VLOOKUP(Tabela1[[#This Row],[CLASSIFICAÇÃO]],Lista_Susp_!PRAZO,2,0)+Tabela1[[#This Row],[DATA]],"")</f>
        <v/>
      </c>
      <c r="AA959" s="13" t="b">
        <f ca="1">IF(Tabela1[[#This Row],[R.A.E]]="SIM",IF(AC959="ok","CONCLUÍDO",IF(Tabela1[[#This Row],[PRAZO ABERTURA R.A.E]]&lt;TODAY(),"ATRASADO","NO PRAZO")))</f>
        <v>0</v>
      </c>
      <c r="AB959" s="13" t="str">
        <f ca="1">IF(Tabela1[[#This Row],[PRAZO ABERTURA R.A.E]]&gt;=TODAY(),"",IF(Tabela1[[#This Row],[STATUS]]="ATRASADO",TODAY()-Tabela1[[#This Row],[PRAZO ABERTURA R.A.E]],""))</f>
        <v/>
      </c>
      <c r="AE959" s="3"/>
      <c r="AF959" t="s">
        <v>89</v>
      </c>
    </row>
    <row r="960" spans="1:32" ht="75" x14ac:dyDescent="0.25">
      <c r="A960" s="2">
        <v>959</v>
      </c>
      <c r="B960" s="2" t="s">
        <v>25</v>
      </c>
      <c r="C960" s="85">
        <v>45509</v>
      </c>
      <c r="D960" s="18" t="str">
        <f t="shared" si="14"/>
        <v>agosto</v>
      </c>
      <c r="E960" s="9">
        <v>0.60763888888888895</v>
      </c>
      <c r="F960" s="80" t="s">
        <v>5437</v>
      </c>
      <c r="G960" s="2" t="s">
        <v>36</v>
      </c>
      <c r="H960" s="23"/>
      <c r="I960" s="131"/>
      <c r="J960" s="3"/>
      <c r="K960" s="5" t="s">
        <v>5527</v>
      </c>
      <c r="L960" s="6" t="s">
        <v>155</v>
      </c>
      <c r="M960" s="3" t="s">
        <v>147</v>
      </c>
      <c r="N960" s="2" t="s">
        <v>5336</v>
      </c>
      <c r="O960" s="80" t="s">
        <v>5438</v>
      </c>
      <c r="P960" s="3" t="s">
        <v>5439</v>
      </c>
      <c r="S960" s="3"/>
      <c r="T960" s="7" t="s">
        <v>5440</v>
      </c>
      <c r="U960" s="3" t="s">
        <v>5441</v>
      </c>
      <c r="V960" s="3" t="s">
        <v>297</v>
      </c>
      <c r="W960" s="3" t="s">
        <v>85</v>
      </c>
      <c r="X960" s="3" t="s">
        <v>86</v>
      </c>
      <c r="Y960" s="3" t="s">
        <v>83</v>
      </c>
      <c r="Z960" s="4" t="str">
        <f>IF(Tabela1[[#This Row],[R.A.E]]="SIM",VLOOKUP(Tabela1[[#This Row],[CLASSIFICAÇÃO]],Lista_Susp_!PRAZO,2,0)+Tabela1[[#This Row],[DATA]],"")</f>
        <v/>
      </c>
      <c r="AA960" s="13" t="b">
        <f ca="1">IF(Tabela1[[#This Row],[R.A.E]]="SIM",IF(AC960="ok","CONCLUÍDO",IF(Tabela1[[#This Row],[PRAZO ABERTURA R.A.E]]&lt;TODAY(),"ATRASADO","NO PRAZO")))</f>
        <v>0</v>
      </c>
      <c r="AB960" s="13" t="str">
        <f ca="1">IF(Tabela1[[#This Row],[PRAZO ABERTURA R.A.E]]&gt;=TODAY(),"",IF(Tabela1[[#This Row],[STATUS]]="ATRASADO",TODAY()-Tabela1[[#This Row],[PRAZO ABERTURA R.A.E]],""))</f>
        <v/>
      </c>
      <c r="AE960" s="3"/>
      <c r="AF960" t="s">
        <v>89</v>
      </c>
    </row>
    <row r="961" spans="1:32" ht="45" x14ac:dyDescent="0.25">
      <c r="A961" s="2">
        <v>960</v>
      </c>
      <c r="B961" s="2" t="s">
        <v>25</v>
      </c>
      <c r="C961" s="85">
        <v>45506</v>
      </c>
      <c r="D961" s="18" t="str">
        <f t="shared" si="14"/>
        <v>agosto</v>
      </c>
      <c r="E961" s="9">
        <v>0.5</v>
      </c>
      <c r="F961" s="80" t="s">
        <v>5380</v>
      </c>
      <c r="G961" s="2" t="s">
        <v>32</v>
      </c>
      <c r="H961" s="23"/>
      <c r="I961" s="131"/>
      <c r="J961" s="3"/>
      <c r="K961" s="5" t="s">
        <v>5528</v>
      </c>
      <c r="L961" s="6" t="s">
        <v>155</v>
      </c>
      <c r="M961" s="3" t="s">
        <v>147</v>
      </c>
      <c r="N961" s="2" t="s">
        <v>5442</v>
      </c>
      <c r="O961" s="2" t="s">
        <v>5443</v>
      </c>
      <c r="P961" s="3" t="s">
        <v>5444</v>
      </c>
      <c r="S961" s="3"/>
      <c r="T961" s="7" t="s">
        <v>5445</v>
      </c>
      <c r="U961" s="3" t="s">
        <v>5446</v>
      </c>
      <c r="V961" s="3" t="s">
        <v>122</v>
      </c>
      <c r="W961" s="3" t="s">
        <v>85</v>
      </c>
      <c r="X961" s="3" t="s">
        <v>86</v>
      </c>
      <c r="Y961" s="3" t="s">
        <v>83</v>
      </c>
      <c r="Z961" s="4" t="str">
        <f>IF(Tabela1[[#This Row],[R.A.E]]="SIM",VLOOKUP(Tabela1[[#This Row],[CLASSIFICAÇÃO]],Lista_Susp_!PRAZO,2,0)+Tabela1[[#This Row],[DATA]],"")</f>
        <v/>
      </c>
      <c r="AA961" s="13" t="b">
        <f ca="1">IF(Tabela1[[#This Row],[R.A.E]]="SIM",IF(AC961="ok","CONCLUÍDO",IF(Tabela1[[#This Row],[PRAZO ABERTURA R.A.E]]&lt;TODAY(),"ATRASADO","NO PRAZO")))</f>
        <v>0</v>
      </c>
      <c r="AB961" s="13" t="str">
        <f ca="1">IF(Tabela1[[#This Row],[PRAZO ABERTURA R.A.E]]&gt;=TODAY(),"",IF(Tabela1[[#This Row],[STATUS]]="ATRASADO",TODAY()-Tabela1[[#This Row],[PRAZO ABERTURA R.A.E]],""))</f>
        <v/>
      </c>
      <c r="AE961" s="3"/>
      <c r="AF961" t="s">
        <v>89</v>
      </c>
    </row>
    <row r="962" spans="1:32" ht="30" x14ac:dyDescent="0.25">
      <c r="A962" s="2">
        <v>961</v>
      </c>
      <c r="B962" s="2" t="s">
        <v>25</v>
      </c>
      <c r="C962" s="85">
        <v>45509</v>
      </c>
      <c r="D962" s="18" t="str">
        <f t="shared" si="14"/>
        <v>agosto</v>
      </c>
      <c r="E962" s="9">
        <v>0.47916666666666669</v>
      </c>
      <c r="F962" s="80" t="s">
        <v>5447</v>
      </c>
      <c r="G962" s="2" t="s">
        <v>39</v>
      </c>
      <c r="H962" s="23"/>
      <c r="I962" s="131"/>
      <c r="J962" s="3"/>
      <c r="K962" s="5" t="s">
        <v>5529</v>
      </c>
      <c r="L962" s="6" t="s">
        <v>150</v>
      </c>
      <c r="M962" s="3" t="s">
        <v>275</v>
      </c>
      <c r="N962" s="2" t="s">
        <v>3389</v>
      </c>
      <c r="O962" s="2" t="s">
        <v>5448</v>
      </c>
      <c r="P962" s="3" t="s">
        <v>5449</v>
      </c>
      <c r="S962" s="3"/>
      <c r="T962" t="s">
        <v>4910</v>
      </c>
      <c r="U962" s="3" t="s">
        <v>5450</v>
      </c>
      <c r="V962" s="3" t="s">
        <v>98</v>
      </c>
      <c r="W962" s="3" t="s">
        <v>85</v>
      </c>
      <c r="X962" s="3" t="s">
        <v>86</v>
      </c>
      <c r="Y962" s="3" t="s">
        <v>83</v>
      </c>
      <c r="Z962" s="4" t="str">
        <f>IF(Tabela1[[#This Row],[R.A.E]]="SIM",VLOOKUP(Tabela1[[#This Row],[CLASSIFICAÇÃO]],Lista_Susp_!PRAZO,2,0)+Tabela1[[#This Row],[DATA]],"")</f>
        <v/>
      </c>
      <c r="AA962" s="13" t="b">
        <f ca="1">IF(Tabela1[[#This Row],[R.A.E]]="SIM",IF(AC962="ok","CONCLUÍDO",IF(Tabela1[[#This Row],[PRAZO ABERTURA R.A.E]]&lt;TODAY(),"ATRASADO","NO PRAZO")))</f>
        <v>0</v>
      </c>
      <c r="AB962" s="13" t="str">
        <f ca="1">IF(Tabela1[[#This Row],[PRAZO ABERTURA R.A.E]]&gt;=TODAY(),"",IF(Tabela1[[#This Row],[STATUS]]="ATRASADO",TODAY()-Tabela1[[#This Row],[PRAZO ABERTURA R.A.E]],""))</f>
        <v/>
      </c>
      <c r="AE962" s="3"/>
      <c r="AF962" t="s">
        <v>83</v>
      </c>
    </row>
    <row r="963" spans="1:32" ht="30" x14ac:dyDescent="0.25">
      <c r="A963" s="2">
        <v>962</v>
      </c>
      <c r="B963" s="2" t="s">
        <v>25</v>
      </c>
      <c r="C963" s="85">
        <v>45510</v>
      </c>
      <c r="D963" s="18" t="str">
        <f t="shared" si="14"/>
        <v>agosto</v>
      </c>
      <c r="E963" s="9">
        <v>0.67013888888888884</v>
      </c>
      <c r="F963" s="80" t="s">
        <v>5451</v>
      </c>
      <c r="G963" s="2" t="s">
        <v>28</v>
      </c>
      <c r="H963" s="23" t="s">
        <v>2401</v>
      </c>
      <c r="I963" s="131"/>
      <c r="J963" s="3"/>
      <c r="K963" s="5" t="s">
        <v>5530</v>
      </c>
      <c r="L963" s="6" t="s">
        <v>150</v>
      </c>
      <c r="M963" s="3" t="s">
        <v>146</v>
      </c>
      <c r="N963" s="2" t="s">
        <v>4129</v>
      </c>
      <c r="O963" s="80" t="s">
        <v>5452</v>
      </c>
      <c r="P963" s="3" t="s">
        <v>4405</v>
      </c>
      <c r="S963" s="3"/>
      <c r="T963" t="s">
        <v>5453</v>
      </c>
      <c r="U963" s="3" t="s">
        <v>5454</v>
      </c>
      <c r="V963" s="3" t="s">
        <v>122</v>
      </c>
      <c r="W963" s="3" t="s">
        <v>85</v>
      </c>
      <c r="X963" s="3" t="s">
        <v>86</v>
      </c>
      <c r="Y963" s="3" t="s">
        <v>83</v>
      </c>
      <c r="Z963" s="4" t="str">
        <f>IF(Tabela1[[#This Row],[R.A.E]]="SIM",VLOOKUP(Tabela1[[#This Row],[CLASSIFICAÇÃO]],Lista_Susp_!PRAZO,2,0)+Tabela1[[#This Row],[DATA]],"")</f>
        <v/>
      </c>
      <c r="AA963" s="13" t="b">
        <f ca="1">IF(Tabela1[[#This Row],[R.A.E]]="SIM",IF(AC963="ok","CONCLUÍDO",IF(Tabela1[[#This Row],[PRAZO ABERTURA R.A.E]]&lt;TODAY(),"ATRASADO","NO PRAZO")))</f>
        <v>0</v>
      </c>
      <c r="AB963" s="13" t="str">
        <f ca="1">IF(Tabela1[[#This Row],[PRAZO ABERTURA R.A.E]]&gt;=TODAY(),"",IF(Tabela1[[#This Row],[STATUS]]="ATRASADO",TODAY()-Tabela1[[#This Row],[PRAZO ABERTURA R.A.E]],""))</f>
        <v/>
      </c>
      <c r="AE963" s="3"/>
      <c r="AF963" t="s">
        <v>89</v>
      </c>
    </row>
    <row r="964" spans="1:32" ht="45" x14ac:dyDescent="0.25">
      <c r="A964" s="2">
        <v>963</v>
      </c>
      <c r="B964" s="2" t="s">
        <v>25</v>
      </c>
      <c r="C964" s="85">
        <v>45509</v>
      </c>
      <c r="D964" s="18" t="str">
        <f t="shared" si="14"/>
        <v>agosto</v>
      </c>
      <c r="E964" s="9">
        <v>0.4236111111111111</v>
      </c>
      <c r="F964" s="80" t="s">
        <v>5455</v>
      </c>
      <c r="G964" s="2" t="s">
        <v>26</v>
      </c>
      <c r="H964" s="23"/>
      <c r="I964" s="131"/>
      <c r="J964" s="3"/>
      <c r="K964" s="5" t="s">
        <v>5531</v>
      </c>
      <c r="L964" s="6" t="s">
        <v>209</v>
      </c>
      <c r="M964" s="3" t="s">
        <v>145</v>
      </c>
      <c r="N964" s="2" t="s">
        <v>5456</v>
      </c>
      <c r="O964" s="2" t="s">
        <v>5457</v>
      </c>
      <c r="P964" s="3" t="s">
        <v>3895</v>
      </c>
      <c r="S964" s="3"/>
      <c r="T964" s="7" t="s">
        <v>5458</v>
      </c>
      <c r="U964" s="3" t="s">
        <v>5459</v>
      </c>
      <c r="V964" s="3" t="s">
        <v>91</v>
      </c>
      <c r="W964" s="3" t="s">
        <v>92</v>
      </c>
      <c r="X964" s="3" t="s">
        <v>95</v>
      </c>
      <c r="Y964" s="3" t="s">
        <v>89</v>
      </c>
      <c r="Z964" s="4">
        <f>IF(Tabela1[[#This Row],[R.A.E]]="SIM",VLOOKUP(Tabela1[[#This Row],[CLASSIFICAÇÃO]],Lista_Susp_!PRAZO,2,0)+Tabela1[[#This Row],[DATA]],"")</f>
        <v>45516</v>
      </c>
      <c r="AA964" s="13" t="str">
        <f ca="1">IF(Tabela1[[#This Row],[R.A.E]]="SIM",IF(AC964="ok","CONCLUÍDO",IF(Tabela1[[#This Row],[PRAZO ABERTURA R.A.E]]&lt;TODAY(),"ATRASADO","NO PRAZO")))</f>
        <v>CONCLUÍDO</v>
      </c>
      <c r="AB964" s="13" t="str">
        <f ca="1">IF(Tabela1[[#This Row],[PRAZO ABERTURA R.A.E]]&gt;=TODAY(),"",IF(Tabela1[[#This Row],[STATUS]]="ATRASADO",TODAY()-Tabela1[[#This Row],[PRAZO ABERTURA R.A.E]],""))</f>
        <v/>
      </c>
      <c r="AC964" s="3" t="s">
        <v>958</v>
      </c>
      <c r="AD964" s="4">
        <v>45516</v>
      </c>
      <c r="AE964" s="3" t="s">
        <v>5628</v>
      </c>
      <c r="AF964" t="s">
        <v>89</v>
      </c>
    </row>
    <row r="965" spans="1:32" ht="45" x14ac:dyDescent="0.25">
      <c r="A965" s="2">
        <v>964</v>
      </c>
      <c r="B965" s="2" t="s">
        <v>25</v>
      </c>
      <c r="C965" s="85">
        <v>45508</v>
      </c>
      <c r="D965" s="18" t="str">
        <f t="shared" si="14"/>
        <v>agosto</v>
      </c>
      <c r="E965" s="9">
        <v>0.49305555555555558</v>
      </c>
      <c r="F965" s="80" t="s">
        <v>5460</v>
      </c>
      <c r="G965" s="2" t="s">
        <v>36</v>
      </c>
      <c r="H965" s="23"/>
      <c r="I965" s="131"/>
      <c r="J965" s="3"/>
      <c r="K965" s="5" t="s">
        <v>5532</v>
      </c>
      <c r="L965" s="6" t="s">
        <v>5461</v>
      </c>
      <c r="M965" s="3" t="s">
        <v>145</v>
      </c>
      <c r="N965" s="2" t="s">
        <v>5462</v>
      </c>
      <c r="O965" s="2" t="s">
        <v>5463</v>
      </c>
      <c r="P965" s="3" t="s">
        <v>5464</v>
      </c>
      <c r="S965" s="3"/>
      <c r="T965" s="7" t="s">
        <v>5465</v>
      </c>
      <c r="U965" s="3" t="s">
        <v>5466</v>
      </c>
      <c r="V965" s="3" t="s">
        <v>91</v>
      </c>
      <c r="W965" s="3" t="s">
        <v>85</v>
      </c>
      <c r="X965" s="3" t="s">
        <v>86</v>
      </c>
      <c r="Y965" s="3" t="s">
        <v>83</v>
      </c>
      <c r="Z965" s="4" t="str">
        <f>IF(Tabela1[[#This Row],[R.A.E]]="SIM",VLOOKUP(Tabela1[[#This Row],[CLASSIFICAÇÃO]],Lista_Susp_!PRAZO,2,0)+Tabela1[[#This Row],[DATA]],"")</f>
        <v/>
      </c>
      <c r="AA965" s="13" t="b">
        <f ca="1">IF(Tabela1[[#This Row],[R.A.E]]="SIM",IF(AC965="ok","CONCLUÍDO",IF(Tabela1[[#This Row],[PRAZO ABERTURA R.A.E]]&lt;TODAY(),"ATRASADO","NO PRAZO")))</f>
        <v>0</v>
      </c>
      <c r="AB965" s="13" t="str">
        <f ca="1">IF(Tabela1[[#This Row],[PRAZO ABERTURA R.A.E]]&gt;=TODAY(),"",IF(Tabela1[[#This Row],[STATUS]]="ATRASADO",TODAY()-Tabela1[[#This Row],[PRAZO ABERTURA R.A.E]],""))</f>
        <v/>
      </c>
      <c r="AE965" s="3"/>
      <c r="AF965" t="s">
        <v>89</v>
      </c>
    </row>
    <row r="966" spans="1:32" ht="45" x14ac:dyDescent="0.25">
      <c r="A966" s="2">
        <v>965</v>
      </c>
      <c r="B966" s="2" t="s">
        <v>25</v>
      </c>
      <c r="C966" s="85">
        <v>45507</v>
      </c>
      <c r="D966" s="18" t="str">
        <f t="shared" si="14"/>
        <v>agosto</v>
      </c>
      <c r="E966" s="9">
        <v>0.8125</v>
      </c>
      <c r="F966" s="80" t="s">
        <v>406</v>
      </c>
      <c r="G966" s="2" t="s">
        <v>28</v>
      </c>
      <c r="H966" s="23" t="s">
        <v>2399</v>
      </c>
      <c r="I966" s="131"/>
      <c r="J966" s="3"/>
      <c r="K966" s="5" t="s">
        <v>5533</v>
      </c>
      <c r="L966" s="6" t="s">
        <v>150</v>
      </c>
      <c r="M966" s="3" t="s">
        <v>145</v>
      </c>
      <c r="N966" s="2" t="s">
        <v>4394</v>
      </c>
      <c r="O966" s="2" t="s">
        <v>5467</v>
      </c>
      <c r="P966" s="3" t="s">
        <v>5468</v>
      </c>
      <c r="S966" s="3"/>
      <c r="T966" s="7" t="s">
        <v>5469</v>
      </c>
      <c r="U966" s="3" t="s">
        <v>5470</v>
      </c>
      <c r="V966" s="3" t="s">
        <v>91</v>
      </c>
      <c r="W966" s="3" t="s">
        <v>85</v>
      </c>
      <c r="X966" s="3" t="s">
        <v>86</v>
      </c>
      <c r="Y966" s="3" t="s">
        <v>83</v>
      </c>
      <c r="Z966" s="4" t="str">
        <f>IF(Tabela1[[#This Row],[R.A.E]]="SIM",VLOOKUP(Tabela1[[#This Row],[CLASSIFICAÇÃO]],Lista_Susp_!PRAZO,2,0)+Tabela1[[#This Row],[DATA]],"")</f>
        <v/>
      </c>
      <c r="AA966" s="13" t="b">
        <f ca="1">IF(Tabela1[[#This Row],[R.A.E]]="SIM",IF(AC966="ok","CONCLUÍDO",IF(Tabela1[[#This Row],[PRAZO ABERTURA R.A.E]]&lt;TODAY(),"ATRASADO","NO PRAZO")))</f>
        <v>0</v>
      </c>
      <c r="AB966" s="13" t="str">
        <f ca="1">IF(Tabela1[[#This Row],[PRAZO ABERTURA R.A.E]]&gt;=TODAY(),"",IF(Tabela1[[#This Row],[STATUS]]="ATRASADO",TODAY()-Tabela1[[#This Row],[PRAZO ABERTURA R.A.E]],""))</f>
        <v/>
      </c>
      <c r="AE966" s="3"/>
      <c r="AF966" t="s">
        <v>89</v>
      </c>
    </row>
    <row r="967" spans="1:32" ht="30" x14ac:dyDescent="0.25">
      <c r="A967" s="2">
        <v>966</v>
      </c>
      <c r="B967" s="2" t="s">
        <v>25</v>
      </c>
      <c r="C967" s="85">
        <v>45510</v>
      </c>
      <c r="D967" s="18" t="str">
        <f t="shared" si="14"/>
        <v>agosto</v>
      </c>
      <c r="E967" s="9">
        <v>0.4201388888888889</v>
      </c>
      <c r="F967" s="80" t="s">
        <v>5474</v>
      </c>
      <c r="G967" s="2" t="s">
        <v>39</v>
      </c>
      <c r="H967" s="23"/>
      <c r="I967" s="131"/>
      <c r="J967" s="3" t="s">
        <v>89</v>
      </c>
      <c r="K967" s="5" t="s">
        <v>5472</v>
      </c>
      <c r="L967" s="6" t="s">
        <v>150</v>
      </c>
      <c r="M967" s="3" t="s">
        <v>145</v>
      </c>
      <c r="N967" s="80" t="s">
        <v>5471</v>
      </c>
      <c r="O967" s="2" t="s">
        <v>5473</v>
      </c>
      <c r="P967" s="2" t="s">
        <v>4563</v>
      </c>
      <c r="S967" s="3"/>
      <c r="T967" s="7" t="s">
        <v>5475</v>
      </c>
      <c r="U967" s="3" t="s">
        <v>5476</v>
      </c>
      <c r="V967" s="3" t="s">
        <v>91</v>
      </c>
      <c r="W967" s="3" t="s">
        <v>92</v>
      </c>
      <c r="X967" s="3" t="s">
        <v>95</v>
      </c>
      <c r="Y967" s="3" t="s">
        <v>89</v>
      </c>
      <c r="Z967" s="4">
        <f>IF(Tabela1[[#This Row],[R.A.E]]="SIM",VLOOKUP(Tabela1[[#This Row],[CLASSIFICAÇÃO]],Lista_Susp_!PRAZO,2,0)+Tabela1[[#This Row],[DATA]],"")</f>
        <v>45517</v>
      </c>
      <c r="AA967" s="13" t="str">
        <f ca="1">IF(Tabela1[[#This Row],[R.A.E]]="SIM",IF(AC967="ok","CONCLUÍDO",IF(Tabela1[[#This Row],[PRAZO ABERTURA R.A.E]]&lt;TODAY(),"ATRASADO","NO PRAZO")))</f>
        <v>CONCLUÍDO</v>
      </c>
      <c r="AB967" s="13" t="str">
        <f ca="1">IF(Tabela1[[#This Row],[PRAZO ABERTURA R.A.E]]&gt;=TODAY(),"",IF(Tabela1[[#This Row],[STATUS]]="ATRASADO",TODAY()-Tabela1[[#This Row],[PRAZO ABERTURA R.A.E]],""))</f>
        <v/>
      </c>
      <c r="AC967" s="3" t="s">
        <v>958</v>
      </c>
      <c r="AD967" s="4">
        <v>45517</v>
      </c>
      <c r="AE967" s="3" t="s">
        <v>89</v>
      </c>
      <c r="AF967" t="s">
        <v>89</v>
      </c>
    </row>
    <row r="968" spans="1:32" ht="75" x14ac:dyDescent="0.25">
      <c r="A968" s="2">
        <v>967</v>
      </c>
      <c r="B968" s="2" t="s">
        <v>25</v>
      </c>
      <c r="C968" s="85">
        <v>45509</v>
      </c>
      <c r="D968" s="18" t="str">
        <f t="shared" si="14"/>
        <v>agosto</v>
      </c>
      <c r="E968" s="9">
        <v>0.375</v>
      </c>
      <c r="F968" s="80" t="s">
        <v>5477</v>
      </c>
      <c r="G968" s="2" t="s">
        <v>32</v>
      </c>
      <c r="H968" s="23"/>
      <c r="I968" s="131"/>
      <c r="J968" s="3"/>
      <c r="K968" s="5" t="s">
        <v>5478</v>
      </c>
      <c r="L968" s="6" t="s">
        <v>150</v>
      </c>
      <c r="M968" s="3" t="s">
        <v>51</v>
      </c>
      <c r="N968" s="2" t="s">
        <v>5479</v>
      </c>
      <c r="O968" s="2" t="s">
        <v>5480</v>
      </c>
      <c r="P968" s="3" t="s">
        <v>5481</v>
      </c>
      <c r="S968" s="3"/>
      <c r="T968" s="7" t="s">
        <v>5482</v>
      </c>
      <c r="U968" s="3" t="s">
        <v>5129</v>
      </c>
      <c r="V968" s="3" t="s">
        <v>97</v>
      </c>
      <c r="W968" s="3" t="s">
        <v>85</v>
      </c>
      <c r="X968" s="3" t="s">
        <v>86</v>
      </c>
      <c r="Y968" s="3" t="s">
        <v>83</v>
      </c>
      <c r="Z968" s="4" t="str">
        <f>IF(Tabela1[[#This Row],[R.A.E]]="SIM",VLOOKUP(Tabela1[[#This Row],[CLASSIFICAÇÃO]],Lista_Susp_!PRAZO,2,0)+Tabela1[[#This Row],[DATA]],"")</f>
        <v/>
      </c>
      <c r="AA968" s="13" t="b">
        <f ca="1">IF(Tabela1[[#This Row],[R.A.E]]="SIM",IF(AC968="ok","CONCLUÍDO",IF(Tabela1[[#This Row],[PRAZO ABERTURA R.A.E]]&lt;TODAY(),"ATRASADO","NO PRAZO")))</f>
        <v>0</v>
      </c>
      <c r="AB968" s="13" t="str">
        <f ca="1">IF(Tabela1[[#This Row],[PRAZO ABERTURA R.A.E]]&gt;=TODAY(),"",IF(Tabela1[[#This Row],[STATUS]]="ATRASADO",TODAY()-Tabela1[[#This Row],[PRAZO ABERTURA R.A.E]],""))</f>
        <v/>
      </c>
      <c r="AE968" s="3"/>
      <c r="AF968" t="s">
        <v>89</v>
      </c>
    </row>
    <row r="969" spans="1:32" ht="45" x14ac:dyDescent="0.25">
      <c r="A969" s="2">
        <v>968</v>
      </c>
      <c r="B969" s="2" t="s">
        <v>25</v>
      </c>
      <c r="C969" s="85">
        <v>45509</v>
      </c>
      <c r="D969" s="18" t="str">
        <f t="shared" si="14"/>
        <v>agosto</v>
      </c>
      <c r="E969" s="9">
        <v>0.45833333333333331</v>
      </c>
      <c r="F969" s="80" t="s">
        <v>5483</v>
      </c>
      <c r="G969" s="2" t="s">
        <v>39</v>
      </c>
      <c r="H969" s="23"/>
      <c r="I969" s="131"/>
      <c r="J969" s="3"/>
      <c r="K969" s="5" t="s">
        <v>5484</v>
      </c>
      <c r="L969" s="6" t="s">
        <v>221</v>
      </c>
      <c r="M969" s="3" t="s">
        <v>145</v>
      </c>
      <c r="N969" s="2" t="s">
        <v>5485</v>
      </c>
      <c r="O969" s="2" t="s">
        <v>5486</v>
      </c>
      <c r="P969" s="3" t="s">
        <v>583</v>
      </c>
      <c r="S969" s="3"/>
      <c r="T969" s="7" t="s">
        <v>5487</v>
      </c>
      <c r="U969" s="3" t="s">
        <v>5488</v>
      </c>
      <c r="V969" s="3" t="s">
        <v>276</v>
      </c>
      <c r="W969" s="3" t="s">
        <v>85</v>
      </c>
      <c r="X969" s="3" t="s">
        <v>86</v>
      </c>
      <c r="Y969" s="3" t="s">
        <v>83</v>
      </c>
      <c r="Z969" s="4" t="str">
        <f>IF(Tabela1[[#This Row],[R.A.E]]="SIM",VLOOKUP(Tabela1[[#This Row],[CLASSIFICAÇÃO]],Lista_Susp_!PRAZO,2,0)+Tabela1[[#This Row],[DATA]],"")</f>
        <v/>
      </c>
      <c r="AA969" s="13" t="b">
        <f ca="1">IF(Tabela1[[#This Row],[R.A.E]]="SIM",IF(AC969="ok","CONCLUÍDO",IF(Tabela1[[#This Row],[PRAZO ABERTURA R.A.E]]&lt;TODAY(),"ATRASADO","NO PRAZO")))</f>
        <v>0</v>
      </c>
      <c r="AB969" s="13" t="str">
        <f ca="1">IF(Tabela1[[#This Row],[PRAZO ABERTURA R.A.E]]&gt;=TODAY(),"",IF(Tabela1[[#This Row],[STATUS]]="ATRASADO",TODAY()-Tabela1[[#This Row],[PRAZO ABERTURA R.A.E]],""))</f>
        <v/>
      </c>
      <c r="AE969" s="3"/>
      <c r="AF969" t="s">
        <v>89</v>
      </c>
    </row>
    <row r="970" spans="1:32" ht="45" x14ac:dyDescent="0.25">
      <c r="A970" s="2">
        <v>969</v>
      </c>
      <c r="B970" s="2" t="s">
        <v>25</v>
      </c>
      <c r="C970" s="85">
        <v>45511</v>
      </c>
      <c r="D970" s="18" t="str">
        <f t="shared" si="14"/>
        <v>agosto</v>
      </c>
      <c r="E970" s="9">
        <v>0.36388888888888887</v>
      </c>
      <c r="F970" s="80" t="s">
        <v>5489</v>
      </c>
      <c r="G970" s="2" t="s">
        <v>39</v>
      </c>
      <c r="H970" s="23"/>
      <c r="I970" s="131"/>
      <c r="J970" s="3"/>
      <c r="K970" s="5" t="s">
        <v>5534</v>
      </c>
      <c r="L970" s="6" t="s">
        <v>152</v>
      </c>
      <c r="M970" s="3" t="s">
        <v>145</v>
      </c>
      <c r="N970" s="2" t="s">
        <v>4955</v>
      </c>
      <c r="O970" s="2" t="s">
        <v>5490</v>
      </c>
      <c r="P970" s="3" t="s">
        <v>3912</v>
      </c>
      <c r="S970" s="3"/>
      <c r="T970" s="7" t="s">
        <v>5491</v>
      </c>
      <c r="U970" s="3" t="s">
        <v>1467</v>
      </c>
      <c r="V970" s="3" t="s">
        <v>276</v>
      </c>
      <c r="W970" s="3" t="s">
        <v>85</v>
      </c>
      <c r="X970" s="3" t="s">
        <v>86</v>
      </c>
      <c r="Y970" s="3" t="s">
        <v>83</v>
      </c>
      <c r="Z970" s="4" t="str">
        <f>IF(Tabela1[[#This Row],[R.A.E]]="SIM",VLOOKUP(Tabela1[[#This Row],[CLASSIFICAÇÃO]],Lista_Susp_!PRAZO,2,0)+Tabela1[[#This Row],[DATA]],"")</f>
        <v/>
      </c>
      <c r="AA970" s="13" t="b">
        <f ca="1">IF(Tabela1[[#This Row],[R.A.E]]="SIM",IF(AC970="ok","CONCLUÍDO",IF(Tabela1[[#This Row],[PRAZO ABERTURA R.A.E]]&lt;TODAY(),"ATRASADO","NO PRAZO")))</f>
        <v>0</v>
      </c>
      <c r="AB970" s="13" t="str">
        <f ca="1">IF(Tabela1[[#This Row],[PRAZO ABERTURA R.A.E]]&gt;=TODAY(),"",IF(Tabela1[[#This Row],[STATUS]]="ATRASADO",TODAY()-Tabela1[[#This Row],[PRAZO ABERTURA R.A.E]],""))</f>
        <v/>
      </c>
      <c r="AE970" s="3"/>
      <c r="AF970" t="s">
        <v>89</v>
      </c>
    </row>
    <row r="971" spans="1:32" ht="60" x14ac:dyDescent="0.25">
      <c r="A971" s="2">
        <v>970</v>
      </c>
      <c r="B971" s="2" t="s">
        <v>25</v>
      </c>
      <c r="C971" s="85">
        <v>45510</v>
      </c>
      <c r="D971" s="18" t="str">
        <f t="shared" si="14"/>
        <v>agosto</v>
      </c>
      <c r="E971" s="9">
        <v>0.40138888888888885</v>
      </c>
      <c r="F971" s="80" t="s">
        <v>4324</v>
      </c>
      <c r="G971" s="2" t="s">
        <v>32</v>
      </c>
      <c r="H971" s="23"/>
      <c r="I971" s="131"/>
      <c r="J971" s="3"/>
      <c r="K971" s="5" t="s">
        <v>5535</v>
      </c>
      <c r="L971" s="6" t="s">
        <v>221</v>
      </c>
      <c r="M971" s="3" t="s">
        <v>145</v>
      </c>
      <c r="N971" s="2" t="s">
        <v>3969</v>
      </c>
      <c r="O971" s="2" t="s">
        <v>5492</v>
      </c>
      <c r="P971" s="3" t="s">
        <v>3497</v>
      </c>
      <c r="S971" s="3"/>
      <c r="T971" s="7" t="s">
        <v>5493</v>
      </c>
      <c r="U971" s="3" t="s">
        <v>5494</v>
      </c>
      <c r="V971" s="3" t="s">
        <v>276</v>
      </c>
      <c r="W971" s="3" t="s">
        <v>85</v>
      </c>
      <c r="X971" s="3" t="s">
        <v>86</v>
      </c>
      <c r="Y971" s="3" t="s">
        <v>83</v>
      </c>
      <c r="Z971" s="4" t="str">
        <f>IF(Tabela1[[#This Row],[R.A.E]]="SIM",VLOOKUP(Tabela1[[#This Row],[CLASSIFICAÇÃO]],Lista_Susp_!PRAZO,2,0)+Tabela1[[#This Row],[DATA]],"")</f>
        <v/>
      </c>
      <c r="AA971" s="13" t="b">
        <f ca="1">IF(Tabela1[[#This Row],[R.A.E]]="SIM",IF(AC971="ok","CONCLUÍDO",IF(Tabela1[[#This Row],[PRAZO ABERTURA R.A.E]]&lt;TODAY(),"ATRASADO","NO PRAZO")))</f>
        <v>0</v>
      </c>
      <c r="AB971" s="13" t="str">
        <f ca="1">IF(Tabela1[[#This Row],[PRAZO ABERTURA R.A.E]]&gt;=TODAY(),"",IF(Tabela1[[#This Row],[STATUS]]="ATRASADO",TODAY()-Tabela1[[#This Row],[PRAZO ABERTURA R.A.E]],""))</f>
        <v/>
      </c>
      <c r="AE971" s="3"/>
      <c r="AF971" t="s">
        <v>89</v>
      </c>
    </row>
    <row r="972" spans="1:32" ht="60" x14ac:dyDescent="0.25">
      <c r="A972" s="2">
        <v>971</v>
      </c>
      <c r="B972" s="2" t="s">
        <v>25</v>
      </c>
      <c r="C972" s="85">
        <v>45511</v>
      </c>
      <c r="D972" s="18" t="str">
        <f t="shared" si="14"/>
        <v>agosto</v>
      </c>
      <c r="E972" s="9">
        <v>0.39583333333333331</v>
      </c>
      <c r="F972" s="80" t="s">
        <v>5495</v>
      </c>
      <c r="G972" s="2" t="s">
        <v>32</v>
      </c>
      <c r="H972" s="23"/>
      <c r="I972" s="131"/>
      <c r="J972" s="3"/>
      <c r="K972" s="5" t="s">
        <v>5536</v>
      </c>
      <c r="L972" s="6" t="s">
        <v>150</v>
      </c>
      <c r="M972" s="3" t="s">
        <v>145</v>
      </c>
      <c r="N972" s="2" t="s">
        <v>3680</v>
      </c>
      <c r="O972" s="2" t="s">
        <v>5496</v>
      </c>
      <c r="P972" s="3" t="s">
        <v>5180</v>
      </c>
      <c r="S972" s="3"/>
      <c r="T972" s="7" t="s">
        <v>5497</v>
      </c>
      <c r="U972" s="3" t="s">
        <v>3620</v>
      </c>
      <c r="V972" s="3" t="s">
        <v>91</v>
      </c>
      <c r="W972" s="3" t="s">
        <v>85</v>
      </c>
      <c r="X972" s="3" t="s">
        <v>86</v>
      </c>
      <c r="Y972" s="3" t="s">
        <v>83</v>
      </c>
      <c r="Z972" s="4" t="str">
        <f>IF(Tabela1[[#This Row],[R.A.E]]="SIM",VLOOKUP(Tabela1[[#This Row],[CLASSIFICAÇÃO]],Lista_Susp_!PRAZO,2,0)+Tabela1[[#This Row],[DATA]],"")</f>
        <v/>
      </c>
      <c r="AA972" s="13" t="b">
        <f ca="1">IF(Tabela1[[#This Row],[R.A.E]]="SIM",IF(AC972="ok","CONCLUÍDO",IF(Tabela1[[#This Row],[PRAZO ABERTURA R.A.E]]&lt;TODAY(),"ATRASADO","NO PRAZO")))</f>
        <v>0</v>
      </c>
      <c r="AB972" s="13" t="str">
        <f ca="1">IF(Tabela1[[#This Row],[PRAZO ABERTURA R.A.E]]&gt;=TODAY(),"",IF(Tabela1[[#This Row],[STATUS]]="ATRASADO",TODAY()-Tabela1[[#This Row],[PRAZO ABERTURA R.A.E]],""))</f>
        <v/>
      </c>
      <c r="AE972" s="3"/>
      <c r="AF972" t="s">
        <v>89</v>
      </c>
    </row>
    <row r="973" spans="1:32" ht="60" x14ac:dyDescent="0.25">
      <c r="A973" s="2">
        <v>972</v>
      </c>
      <c r="B973" s="2" t="s">
        <v>25</v>
      </c>
      <c r="C973" s="85">
        <v>45511</v>
      </c>
      <c r="D973" s="18" t="str">
        <f t="shared" si="14"/>
        <v>agosto</v>
      </c>
      <c r="E973" s="9">
        <v>0.52777777777777779</v>
      </c>
      <c r="F973" s="80" t="s">
        <v>5498</v>
      </c>
      <c r="G973" s="2" t="s">
        <v>34</v>
      </c>
      <c r="H973" s="23"/>
      <c r="I973" s="131" t="s">
        <v>5261</v>
      </c>
      <c r="J973" s="3"/>
      <c r="K973" s="5" t="s">
        <v>5537</v>
      </c>
      <c r="L973" s="6" t="s">
        <v>190</v>
      </c>
      <c r="M973" s="3" t="s">
        <v>147</v>
      </c>
      <c r="N973" s="2" t="s">
        <v>4901</v>
      </c>
      <c r="O973" s="2" t="s">
        <v>5499</v>
      </c>
      <c r="P973" s="3" t="s">
        <v>4904</v>
      </c>
      <c r="S973" s="3"/>
      <c r="T973" s="7" t="s">
        <v>4905</v>
      </c>
      <c r="U973" s="3" t="s">
        <v>5500</v>
      </c>
      <c r="V973" s="3" t="s">
        <v>297</v>
      </c>
      <c r="W973" s="6" t="s">
        <v>85</v>
      </c>
      <c r="X973" s="6" t="s">
        <v>95</v>
      </c>
      <c r="Y973" s="6" t="s">
        <v>89</v>
      </c>
      <c r="Z973" s="4">
        <f>IF(Tabela1[[#This Row],[R.A.E]]="SIM",VLOOKUP(Tabela1[[#This Row],[CLASSIFICAÇÃO]],Lista_Susp_!PRAZO,2,0)+Tabela1[[#This Row],[DATA]],"")</f>
        <v>45518</v>
      </c>
      <c r="AA973" s="13" t="str">
        <f ca="1">IF(Tabela1[[#This Row],[R.A.E]]="SIM",IF(AC973="ok","CONCLUÍDO",IF(Tabela1[[#This Row],[PRAZO ABERTURA R.A.E]]&lt;TODAY(),"ATRASADO","NO PRAZO")))</f>
        <v>CONCLUÍDO</v>
      </c>
      <c r="AB973" s="13" t="str">
        <f ca="1">IF(Tabela1[[#This Row],[PRAZO ABERTURA R.A.E]]&gt;=TODAY(),"",IF(Tabela1[[#This Row],[STATUS]]="ATRASADO",TODAY()-Tabela1[[#This Row],[PRAZO ABERTURA R.A.E]],""))</f>
        <v/>
      </c>
      <c r="AC973" s="3" t="s">
        <v>958</v>
      </c>
      <c r="AE973" s="3"/>
      <c r="AF973" t="s">
        <v>89</v>
      </c>
    </row>
    <row r="974" spans="1:32" ht="60" x14ac:dyDescent="0.25">
      <c r="A974" s="2">
        <v>973</v>
      </c>
      <c r="B974" s="2" t="s">
        <v>25</v>
      </c>
      <c r="C974" s="85">
        <v>45510</v>
      </c>
      <c r="D974" s="18" t="str">
        <f t="shared" si="14"/>
        <v>agosto</v>
      </c>
      <c r="E974" s="9">
        <v>0.99305555555555547</v>
      </c>
      <c r="F974" s="80" t="s">
        <v>5501</v>
      </c>
      <c r="G974" s="2" t="s">
        <v>39</v>
      </c>
      <c r="H974" s="23"/>
      <c r="I974" s="131"/>
      <c r="J974" s="3"/>
      <c r="K974" s="5" t="s">
        <v>5538</v>
      </c>
      <c r="L974" s="6" t="s">
        <v>68</v>
      </c>
      <c r="M974" s="3" t="s">
        <v>146</v>
      </c>
      <c r="N974" s="2" t="s">
        <v>4697</v>
      </c>
      <c r="O974" s="2" t="s">
        <v>5502</v>
      </c>
      <c r="P974" s="3" t="s">
        <v>5120</v>
      </c>
      <c r="S974" s="3"/>
      <c r="T974" s="7" t="s">
        <v>5503</v>
      </c>
      <c r="U974" s="3" t="s">
        <v>4947</v>
      </c>
      <c r="V974" s="3" t="s">
        <v>3991</v>
      </c>
      <c r="W974" s="3" t="s">
        <v>85</v>
      </c>
      <c r="X974" s="3" t="s">
        <v>86</v>
      </c>
      <c r="Y974" s="3" t="s">
        <v>83</v>
      </c>
      <c r="Z974" s="4" t="str">
        <f>IF(Tabela1[[#This Row],[R.A.E]]="SIM",VLOOKUP(Tabela1[[#This Row],[CLASSIFICAÇÃO]],Lista_Susp_!PRAZO,2,0)+Tabela1[[#This Row],[DATA]],"")</f>
        <v/>
      </c>
      <c r="AA974" s="13" t="b">
        <f ca="1">IF(Tabela1[[#This Row],[R.A.E]]="SIM",IF(AC974="ok","CONCLUÍDO",IF(Tabela1[[#This Row],[PRAZO ABERTURA R.A.E]]&lt;TODAY(),"ATRASADO","NO PRAZO")))</f>
        <v>0</v>
      </c>
      <c r="AB974" s="13" t="str">
        <f ca="1">IF(Tabela1[[#This Row],[PRAZO ABERTURA R.A.E]]&gt;=TODAY(),"",IF(Tabela1[[#This Row],[STATUS]]="ATRASADO",TODAY()-Tabela1[[#This Row],[PRAZO ABERTURA R.A.E]],""))</f>
        <v/>
      </c>
      <c r="AE974" s="3"/>
      <c r="AF974" t="s">
        <v>89</v>
      </c>
    </row>
    <row r="975" spans="1:32" ht="120" x14ac:dyDescent="0.25">
      <c r="A975" s="2">
        <v>974</v>
      </c>
      <c r="B975" s="2" t="s">
        <v>25</v>
      </c>
      <c r="C975" s="85">
        <v>45511</v>
      </c>
      <c r="D975" s="18" t="str">
        <f t="shared" si="14"/>
        <v>agosto</v>
      </c>
      <c r="E975" s="9">
        <v>0.45833333333333331</v>
      </c>
      <c r="F975" s="80" t="s">
        <v>5504</v>
      </c>
      <c r="G975" s="2" t="s">
        <v>32</v>
      </c>
      <c r="H975" s="23"/>
      <c r="I975" s="131"/>
      <c r="J975" s="3"/>
      <c r="K975" s="5" t="s">
        <v>5539</v>
      </c>
      <c r="L975" s="6" t="s">
        <v>155</v>
      </c>
      <c r="M975" s="3" t="s">
        <v>147</v>
      </c>
      <c r="N975" s="2" t="s">
        <v>5336</v>
      </c>
      <c r="O975" s="2" t="s">
        <v>5505</v>
      </c>
      <c r="P975" s="3" t="s">
        <v>5439</v>
      </c>
      <c r="S975" s="3"/>
      <c r="T975" s="7" t="s">
        <v>5506</v>
      </c>
      <c r="U975" s="3" t="s">
        <v>5507</v>
      </c>
      <c r="V975" s="3" t="s">
        <v>297</v>
      </c>
      <c r="W975" s="6" t="s">
        <v>85</v>
      </c>
      <c r="X975" s="6" t="s">
        <v>86</v>
      </c>
      <c r="Y975" s="6" t="s">
        <v>83</v>
      </c>
      <c r="Z975" s="4" t="str">
        <f>IF(Tabela1[[#This Row],[R.A.E]]="SIM",VLOOKUP(Tabela1[[#This Row],[CLASSIFICAÇÃO]],Lista_Susp_!PRAZO,2,0)+Tabela1[[#This Row],[DATA]],"")</f>
        <v/>
      </c>
      <c r="AA975" s="13" t="b">
        <f ca="1">IF(Tabela1[[#This Row],[R.A.E]]="SIM",IF(AC975="ok","CONCLUÍDO",IF(Tabela1[[#This Row],[PRAZO ABERTURA R.A.E]]&lt;TODAY(),"ATRASADO","NO PRAZO")))</f>
        <v>0</v>
      </c>
      <c r="AB975" s="13" t="str">
        <f ca="1">IF(Tabela1[[#This Row],[PRAZO ABERTURA R.A.E]]&gt;=TODAY(),"",IF(Tabela1[[#This Row],[STATUS]]="ATRASADO",TODAY()-Tabela1[[#This Row],[PRAZO ABERTURA R.A.E]],""))</f>
        <v/>
      </c>
      <c r="AE975" s="3"/>
      <c r="AF975" t="s">
        <v>89</v>
      </c>
    </row>
    <row r="976" spans="1:32" ht="30" x14ac:dyDescent="0.25">
      <c r="A976" s="2">
        <v>975</v>
      </c>
      <c r="B976" s="2" t="s">
        <v>30</v>
      </c>
      <c r="C976" s="85">
        <v>45511</v>
      </c>
      <c r="D976" s="18" t="str">
        <f t="shared" si="14"/>
        <v>agosto</v>
      </c>
      <c r="E976" s="9">
        <v>0.56597222222222221</v>
      </c>
      <c r="F976" s="80" t="s">
        <v>5508</v>
      </c>
      <c r="G976" s="2" t="s">
        <v>32</v>
      </c>
      <c r="H976" s="23"/>
      <c r="I976" s="131"/>
      <c r="J976" s="3"/>
      <c r="K976" s="5" t="s">
        <v>5540</v>
      </c>
      <c r="L976" s="6" t="s">
        <v>153</v>
      </c>
      <c r="M976" s="3" t="s">
        <v>51</v>
      </c>
      <c r="N976" s="2" t="s">
        <v>5509</v>
      </c>
      <c r="O976" s="2" t="s">
        <v>5510</v>
      </c>
      <c r="P976" s="3" t="s">
        <v>327</v>
      </c>
      <c r="S976" s="3"/>
      <c r="T976" s="7" t="s">
        <v>5301</v>
      </c>
      <c r="U976" s="3" t="s">
        <v>5511</v>
      </c>
      <c r="V976" s="3" t="s">
        <v>604</v>
      </c>
      <c r="W976" s="70"/>
      <c r="X976" s="70"/>
      <c r="Y976" s="70"/>
      <c r="Z976" s="4" t="str">
        <f>IF(Tabela1[[#This Row],[R.A.E]]="SIM",VLOOKUP(Tabela1[[#This Row],[CLASSIFICAÇÃO]],Lista_Susp_!PRAZO,2,0)+Tabela1[[#This Row],[DATA]],"")</f>
        <v/>
      </c>
      <c r="AA976" s="13" t="b">
        <f ca="1">IF(Tabela1[[#This Row],[R.A.E]]="SIM",IF(AC976="ok","CONCLUÍDO",IF(Tabela1[[#This Row],[PRAZO ABERTURA R.A.E]]&lt;TODAY(),"ATRASADO","NO PRAZO")))</f>
        <v>0</v>
      </c>
      <c r="AB976" s="13" t="str">
        <f ca="1">IF(Tabela1[[#This Row],[PRAZO ABERTURA R.A.E]]&gt;=TODAY(),"",IF(Tabela1[[#This Row],[STATUS]]="ATRASADO",TODAY()-Tabela1[[#This Row],[PRAZO ABERTURA R.A.E]],""))</f>
        <v/>
      </c>
      <c r="AE976" s="3"/>
      <c r="AF976" t="s">
        <v>89</v>
      </c>
    </row>
    <row r="977" spans="1:52" ht="120" x14ac:dyDescent="0.25">
      <c r="A977" s="2">
        <v>976</v>
      </c>
      <c r="B977" s="2" t="s">
        <v>25</v>
      </c>
      <c r="C977" s="85">
        <v>45511</v>
      </c>
      <c r="D977" s="18" t="str">
        <f t="shared" si="14"/>
        <v>agosto</v>
      </c>
      <c r="E977" s="9">
        <v>0.32291666666666669</v>
      </c>
      <c r="F977" s="80" t="s">
        <v>5512</v>
      </c>
      <c r="G977" s="2" t="s">
        <v>28</v>
      </c>
      <c r="H977" s="23" t="s">
        <v>2401</v>
      </c>
      <c r="I977" s="131"/>
      <c r="J977" s="3"/>
      <c r="K977" s="5" t="s">
        <v>5541</v>
      </c>
      <c r="L977" s="6" t="s">
        <v>150</v>
      </c>
      <c r="M977" s="3" t="s">
        <v>146</v>
      </c>
      <c r="N977" s="2" t="s">
        <v>2911</v>
      </c>
      <c r="O977" s="2" t="s">
        <v>5513</v>
      </c>
      <c r="P977" s="3" t="s">
        <v>4061</v>
      </c>
      <c r="S977" s="3"/>
      <c r="T977"/>
      <c r="U977" s="3" t="s">
        <v>3860</v>
      </c>
      <c r="V977" s="3" t="s">
        <v>3991</v>
      </c>
      <c r="W977" s="3" t="s">
        <v>85</v>
      </c>
      <c r="X977" s="3" t="s">
        <v>86</v>
      </c>
      <c r="Y977" s="3" t="s">
        <v>83</v>
      </c>
      <c r="Z977" s="4" t="str">
        <f>IF(Tabela1[[#This Row],[R.A.E]]="SIM",VLOOKUP(Tabela1[[#This Row],[CLASSIFICAÇÃO]],Lista_Susp_!PRAZO,2,0)+Tabela1[[#This Row],[DATA]],"")</f>
        <v/>
      </c>
      <c r="AA977" s="13" t="b">
        <f ca="1">IF(Tabela1[[#This Row],[R.A.E]]="SIM",IF(AC977="ok","CONCLUÍDO",IF(Tabela1[[#This Row],[PRAZO ABERTURA R.A.E]]&lt;TODAY(),"ATRASADO","NO PRAZO")))</f>
        <v>0</v>
      </c>
      <c r="AB977" s="13" t="str">
        <f ca="1">IF(Tabela1[[#This Row],[PRAZO ABERTURA R.A.E]]&gt;=TODAY(),"",IF(Tabela1[[#This Row],[STATUS]]="ATRASADO",TODAY()-Tabela1[[#This Row],[PRAZO ABERTURA R.A.E]],""))</f>
        <v/>
      </c>
      <c r="AE977" s="3"/>
      <c r="AF977" t="s">
        <v>89</v>
      </c>
    </row>
    <row r="978" spans="1:52" ht="120" x14ac:dyDescent="0.25">
      <c r="A978" s="2">
        <v>977</v>
      </c>
      <c r="B978" s="2" t="s">
        <v>25</v>
      </c>
      <c r="C978" s="85">
        <v>45511</v>
      </c>
      <c r="D978" s="18" t="str">
        <f t="shared" si="14"/>
        <v>agosto</v>
      </c>
      <c r="E978" s="9">
        <v>0.75</v>
      </c>
      <c r="F978" s="80" t="s">
        <v>5516</v>
      </c>
      <c r="G978" s="2" t="s">
        <v>34</v>
      </c>
      <c r="H978" s="23"/>
      <c r="I978" s="131" t="s">
        <v>5261</v>
      </c>
      <c r="J978" s="3"/>
      <c r="K978" s="5" t="s">
        <v>5514</v>
      </c>
      <c r="L978" s="6" t="s">
        <v>155</v>
      </c>
      <c r="M978" s="3" t="s">
        <v>147</v>
      </c>
      <c r="N978" s="2" t="s">
        <v>5515</v>
      </c>
      <c r="O978" s="2" t="s">
        <v>5517</v>
      </c>
      <c r="P978" s="3" t="s">
        <v>3463</v>
      </c>
      <c r="S978" s="3"/>
      <c r="T978" s="7" t="s">
        <v>5518</v>
      </c>
      <c r="U978" s="3" t="s">
        <v>5519</v>
      </c>
      <c r="V978" s="3" t="s">
        <v>98</v>
      </c>
      <c r="W978" s="172" t="s">
        <v>92</v>
      </c>
      <c r="X978" s="172" t="s">
        <v>86</v>
      </c>
      <c r="Y978" s="172" t="s">
        <v>89</v>
      </c>
      <c r="Z978" s="4">
        <f>IF(Tabela1[[#This Row],[R.A.E]]="SIM",VLOOKUP(Tabela1[[#This Row],[CLASSIFICAÇÃO]],Lista_Susp_!PRAZO,2,0)+Tabela1[[#This Row],[DATA]],"")</f>
        <v>45518</v>
      </c>
      <c r="AA978" s="13" t="str">
        <f ca="1">IF(Tabela1[[#This Row],[R.A.E]]="SIM",IF(AC978="ok","CONCLUÍDO",IF(Tabela1[[#This Row],[PRAZO ABERTURA R.A.E]]&lt;TODAY(),"ATRASADO","NO PRAZO")))</f>
        <v>CONCLUÍDO</v>
      </c>
      <c r="AB978" s="13" t="str">
        <f ca="1">IF(Tabela1[[#This Row],[PRAZO ABERTURA R.A.E]]&gt;=TODAY(),"",IF(Tabela1[[#This Row],[STATUS]]="ATRASADO",TODAY()-Tabela1[[#This Row],[PRAZO ABERTURA R.A.E]],""))</f>
        <v/>
      </c>
      <c r="AC978" s="4" t="s">
        <v>958</v>
      </c>
      <c r="AD978" s="4">
        <v>45516</v>
      </c>
      <c r="AE978" s="3"/>
      <c r="AF978" t="s">
        <v>89</v>
      </c>
    </row>
    <row r="979" spans="1:52" ht="30" x14ac:dyDescent="0.25">
      <c r="A979" s="2">
        <v>978</v>
      </c>
      <c r="B979" s="2" t="s">
        <v>25</v>
      </c>
      <c r="C979" s="85">
        <v>45511</v>
      </c>
      <c r="D979" s="18" t="str">
        <f t="shared" si="14"/>
        <v>agosto</v>
      </c>
      <c r="E979" s="9">
        <v>0.59375</v>
      </c>
      <c r="F979" s="80" t="s">
        <v>5520</v>
      </c>
      <c r="G979" s="2" t="s">
        <v>39</v>
      </c>
      <c r="H979" s="23"/>
      <c r="I979" s="131"/>
      <c r="J979" s="3"/>
      <c r="K979" s="5" t="s">
        <v>5569</v>
      </c>
      <c r="L979" s="6" t="s">
        <v>279</v>
      </c>
      <c r="M979" s="3" t="s">
        <v>144</v>
      </c>
      <c r="N979" s="2" t="s">
        <v>2383</v>
      </c>
      <c r="O979" s="2" t="s">
        <v>5521</v>
      </c>
      <c r="P979" s="3" t="s">
        <v>5522</v>
      </c>
      <c r="S979" s="3"/>
      <c r="T979" s="7" t="s">
        <v>5523</v>
      </c>
      <c r="U979" s="3" t="s">
        <v>5524</v>
      </c>
      <c r="V979" s="3" t="s">
        <v>122</v>
      </c>
      <c r="W979" s="3" t="s">
        <v>85</v>
      </c>
      <c r="X979" s="3" t="s">
        <v>86</v>
      </c>
      <c r="Y979" s="3" t="s">
        <v>83</v>
      </c>
      <c r="Z979" s="4" t="str">
        <f>IF(Tabela1[[#This Row],[R.A.E]]="SIM",VLOOKUP(Tabela1[[#This Row],[CLASSIFICAÇÃO]],Lista_Susp_!PRAZO,2,0)+Tabela1[[#This Row],[DATA]],"")</f>
        <v/>
      </c>
      <c r="AA979" s="13" t="b">
        <f ca="1">IF(Tabela1[[#This Row],[R.A.E]]="SIM",IF(AC979="ok","CONCLUÍDO",IF(Tabela1[[#This Row],[PRAZO ABERTURA R.A.E]]&lt;TODAY(),"ATRASADO","NO PRAZO")))</f>
        <v>0</v>
      </c>
      <c r="AB979" s="13" t="str">
        <f ca="1">IF(Tabela1[[#This Row],[PRAZO ABERTURA R.A.E]]&gt;=TODAY(),"",IF(Tabela1[[#This Row],[STATUS]]="ATRASADO",TODAY()-Tabela1[[#This Row],[PRAZO ABERTURA R.A.E]],""))</f>
        <v/>
      </c>
      <c r="AE979" s="3"/>
      <c r="AF979" t="s">
        <v>89</v>
      </c>
    </row>
    <row r="980" spans="1:52" ht="75" x14ac:dyDescent="0.25">
      <c r="A980" s="82">
        <v>979</v>
      </c>
      <c r="B980" s="2" t="s">
        <v>30</v>
      </c>
      <c r="C980" s="85">
        <v>45511</v>
      </c>
      <c r="D980" s="18" t="str">
        <f t="shared" si="14"/>
        <v>agosto</v>
      </c>
      <c r="E980" s="9">
        <v>0.1388888888888889</v>
      </c>
      <c r="F980" s="80" t="s">
        <v>5542</v>
      </c>
      <c r="G980" s="2" t="s">
        <v>32</v>
      </c>
      <c r="H980" s="23"/>
      <c r="I980" s="131"/>
      <c r="J980" s="3"/>
      <c r="K980" s="77" t="s">
        <v>5543</v>
      </c>
      <c r="L980" s="6" t="s">
        <v>153</v>
      </c>
      <c r="M980" s="6" t="s">
        <v>257</v>
      </c>
      <c r="N980" s="2" t="s">
        <v>1496</v>
      </c>
      <c r="O980" s="2" t="s">
        <v>5544</v>
      </c>
      <c r="P980" s="3" t="s">
        <v>399</v>
      </c>
      <c r="S980" s="3"/>
      <c r="T980" s="7" t="s">
        <v>5545</v>
      </c>
      <c r="U980" s="3" t="s">
        <v>5546</v>
      </c>
      <c r="V980" s="3" t="s">
        <v>3991</v>
      </c>
      <c r="W980" s="3" t="s">
        <v>85</v>
      </c>
      <c r="X980" s="3" t="s">
        <v>95</v>
      </c>
      <c r="Y980" s="3" t="s">
        <v>89</v>
      </c>
      <c r="Z980" s="4">
        <f>IF(Tabela1[[#This Row],[R.A.E]]="SIM",VLOOKUP(Tabela1[[#This Row],[CLASSIFICAÇÃO]],Lista_Susp_!PRAZO,2,0)+Tabela1[[#This Row],[DATA]],"")</f>
        <v>45518</v>
      </c>
      <c r="AA980" s="13" t="str">
        <f ca="1">IF(Tabela1[[#This Row],[R.A.E]]="SIM",IF(AC980="ok","CONCLUÍDO",IF(Tabela1[[#This Row],[PRAZO ABERTURA R.A.E]]&lt;TODAY(),"ATRASADO","NO PRAZO")))</f>
        <v>ATRASADO</v>
      </c>
      <c r="AB980" s="13">
        <f ca="1">IF(Tabela1[[#This Row],[PRAZO ABERTURA R.A.E]]&gt;=TODAY(),"",IF(Tabela1[[#This Row],[STATUS]]="ATRASADO",TODAY()-Tabela1[[#This Row],[PRAZO ABERTURA R.A.E]],""))</f>
        <v>30</v>
      </c>
      <c r="AE980" s="3"/>
      <c r="AF980" t="s">
        <v>89</v>
      </c>
    </row>
    <row r="981" spans="1:52" ht="45" x14ac:dyDescent="0.25">
      <c r="A981" s="2">
        <v>980</v>
      </c>
      <c r="B981" s="2" t="s">
        <v>25</v>
      </c>
      <c r="C981" s="85">
        <v>45512</v>
      </c>
      <c r="D981" s="18" t="str">
        <f t="shared" si="14"/>
        <v>agosto</v>
      </c>
      <c r="E981" s="9">
        <v>0.72152777777777777</v>
      </c>
      <c r="F981" s="80" t="s">
        <v>5548</v>
      </c>
      <c r="G981" s="2" t="s">
        <v>28</v>
      </c>
      <c r="H981" s="23" t="s">
        <v>2532</v>
      </c>
      <c r="I981" s="131"/>
      <c r="J981" s="3"/>
      <c r="K981" s="5" t="s">
        <v>5547</v>
      </c>
      <c r="L981" s="6" t="s">
        <v>216</v>
      </c>
      <c r="M981" s="3" t="s">
        <v>147</v>
      </c>
      <c r="N981" s="2" t="s">
        <v>4982</v>
      </c>
      <c r="O981" s="2" t="s">
        <v>5549</v>
      </c>
      <c r="P981" s="3" t="s">
        <v>4387</v>
      </c>
      <c r="S981" s="3"/>
      <c r="T981" t="s">
        <v>4910</v>
      </c>
      <c r="U981" s="3" t="s">
        <v>4547</v>
      </c>
      <c r="V981" s="3" t="s">
        <v>98</v>
      </c>
      <c r="W981" s="3" t="s">
        <v>85</v>
      </c>
      <c r="X981" s="3" t="s">
        <v>86</v>
      </c>
      <c r="Y981" s="3" t="s">
        <v>83</v>
      </c>
      <c r="Z981" s="4" t="str">
        <f>IF(Tabela1[[#This Row],[R.A.E]]="SIM",VLOOKUP(Tabela1[[#This Row],[CLASSIFICAÇÃO]],Lista_Susp_!PRAZO,2,0)+Tabela1[[#This Row],[DATA]],"")</f>
        <v/>
      </c>
      <c r="AA981" s="13" t="b">
        <f ca="1">IF(Tabela1[[#This Row],[R.A.E]]="SIM",IF(AC981="ok","CONCLUÍDO",IF(Tabela1[[#This Row],[PRAZO ABERTURA R.A.E]]&lt;TODAY(),"ATRASADO","NO PRAZO")))</f>
        <v>0</v>
      </c>
      <c r="AB981" s="13" t="str">
        <f ca="1">IF(Tabela1[[#This Row],[PRAZO ABERTURA R.A.E]]&gt;=TODAY(),"",IF(Tabela1[[#This Row],[STATUS]]="ATRASADO",TODAY()-Tabela1[[#This Row],[PRAZO ABERTURA R.A.E]],""))</f>
        <v/>
      </c>
      <c r="AE981" s="3"/>
      <c r="AF981" t="s">
        <v>89</v>
      </c>
    </row>
    <row r="982" spans="1:52" x14ac:dyDescent="0.25">
      <c r="A982" s="2">
        <v>981</v>
      </c>
      <c r="B982" s="2" t="s">
        <v>25</v>
      </c>
      <c r="C982" s="85">
        <v>45512</v>
      </c>
      <c r="D982" s="18" t="str">
        <f t="shared" si="14"/>
        <v>agosto</v>
      </c>
      <c r="E982" s="9">
        <v>0.375</v>
      </c>
      <c r="F982" s="80" t="s">
        <v>5455</v>
      </c>
      <c r="G982" s="2" t="s">
        <v>32</v>
      </c>
      <c r="H982" s="23"/>
      <c r="I982" s="131"/>
      <c r="J982" s="3"/>
      <c r="K982" s="5" t="s">
        <v>5568</v>
      </c>
      <c r="L982" s="6" t="s">
        <v>209</v>
      </c>
      <c r="M982" s="3" t="s">
        <v>145</v>
      </c>
      <c r="N982" s="2" t="s">
        <v>5550</v>
      </c>
      <c r="O982" s="2" t="s">
        <v>5551</v>
      </c>
      <c r="P982" s="3" t="s">
        <v>3895</v>
      </c>
      <c r="S982" s="3"/>
      <c r="T982" t="s">
        <v>5552</v>
      </c>
      <c r="U982" s="3" t="s">
        <v>4526</v>
      </c>
      <c r="V982" s="3" t="s">
        <v>91</v>
      </c>
      <c r="W982" s="3" t="s">
        <v>85</v>
      </c>
      <c r="X982" s="3" t="s">
        <v>86</v>
      </c>
      <c r="Y982" s="3" t="s">
        <v>83</v>
      </c>
      <c r="Z982" s="4" t="str">
        <f>IF(Tabela1[[#This Row],[R.A.E]]="SIM",VLOOKUP(Tabela1[[#This Row],[CLASSIFICAÇÃO]],Lista_Susp_!PRAZO,2,0)+Tabela1[[#This Row],[DATA]],"")</f>
        <v/>
      </c>
      <c r="AA982" s="13" t="b">
        <f ca="1">IF(Tabela1[[#This Row],[R.A.E]]="SIM",IF(AC982="ok","CONCLUÍDO",IF(Tabela1[[#This Row],[PRAZO ABERTURA R.A.E]]&lt;TODAY(),"ATRASADO","NO PRAZO")))</f>
        <v>0</v>
      </c>
      <c r="AB982" s="13" t="str">
        <f ca="1">IF(Tabela1[[#This Row],[PRAZO ABERTURA R.A.E]]&gt;=TODAY(),"",IF(Tabela1[[#This Row],[STATUS]]="ATRASADO",TODAY()-Tabela1[[#This Row],[PRAZO ABERTURA R.A.E]],""))</f>
        <v/>
      </c>
      <c r="AE982" s="3"/>
      <c r="AF982" t="s">
        <v>89</v>
      </c>
    </row>
    <row r="983" spans="1:52" ht="60" x14ac:dyDescent="0.25">
      <c r="A983" s="2">
        <v>982</v>
      </c>
      <c r="B983" s="2" t="s">
        <v>25</v>
      </c>
      <c r="C983" s="85">
        <v>45513</v>
      </c>
      <c r="D983" s="18" t="str">
        <f t="shared" si="14"/>
        <v>agosto</v>
      </c>
      <c r="E983" s="9">
        <v>7.6388888888888895E-2</v>
      </c>
      <c r="F983" s="80" t="s">
        <v>5553</v>
      </c>
      <c r="G983" s="2" t="s">
        <v>28</v>
      </c>
      <c r="H983" s="23" t="s">
        <v>2532</v>
      </c>
      <c r="I983" s="131"/>
      <c r="J983" s="3"/>
      <c r="K983" s="5" t="s">
        <v>5554</v>
      </c>
      <c r="L983" s="6" t="s">
        <v>216</v>
      </c>
      <c r="M983" s="3" t="s">
        <v>284</v>
      </c>
      <c r="N983" s="2" t="s">
        <v>4636</v>
      </c>
      <c r="O983" s="2" t="s">
        <v>5555</v>
      </c>
      <c r="P983" s="3" t="s">
        <v>5556</v>
      </c>
      <c r="S983" s="3"/>
      <c r="T983" s="7" t="s">
        <v>5557</v>
      </c>
      <c r="U983" s="3" t="s">
        <v>5558</v>
      </c>
      <c r="V983" s="3" t="s">
        <v>93</v>
      </c>
      <c r="W983" s="3" t="s">
        <v>85</v>
      </c>
      <c r="X983" s="3" t="s">
        <v>86</v>
      </c>
      <c r="Y983" s="3" t="s">
        <v>83</v>
      </c>
      <c r="Z983" s="4" t="str">
        <f>IF(Tabela1[[#This Row],[R.A.E]]="SIM",VLOOKUP(Tabela1[[#This Row],[CLASSIFICAÇÃO]],Lista_Susp_!PRAZO,2,0)+Tabela1[[#This Row],[DATA]],"")</f>
        <v/>
      </c>
      <c r="AA983" s="13" t="b">
        <f ca="1">IF(Tabela1[[#This Row],[R.A.E]]="SIM",IF(AC983="ok","CONCLUÍDO",IF(Tabela1[[#This Row],[PRAZO ABERTURA R.A.E]]&lt;TODAY(),"ATRASADO","NO PRAZO")))</f>
        <v>0</v>
      </c>
      <c r="AB983" s="13" t="str">
        <f ca="1">IF(Tabela1[[#This Row],[PRAZO ABERTURA R.A.E]]&gt;=TODAY(),"",IF(Tabela1[[#This Row],[STATUS]]="ATRASADO",TODAY()-Tabela1[[#This Row],[PRAZO ABERTURA R.A.E]],""))</f>
        <v/>
      </c>
      <c r="AE983" s="3"/>
      <c r="AF983" t="s">
        <v>89</v>
      </c>
    </row>
    <row r="984" spans="1:52" ht="45" x14ac:dyDescent="0.25">
      <c r="A984" s="2">
        <v>983</v>
      </c>
      <c r="B984" s="2" t="s">
        <v>25</v>
      </c>
      <c r="C984" s="85">
        <v>45511</v>
      </c>
      <c r="D984" s="18" t="str">
        <f t="shared" si="14"/>
        <v>agosto</v>
      </c>
      <c r="E984" s="9">
        <v>0.98611111111111116</v>
      </c>
      <c r="F984" s="80" t="s">
        <v>5234</v>
      </c>
      <c r="G984" s="2" t="s">
        <v>39</v>
      </c>
      <c r="H984" s="23"/>
      <c r="I984" s="131"/>
      <c r="J984" s="3"/>
      <c r="K984" s="5" t="s">
        <v>5567</v>
      </c>
      <c r="L984" s="6" t="s">
        <v>150</v>
      </c>
      <c r="M984" s="3" t="s">
        <v>146</v>
      </c>
      <c r="N984" s="2" t="s">
        <v>5559</v>
      </c>
      <c r="O984" s="80" t="s">
        <v>5560</v>
      </c>
      <c r="P984" s="3" t="s">
        <v>4061</v>
      </c>
      <c r="S984" s="3"/>
      <c r="T984" t="s">
        <v>5561</v>
      </c>
      <c r="U984" s="3" t="s">
        <v>5562</v>
      </c>
      <c r="V984" s="3" t="s">
        <v>105</v>
      </c>
      <c r="W984" s="3" t="s">
        <v>85</v>
      </c>
      <c r="X984" s="3" t="s">
        <v>86</v>
      </c>
      <c r="Y984" s="3" t="s">
        <v>89</v>
      </c>
      <c r="Z984" s="4">
        <f>IF(Tabela1[[#This Row],[R.A.E]]="SIM",VLOOKUP(Tabela1[[#This Row],[CLASSIFICAÇÃO]],Lista_Susp_!PRAZO,2,0)+Tabela1[[#This Row],[DATA]],"")</f>
        <v>45518</v>
      </c>
      <c r="AA984" s="13" t="s">
        <v>120</v>
      </c>
      <c r="AB984" s="13" t="str">
        <f ca="1">IF(Tabela1[[#This Row],[PRAZO ABERTURA R.A.E]]&gt;=TODAY(),"",IF(Tabela1[[#This Row],[STATUS]]="ATRASADO",TODAY()-Tabela1[[#This Row],[PRAZO ABERTURA R.A.E]],""))</f>
        <v/>
      </c>
      <c r="AD984" s="4">
        <v>45517</v>
      </c>
      <c r="AE984" s="3"/>
      <c r="AF984" t="s">
        <v>89</v>
      </c>
    </row>
    <row r="985" spans="1:52" ht="30" x14ac:dyDescent="0.25">
      <c r="A985" s="168">
        <v>984</v>
      </c>
      <c r="B985" s="2" t="s">
        <v>25</v>
      </c>
      <c r="C985" s="85">
        <v>45512</v>
      </c>
      <c r="D985" s="18" t="str">
        <f t="shared" si="14"/>
        <v>agosto</v>
      </c>
      <c r="E985" s="9">
        <v>0.70138888888888884</v>
      </c>
      <c r="F985" s="80" t="s">
        <v>5563</v>
      </c>
      <c r="G985" s="2" t="s">
        <v>28</v>
      </c>
      <c r="H985" s="23" t="s">
        <v>2401</v>
      </c>
      <c r="I985" s="131"/>
      <c r="J985" s="3"/>
      <c r="K985" s="5" t="s">
        <v>5566</v>
      </c>
      <c r="L985" s="6" t="s">
        <v>150</v>
      </c>
      <c r="M985" s="3" t="s">
        <v>146</v>
      </c>
      <c r="N985" s="2" t="s">
        <v>3346</v>
      </c>
      <c r="O985" s="2" t="s">
        <v>5564</v>
      </c>
      <c r="P985" s="3" t="s">
        <v>3350</v>
      </c>
      <c r="S985" s="3"/>
      <c r="T985" s="7" t="s">
        <v>5565</v>
      </c>
      <c r="U985" s="3" t="s">
        <v>4791</v>
      </c>
      <c r="V985" s="3" t="s">
        <v>122</v>
      </c>
      <c r="W985" s="3" t="s">
        <v>85</v>
      </c>
      <c r="X985" s="3" t="s">
        <v>86</v>
      </c>
      <c r="Y985" s="3" t="s">
        <v>83</v>
      </c>
      <c r="Z985" s="4" t="str">
        <f>IF(Tabela1[[#This Row],[R.A.E]]="SIM",VLOOKUP(Tabela1[[#This Row],[CLASSIFICAÇÃO]],Lista_Susp_!PRAZO,2,0)+Tabela1[[#This Row],[DATA]],"")</f>
        <v/>
      </c>
      <c r="AA985" s="13" t="b">
        <f ca="1">IF(Tabela1[[#This Row],[R.A.E]]="SIM",IF(AC985="ok","CONCLUÍDO",IF(Tabela1[[#This Row],[PRAZO ABERTURA R.A.E]]&lt;TODAY(),"ATRASADO","NO PRAZO")))</f>
        <v>0</v>
      </c>
      <c r="AB985" s="13" t="str">
        <f ca="1">IF(Tabela1[[#This Row],[PRAZO ABERTURA R.A.E]]&gt;=TODAY(),"",IF(Tabela1[[#This Row],[STATUS]]="ATRASADO",TODAY()-Tabela1[[#This Row],[PRAZO ABERTURA R.A.E]],""))</f>
        <v/>
      </c>
      <c r="AE985" s="3"/>
      <c r="AF985" t="s">
        <v>89</v>
      </c>
    </row>
    <row r="986" spans="1:52" ht="30" x14ac:dyDescent="0.25">
      <c r="A986" s="2">
        <v>985</v>
      </c>
      <c r="B986" s="2" t="s">
        <v>25</v>
      </c>
      <c r="C986" s="85">
        <v>45512</v>
      </c>
      <c r="D986" s="18" t="str">
        <f t="shared" si="14"/>
        <v>agosto</v>
      </c>
      <c r="E986" s="9">
        <v>0.91666666666666663</v>
      </c>
      <c r="F986" s="80" t="s">
        <v>5570</v>
      </c>
      <c r="G986" s="2" t="s">
        <v>28</v>
      </c>
      <c r="H986" s="23" t="s">
        <v>2399</v>
      </c>
      <c r="I986" s="131"/>
      <c r="J986" s="3"/>
      <c r="K986" s="5" t="s">
        <v>5627</v>
      </c>
      <c r="L986" s="6" t="s">
        <v>150</v>
      </c>
      <c r="M986" s="3" t="s">
        <v>144</v>
      </c>
      <c r="N986" s="2" t="s">
        <v>4409</v>
      </c>
      <c r="O986" s="2" t="s">
        <v>5571</v>
      </c>
      <c r="P986" s="3" t="s">
        <v>5572</v>
      </c>
      <c r="S986" s="3"/>
      <c r="T986" t="s">
        <v>4910</v>
      </c>
      <c r="U986" s="3" t="s">
        <v>5573</v>
      </c>
      <c r="V986" s="3" t="s">
        <v>98</v>
      </c>
      <c r="W986" s="3" t="s">
        <v>85</v>
      </c>
      <c r="X986" s="3" t="s">
        <v>86</v>
      </c>
      <c r="Y986" s="3" t="s">
        <v>83</v>
      </c>
      <c r="Z986" s="4" t="str">
        <f>IF(Tabela1[[#This Row],[R.A.E]]="SIM",VLOOKUP(Tabela1[[#This Row],[CLASSIFICAÇÃO]],Lista_Susp_!PRAZO,2,0)+Tabela1[[#This Row],[DATA]],"")</f>
        <v/>
      </c>
      <c r="AA986" s="13" t="b">
        <f ca="1">IF(Tabela1[[#This Row],[R.A.E]]="SIM",IF(AC986="ok","CONCLUÍDO",IF(Tabela1[[#This Row],[PRAZO ABERTURA R.A.E]]&lt;TODAY(),"ATRASADO","NO PRAZO")))</f>
        <v>0</v>
      </c>
      <c r="AB986" s="13" t="str">
        <f ca="1">IF(Tabela1[[#This Row],[PRAZO ABERTURA R.A.E]]&gt;=TODAY(),"",IF(Tabela1[[#This Row],[STATUS]]="ATRASADO",TODAY()-Tabela1[[#This Row],[PRAZO ABERTURA R.A.E]],""))</f>
        <v/>
      </c>
      <c r="AE986" s="3"/>
      <c r="AF986" t="s">
        <v>89</v>
      </c>
    </row>
    <row r="987" spans="1:52" ht="60" x14ac:dyDescent="0.25">
      <c r="A987" s="2">
        <v>986</v>
      </c>
      <c r="B987" s="9" t="s">
        <v>25</v>
      </c>
      <c r="C987" s="85">
        <v>45512</v>
      </c>
      <c r="D987" s="18" t="str">
        <f t="shared" si="14"/>
        <v>agosto</v>
      </c>
      <c r="E987" s="9">
        <v>0.31597222222222221</v>
      </c>
      <c r="F987" s="80" t="s">
        <v>4988</v>
      </c>
      <c r="G987" s="2" t="s">
        <v>28</v>
      </c>
      <c r="H987" s="23" t="s">
        <v>2399</v>
      </c>
      <c r="I987" s="131"/>
      <c r="J987" s="3"/>
      <c r="K987" s="5" t="s">
        <v>5626</v>
      </c>
      <c r="L987" s="6" t="s">
        <v>150</v>
      </c>
      <c r="M987" s="3" t="s">
        <v>146</v>
      </c>
      <c r="N987" s="2" t="s">
        <v>3346</v>
      </c>
      <c r="O987" s="2" t="s">
        <v>5283</v>
      </c>
      <c r="P987" s="3" t="s">
        <v>5574</v>
      </c>
      <c r="S987" s="3"/>
      <c r="T987" s="7" t="s">
        <v>5575</v>
      </c>
      <c r="U987" s="3" t="s">
        <v>5283</v>
      </c>
      <c r="V987" s="3" t="s">
        <v>122</v>
      </c>
      <c r="W987" s="3" t="s">
        <v>85</v>
      </c>
      <c r="X987" s="3" t="s">
        <v>86</v>
      </c>
      <c r="Y987" s="3" t="s">
        <v>83</v>
      </c>
      <c r="Z987" s="4" t="str">
        <f>IF(Tabela1[[#This Row],[R.A.E]]="SIM",VLOOKUP(Tabela1[[#This Row],[CLASSIFICAÇÃO]],Lista_Susp_!PRAZO,2,0)+Tabela1[[#This Row],[DATA]],"")</f>
        <v/>
      </c>
      <c r="AA987" s="13" t="b">
        <f ca="1">IF(Tabela1[[#This Row],[R.A.E]]="SIM",IF(AC987="ok","CONCLUÍDO",IF(Tabela1[[#This Row],[PRAZO ABERTURA R.A.E]]&lt;TODAY(),"ATRASADO","NO PRAZO")))</f>
        <v>0</v>
      </c>
      <c r="AB987" s="13" t="str">
        <f ca="1">IF(Tabela1[[#This Row],[PRAZO ABERTURA R.A.E]]&gt;=TODAY(),"",IF(Tabela1[[#This Row],[STATUS]]="ATRASADO",TODAY()-Tabela1[[#This Row],[PRAZO ABERTURA R.A.E]],""))</f>
        <v/>
      </c>
      <c r="AE987" s="3"/>
      <c r="AF987" t="s">
        <v>89</v>
      </c>
    </row>
    <row r="988" spans="1:52" ht="75" x14ac:dyDescent="0.25">
      <c r="A988" s="2">
        <v>987</v>
      </c>
      <c r="B988" s="2" t="s">
        <v>25</v>
      </c>
      <c r="C988" s="85">
        <v>45513</v>
      </c>
      <c r="D988" s="18" t="str">
        <f t="shared" si="14"/>
        <v>agosto</v>
      </c>
      <c r="E988" s="9">
        <v>0.79166666666666663</v>
      </c>
      <c r="F988" s="80" t="s">
        <v>5576</v>
      </c>
      <c r="G988" s="2" t="s">
        <v>28</v>
      </c>
      <c r="H988" s="23" t="s">
        <v>2401</v>
      </c>
      <c r="I988" s="131"/>
      <c r="J988" s="3"/>
      <c r="K988" s="5" t="s">
        <v>5625</v>
      </c>
      <c r="L988" s="6" t="s">
        <v>150</v>
      </c>
      <c r="M988" s="3" t="s">
        <v>146</v>
      </c>
      <c r="N988" s="2" t="s">
        <v>5577</v>
      </c>
      <c r="O988" s="80" t="s">
        <v>5578</v>
      </c>
      <c r="P988" s="3" t="s">
        <v>5579</v>
      </c>
      <c r="S988" s="3"/>
      <c r="T988"/>
      <c r="U988" s="3" t="s">
        <v>3851</v>
      </c>
      <c r="V988" s="3" t="s">
        <v>3991</v>
      </c>
      <c r="W988" s="3" t="s">
        <v>85</v>
      </c>
      <c r="X988" s="3" t="s">
        <v>86</v>
      </c>
      <c r="Y988" s="3" t="s">
        <v>83</v>
      </c>
      <c r="Z988" s="4" t="str">
        <f>IF(Tabela1[[#This Row],[R.A.E]]="SIM",VLOOKUP(Tabela1[[#This Row],[CLASSIFICAÇÃO]],Lista_Susp_!PRAZO,2,0)+Tabela1[[#This Row],[DATA]],"")</f>
        <v/>
      </c>
      <c r="AA988" s="13" t="b">
        <f ca="1">IF(Tabela1[[#This Row],[R.A.E]]="SIM",IF(AC988="ok","CONCLUÍDO",IF(Tabela1[[#This Row],[PRAZO ABERTURA R.A.E]]&lt;TODAY(),"ATRASADO","NO PRAZO")))</f>
        <v>0</v>
      </c>
      <c r="AB988" s="13" t="str">
        <f ca="1">IF(Tabela1[[#This Row],[PRAZO ABERTURA R.A.E]]&gt;=TODAY(),"",IF(Tabela1[[#This Row],[STATUS]]="ATRASADO",TODAY()-Tabela1[[#This Row],[PRAZO ABERTURA R.A.E]],""))</f>
        <v/>
      </c>
      <c r="AE988" s="3"/>
      <c r="AF988" t="s">
        <v>89</v>
      </c>
    </row>
    <row r="989" spans="1:52" ht="60" x14ac:dyDescent="0.25">
      <c r="A989" s="2">
        <v>988</v>
      </c>
      <c r="B989" s="2" t="s">
        <v>25</v>
      </c>
      <c r="C989" s="85">
        <v>45513</v>
      </c>
      <c r="D989" s="18" t="str">
        <f t="shared" si="14"/>
        <v>agosto</v>
      </c>
      <c r="E989" s="9">
        <v>0.3611111111111111</v>
      </c>
      <c r="F989" s="80" t="s">
        <v>5580</v>
      </c>
      <c r="G989" s="2" t="s">
        <v>39</v>
      </c>
      <c r="H989" s="23"/>
      <c r="I989" s="131"/>
      <c r="J989" s="3"/>
      <c r="K989" s="5" t="s">
        <v>5624</v>
      </c>
      <c r="L989" s="6" t="s">
        <v>3194</v>
      </c>
      <c r="M989" s="3" t="s">
        <v>146</v>
      </c>
      <c r="N989" s="2" t="s">
        <v>4697</v>
      </c>
      <c r="O989" s="2" t="s">
        <v>5581</v>
      </c>
      <c r="P989" s="3" t="s">
        <v>3630</v>
      </c>
      <c r="S989" s="3"/>
      <c r="T989" s="7" t="s">
        <v>5582</v>
      </c>
      <c r="U989" s="3" t="s">
        <v>5583</v>
      </c>
      <c r="V989" s="3" t="s">
        <v>99</v>
      </c>
      <c r="W989" s="3" t="s">
        <v>85</v>
      </c>
      <c r="X989" s="3" t="s">
        <v>95</v>
      </c>
      <c r="Y989" s="3" t="s">
        <v>89</v>
      </c>
      <c r="Z989" s="4">
        <f>IF(Tabela1[[#This Row],[R.A.E]]="SIM",VLOOKUP(Tabela1[[#This Row],[CLASSIFICAÇÃO]],Lista_Susp_!PRAZO,2,0)+Tabela1[[#This Row],[DATA]],"")</f>
        <v>45520</v>
      </c>
      <c r="AA989" s="13" t="str">
        <f ca="1">IF(Tabela1[[#This Row],[R.A.E]]="SIM",IF(AC989="ok","CONCLUÍDO",IF(Tabela1[[#This Row],[PRAZO ABERTURA R.A.E]]&lt;TODAY(),"ATRASADO","NO PRAZO")))</f>
        <v>ATRASADO</v>
      </c>
      <c r="AB989" s="13">
        <f ca="1">IF(Tabela1[[#This Row],[PRAZO ABERTURA R.A.E]]&gt;=TODAY(),"",IF(Tabela1[[#This Row],[STATUS]]="ATRASADO",TODAY()-Tabela1[[#This Row],[PRAZO ABERTURA R.A.E]],""))</f>
        <v>28</v>
      </c>
      <c r="AE989" s="3"/>
      <c r="AF989" t="s">
        <v>89</v>
      </c>
    </row>
    <row r="990" spans="1:52" ht="90" x14ac:dyDescent="0.25">
      <c r="A990" s="2">
        <v>989</v>
      </c>
      <c r="B990" s="2" t="s">
        <v>25</v>
      </c>
      <c r="C990" s="85">
        <v>45514</v>
      </c>
      <c r="D990" s="18" t="str">
        <f t="shared" si="14"/>
        <v>agosto</v>
      </c>
      <c r="E990" s="9">
        <v>0.20833333333333334</v>
      </c>
      <c r="F990" s="80" t="s">
        <v>5265</v>
      </c>
      <c r="G990" s="2" t="s">
        <v>28</v>
      </c>
      <c r="H990" s="23" t="s">
        <v>2532</v>
      </c>
      <c r="I990" s="131"/>
      <c r="J990" s="3"/>
      <c r="K990" s="5" t="s">
        <v>5623</v>
      </c>
      <c r="L990" s="6" t="s">
        <v>216</v>
      </c>
      <c r="M990" s="3" t="s">
        <v>147</v>
      </c>
      <c r="N990" s="2" t="s">
        <v>5264</v>
      </c>
      <c r="O990" s="2" t="s">
        <v>5584</v>
      </c>
      <c r="P990" s="3" t="s">
        <v>1673</v>
      </c>
      <c r="S990" s="3"/>
      <c r="T990" s="7" t="s">
        <v>5585</v>
      </c>
      <c r="U990" s="3" t="s">
        <v>5586</v>
      </c>
      <c r="V990" s="3" t="s">
        <v>297</v>
      </c>
      <c r="W990" s="3" t="s">
        <v>85</v>
      </c>
      <c r="X990" s="3" t="s">
        <v>86</v>
      </c>
      <c r="Y990" s="3" t="s">
        <v>83</v>
      </c>
      <c r="Z990" s="4" t="str">
        <f>IF(Tabela1[[#This Row],[R.A.E]]="SIM",VLOOKUP(Tabela1[[#This Row],[CLASSIFICAÇÃO]],Lista_Susp_!PRAZO,2,0)+Tabela1[[#This Row],[DATA]],"")</f>
        <v/>
      </c>
      <c r="AA990" s="13" t="b">
        <f ca="1">IF(Tabela1[[#This Row],[R.A.E]]="SIM",IF(AC990="ok","CONCLUÍDO",IF(Tabela1[[#This Row],[PRAZO ABERTURA R.A.E]]&lt;TODAY(),"ATRASADO","NO PRAZO")))</f>
        <v>0</v>
      </c>
      <c r="AB990" s="13" t="str">
        <f ca="1">IF(Tabela1[[#This Row],[PRAZO ABERTURA R.A.E]]&gt;=TODAY(),"",IF(Tabela1[[#This Row],[STATUS]]="ATRASADO",TODAY()-Tabela1[[#This Row],[PRAZO ABERTURA R.A.E]],""))</f>
        <v/>
      </c>
      <c r="AE990" s="3"/>
      <c r="AF990" t="s">
        <v>89</v>
      </c>
    </row>
    <row r="991" spans="1:52" ht="34.5" customHeight="1" x14ac:dyDescent="0.25">
      <c r="A991" s="2">
        <v>990</v>
      </c>
      <c r="B991" s="2" t="s">
        <v>25</v>
      </c>
      <c r="C991" s="85">
        <v>45514</v>
      </c>
      <c r="D991" s="18" t="str">
        <f t="shared" si="14"/>
        <v>agosto</v>
      </c>
      <c r="E991" s="9">
        <v>0.47222222222222227</v>
      </c>
      <c r="F991" s="80" t="s">
        <v>5587</v>
      </c>
      <c r="G991" s="2" t="s">
        <v>28</v>
      </c>
      <c r="H991" s="23" t="s">
        <v>2399</v>
      </c>
      <c r="I991" s="131"/>
      <c r="J991" s="3"/>
      <c r="K991" s="5" t="s">
        <v>5622</v>
      </c>
      <c r="L991" s="6" t="s">
        <v>150</v>
      </c>
      <c r="M991" s="3" t="s">
        <v>146</v>
      </c>
      <c r="N991" s="2" t="s">
        <v>5588</v>
      </c>
      <c r="O991" s="2" t="s">
        <v>5589</v>
      </c>
      <c r="P991" s="3" t="s">
        <v>3260</v>
      </c>
      <c r="S991" s="3"/>
      <c r="T991" t="s">
        <v>5590</v>
      </c>
      <c r="U991" s="3" t="s">
        <v>3262</v>
      </c>
      <c r="V991" s="3" t="s">
        <v>122</v>
      </c>
      <c r="W991" s="3" t="s">
        <v>85</v>
      </c>
      <c r="X991" s="3" t="s">
        <v>86</v>
      </c>
      <c r="Y991" s="3" t="s">
        <v>83</v>
      </c>
      <c r="Z991" s="4" t="str">
        <f>IF(Tabela1[[#This Row],[R.A.E]]="SIM",VLOOKUP(Tabela1[[#This Row],[CLASSIFICAÇÃO]],Lista_Susp_!PRAZO,2,0)+Tabela1[[#This Row],[DATA]],"")</f>
        <v/>
      </c>
      <c r="AA991" s="13" t="b">
        <f ca="1">IF(Tabela1[[#This Row],[R.A.E]]="SIM",IF(AC991="ok","CONCLUÍDO",IF(Tabela1[[#This Row],[PRAZO ABERTURA R.A.E]]&lt;TODAY(),"ATRASADO","NO PRAZO")))</f>
        <v>0</v>
      </c>
      <c r="AB991" s="13" t="str">
        <f ca="1">IF(Tabela1[[#This Row],[PRAZO ABERTURA R.A.E]]&gt;=TODAY(),"",IF(Tabela1[[#This Row],[STATUS]]="ATRASADO",TODAY()-Tabela1[[#This Row],[PRAZO ABERTURA R.A.E]],""))</f>
        <v/>
      </c>
      <c r="AE991" s="3"/>
      <c r="AF991" t="s">
        <v>89</v>
      </c>
    </row>
    <row r="992" spans="1:52" ht="88.5" customHeight="1" x14ac:dyDescent="0.25">
      <c r="A992" s="2">
        <v>991</v>
      </c>
      <c r="B992" s="2" t="s">
        <v>25</v>
      </c>
      <c r="C992" s="85">
        <v>45515</v>
      </c>
      <c r="D992" s="18" t="str">
        <f t="shared" si="14"/>
        <v>agosto</v>
      </c>
      <c r="E992" s="9">
        <v>0.10416666666666667</v>
      </c>
      <c r="F992" s="80" t="s">
        <v>5591</v>
      </c>
      <c r="G992" s="2" t="s">
        <v>28</v>
      </c>
      <c r="H992" s="23" t="s">
        <v>2401</v>
      </c>
      <c r="I992" s="131"/>
      <c r="J992" s="3"/>
      <c r="K992" s="5" t="s">
        <v>5621</v>
      </c>
      <c r="L992" s="6" t="s">
        <v>149</v>
      </c>
      <c r="M992" s="3" t="s">
        <v>146</v>
      </c>
      <c r="N992" s="2" t="s">
        <v>4697</v>
      </c>
      <c r="O992" s="2" t="s">
        <v>5592</v>
      </c>
      <c r="P992" s="3" t="s">
        <v>3321</v>
      </c>
      <c r="S992" s="3"/>
      <c r="T992" s="7" t="s">
        <v>5593</v>
      </c>
      <c r="U992" s="3" t="s">
        <v>5594</v>
      </c>
      <c r="V992" s="3" t="s">
        <v>80</v>
      </c>
      <c r="W992" s="3" t="s">
        <v>85</v>
      </c>
      <c r="X992" s="3" t="s">
        <v>86</v>
      </c>
      <c r="Y992" s="3" t="s">
        <v>83</v>
      </c>
      <c r="Z992" s="4" t="str">
        <f>IF(Tabela1[[#This Row],[R.A.E]]="SIM",VLOOKUP(Tabela1[[#This Row],[CLASSIFICAÇÃO]],Lista_Susp_!PRAZO,2,0)+Tabela1[[#This Row],[DATA]],"")</f>
        <v/>
      </c>
      <c r="AA992" s="13" t="b">
        <f ca="1">IF(Tabela1[[#This Row],[R.A.E]]="SIM",IF(AC992="ok","CONCLUÍDO",IF(Tabela1[[#This Row],[PRAZO ABERTURA R.A.E]]&lt;TODAY(),"ATRASADO","NO PRAZO")))</f>
        <v>0</v>
      </c>
      <c r="AB992" s="13" t="str">
        <f ca="1">IF(Tabela1[[#This Row],[PRAZO ABERTURA R.A.E]]&gt;=TODAY(),"",IF(Tabela1[[#This Row],[STATUS]]="ATRASADO",TODAY()-Tabela1[[#This Row],[PRAZO ABERTURA R.A.E]],""))</f>
        <v/>
      </c>
      <c r="AE992" s="3"/>
      <c r="AF992" t="s">
        <v>89</v>
      </c>
      <c r="AZ992" s="7" t="s">
        <v>5366</v>
      </c>
    </row>
    <row r="993" spans="1:52" ht="30" x14ac:dyDescent="0.25">
      <c r="A993" s="2">
        <v>992</v>
      </c>
      <c r="B993" s="2" t="s">
        <v>25</v>
      </c>
      <c r="C993" s="85">
        <v>45513</v>
      </c>
      <c r="D993" s="18" t="str">
        <f t="shared" si="14"/>
        <v>agosto</v>
      </c>
      <c r="E993" s="9">
        <v>0.6875</v>
      </c>
      <c r="F993" s="80" t="s">
        <v>5595</v>
      </c>
      <c r="G993" s="2" t="s">
        <v>28</v>
      </c>
      <c r="H993" s="23" t="s">
        <v>2399</v>
      </c>
      <c r="I993" s="131"/>
      <c r="J993" s="3"/>
      <c r="K993" s="5" t="s">
        <v>5596</v>
      </c>
      <c r="L993" s="6" t="s">
        <v>150</v>
      </c>
      <c r="M993" s="3" t="s">
        <v>234</v>
      </c>
      <c r="N993" s="2" t="s">
        <v>5597</v>
      </c>
      <c r="O993" s="2" t="s">
        <v>5598</v>
      </c>
      <c r="P993" s="3" t="s">
        <v>5599</v>
      </c>
      <c r="S993" s="3"/>
      <c r="T993" t="s">
        <v>5600</v>
      </c>
      <c r="U993" s="3" t="s">
        <v>5601</v>
      </c>
      <c r="V993" s="3" t="s">
        <v>112</v>
      </c>
      <c r="W993" s="3" t="s">
        <v>85</v>
      </c>
      <c r="X993" s="3" t="s">
        <v>86</v>
      </c>
      <c r="Y993" s="3" t="s">
        <v>83</v>
      </c>
      <c r="Z993" s="4" t="str">
        <f>IF(Tabela1[[#This Row],[R.A.E]]="SIM",VLOOKUP(Tabela1[[#This Row],[CLASSIFICAÇÃO]],Lista_Susp_!PRAZO,2,0)+Tabela1[[#This Row],[DATA]],"")</f>
        <v/>
      </c>
      <c r="AA993" s="13" t="b">
        <f ca="1">IF(Tabela1[[#This Row],[R.A.E]]="SIM",IF(AC993="ok","CONCLUÍDO",IF(Tabela1[[#This Row],[PRAZO ABERTURA R.A.E]]&lt;TODAY(),"ATRASADO","NO PRAZO")))</f>
        <v>0</v>
      </c>
      <c r="AB993" s="13" t="str">
        <f ca="1">IF(Tabela1[[#This Row],[PRAZO ABERTURA R.A.E]]&gt;=TODAY(),"",IF(Tabela1[[#This Row],[STATUS]]="ATRASADO",TODAY()-Tabela1[[#This Row],[PRAZO ABERTURA R.A.E]],""))</f>
        <v/>
      </c>
      <c r="AE993" s="3"/>
      <c r="AF993" t="s">
        <v>89</v>
      </c>
      <c r="AZ993" t="s">
        <v>5365</v>
      </c>
    </row>
    <row r="994" spans="1:52" ht="30" x14ac:dyDescent="0.25">
      <c r="A994" s="2">
        <v>993</v>
      </c>
      <c r="B994" s="2" t="s">
        <v>25</v>
      </c>
      <c r="C994" s="85">
        <v>45513</v>
      </c>
      <c r="D994" s="18" t="str">
        <f t="shared" si="14"/>
        <v>agosto</v>
      </c>
      <c r="E994" s="9">
        <v>0.375</v>
      </c>
      <c r="F994" s="80" t="s">
        <v>5602</v>
      </c>
      <c r="G994" s="2" t="s">
        <v>32</v>
      </c>
      <c r="H994" s="23"/>
      <c r="I994" s="131"/>
      <c r="J994" s="3"/>
      <c r="K994" s="5" t="s">
        <v>5603</v>
      </c>
      <c r="L994" s="6" t="s">
        <v>150</v>
      </c>
      <c r="M994" s="3" t="s">
        <v>51</v>
      </c>
      <c r="N994" s="2" t="s">
        <v>5604</v>
      </c>
      <c r="O994" s="2" t="s">
        <v>5605</v>
      </c>
      <c r="P994" s="3" t="s">
        <v>3636</v>
      </c>
      <c r="S994" s="3"/>
      <c r="T994" s="7" t="s">
        <v>5606</v>
      </c>
      <c r="U994" s="3" t="s">
        <v>2727</v>
      </c>
      <c r="V994" s="3" t="s">
        <v>97</v>
      </c>
      <c r="W994" s="3" t="s">
        <v>85</v>
      </c>
      <c r="X994" s="3" t="s">
        <v>86</v>
      </c>
      <c r="Y994" s="3" t="s">
        <v>83</v>
      </c>
      <c r="Z994" s="4" t="str">
        <f>IF(Tabela1[[#This Row],[R.A.E]]="SIM",VLOOKUP(Tabela1[[#This Row],[CLASSIFICAÇÃO]],Lista_Susp_!PRAZO,2,0)+Tabela1[[#This Row],[DATA]],"")</f>
        <v/>
      </c>
      <c r="AA994" s="13" t="b">
        <f ca="1">IF(Tabela1[[#This Row],[R.A.E]]="SIM",IF(AC994="ok","CONCLUÍDO",IF(Tabela1[[#This Row],[PRAZO ABERTURA R.A.E]]&lt;TODAY(),"ATRASADO","NO PRAZO")))</f>
        <v>0</v>
      </c>
      <c r="AB994" s="13" t="str">
        <f ca="1">IF(Tabela1[[#This Row],[PRAZO ABERTURA R.A.E]]&gt;=TODAY(),"",IF(Tabela1[[#This Row],[STATUS]]="ATRASADO",TODAY()-Tabela1[[#This Row],[PRAZO ABERTURA R.A.E]],""))</f>
        <v/>
      </c>
      <c r="AE994" s="3"/>
      <c r="AF994" t="s">
        <v>89</v>
      </c>
      <c r="AZ994" t="s">
        <v>5364</v>
      </c>
    </row>
    <row r="995" spans="1:52" ht="45" x14ac:dyDescent="0.25">
      <c r="A995" s="2">
        <v>994</v>
      </c>
      <c r="B995" s="2" t="s">
        <v>25</v>
      </c>
      <c r="C995" s="85">
        <v>45513</v>
      </c>
      <c r="D995" s="18" t="str">
        <f t="shared" si="14"/>
        <v>agosto</v>
      </c>
      <c r="E995" s="9">
        <v>0.625</v>
      </c>
      <c r="F995" s="80" t="s">
        <v>5607</v>
      </c>
      <c r="G995" s="2" t="s">
        <v>32</v>
      </c>
      <c r="H995" s="23"/>
      <c r="I995" s="131"/>
      <c r="J995" s="3"/>
      <c r="K995" s="5" t="s">
        <v>5608</v>
      </c>
      <c r="L995" s="6" t="s">
        <v>150</v>
      </c>
      <c r="M995" s="3" t="s">
        <v>145</v>
      </c>
      <c r="N995" s="2" t="s">
        <v>3966</v>
      </c>
      <c r="O995" s="2" t="s">
        <v>4595</v>
      </c>
      <c r="P995" s="3" t="s">
        <v>3636</v>
      </c>
      <c r="S995" s="3"/>
      <c r="T995" s="7" t="s">
        <v>5609</v>
      </c>
      <c r="U995" s="3" t="s">
        <v>5610</v>
      </c>
      <c r="V995" s="3" t="s">
        <v>91</v>
      </c>
      <c r="W995" s="3" t="s">
        <v>85</v>
      </c>
      <c r="X995" s="3" t="s">
        <v>86</v>
      </c>
      <c r="Y995" s="3" t="s">
        <v>83</v>
      </c>
      <c r="Z995" s="4" t="str">
        <f>IF(Tabela1[[#This Row],[R.A.E]]="SIM",VLOOKUP(Tabela1[[#This Row],[CLASSIFICAÇÃO]],Lista_Susp_!PRAZO,2,0)+Tabela1[[#This Row],[DATA]],"")</f>
        <v/>
      </c>
      <c r="AA995" s="13" t="b">
        <f ca="1">IF(Tabela1[[#This Row],[R.A.E]]="SIM",IF(AC995="ok","CONCLUÍDO",IF(Tabela1[[#This Row],[PRAZO ABERTURA R.A.E]]&lt;TODAY(),"ATRASADO","NO PRAZO")))</f>
        <v>0</v>
      </c>
      <c r="AB995" s="13" t="str">
        <f ca="1">IF(Tabela1[[#This Row],[PRAZO ABERTURA R.A.E]]&gt;=TODAY(),"",IF(Tabela1[[#This Row],[STATUS]]="ATRASADO",TODAY()-Tabela1[[#This Row],[PRAZO ABERTURA R.A.E]],""))</f>
        <v/>
      </c>
      <c r="AE995" s="3"/>
      <c r="AF995" t="s">
        <v>89</v>
      </c>
    </row>
    <row r="996" spans="1:52" ht="30" x14ac:dyDescent="0.25">
      <c r="A996" s="2">
        <v>995</v>
      </c>
      <c r="B996" s="2" t="s">
        <v>25</v>
      </c>
      <c r="C996" s="85">
        <v>45515</v>
      </c>
      <c r="D996" s="18" t="str">
        <f t="shared" si="14"/>
        <v>agosto</v>
      </c>
      <c r="E996" s="9">
        <v>0.20833333333333334</v>
      </c>
      <c r="F996" s="80" t="s">
        <v>5611</v>
      </c>
      <c r="G996" s="2" t="s">
        <v>39</v>
      </c>
      <c r="H996" s="23"/>
      <c r="I996" s="131"/>
      <c r="J996" s="3"/>
      <c r="K996" s="5" t="s">
        <v>5620</v>
      </c>
      <c r="L996" s="6" t="s">
        <v>150</v>
      </c>
      <c r="M996" s="3" t="s">
        <v>145</v>
      </c>
      <c r="N996" s="2" t="s">
        <v>5612</v>
      </c>
      <c r="O996" s="2" t="s">
        <v>5613</v>
      </c>
      <c r="P996" s="3" t="s">
        <v>5449</v>
      </c>
      <c r="S996" s="3"/>
      <c r="T996" t="s">
        <v>5614</v>
      </c>
      <c r="U996" s="3" t="s">
        <v>5615</v>
      </c>
      <c r="V996" s="3" t="s">
        <v>91</v>
      </c>
      <c r="W996" s="3" t="s">
        <v>85</v>
      </c>
      <c r="X996" s="3" t="s">
        <v>86</v>
      </c>
      <c r="Y996" s="3" t="s">
        <v>83</v>
      </c>
      <c r="Z996" s="4" t="str">
        <f>IF(Tabela1[[#This Row],[R.A.E]]="SIM",VLOOKUP(Tabela1[[#This Row],[CLASSIFICAÇÃO]],Lista_Susp_!PRAZO,2,0)+Tabela1[[#This Row],[DATA]],"")</f>
        <v/>
      </c>
      <c r="AA996" s="13" t="b">
        <f ca="1">IF(Tabela1[[#This Row],[R.A.E]]="SIM",IF(AC996="ok","CONCLUÍDO",IF(Tabela1[[#This Row],[PRAZO ABERTURA R.A.E]]&lt;TODAY(),"ATRASADO","NO PRAZO")))</f>
        <v>0</v>
      </c>
      <c r="AB996" s="13" t="str">
        <f ca="1">IF(Tabela1[[#This Row],[PRAZO ABERTURA R.A.E]]&gt;=TODAY(),"",IF(Tabela1[[#This Row],[STATUS]]="ATRASADO",TODAY()-Tabela1[[#This Row],[PRAZO ABERTURA R.A.E]],""))</f>
        <v/>
      </c>
      <c r="AE996" s="3"/>
      <c r="AF996" t="s">
        <v>89</v>
      </c>
    </row>
    <row r="997" spans="1:52" x14ac:dyDescent="0.25">
      <c r="A997" s="168">
        <v>996</v>
      </c>
      <c r="B997" s="2" t="s">
        <v>25</v>
      </c>
      <c r="C997" s="85">
        <v>45514</v>
      </c>
      <c r="D997" s="18" t="str">
        <f t="shared" si="14"/>
        <v>agosto</v>
      </c>
      <c r="E997" s="9">
        <v>0.4861111111111111</v>
      </c>
      <c r="F997" s="80" t="s">
        <v>5616</v>
      </c>
      <c r="G997" s="2" t="s">
        <v>39</v>
      </c>
      <c r="H997" s="23"/>
      <c r="I997" s="131"/>
      <c r="J997" s="3"/>
      <c r="K997" s="76" t="s">
        <v>5619</v>
      </c>
      <c r="L997" s="6" t="s">
        <v>221</v>
      </c>
      <c r="M997" s="3" t="s">
        <v>145</v>
      </c>
      <c r="N997" s="2" t="s">
        <v>4497</v>
      </c>
      <c r="O997" s="2" t="s">
        <v>5642</v>
      </c>
      <c r="P997" s="3" t="s">
        <v>4509</v>
      </c>
      <c r="S997" s="3"/>
      <c r="T997" t="s">
        <v>5617</v>
      </c>
      <c r="U997" s="3" t="s">
        <v>5618</v>
      </c>
      <c r="V997" s="3" t="s">
        <v>276</v>
      </c>
      <c r="W997" s="3" t="s">
        <v>85</v>
      </c>
      <c r="X997" s="3" t="s">
        <v>86</v>
      </c>
      <c r="Y997" s="3" t="s">
        <v>83</v>
      </c>
      <c r="Z997" s="4" t="str">
        <f>IF(Tabela1[[#This Row],[R.A.E]]="SIM",VLOOKUP(Tabela1[[#This Row],[CLASSIFICAÇÃO]],Lista_Susp_!PRAZO,2,0)+Tabela1[[#This Row],[DATA]],"")</f>
        <v/>
      </c>
      <c r="AA997" s="13" t="b">
        <f ca="1">IF(Tabela1[[#This Row],[R.A.E]]="SIM",IF(AC997="ok","CONCLUÍDO",IF(Tabela1[[#This Row],[PRAZO ABERTURA R.A.E]]&lt;TODAY(),"ATRASADO","NO PRAZO")))</f>
        <v>0</v>
      </c>
      <c r="AB997" s="13" t="str">
        <f ca="1">IF(Tabela1[[#This Row],[PRAZO ABERTURA R.A.E]]&gt;=TODAY(),"",IF(Tabela1[[#This Row],[STATUS]]="ATRASADO",TODAY()-Tabela1[[#This Row],[PRAZO ABERTURA R.A.E]],""))</f>
        <v/>
      </c>
      <c r="AE997" s="3"/>
      <c r="AF997" t="s">
        <v>89</v>
      </c>
    </row>
    <row r="998" spans="1:52" ht="75" x14ac:dyDescent="0.25">
      <c r="A998" s="2">
        <v>997</v>
      </c>
      <c r="B998" s="2" t="s">
        <v>25</v>
      </c>
      <c r="C998" s="85">
        <v>45513</v>
      </c>
      <c r="D998" s="18" t="str">
        <f t="shared" si="14"/>
        <v>agosto</v>
      </c>
      <c r="E998" s="9">
        <v>0.66666666666666663</v>
      </c>
      <c r="F998" s="80" t="s">
        <v>5629</v>
      </c>
      <c r="G998" s="2" t="s">
        <v>32</v>
      </c>
      <c r="H998" s="23"/>
      <c r="I998" s="131"/>
      <c r="J998" s="3"/>
      <c r="K998" s="5" t="s">
        <v>5686</v>
      </c>
      <c r="L998" s="6" t="s">
        <v>150</v>
      </c>
      <c r="M998" s="3" t="s">
        <v>275</v>
      </c>
      <c r="N998" s="2" t="s">
        <v>3434</v>
      </c>
      <c r="O998" s="2" t="s">
        <v>5630</v>
      </c>
      <c r="P998" s="3" t="s">
        <v>5631</v>
      </c>
      <c r="S998" s="3"/>
      <c r="T998" s="7" t="s">
        <v>5632</v>
      </c>
      <c r="U998" s="3" t="s">
        <v>5633</v>
      </c>
      <c r="V998" s="3" t="s">
        <v>98</v>
      </c>
      <c r="W998" s="3" t="s">
        <v>85</v>
      </c>
      <c r="X998" s="3" t="s">
        <v>86</v>
      </c>
      <c r="Y998" s="3" t="s">
        <v>83</v>
      </c>
      <c r="Z998" s="4" t="str">
        <f>IF(Tabela1[[#This Row],[R.A.E]]="SIM",VLOOKUP(Tabela1[[#This Row],[CLASSIFICAÇÃO]],Lista_Susp_!PRAZO,2,0)+Tabela1[[#This Row],[DATA]],"")</f>
        <v/>
      </c>
      <c r="AA998" s="13" t="b">
        <f ca="1">IF(Tabela1[[#This Row],[R.A.E]]="SIM",IF(AC998="ok","CONCLUÍDO",IF(Tabela1[[#This Row],[PRAZO ABERTURA R.A.E]]&lt;TODAY(),"ATRASADO","NO PRAZO")))</f>
        <v>0</v>
      </c>
      <c r="AB998" s="13" t="str">
        <f ca="1">IF(Tabela1[[#This Row],[PRAZO ABERTURA R.A.E]]&gt;=TODAY(),"",IF(Tabela1[[#This Row],[STATUS]]="ATRASADO",TODAY()-Tabela1[[#This Row],[PRAZO ABERTURA R.A.E]],""))</f>
        <v/>
      </c>
      <c r="AE998" s="3"/>
      <c r="AF998" t="s">
        <v>83</v>
      </c>
    </row>
    <row r="999" spans="1:52" ht="30" x14ac:dyDescent="0.25">
      <c r="A999" s="2">
        <v>998</v>
      </c>
      <c r="B999" s="2" t="s">
        <v>25</v>
      </c>
      <c r="C999" s="85">
        <v>45516</v>
      </c>
      <c r="D999" s="18" t="str">
        <f t="shared" si="14"/>
        <v>agosto</v>
      </c>
      <c r="E999" s="9">
        <v>0.14583333333333334</v>
      </c>
      <c r="F999" s="80" t="s">
        <v>5634</v>
      </c>
      <c r="G999" s="2" t="s">
        <v>28</v>
      </c>
      <c r="H999" s="23" t="s">
        <v>2401</v>
      </c>
      <c r="I999" s="131"/>
      <c r="J999" s="3"/>
      <c r="K999" s="5" t="s">
        <v>5685</v>
      </c>
      <c r="L999" s="6" t="s">
        <v>150</v>
      </c>
      <c r="M999" s="3" t="s">
        <v>146</v>
      </c>
      <c r="N999" s="2" t="s">
        <v>5635</v>
      </c>
      <c r="O999" s="2" t="s">
        <v>5636</v>
      </c>
      <c r="P999" s="3" t="s">
        <v>4061</v>
      </c>
      <c r="S999" s="3"/>
      <c r="T999" s="7" t="s">
        <v>5637</v>
      </c>
      <c r="U999" s="3" t="s">
        <v>2927</v>
      </c>
      <c r="V999" s="3" t="s">
        <v>122</v>
      </c>
      <c r="W999" s="3" t="s">
        <v>85</v>
      </c>
      <c r="X999" s="3" t="s">
        <v>86</v>
      </c>
      <c r="Y999" s="3" t="s">
        <v>83</v>
      </c>
      <c r="Z999" s="4" t="str">
        <f>IF(Tabela1[[#This Row],[R.A.E]]="SIM",VLOOKUP(Tabela1[[#This Row],[CLASSIFICAÇÃO]],Lista_Susp_!PRAZO,2,0)+Tabela1[[#This Row],[DATA]],"")</f>
        <v/>
      </c>
      <c r="AA999" s="13" t="b">
        <f ca="1">IF(Tabela1[[#This Row],[R.A.E]]="SIM",IF(AC999="ok","CONCLUÍDO",IF(Tabela1[[#This Row],[PRAZO ABERTURA R.A.E]]&lt;TODAY(),"ATRASADO","NO PRAZO")))</f>
        <v>0</v>
      </c>
      <c r="AB999" s="13" t="str">
        <f ca="1">IF(Tabela1[[#This Row],[PRAZO ABERTURA R.A.E]]&gt;=TODAY(),"",IF(Tabela1[[#This Row],[STATUS]]="ATRASADO",TODAY()-Tabela1[[#This Row],[PRAZO ABERTURA R.A.E]],""))</f>
        <v/>
      </c>
      <c r="AE999" s="3"/>
      <c r="AF999" t="s">
        <v>89</v>
      </c>
    </row>
    <row r="1000" spans="1:52" ht="30" x14ac:dyDescent="0.25">
      <c r="A1000" s="2">
        <v>999</v>
      </c>
      <c r="B1000" s="2" t="s">
        <v>25</v>
      </c>
      <c r="C1000" s="85">
        <v>45516</v>
      </c>
      <c r="D1000" s="18" t="str">
        <f t="shared" si="14"/>
        <v>agosto</v>
      </c>
      <c r="E1000" s="9">
        <v>0.45833333333333331</v>
      </c>
      <c r="F1000" s="80" t="s">
        <v>5638</v>
      </c>
      <c r="G1000" s="2" t="s">
        <v>32</v>
      </c>
      <c r="H1000" s="23"/>
      <c r="I1000" s="131"/>
      <c r="J1000" s="3"/>
      <c r="K1000" s="5" t="s">
        <v>5684</v>
      </c>
      <c r="L1000" s="6" t="s">
        <v>150</v>
      </c>
      <c r="M1000" s="3" t="s">
        <v>145</v>
      </c>
      <c r="N1000" s="2" t="s">
        <v>2944</v>
      </c>
      <c r="O1000" s="2" t="s">
        <v>5639</v>
      </c>
      <c r="P1000" s="3" t="s">
        <v>3895</v>
      </c>
      <c r="S1000" s="3"/>
      <c r="T1000" s="7" t="s">
        <v>5640</v>
      </c>
      <c r="U1000" s="3" t="s">
        <v>5641</v>
      </c>
      <c r="V1000" s="3" t="s">
        <v>91</v>
      </c>
      <c r="W1000" s="3" t="s">
        <v>85</v>
      </c>
      <c r="X1000" s="3" t="s">
        <v>86</v>
      </c>
      <c r="Y1000" s="3" t="s">
        <v>83</v>
      </c>
      <c r="Z1000" s="4" t="str">
        <f>IF(Tabela1[[#This Row],[R.A.E]]="SIM",VLOOKUP(Tabela1[[#This Row],[CLASSIFICAÇÃO]],Lista_Susp_!PRAZO,2,0)+Tabela1[[#This Row],[DATA]],"")</f>
        <v/>
      </c>
      <c r="AA1000" s="13" t="b">
        <f ca="1">IF(Tabela1[[#This Row],[R.A.E]]="SIM",IF(AC1000="ok","CONCLUÍDO",IF(Tabela1[[#This Row],[PRAZO ABERTURA R.A.E]]&lt;TODAY(),"ATRASADO","NO PRAZO")))</f>
        <v>0</v>
      </c>
      <c r="AB1000" s="13" t="str">
        <f ca="1">IF(Tabela1[[#This Row],[PRAZO ABERTURA R.A.E]]&gt;=TODAY(),"",IF(Tabela1[[#This Row],[STATUS]]="ATRASADO",TODAY()-Tabela1[[#This Row],[PRAZO ABERTURA R.A.E]],""))</f>
        <v/>
      </c>
      <c r="AE1000" s="3"/>
      <c r="AF1000" t="s">
        <v>89</v>
      </c>
    </row>
    <row r="1001" spans="1:52" ht="30" x14ac:dyDescent="0.25">
      <c r="A1001" s="2">
        <v>1000</v>
      </c>
      <c r="B1001" s="2" t="s">
        <v>25</v>
      </c>
      <c r="C1001" s="85">
        <v>45516</v>
      </c>
      <c r="D1001" s="18" t="str">
        <f t="shared" si="14"/>
        <v>agosto</v>
      </c>
      <c r="E1001" s="9">
        <v>0.36805555555555558</v>
      </c>
      <c r="F1001" s="80" t="s">
        <v>5638</v>
      </c>
      <c r="G1001" s="2" t="s">
        <v>32</v>
      </c>
      <c r="H1001" s="23"/>
      <c r="I1001" s="131"/>
      <c r="J1001" s="3"/>
      <c r="K1001" s="5" t="s">
        <v>5643</v>
      </c>
      <c r="L1001" s="6" t="s">
        <v>150</v>
      </c>
      <c r="M1001" s="3" t="s">
        <v>145</v>
      </c>
      <c r="N1001" s="2" t="s">
        <v>2944</v>
      </c>
      <c r="O1001" s="2" t="s">
        <v>5644</v>
      </c>
      <c r="P1001" s="3" t="s">
        <v>430</v>
      </c>
      <c r="S1001" s="3"/>
      <c r="T1001" s="7" t="s">
        <v>5645</v>
      </c>
      <c r="U1001" s="3" t="s">
        <v>5641</v>
      </c>
      <c r="V1001" s="3" t="s">
        <v>91</v>
      </c>
      <c r="W1001" s="3" t="s">
        <v>85</v>
      </c>
      <c r="X1001" s="3" t="s">
        <v>86</v>
      </c>
      <c r="Y1001" s="3" t="s">
        <v>83</v>
      </c>
      <c r="Z1001" s="4" t="str">
        <f>IF(Tabela1[[#This Row],[R.A.E]]="SIM",VLOOKUP(Tabela1[[#This Row],[CLASSIFICAÇÃO]],Lista_Susp_!PRAZO,2,0)+Tabela1[[#This Row],[DATA]],"")</f>
        <v/>
      </c>
      <c r="AA1001" s="13" t="b">
        <f ca="1">IF(Tabela1[[#This Row],[R.A.E]]="SIM",IF(AC1001="ok","CONCLUÍDO",IF(Tabela1[[#This Row],[PRAZO ABERTURA R.A.E]]&lt;TODAY(),"ATRASADO","NO PRAZO")))</f>
        <v>0</v>
      </c>
      <c r="AB1001" s="13" t="str">
        <f ca="1">IF(Tabela1[[#This Row],[PRAZO ABERTURA R.A.E]]&gt;=TODAY(),"",IF(Tabela1[[#This Row],[STATUS]]="ATRASADO",TODAY()-Tabela1[[#This Row],[PRAZO ABERTURA R.A.E]],""))</f>
        <v/>
      </c>
      <c r="AE1001" s="3"/>
      <c r="AF1001" t="s">
        <v>89</v>
      </c>
    </row>
    <row r="1002" spans="1:52" ht="45" x14ac:dyDescent="0.25">
      <c r="A1002" s="2">
        <v>1001</v>
      </c>
      <c r="B1002" s="2" t="s">
        <v>30</v>
      </c>
      <c r="C1002" s="85">
        <v>45516</v>
      </c>
      <c r="D1002" s="18" t="str">
        <f t="shared" si="14"/>
        <v>agosto</v>
      </c>
      <c r="E1002" s="9">
        <v>0.5625</v>
      </c>
      <c r="F1002" s="80" t="s">
        <v>5646</v>
      </c>
      <c r="G1002" s="2" t="s">
        <v>32</v>
      </c>
      <c r="H1002" s="23"/>
      <c r="I1002" s="131"/>
      <c r="J1002" s="3" t="s">
        <v>89</v>
      </c>
      <c r="K1002" s="5" t="s">
        <v>5683</v>
      </c>
      <c r="L1002" s="6" t="s">
        <v>224</v>
      </c>
      <c r="M1002" s="3" t="s">
        <v>145</v>
      </c>
      <c r="N1002" s="2" t="s">
        <v>5647</v>
      </c>
      <c r="O1002" s="80" t="s">
        <v>5648</v>
      </c>
      <c r="P1002" s="3" t="s">
        <v>5649</v>
      </c>
      <c r="S1002" s="3"/>
      <c r="T1002" s="7" t="s">
        <v>5650</v>
      </c>
      <c r="U1002" s="3" t="s">
        <v>5651</v>
      </c>
      <c r="V1002" s="3" t="s">
        <v>99</v>
      </c>
      <c r="W1002" s="3" t="s">
        <v>88</v>
      </c>
      <c r="X1002" s="3" t="s">
        <v>95</v>
      </c>
      <c r="Y1002" s="3" t="s">
        <v>89</v>
      </c>
      <c r="Z1002" s="4">
        <f>IF(Tabela1[[#This Row],[R.A.E]]="SIM",VLOOKUP(Tabela1[[#This Row],[CLASSIFICAÇÃO]],Lista_Susp_!PRAZO,2,0)+Tabela1[[#This Row],[DATA]],"")</f>
        <v>45523</v>
      </c>
      <c r="AA1002" s="13" t="str">
        <f ca="1">IF(Tabela1[[#This Row],[R.A.E]]="SIM",IF(AC1002="ok","CONCLUÍDO",IF(Tabela1[[#This Row],[PRAZO ABERTURA R.A.E]]&lt;TODAY(),"ATRASADO","NO PRAZO")))</f>
        <v>ATRASADO</v>
      </c>
      <c r="AB1002" s="13">
        <f ca="1">IF(Tabela1[[#This Row],[PRAZO ABERTURA R.A.E]]&gt;=TODAY(),"",IF(Tabela1[[#This Row],[STATUS]]="ATRASADO",TODAY()-Tabela1[[#This Row],[PRAZO ABERTURA R.A.E]],""))</f>
        <v>25</v>
      </c>
      <c r="AE1002" s="3"/>
      <c r="AF1002" t="s">
        <v>89</v>
      </c>
    </row>
    <row r="1003" spans="1:52" ht="30" x14ac:dyDescent="0.25">
      <c r="A1003" s="2">
        <v>1002</v>
      </c>
      <c r="B1003" s="2" t="s">
        <v>30</v>
      </c>
      <c r="C1003" s="85">
        <v>45516</v>
      </c>
      <c r="D1003" s="18" t="str">
        <f t="shared" si="14"/>
        <v>agosto</v>
      </c>
      <c r="E1003" s="9">
        <v>0.62152777777777779</v>
      </c>
      <c r="F1003" s="80" t="s">
        <v>1644</v>
      </c>
      <c r="G1003" s="2" t="s">
        <v>32</v>
      </c>
      <c r="H1003" s="23"/>
      <c r="I1003" s="131"/>
      <c r="J1003" s="3"/>
      <c r="K1003" s="5" t="s">
        <v>5682</v>
      </c>
      <c r="L1003" s="6" t="s">
        <v>153</v>
      </c>
      <c r="M1003" s="3" t="s">
        <v>51</v>
      </c>
      <c r="N1003" s="2" t="s">
        <v>4887</v>
      </c>
      <c r="O1003" s="2" t="s">
        <v>5652</v>
      </c>
      <c r="P1003" s="3" t="s">
        <v>596</v>
      </c>
      <c r="S1003" s="3"/>
      <c r="T1003" s="7" t="s">
        <v>5653</v>
      </c>
      <c r="U1003" s="3" t="s">
        <v>5654</v>
      </c>
      <c r="V1003" s="3" t="s">
        <v>604</v>
      </c>
      <c r="W1003" s="3" t="s">
        <v>85</v>
      </c>
      <c r="X1003" s="3" t="s">
        <v>86</v>
      </c>
      <c r="Y1003" s="3" t="s">
        <v>83</v>
      </c>
      <c r="Z1003" s="4" t="str">
        <f>IF(Tabela1[[#This Row],[R.A.E]]="SIM",VLOOKUP(Tabela1[[#This Row],[CLASSIFICAÇÃO]],Lista_Susp_!PRAZO,2,0)+Tabela1[[#This Row],[DATA]],"")</f>
        <v/>
      </c>
      <c r="AA1003" s="13" t="b">
        <f ca="1">IF(Tabela1[[#This Row],[R.A.E]]="SIM",IF(AC1003="ok","CONCLUÍDO",IF(Tabela1[[#This Row],[PRAZO ABERTURA R.A.E]]&lt;TODAY(),"ATRASADO","NO PRAZO")))</f>
        <v>0</v>
      </c>
      <c r="AB1003" s="13" t="str">
        <f ca="1">IF(Tabela1[[#This Row],[PRAZO ABERTURA R.A.E]]&gt;=TODAY(),"",IF(Tabela1[[#This Row],[STATUS]]="ATRASADO",TODAY()-Tabela1[[#This Row],[PRAZO ABERTURA R.A.E]],""))</f>
        <v/>
      </c>
      <c r="AE1003" s="3"/>
      <c r="AF1003" t="s">
        <v>89</v>
      </c>
    </row>
    <row r="1004" spans="1:52" ht="30" x14ac:dyDescent="0.25">
      <c r="A1004" s="2">
        <v>1003</v>
      </c>
      <c r="B1004" s="2" t="s">
        <v>30</v>
      </c>
      <c r="C1004" s="85">
        <v>45513</v>
      </c>
      <c r="D1004" s="18" t="str">
        <f t="shared" si="14"/>
        <v>agosto</v>
      </c>
      <c r="E1004" s="9">
        <v>0.44097222222222227</v>
      </c>
      <c r="F1004" s="80" t="s">
        <v>5508</v>
      </c>
      <c r="G1004" s="2" t="s">
        <v>32</v>
      </c>
      <c r="H1004" s="23"/>
      <c r="I1004" s="131"/>
      <c r="J1004" s="3"/>
      <c r="K1004" s="5" t="s">
        <v>5681</v>
      </c>
      <c r="L1004" s="6" t="s">
        <v>153</v>
      </c>
      <c r="M1004" s="3" t="s">
        <v>51</v>
      </c>
      <c r="N1004" s="2" t="s">
        <v>4894</v>
      </c>
      <c r="O1004" s="2" t="s">
        <v>5655</v>
      </c>
      <c r="P1004" s="3" t="s">
        <v>596</v>
      </c>
      <c r="S1004" s="3"/>
      <c r="T1004" s="7" t="s">
        <v>5301</v>
      </c>
      <c r="U1004" s="3" t="s">
        <v>5511</v>
      </c>
      <c r="V1004" s="3" t="s">
        <v>604</v>
      </c>
      <c r="W1004" s="3" t="s">
        <v>85</v>
      </c>
      <c r="X1004" s="3" t="s">
        <v>86</v>
      </c>
      <c r="Y1004" s="3" t="s">
        <v>83</v>
      </c>
      <c r="Z1004" s="4" t="str">
        <f>IF(Tabela1[[#This Row],[R.A.E]]="SIM",VLOOKUP(Tabela1[[#This Row],[CLASSIFICAÇÃO]],Lista_Susp_!PRAZO,2,0)+Tabela1[[#This Row],[DATA]],"")</f>
        <v/>
      </c>
      <c r="AA1004" s="13" t="b">
        <f ca="1">IF(Tabela1[[#This Row],[R.A.E]]="SIM",IF(AC1004="ok","CONCLUÍDO",IF(Tabela1[[#This Row],[PRAZO ABERTURA R.A.E]]&lt;TODAY(),"ATRASADO","NO PRAZO")))</f>
        <v>0</v>
      </c>
      <c r="AB1004" s="13" t="str">
        <f ca="1">IF(Tabela1[[#This Row],[PRAZO ABERTURA R.A.E]]&gt;=TODAY(),"",IF(Tabela1[[#This Row],[STATUS]]="ATRASADO",TODAY()-Tabela1[[#This Row],[PRAZO ABERTURA R.A.E]],""))</f>
        <v/>
      </c>
      <c r="AE1004" s="3"/>
      <c r="AF1004" t="s">
        <v>89</v>
      </c>
    </row>
    <row r="1005" spans="1:52" ht="60" x14ac:dyDescent="0.25">
      <c r="A1005" s="2">
        <v>1004</v>
      </c>
      <c r="B1005" s="2" t="s">
        <v>25</v>
      </c>
      <c r="C1005" s="85">
        <v>45516</v>
      </c>
      <c r="D1005" s="18" t="str">
        <f t="shared" si="14"/>
        <v>agosto</v>
      </c>
      <c r="E1005" s="9">
        <v>0.49305555555555558</v>
      </c>
      <c r="F1005" s="80" t="s">
        <v>523</v>
      </c>
      <c r="G1005" s="2" t="s">
        <v>32</v>
      </c>
      <c r="H1005" s="23"/>
      <c r="I1005" s="131"/>
      <c r="J1005" s="3"/>
      <c r="K1005" s="5" t="s">
        <v>5680</v>
      </c>
      <c r="L1005" s="6" t="s">
        <v>150</v>
      </c>
      <c r="M1005" s="3" t="s">
        <v>51</v>
      </c>
      <c r="N1005" s="2" t="s">
        <v>4685</v>
      </c>
      <c r="O1005" s="2" t="s">
        <v>5656</v>
      </c>
      <c r="P1005" s="3" t="s">
        <v>3636</v>
      </c>
      <c r="S1005" s="3"/>
      <c r="T1005" s="7" t="s">
        <v>5657</v>
      </c>
      <c r="U1005" s="3" t="s">
        <v>5403</v>
      </c>
      <c r="V1005" s="3" t="s">
        <v>97</v>
      </c>
      <c r="W1005" s="3" t="s">
        <v>85</v>
      </c>
      <c r="X1005" s="3" t="s">
        <v>86</v>
      </c>
      <c r="Y1005" s="3" t="s">
        <v>83</v>
      </c>
      <c r="Z1005" s="4" t="str">
        <f>IF(Tabela1[[#This Row],[R.A.E]]="SIM",VLOOKUP(Tabela1[[#This Row],[CLASSIFICAÇÃO]],Lista_Susp_!PRAZO,2,0)+Tabela1[[#This Row],[DATA]],"")</f>
        <v/>
      </c>
      <c r="AA1005" s="13" t="b">
        <f ca="1">IF(Tabela1[[#This Row],[R.A.E]]="SIM",IF(AC1005="ok","CONCLUÍDO",IF(Tabela1[[#This Row],[PRAZO ABERTURA R.A.E]]&lt;TODAY(),"ATRASADO","NO PRAZO")))</f>
        <v>0</v>
      </c>
      <c r="AB1005" s="13" t="str">
        <f ca="1">IF(Tabela1[[#This Row],[PRAZO ABERTURA R.A.E]]&gt;=TODAY(),"",IF(Tabela1[[#This Row],[STATUS]]="ATRASADO",TODAY()-Tabela1[[#This Row],[PRAZO ABERTURA R.A.E]],""))</f>
        <v/>
      </c>
      <c r="AE1005" s="3"/>
      <c r="AF1005" t="s">
        <v>89</v>
      </c>
    </row>
    <row r="1006" spans="1:52" ht="45" x14ac:dyDescent="0.25">
      <c r="A1006" s="2">
        <v>1005</v>
      </c>
      <c r="B1006" s="2" t="s">
        <v>25</v>
      </c>
      <c r="C1006" s="85">
        <v>45517</v>
      </c>
      <c r="D1006" s="18" t="str">
        <f t="shared" si="14"/>
        <v>agosto</v>
      </c>
      <c r="E1006" s="9">
        <v>0.48958333333333331</v>
      </c>
      <c r="F1006" s="80" t="s">
        <v>5658</v>
      </c>
      <c r="G1006" s="2" t="s">
        <v>39</v>
      </c>
      <c r="H1006" s="23"/>
      <c r="I1006" s="131"/>
      <c r="J1006" s="3"/>
      <c r="K1006" s="5" t="s">
        <v>5679</v>
      </c>
      <c r="L1006" s="6" t="s">
        <v>176</v>
      </c>
      <c r="M1006" s="3" t="s">
        <v>145</v>
      </c>
      <c r="N1006" s="2" t="s">
        <v>4758</v>
      </c>
      <c r="O1006" s="2" t="s">
        <v>5659</v>
      </c>
      <c r="P1006" s="3" t="s">
        <v>3912</v>
      </c>
      <c r="S1006" s="3"/>
      <c r="T1006" s="7" t="s">
        <v>5660</v>
      </c>
      <c r="U1006" s="3" t="s">
        <v>675</v>
      </c>
      <c r="V1006" s="3" t="s">
        <v>276</v>
      </c>
      <c r="W1006" s="3" t="s">
        <v>85</v>
      </c>
      <c r="X1006" s="3" t="s">
        <v>86</v>
      </c>
      <c r="Y1006" s="3" t="s">
        <v>83</v>
      </c>
      <c r="Z1006" s="4" t="str">
        <f>IF(Tabela1[[#This Row],[R.A.E]]="SIM",VLOOKUP(Tabela1[[#This Row],[CLASSIFICAÇÃO]],Lista_Susp_!PRAZO,2,0)+Tabela1[[#This Row],[DATA]],"")</f>
        <v/>
      </c>
      <c r="AA1006" s="13" t="b">
        <f ca="1">IF(Tabela1[[#This Row],[R.A.E]]="SIM",IF(AC1006="ok","CONCLUÍDO",IF(Tabela1[[#This Row],[PRAZO ABERTURA R.A.E]]&lt;TODAY(),"ATRASADO","NO PRAZO")))</f>
        <v>0</v>
      </c>
      <c r="AB1006" s="13" t="str">
        <f ca="1">IF(Tabela1[[#This Row],[PRAZO ABERTURA R.A.E]]&gt;=TODAY(),"",IF(Tabela1[[#This Row],[STATUS]]="ATRASADO",TODAY()-Tabela1[[#This Row],[PRAZO ABERTURA R.A.E]],""))</f>
        <v/>
      </c>
      <c r="AE1006" s="3"/>
      <c r="AF1006" t="s">
        <v>89</v>
      </c>
    </row>
    <row r="1007" spans="1:52" ht="45" x14ac:dyDescent="0.25">
      <c r="A1007" s="2">
        <v>1006</v>
      </c>
      <c r="B1007" s="2" t="s">
        <v>25</v>
      </c>
      <c r="C1007" s="85">
        <v>45517</v>
      </c>
      <c r="D1007" s="18" t="str">
        <f t="shared" si="14"/>
        <v>agosto</v>
      </c>
      <c r="E1007" s="9">
        <v>0.63750000000000007</v>
      </c>
      <c r="F1007" s="80" t="s">
        <v>5661</v>
      </c>
      <c r="G1007" s="2" t="s">
        <v>28</v>
      </c>
      <c r="H1007" s="23" t="s">
        <v>2399</v>
      </c>
      <c r="I1007" s="131"/>
      <c r="J1007" s="3"/>
      <c r="K1007" s="5" t="s">
        <v>5662</v>
      </c>
      <c r="L1007" s="6" t="s">
        <v>150</v>
      </c>
      <c r="M1007" s="3" t="s">
        <v>145</v>
      </c>
      <c r="N1007" s="2" t="s">
        <v>5663</v>
      </c>
      <c r="O1007" s="2" t="s">
        <v>5664</v>
      </c>
      <c r="P1007" s="3" t="s">
        <v>5665</v>
      </c>
      <c r="S1007" s="3"/>
      <c r="T1007" s="7" t="s">
        <v>5666</v>
      </c>
      <c r="U1007" s="3" t="s">
        <v>5667</v>
      </c>
      <c r="V1007" s="3" t="s">
        <v>91</v>
      </c>
      <c r="W1007" s="3" t="s">
        <v>85</v>
      </c>
      <c r="X1007" s="3" t="s">
        <v>86</v>
      </c>
      <c r="Y1007" s="3" t="s">
        <v>83</v>
      </c>
      <c r="Z1007" s="4" t="str">
        <f>IF(Tabela1[[#This Row],[R.A.E]]="SIM",VLOOKUP(Tabela1[[#This Row],[CLASSIFICAÇÃO]],Lista_Susp_!PRAZO,2,0)+Tabela1[[#This Row],[DATA]],"")</f>
        <v/>
      </c>
      <c r="AA1007" s="13" t="b">
        <f ca="1">IF(Tabela1[[#This Row],[R.A.E]]="SIM",IF(AC1007="ok","CONCLUÍDO",IF(Tabela1[[#This Row],[PRAZO ABERTURA R.A.E]]&lt;TODAY(),"ATRASADO","NO PRAZO")))</f>
        <v>0</v>
      </c>
      <c r="AB1007" s="13" t="str">
        <f ca="1">IF(Tabela1[[#This Row],[PRAZO ABERTURA R.A.E]]&gt;=TODAY(),"",IF(Tabela1[[#This Row],[STATUS]]="ATRASADO",TODAY()-Tabela1[[#This Row],[PRAZO ABERTURA R.A.E]],""))</f>
        <v/>
      </c>
      <c r="AE1007" s="3"/>
      <c r="AF1007" t="s">
        <v>89</v>
      </c>
    </row>
    <row r="1008" spans="1:52" ht="105" x14ac:dyDescent="0.25">
      <c r="A1008" s="2">
        <v>1007</v>
      </c>
      <c r="B1008" s="2" t="s">
        <v>25</v>
      </c>
      <c r="C1008" s="85">
        <v>45517</v>
      </c>
      <c r="D1008" s="18" t="str">
        <f t="shared" si="14"/>
        <v>agosto</v>
      </c>
      <c r="E1008" s="9">
        <v>0.10416666666666667</v>
      </c>
      <c r="F1008" s="80" t="s">
        <v>5677</v>
      </c>
      <c r="G1008" s="2" t="s">
        <v>28</v>
      </c>
      <c r="H1008" s="23" t="s">
        <v>2401</v>
      </c>
      <c r="I1008" s="131"/>
      <c r="J1008" s="3" t="s">
        <v>89</v>
      </c>
      <c r="K1008" s="5" t="s">
        <v>5678</v>
      </c>
      <c r="L1008" s="6" t="s">
        <v>55</v>
      </c>
      <c r="M1008" s="3" t="s">
        <v>146</v>
      </c>
      <c r="N1008" s="2" t="s">
        <v>4697</v>
      </c>
      <c r="O1008" s="2" t="s">
        <v>5668</v>
      </c>
      <c r="P1008" s="3" t="s">
        <v>3282</v>
      </c>
      <c r="S1008" s="3"/>
      <c r="T1008" s="7" t="s">
        <v>5669</v>
      </c>
      <c r="U1008" s="3" t="s">
        <v>5022</v>
      </c>
      <c r="V1008" s="3" t="s">
        <v>80</v>
      </c>
      <c r="W1008" s="3" t="s">
        <v>88</v>
      </c>
      <c r="X1008" s="3" t="s">
        <v>86</v>
      </c>
      <c r="Y1008" s="3" t="s">
        <v>89</v>
      </c>
      <c r="Z1008" s="4">
        <f>IF(Tabela1[[#This Row],[R.A.E]]="SIM",VLOOKUP(Tabela1[[#This Row],[CLASSIFICAÇÃO]],Lista_Susp_!PRAZO,2,0)+Tabela1[[#This Row],[DATA]],"")</f>
        <v>45524</v>
      </c>
      <c r="AA1008" s="13" t="str">
        <f ca="1">IF(Tabela1[[#This Row],[R.A.E]]="SIM",IF(AC1008="ok","CONCLUÍDO",IF(Tabela1[[#This Row],[PRAZO ABERTURA R.A.E]]&lt;TODAY(),"ATRASADO","NO PRAZO")))</f>
        <v>CONCLUÍDO</v>
      </c>
      <c r="AB1008" s="13" t="str">
        <f ca="1">IF(Tabela1[[#This Row],[PRAZO ABERTURA R.A.E]]&gt;=TODAY(),"",IF(Tabela1[[#This Row],[STATUS]]="ATRASADO",TODAY()-Tabela1[[#This Row],[PRAZO ABERTURA R.A.E]],""))</f>
        <v/>
      </c>
      <c r="AC1008" s="3" t="s">
        <v>958</v>
      </c>
      <c r="AD1008" s="4">
        <v>45520</v>
      </c>
      <c r="AE1008" s="3"/>
      <c r="AF1008" t="s">
        <v>89</v>
      </c>
    </row>
    <row r="1009" spans="1:32" ht="30" x14ac:dyDescent="0.25">
      <c r="A1009" s="2">
        <v>1008</v>
      </c>
      <c r="B1009" s="2" t="s">
        <v>25</v>
      </c>
      <c r="C1009" s="85">
        <v>45517</v>
      </c>
      <c r="D1009" s="18" t="str">
        <f t="shared" si="14"/>
        <v>agosto</v>
      </c>
      <c r="E1009" s="9">
        <v>0.52083333333333337</v>
      </c>
      <c r="F1009" s="80" t="s">
        <v>5327</v>
      </c>
      <c r="G1009" s="2" t="s">
        <v>26</v>
      </c>
      <c r="H1009" s="23"/>
      <c r="I1009" s="131"/>
      <c r="J1009" s="3"/>
      <c r="K1009" s="5" t="s">
        <v>5670</v>
      </c>
      <c r="L1009" s="6" t="s">
        <v>243</v>
      </c>
      <c r="M1009" s="3" t="s">
        <v>145</v>
      </c>
      <c r="N1009" s="2" t="s">
        <v>3534</v>
      </c>
      <c r="O1009" s="2" t="s">
        <v>5671</v>
      </c>
      <c r="P1009" s="3" t="s">
        <v>4206</v>
      </c>
      <c r="S1009" s="3"/>
      <c r="T1009" s="7" t="s">
        <v>5672</v>
      </c>
      <c r="U1009" s="3" t="s">
        <v>3538</v>
      </c>
      <c r="V1009" s="3" t="s">
        <v>91</v>
      </c>
      <c r="W1009" s="3" t="s">
        <v>85</v>
      </c>
      <c r="X1009" s="3" t="s">
        <v>95</v>
      </c>
      <c r="Y1009" s="3" t="s">
        <v>89</v>
      </c>
      <c r="Z1009" s="4">
        <f>IF(Tabela1[[#This Row],[R.A.E]]="SIM",VLOOKUP(Tabela1[[#This Row],[CLASSIFICAÇÃO]],Lista_Susp_!PRAZO,2,0)+Tabela1[[#This Row],[DATA]],"")</f>
        <v>45524</v>
      </c>
      <c r="AA1009" s="13" t="str">
        <f ca="1">IF(Tabela1[[#This Row],[R.A.E]]="SIM",IF(AC1009="ok","CONCLUÍDO",IF(Tabela1[[#This Row],[PRAZO ABERTURA R.A.E]]&lt;TODAY(),"ATRASADO","NO PRAZO")))</f>
        <v>CONCLUÍDO</v>
      </c>
      <c r="AB1009" s="13" t="str">
        <f ca="1">IF(Tabela1[[#This Row],[PRAZO ABERTURA R.A.E]]&gt;=TODAY(),"",IF(Tabela1[[#This Row],[STATUS]]="ATRASADO",TODAY()-Tabela1[[#This Row],[PRAZO ABERTURA R.A.E]],""))</f>
        <v/>
      </c>
      <c r="AC1009" s="3" t="s">
        <v>958</v>
      </c>
      <c r="AD1009" s="4">
        <v>45524</v>
      </c>
      <c r="AE1009" s="3" t="s">
        <v>5628</v>
      </c>
      <c r="AF1009" t="s">
        <v>89</v>
      </c>
    </row>
    <row r="1010" spans="1:32" ht="30" x14ac:dyDescent="0.25">
      <c r="A1010" s="2">
        <v>1009</v>
      </c>
      <c r="B1010" s="2" t="s">
        <v>25</v>
      </c>
      <c r="C1010" s="85">
        <v>45518</v>
      </c>
      <c r="D1010" s="18" t="str">
        <f t="shared" si="14"/>
        <v>agosto</v>
      </c>
      <c r="E1010" s="9">
        <v>0.54166666666666663</v>
      </c>
      <c r="F1010" s="3" t="s">
        <v>5674</v>
      </c>
      <c r="G1010" s="2" t="s">
        <v>32</v>
      </c>
      <c r="H1010" s="23"/>
      <c r="I1010" s="131"/>
      <c r="J1010" s="3"/>
      <c r="K1010" s="108" t="s">
        <v>5673</v>
      </c>
      <c r="L1010" s="6" t="s">
        <v>209</v>
      </c>
      <c r="M1010" s="3" t="s">
        <v>145</v>
      </c>
      <c r="N1010" s="2" t="s">
        <v>4493</v>
      </c>
      <c r="O1010" s="2" t="s">
        <v>5693</v>
      </c>
      <c r="P1010" s="3" t="s">
        <v>3895</v>
      </c>
      <c r="S1010" s="3"/>
      <c r="T1010" s="7" t="s">
        <v>5694</v>
      </c>
      <c r="U1010" s="3" t="s">
        <v>5695</v>
      </c>
      <c r="V1010" s="3" t="s">
        <v>91</v>
      </c>
      <c r="W1010" s="3" t="s">
        <v>85</v>
      </c>
      <c r="X1010" s="3" t="s">
        <v>86</v>
      </c>
      <c r="Y1010" s="3" t="s">
        <v>83</v>
      </c>
      <c r="Z1010" s="4" t="str">
        <f>IF(Tabela1[[#This Row],[R.A.E]]="SIM",VLOOKUP(Tabela1[[#This Row],[CLASSIFICAÇÃO]],Lista_Susp_!PRAZO,2,0)+Tabela1[[#This Row],[DATA]],"")</f>
        <v/>
      </c>
      <c r="AA1010" s="13" t="b">
        <f ca="1">IF(Tabela1[[#This Row],[R.A.E]]="SIM",IF(AC1010="ok","CONCLUÍDO",IF(Tabela1[[#This Row],[PRAZO ABERTURA R.A.E]]&lt;TODAY(),"ATRASADO","NO PRAZO")))</f>
        <v>0</v>
      </c>
      <c r="AB1010" s="13" t="str">
        <f ca="1">IF(Tabela1[[#This Row],[PRAZO ABERTURA R.A.E]]&gt;=TODAY(),"",IF(Tabela1[[#This Row],[STATUS]]="ATRASADO",TODAY()-Tabela1[[#This Row],[PRAZO ABERTURA R.A.E]],""))</f>
        <v/>
      </c>
      <c r="AE1010" s="3"/>
      <c r="AF1010" t="s">
        <v>89</v>
      </c>
    </row>
    <row r="1011" spans="1:32" ht="120" customHeight="1" x14ac:dyDescent="0.25">
      <c r="A1011" s="2">
        <v>1010</v>
      </c>
      <c r="B1011" s="2" t="s">
        <v>25</v>
      </c>
      <c r="C1011" s="85">
        <v>45518</v>
      </c>
      <c r="D1011" s="18" t="str">
        <f t="shared" si="14"/>
        <v>agosto</v>
      </c>
      <c r="E1011" s="9">
        <v>1.1805555555555555E-2</v>
      </c>
      <c r="F1011" s="80" t="s">
        <v>5676</v>
      </c>
      <c r="G1011" s="2" t="s">
        <v>28</v>
      </c>
      <c r="H1011" s="23" t="s">
        <v>2401</v>
      </c>
      <c r="I1011" s="131"/>
      <c r="J1011" s="3"/>
      <c r="K1011" s="88" t="s">
        <v>5675</v>
      </c>
      <c r="L1011" s="6" t="s">
        <v>150</v>
      </c>
      <c r="M1011" s="3" t="s">
        <v>146</v>
      </c>
      <c r="N1011" s="2" t="s">
        <v>5687</v>
      </c>
      <c r="O1011" s="2" t="s">
        <v>5688</v>
      </c>
      <c r="P1011" s="3" t="s">
        <v>5689</v>
      </c>
      <c r="S1011" s="3"/>
      <c r="T1011" s="7" t="s">
        <v>5690</v>
      </c>
      <c r="U1011" s="3" t="s">
        <v>4217</v>
      </c>
      <c r="V1011" s="3" t="s">
        <v>297</v>
      </c>
      <c r="W1011" s="3" t="s">
        <v>92</v>
      </c>
      <c r="X1011" s="3" t="s">
        <v>95</v>
      </c>
      <c r="Y1011" s="3" t="s">
        <v>89</v>
      </c>
      <c r="Z1011" s="4">
        <f>IF(Tabela1[[#This Row],[R.A.E]]="SIM",VLOOKUP(Tabela1[[#This Row],[CLASSIFICAÇÃO]],Lista_Susp_!PRAZO,2,0)+Tabela1[[#This Row],[DATA]],"")</f>
        <v>45525</v>
      </c>
      <c r="AA1011" s="13" t="str">
        <f ca="1">IF(Tabela1[[#This Row],[R.A.E]]="SIM",IF(AC1011="ok","CONCLUÍDO",IF(Tabela1[[#This Row],[PRAZO ABERTURA R.A.E]]&lt;TODAY(),"ATRASADO","NO PRAZO")))</f>
        <v>CONCLUÍDO</v>
      </c>
      <c r="AB1011" s="13" t="str">
        <f ca="1">IF(Tabela1[[#This Row],[PRAZO ABERTURA R.A.E]]&gt;=TODAY(),"",IF(Tabela1[[#This Row],[STATUS]]="ATRASADO",TODAY()-Tabela1[[#This Row],[PRAZO ABERTURA R.A.E]],""))</f>
        <v/>
      </c>
      <c r="AC1011" s="3" t="s">
        <v>958</v>
      </c>
      <c r="AE1011" s="3"/>
      <c r="AF1011" t="s">
        <v>89</v>
      </c>
    </row>
    <row r="1012" spans="1:32" ht="60" x14ac:dyDescent="0.25">
      <c r="A1012" s="2">
        <v>1011</v>
      </c>
      <c r="B1012" s="2" t="s">
        <v>25</v>
      </c>
      <c r="C1012" s="85">
        <v>45517</v>
      </c>
      <c r="D1012" s="18" t="str">
        <f t="shared" si="14"/>
        <v>agosto</v>
      </c>
      <c r="E1012" s="9">
        <v>0.87708333333333333</v>
      </c>
      <c r="F1012" s="80" t="s">
        <v>5691</v>
      </c>
      <c r="G1012" s="2" t="s">
        <v>28</v>
      </c>
      <c r="H1012" s="23" t="s">
        <v>2401</v>
      </c>
      <c r="I1012" s="131"/>
      <c r="J1012" s="3"/>
      <c r="K1012" s="5" t="s">
        <v>5706</v>
      </c>
      <c r="L1012" s="6" t="s">
        <v>190</v>
      </c>
      <c r="M1012" s="3" t="s">
        <v>147</v>
      </c>
      <c r="N1012" s="2" t="s">
        <v>3361</v>
      </c>
      <c r="O1012" s="2" t="s">
        <v>5692</v>
      </c>
      <c r="P1012" s="3" t="s">
        <v>4904</v>
      </c>
      <c r="S1012" s="3"/>
      <c r="T1012" s="7" t="s">
        <v>4905</v>
      </c>
      <c r="U1012" s="3" t="s">
        <v>5500</v>
      </c>
      <c r="V1012" s="3" t="s">
        <v>122</v>
      </c>
      <c r="W1012" s="3" t="s">
        <v>85</v>
      </c>
      <c r="X1012" s="3" t="s">
        <v>86</v>
      </c>
      <c r="Y1012" s="3" t="s">
        <v>83</v>
      </c>
      <c r="Z1012" s="4" t="str">
        <f>IF(Tabela1[[#This Row],[R.A.E]]="SIM",VLOOKUP(Tabela1[[#This Row],[CLASSIFICAÇÃO]],Lista_Susp_!PRAZO,2,0)+Tabela1[[#This Row],[DATA]],"")</f>
        <v/>
      </c>
      <c r="AA1012" s="13" t="b">
        <f ca="1">IF(Tabela1[[#This Row],[R.A.E]]="SIM",IF(AC1012="ok","CONCLUÍDO",IF(Tabela1[[#This Row],[PRAZO ABERTURA R.A.E]]&lt;TODAY(),"ATRASADO","NO PRAZO")))</f>
        <v>0</v>
      </c>
      <c r="AB1012" s="13" t="str">
        <f ca="1">IF(Tabela1[[#This Row],[PRAZO ABERTURA R.A.E]]&gt;=TODAY(),"",IF(Tabela1[[#This Row],[STATUS]]="ATRASADO",TODAY()-Tabela1[[#This Row],[PRAZO ABERTURA R.A.E]],""))</f>
        <v/>
      </c>
      <c r="AE1012" s="3"/>
      <c r="AF1012" t="s">
        <v>89</v>
      </c>
    </row>
    <row r="1013" spans="1:32" ht="90" x14ac:dyDescent="0.25">
      <c r="A1013" s="2">
        <v>1012</v>
      </c>
      <c r="B1013" s="2" t="s">
        <v>25</v>
      </c>
      <c r="C1013" s="85">
        <v>45519</v>
      </c>
      <c r="D1013" s="18" t="str">
        <f t="shared" si="14"/>
        <v>agosto</v>
      </c>
      <c r="E1013" s="9">
        <v>0.39583333333333331</v>
      </c>
      <c r="F1013" s="3" t="s">
        <v>5696</v>
      </c>
      <c r="G1013" s="2" t="s">
        <v>39</v>
      </c>
      <c r="H1013" s="23"/>
      <c r="I1013" s="131"/>
      <c r="J1013" s="3"/>
      <c r="K1013" s="5" t="s">
        <v>5705</v>
      </c>
      <c r="L1013" s="6" t="s">
        <v>150</v>
      </c>
      <c r="M1013" s="3" t="s">
        <v>145</v>
      </c>
      <c r="N1013" s="2" t="s">
        <v>5697</v>
      </c>
      <c r="O1013" s="2" t="s">
        <v>5698</v>
      </c>
      <c r="P1013" s="3" t="s">
        <v>4326</v>
      </c>
      <c r="S1013" s="3"/>
      <c r="T1013" s="7" t="s">
        <v>5699</v>
      </c>
      <c r="U1013" s="3" t="s">
        <v>4536</v>
      </c>
      <c r="V1013" s="3" t="s">
        <v>91</v>
      </c>
      <c r="W1013" s="3" t="s">
        <v>85</v>
      </c>
      <c r="X1013" s="3" t="s">
        <v>86</v>
      </c>
      <c r="Y1013" s="3" t="s">
        <v>83</v>
      </c>
      <c r="Z1013" s="4" t="str">
        <f>IF(Tabela1[[#This Row],[R.A.E]]="SIM",VLOOKUP(Tabela1[[#This Row],[CLASSIFICAÇÃO]],Lista_Susp_!PRAZO,2,0)+Tabela1[[#This Row],[DATA]],"")</f>
        <v/>
      </c>
      <c r="AA1013" s="13" t="b">
        <f ca="1">IF(Tabela1[[#This Row],[R.A.E]]="SIM",IF(AC1013="ok","CONCLUÍDO",IF(Tabela1[[#This Row],[PRAZO ABERTURA R.A.E]]&lt;TODAY(),"ATRASADO","NO PRAZO")))</f>
        <v>0</v>
      </c>
      <c r="AB1013" s="13" t="str">
        <f ca="1">IF(Tabela1[[#This Row],[PRAZO ABERTURA R.A.E]]&gt;=TODAY(),"",IF(Tabela1[[#This Row],[STATUS]]="ATRASADO",TODAY()-Tabela1[[#This Row],[PRAZO ABERTURA R.A.E]],""))</f>
        <v/>
      </c>
      <c r="AE1013" s="3"/>
      <c r="AF1013" t="s">
        <v>89</v>
      </c>
    </row>
    <row r="1014" spans="1:32" ht="60" x14ac:dyDescent="0.25">
      <c r="A1014" s="168">
        <v>1013</v>
      </c>
      <c r="B1014" s="2" t="s">
        <v>25</v>
      </c>
      <c r="C1014" s="85">
        <v>45519</v>
      </c>
      <c r="D1014" s="18" t="str">
        <f t="shared" si="14"/>
        <v>agosto</v>
      </c>
      <c r="E1014" s="9">
        <v>0.75763888888888886</v>
      </c>
      <c r="F1014" s="80" t="s">
        <v>5700</v>
      </c>
      <c r="G1014" s="2" t="s">
        <v>28</v>
      </c>
      <c r="H1014" s="23" t="s">
        <v>2401</v>
      </c>
      <c r="I1014" s="131"/>
      <c r="J1014" s="3"/>
      <c r="K1014" s="5" t="s">
        <v>5701</v>
      </c>
      <c r="L1014" s="6" t="s">
        <v>150</v>
      </c>
      <c r="M1014" s="3" t="s">
        <v>146</v>
      </c>
      <c r="N1014" s="2" t="s">
        <v>5687</v>
      </c>
      <c r="O1014" s="2" t="s">
        <v>5702</v>
      </c>
      <c r="P1014" s="3" t="s">
        <v>5689</v>
      </c>
      <c r="S1014" s="3"/>
      <c r="T1014" s="7" t="s">
        <v>5703</v>
      </c>
      <c r="U1014" s="3" t="s">
        <v>5704</v>
      </c>
      <c r="V1014" s="3" t="s">
        <v>297</v>
      </c>
      <c r="W1014" s="3" t="s">
        <v>92</v>
      </c>
      <c r="X1014" s="3" t="s">
        <v>86</v>
      </c>
      <c r="Y1014" s="3" t="s">
        <v>89</v>
      </c>
      <c r="Z1014" s="4">
        <f>IF(Tabela1[[#This Row],[R.A.E]]="SIM",VLOOKUP(Tabela1[[#This Row],[CLASSIFICAÇÃO]],Lista_Susp_!PRAZO,2,0)+Tabela1[[#This Row],[DATA]],"")</f>
        <v>45526</v>
      </c>
      <c r="AA1014" s="13" t="str">
        <f ca="1">IF(Tabela1[[#This Row],[R.A.E]]="SIM",IF(AC1014="ok","CONCLUÍDO",IF(Tabela1[[#This Row],[PRAZO ABERTURA R.A.E]]&lt;TODAY(),"ATRASADO","NO PRAZO")))</f>
        <v>CONCLUÍDO</v>
      </c>
      <c r="AB1014" s="13" t="str">
        <f ca="1">IF(Tabela1[[#This Row],[PRAZO ABERTURA R.A.E]]&gt;=TODAY(),"",IF(Tabela1[[#This Row],[STATUS]]="ATRASADO",TODAY()-Tabela1[[#This Row],[PRAZO ABERTURA R.A.E]],""))</f>
        <v/>
      </c>
      <c r="AC1014" s="3" t="s">
        <v>958</v>
      </c>
      <c r="AE1014" s="3"/>
      <c r="AF1014" t="s">
        <v>89</v>
      </c>
    </row>
    <row r="1015" spans="1:32" x14ac:dyDescent="0.25">
      <c r="A1015" s="2">
        <v>1014</v>
      </c>
      <c r="B1015" s="2" t="s">
        <v>25</v>
      </c>
      <c r="C1015" s="85">
        <v>45519</v>
      </c>
      <c r="D1015" s="18" t="str">
        <f t="shared" si="14"/>
        <v>agosto</v>
      </c>
      <c r="E1015" s="9">
        <v>0.52777777777777779</v>
      </c>
      <c r="F1015" s="80" t="s">
        <v>5707</v>
      </c>
      <c r="G1015" s="2" t="s">
        <v>32</v>
      </c>
      <c r="H1015" s="23"/>
      <c r="I1015" s="131"/>
      <c r="J1015" s="3"/>
      <c r="K1015" s="5" t="s">
        <v>5763</v>
      </c>
      <c r="L1015" s="6" t="s">
        <v>45</v>
      </c>
      <c r="M1015" s="3" t="s">
        <v>145</v>
      </c>
      <c r="N1015" s="2" t="s">
        <v>941</v>
      </c>
      <c r="O1015" s="2" t="s">
        <v>5708</v>
      </c>
      <c r="P1015" s="3" t="s">
        <v>3497</v>
      </c>
      <c r="S1015" s="3"/>
      <c r="T1015" t="s">
        <v>5709</v>
      </c>
      <c r="U1015" s="3" t="s">
        <v>5710</v>
      </c>
      <c r="V1015" s="3" t="s">
        <v>276</v>
      </c>
      <c r="W1015" s="3" t="s">
        <v>85</v>
      </c>
      <c r="X1015" s="3" t="s">
        <v>86</v>
      </c>
      <c r="Y1015" s="3" t="s">
        <v>83</v>
      </c>
      <c r="Z1015" s="4" t="str">
        <f>IF(Tabela1[[#This Row],[R.A.E]]="SIM",VLOOKUP(Tabela1[[#This Row],[CLASSIFICAÇÃO]],Lista_Susp_!PRAZO,2,0)+Tabela1[[#This Row],[DATA]],"")</f>
        <v/>
      </c>
      <c r="AA1015" s="13" t="b">
        <f ca="1">IF(Tabela1[[#This Row],[R.A.E]]="SIM",IF(AC1015="ok","CONCLUÍDO",IF(Tabela1[[#This Row],[PRAZO ABERTURA R.A.E]]&lt;TODAY(),"ATRASADO","NO PRAZO")))</f>
        <v>0</v>
      </c>
      <c r="AB1015" s="13" t="str">
        <f ca="1">IF(Tabela1[[#This Row],[PRAZO ABERTURA R.A.E]]&gt;=TODAY(),"",IF(Tabela1[[#This Row],[STATUS]]="ATRASADO",TODAY()-Tabela1[[#This Row],[PRAZO ABERTURA R.A.E]],""))</f>
        <v/>
      </c>
      <c r="AE1015" s="3"/>
      <c r="AF1015" t="s">
        <v>89</v>
      </c>
    </row>
    <row r="1016" spans="1:32" ht="30" x14ac:dyDescent="0.25">
      <c r="A1016" s="2">
        <v>1015</v>
      </c>
      <c r="B1016" s="2" t="s">
        <v>25</v>
      </c>
      <c r="C1016" s="85">
        <v>45520</v>
      </c>
      <c r="D1016" s="18" t="str">
        <f t="shared" ref="D1016:D1079" si="15">TEXT(C1016,"MMMM")</f>
        <v>agosto</v>
      </c>
      <c r="E1016" s="9">
        <v>0.3611111111111111</v>
      </c>
      <c r="F1016" s="80" t="s">
        <v>852</v>
      </c>
      <c r="G1016" s="2" t="s">
        <v>39</v>
      </c>
      <c r="H1016" s="23"/>
      <c r="I1016" s="131"/>
      <c r="J1016" s="3"/>
      <c r="K1016" s="5" t="s">
        <v>5711</v>
      </c>
      <c r="L1016" s="6" t="s">
        <v>176</v>
      </c>
      <c r="M1016" s="3" t="s">
        <v>145</v>
      </c>
      <c r="N1016" s="2" t="s">
        <v>4864</v>
      </c>
      <c r="O1016" s="2" t="s">
        <v>5712</v>
      </c>
      <c r="P1016" s="3" t="s">
        <v>3912</v>
      </c>
      <c r="S1016" s="3"/>
      <c r="T1016" s="7" t="s">
        <v>5713</v>
      </c>
      <c r="U1016" s="3" t="s">
        <v>675</v>
      </c>
      <c r="V1016" s="3" t="s">
        <v>276</v>
      </c>
      <c r="W1016" s="3" t="s">
        <v>85</v>
      </c>
      <c r="X1016" s="3" t="s">
        <v>86</v>
      </c>
      <c r="Y1016" s="3" t="s">
        <v>83</v>
      </c>
      <c r="Z1016" s="4" t="str">
        <f>IF(Tabela1[[#This Row],[R.A.E]]="SIM",VLOOKUP(Tabela1[[#This Row],[CLASSIFICAÇÃO]],Lista_Susp_!PRAZO,2,0)+Tabela1[[#This Row],[DATA]],"")</f>
        <v/>
      </c>
      <c r="AA1016" s="13" t="b">
        <f ca="1">IF(Tabela1[[#This Row],[R.A.E]]="SIM",IF(AC1016="ok","CONCLUÍDO",IF(Tabela1[[#This Row],[PRAZO ABERTURA R.A.E]]&lt;TODAY(),"ATRASADO","NO PRAZO")))</f>
        <v>0</v>
      </c>
      <c r="AB1016" s="13" t="str">
        <f ca="1">IF(Tabela1[[#This Row],[PRAZO ABERTURA R.A.E]]&gt;=TODAY(),"",IF(Tabela1[[#This Row],[STATUS]]="ATRASADO",TODAY()-Tabela1[[#This Row],[PRAZO ABERTURA R.A.E]],""))</f>
        <v/>
      </c>
      <c r="AE1016" s="3"/>
      <c r="AF1016" t="s">
        <v>89</v>
      </c>
    </row>
    <row r="1017" spans="1:32" ht="135" x14ac:dyDescent="0.25">
      <c r="A1017" s="2">
        <v>1016</v>
      </c>
      <c r="B1017" s="2" t="s">
        <v>25</v>
      </c>
      <c r="C1017" s="85">
        <v>45520</v>
      </c>
      <c r="D1017" s="18" t="str">
        <f t="shared" si="15"/>
        <v>agosto</v>
      </c>
      <c r="E1017" s="9">
        <v>0.5625</v>
      </c>
      <c r="F1017" s="80" t="s">
        <v>5714</v>
      </c>
      <c r="G1017" s="2" t="s">
        <v>32</v>
      </c>
      <c r="H1017" s="23"/>
      <c r="I1017" s="131"/>
      <c r="J1017" s="3"/>
      <c r="K1017" s="5" t="s">
        <v>5764</v>
      </c>
      <c r="L1017" s="6" t="s">
        <v>150</v>
      </c>
      <c r="M1017" s="3" t="s">
        <v>257</v>
      </c>
      <c r="N1017" s="2" t="s">
        <v>5715</v>
      </c>
      <c r="O1017" s="2" t="s">
        <v>5716</v>
      </c>
      <c r="P1017" s="3" t="s">
        <v>5717</v>
      </c>
      <c r="S1017" s="3"/>
      <c r="T1017" s="7" t="s">
        <v>5718</v>
      </c>
      <c r="U1017" s="3" t="s">
        <v>5719</v>
      </c>
      <c r="V1017" s="3" t="s">
        <v>93</v>
      </c>
      <c r="W1017" s="3" t="s">
        <v>85</v>
      </c>
      <c r="X1017" s="3" t="s">
        <v>86</v>
      </c>
      <c r="Y1017" s="3" t="s">
        <v>83</v>
      </c>
      <c r="Z1017" s="4" t="str">
        <f>IF(Tabela1[[#This Row],[R.A.E]]="SIM",VLOOKUP(Tabela1[[#This Row],[CLASSIFICAÇÃO]],Lista_Susp_!PRAZO,2,0)+Tabela1[[#This Row],[DATA]],"")</f>
        <v/>
      </c>
      <c r="AA1017" s="13" t="b">
        <f ca="1">IF(Tabela1[[#This Row],[R.A.E]]="SIM",IF(AC1017="ok","CONCLUÍDO",IF(Tabela1[[#This Row],[PRAZO ABERTURA R.A.E]]&lt;TODAY(),"ATRASADO","NO PRAZO")))</f>
        <v>0</v>
      </c>
      <c r="AB1017" s="13" t="str">
        <f ca="1">IF(Tabela1[[#This Row],[PRAZO ABERTURA R.A.E]]&gt;=TODAY(),"",IF(Tabela1[[#This Row],[STATUS]]="ATRASADO",TODAY()-Tabela1[[#This Row],[PRAZO ABERTURA R.A.E]],""))</f>
        <v/>
      </c>
      <c r="AE1017" s="3"/>
      <c r="AF1017" t="s">
        <v>89</v>
      </c>
    </row>
    <row r="1018" spans="1:32" ht="45" x14ac:dyDescent="0.25">
      <c r="A1018" s="2">
        <v>1017</v>
      </c>
      <c r="B1018" s="2" t="s">
        <v>25</v>
      </c>
      <c r="C1018" s="85">
        <v>45520</v>
      </c>
      <c r="D1018" s="18" t="str">
        <f t="shared" si="15"/>
        <v>agosto</v>
      </c>
      <c r="E1018" s="9">
        <v>0.44444444444444442</v>
      </c>
      <c r="F1018" s="80" t="s">
        <v>5720</v>
      </c>
      <c r="G1018" s="2" t="s">
        <v>28</v>
      </c>
      <c r="H1018" s="23" t="s">
        <v>2401</v>
      </c>
      <c r="I1018" s="131"/>
      <c r="J1018" s="3"/>
      <c r="K1018" s="5" t="s">
        <v>5765</v>
      </c>
      <c r="L1018" s="6" t="s">
        <v>55</v>
      </c>
      <c r="M1018" s="3" t="s">
        <v>146</v>
      </c>
      <c r="N1018" s="2" t="s">
        <v>4697</v>
      </c>
      <c r="O1018" s="2" t="s">
        <v>5721</v>
      </c>
      <c r="P1018" s="3" t="s">
        <v>1673</v>
      </c>
      <c r="S1018" s="3"/>
      <c r="T1018" s="7" t="s">
        <v>5722</v>
      </c>
      <c r="U1018" s="3" t="s">
        <v>5723</v>
      </c>
      <c r="V1018" s="3" t="s">
        <v>3991</v>
      </c>
      <c r="W1018" s="3" t="s">
        <v>92</v>
      </c>
      <c r="X1018" s="3" t="s">
        <v>86</v>
      </c>
      <c r="Y1018" s="3" t="s">
        <v>89</v>
      </c>
      <c r="Z1018" s="4">
        <f>IF(Tabela1[[#This Row],[R.A.E]]="SIM",VLOOKUP(Tabela1[[#This Row],[CLASSIFICAÇÃO]],Lista_Susp_!PRAZO,2,0)+Tabela1[[#This Row],[DATA]],"")</f>
        <v>45527</v>
      </c>
      <c r="AA1018" s="13" t="str">
        <f ca="1">IF(Tabela1[[#This Row],[R.A.E]]="SIM",IF(AC1018="ok","CONCLUÍDO",IF(Tabela1[[#This Row],[PRAZO ABERTURA R.A.E]]&lt;TODAY(),"ATRASADO","NO PRAZO")))</f>
        <v>ATRASADO</v>
      </c>
      <c r="AB1018" s="13">
        <f ca="1">IF(Tabela1[[#This Row],[PRAZO ABERTURA R.A.E]]&gt;=TODAY(),"",IF(Tabela1[[#This Row],[STATUS]]="ATRASADO",TODAY()-Tabela1[[#This Row],[PRAZO ABERTURA R.A.E]],""))</f>
        <v>21</v>
      </c>
      <c r="AE1018" s="3"/>
      <c r="AF1018" t="s">
        <v>89</v>
      </c>
    </row>
    <row r="1019" spans="1:32" ht="60" x14ac:dyDescent="0.25">
      <c r="A1019" s="22">
        <v>1018</v>
      </c>
      <c r="B1019" s="2" t="s">
        <v>30</v>
      </c>
      <c r="C1019" s="85">
        <v>45520</v>
      </c>
      <c r="D1019" s="18" t="str">
        <f t="shared" si="15"/>
        <v>agosto</v>
      </c>
      <c r="E1019" s="9">
        <v>0.77777777777777779</v>
      </c>
      <c r="F1019" s="80" t="s">
        <v>5724</v>
      </c>
      <c r="G1019" s="2" t="s">
        <v>28</v>
      </c>
      <c r="H1019" s="23" t="s">
        <v>2401</v>
      </c>
      <c r="I1019" s="131"/>
      <c r="J1019" s="3"/>
      <c r="K1019" s="5" t="s">
        <v>5766</v>
      </c>
      <c r="L1019" s="6" t="s">
        <v>153</v>
      </c>
      <c r="M1019" s="3" t="s">
        <v>145</v>
      </c>
      <c r="N1019" s="2" t="s">
        <v>1496</v>
      </c>
      <c r="O1019" s="2" t="s">
        <v>5725</v>
      </c>
      <c r="P1019" s="3" t="s">
        <v>2006</v>
      </c>
      <c r="S1019" s="3"/>
      <c r="T1019" s="7" t="s">
        <v>5726</v>
      </c>
      <c r="U1019" s="3" t="s">
        <v>5727</v>
      </c>
      <c r="V1019" s="6" t="s">
        <v>5848</v>
      </c>
      <c r="W1019" s="3" t="s">
        <v>85</v>
      </c>
      <c r="X1019" s="3" t="s">
        <v>86</v>
      </c>
      <c r="Y1019" s="3" t="s">
        <v>83</v>
      </c>
      <c r="Z1019" s="4" t="str">
        <f>IF(Tabela1[[#This Row],[R.A.E]]="SIM",VLOOKUP(Tabela1[[#This Row],[CLASSIFICAÇÃO]],Lista_Susp_!PRAZO,2,0)+Tabela1[[#This Row],[DATA]],"")</f>
        <v/>
      </c>
      <c r="AA1019" s="13" t="b">
        <f ca="1">IF(Tabela1[[#This Row],[R.A.E]]="SIM",IF(AC1019="ok","CONCLUÍDO",IF(Tabela1[[#This Row],[PRAZO ABERTURA R.A.E]]&lt;TODAY(),"ATRASADO","NO PRAZO")))</f>
        <v>0</v>
      </c>
      <c r="AB1019" s="13" t="str">
        <f ca="1">IF(Tabela1[[#This Row],[PRAZO ABERTURA R.A.E]]&gt;=TODAY(),"",IF(Tabela1[[#This Row],[STATUS]]="ATRASADO",TODAY()-Tabela1[[#This Row],[PRAZO ABERTURA R.A.E]],""))</f>
        <v/>
      </c>
      <c r="AE1019" s="3"/>
      <c r="AF1019" t="s">
        <v>89</v>
      </c>
    </row>
    <row r="1020" spans="1:32" ht="75" x14ac:dyDescent="0.25">
      <c r="A1020" s="2">
        <v>1019</v>
      </c>
      <c r="B1020" s="2" t="s">
        <v>25</v>
      </c>
      <c r="C1020" s="85">
        <v>45522</v>
      </c>
      <c r="D1020" s="18" t="str">
        <f t="shared" si="15"/>
        <v>agosto</v>
      </c>
      <c r="E1020" s="9">
        <v>0.58333333333333337</v>
      </c>
      <c r="F1020" s="80" t="s">
        <v>5728</v>
      </c>
      <c r="G1020" s="2" t="s">
        <v>28</v>
      </c>
      <c r="H1020" s="23" t="s">
        <v>2401</v>
      </c>
      <c r="I1020" s="131"/>
      <c r="J1020" s="3"/>
      <c r="K1020" s="5" t="s">
        <v>5767</v>
      </c>
      <c r="L1020" s="6" t="s">
        <v>3194</v>
      </c>
      <c r="M1020" s="3" t="s">
        <v>146</v>
      </c>
      <c r="N1020" s="2" t="s">
        <v>4697</v>
      </c>
      <c r="O1020" s="2" t="s">
        <v>5729</v>
      </c>
      <c r="P1020" s="3" t="s">
        <v>3630</v>
      </c>
      <c r="S1020" s="3"/>
      <c r="T1020" s="7" t="s">
        <v>5730</v>
      </c>
      <c r="U1020" s="3" t="s">
        <v>5583</v>
      </c>
      <c r="V1020" s="3" t="s">
        <v>99</v>
      </c>
      <c r="W1020" s="3" t="s">
        <v>85</v>
      </c>
      <c r="X1020" s="3" t="s">
        <v>86</v>
      </c>
      <c r="Y1020" s="3" t="s">
        <v>83</v>
      </c>
      <c r="Z1020" s="4" t="str">
        <f>IF(Tabela1[[#This Row],[R.A.E]]="SIM",VLOOKUP(Tabela1[[#This Row],[CLASSIFICAÇÃO]],Lista_Susp_!PRAZO,2,0)+Tabela1[[#This Row],[DATA]],"")</f>
        <v/>
      </c>
      <c r="AA1020" s="13" t="b">
        <f ca="1">IF(Tabela1[[#This Row],[R.A.E]]="SIM",IF(AC1020="ok","CONCLUÍDO",IF(Tabela1[[#This Row],[PRAZO ABERTURA R.A.E]]&lt;TODAY(),"ATRASADO","NO PRAZO")))</f>
        <v>0</v>
      </c>
      <c r="AB1020" s="13" t="str">
        <f ca="1">IF(Tabela1[[#This Row],[PRAZO ABERTURA R.A.E]]&gt;=TODAY(),"",IF(Tabela1[[#This Row],[STATUS]]="ATRASADO",TODAY()-Tabela1[[#This Row],[PRAZO ABERTURA R.A.E]],""))</f>
        <v/>
      </c>
      <c r="AE1020" s="3"/>
      <c r="AF1020" t="s">
        <v>89</v>
      </c>
    </row>
    <row r="1021" spans="1:32" ht="45" x14ac:dyDescent="0.25">
      <c r="A1021" s="2">
        <v>1020</v>
      </c>
      <c r="B1021" s="2" t="s">
        <v>25</v>
      </c>
      <c r="C1021" s="85">
        <v>45521</v>
      </c>
      <c r="D1021" s="18" t="str">
        <f t="shared" si="15"/>
        <v>agosto</v>
      </c>
      <c r="E1021" s="9">
        <v>0.8125</v>
      </c>
      <c r="F1021" s="80" t="s">
        <v>5732</v>
      </c>
      <c r="G1021" s="2" t="s">
        <v>39</v>
      </c>
      <c r="H1021" s="23"/>
      <c r="I1021" s="131"/>
      <c r="J1021" s="3"/>
      <c r="K1021" s="5" t="s">
        <v>5768</v>
      </c>
      <c r="L1021" s="6" t="s">
        <v>150</v>
      </c>
      <c r="M1021" s="3" t="s">
        <v>147</v>
      </c>
      <c r="N1021" s="2" t="s">
        <v>5731</v>
      </c>
      <c r="O1021" s="2" t="s">
        <v>5733</v>
      </c>
      <c r="P1021" s="3" t="s">
        <v>5734</v>
      </c>
      <c r="S1021" s="3"/>
      <c r="T1021" s="7" t="s">
        <v>5735</v>
      </c>
      <c r="U1021" s="3" t="s">
        <v>5736</v>
      </c>
      <c r="V1021" s="3" t="s">
        <v>105</v>
      </c>
      <c r="W1021" s="3" t="s">
        <v>85</v>
      </c>
      <c r="X1021" s="3" t="s">
        <v>86</v>
      </c>
      <c r="Y1021" s="3" t="s">
        <v>83</v>
      </c>
      <c r="Z1021" s="4" t="str">
        <f>IF(Tabela1[[#This Row],[R.A.E]]="SIM",VLOOKUP(Tabela1[[#This Row],[CLASSIFICAÇÃO]],Lista_Susp_!PRAZO,2,0)+Tabela1[[#This Row],[DATA]],"")</f>
        <v/>
      </c>
      <c r="AA1021" s="13" t="b">
        <f ca="1">IF(Tabela1[[#This Row],[R.A.E]]="SIM",IF(AC1021="ok","CONCLUÍDO",IF(Tabela1[[#This Row],[PRAZO ABERTURA R.A.E]]&lt;TODAY(),"ATRASADO","NO PRAZO")))</f>
        <v>0</v>
      </c>
      <c r="AB1021" s="13" t="str">
        <f ca="1">IF(Tabela1[[#This Row],[PRAZO ABERTURA R.A.E]]&gt;=TODAY(),"",IF(Tabela1[[#This Row],[STATUS]]="ATRASADO",TODAY()-Tabela1[[#This Row],[PRAZO ABERTURA R.A.E]],""))</f>
        <v/>
      </c>
      <c r="AE1021" s="3"/>
      <c r="AF1021" t="s">
        <v>89</v>
      </c>
    </row>
    <row r="1022" spans="1:32" ht="45" x14ac:dyDescent="0.25">
      <c r="A1022" s="2">
        <v>1021</v>
      </c>
      <c r="B1022" s="2" t="s">
        <v>25</v>
      </c>
      <c r="C1022" s="85">
        <v>45522</v>
      </c>
      <c r="D1022" s="18" t="str">
        <f t="shared" si="15"/>
        <v>agosto</v>
      </c>
      <c r="E1022" s="9">
        <v>0.59375</v>
      </c>
      <c r="F1022" s="80" t="s">
        <v>5737</v>
      </c>
      <c r="G1022" s="2" t="s">
        <v>32</v>
      </c>
      <c r="H1022" s="23"/>
      <c r="I1022" s="131"/>
      <c r="J1022" s="3"/>
      <c r="K1022" s="5" t="s">
        <v>5769</v>
      </c>
      <c r="L1022" s="6" t="s">
        <v>150</v>
      </c>
      <c r="M1022" s="3" t="s">
        <v>275</v>
      </c>
      <c r="N1022" s="2" t="s">
        <v>5747</v>
      </c>
      <c r="O1022" s="2" t="s">
        <v>5738</v>
      </c>
      <c r="P1022" s="3" t="s">
        <v>5739</v>
      </c>
      <c r="S1022" s="3"/>
      <c r="T1022" s="7" t="s">
        <v>5740</v>
      </c>
      <c r="U1022" s="3" t="s">
        <v>5741</v>
      </c>
      <c r="V1022" s="3" t="s">
        <v>122</v>
      </c>
      <c r="W1022" s="3" t="s">
        <v>85</v>
      </c>
      <c r="X1022" s="3" t="s">
        <v>86</v>
      </c>
      <c r="Y1022" s="3" t="s">
        <v>83</v>
      </c>
      <c r="Z1022" s="4" t="str">
        <f>IF(Tabela1[[#This Row],[R.A.E]]="SIM",VLOOKUP(Tabela1[[#This Row],[CLASSIFICAÇÃO]],Lista_Susp_!PRAZO,2,0)+Tabela1[[#This Row],[DATA]],"")</f>
        <v/>
      </c>
      <c r="AA1022" s="13" t="b">
        <f ca="1">IF(Tabela1[[#This Row],[R.A.E]]="SIM",IF(AC1022="ok","CONCLUÍDO",IF(Tabela1[[#This Row],[PRAZO ABERTURA R.A.E]]&lt;TODAY(),"ATRASADO","NO PRAZO")))</f>
        <v>0</v>
      </c>
      <c r="AB1022" s="13" t="str">
        <f ca="1">IF(Tabela1[[#This Row],[PRAZO ABERTURA R.A.E]]&gt;=TODAY(),"",IF(Tabela1[[#This Row],[STATUS]]="ATRASADO",TODAY()-Tabela1[[#This Row],[PRAZO ABERTURA R.A.E]],""))</f>
        <v/>
      </c>
      <c r="AE1022" s="3"/>
      <c r="AF1022" t="s">
        <v>89</v>
      </c>
    </row>
    <row r="1023" spans="1:32" ht="60" x14ac:dyDescent="0.25">
      <c r="A1023" s="2">
        <v>1022</v>
      </c>
      <c r="B1023" s="2" t="s">
        <v>25</v>
      </c>
      <c r="C1023" s="85">
        <v>45522</v>
      </c>
      <c r="D1023" s="18" t="str">
        <f t="shared" si="15"/>
        <v>agosto</v>
      </c>
      <c r="E1023" s="9">
        <v>0.99305555555555547</v>
      </c>
      <c r="F1023" s="80" t="s">
        <v>5737</v>
      </c>
      <c r="G1023" s="2" t="s">
        <v>32</v>
      </c>
      <c r="H1023" s="23"/>
      <c r="I1023" s="131"/>
      <c r="J1023" s="3"/>
      <c r="K1023" s="5" t="s">
        <v>5742</v>
      </c>
      <c r="L1023" s="6" t="s">
        <v>150</v>
      </c>
      <c r="M1023" s="3" t="s">
        <v>275</v>
      </c>
      <c r="N1023" s="2" t="s">
        <v>5747</v>
      </c>
      <c r="O1023" s="2" t="s">
        <v>5743</v>
      </c>
      <c r="P1023" s="3" t="s">
        <v>5744</v>
      </c>
      <c r="S1023" s="3"/>
      <c r="T1023" s="7" t="s">
        <v>5745</v>
      </c>
      <c r="U1023" s="3" t="s">
        <v>5741</v>
      </c>
      <c r="V1023" s="3" t="s">
        <v>122</v>
      </c>
      <c r="W1023" s="3" t="s">
        <v>85</v>
      </c>
      <c r="X1023" s="3" t="s">
        <v>86</v>
      </c>
      <c r="Y1023" s="3" t="s">
        <v>83</v>
      </c>
      <c r="Z1023" s="4" t="str">
        <f>IF(Tabela1[[#This Row],[R.A.E]]="SIM",VLOOKUP(Tabela1[[#This Row],[CLASSIFICAÇÃO]],Lista_Susp_!PRAZO,2,0)+Tabela1[[#This Row],[DATA]],"")</f>
        <v/>
      </c>
      <c r="AA1023" s="13" t="b">
        <f ca="1">IF(Tabela1[[#This Row],[R.A.E]]="SIM",IF(AC1023="ok","CONCLUÍDO",IF(Tabela1[[#This Row],[PRAZO ABERTURA R.A.E]]&lt;TODAY(),"ATRASADO","NO PRAZO")))</f>
        <v>0</v>
      </c>
      <c r="AB1023" s="13" t="str">
        <f ca="1">IF(Tabela1[[#This Row],[PRAZO ABERTURA R.A.E]]&gt;=TODAY(),"",IF(Tabela1[[#This Row],[STATUS]]="ATRASADO",TODAY()-Tabela1[[#This Row],[PRAZO ABERTURA R.A.E]],""))</f>
        <v/>
      </c>
      <c r="AE1023" s="3"/>
      <c r="AF1023" t="s">
        <v>89</v>
      </c>
    </row>
    <row r="1024" spans="1:32" ht="45" x14ac:dyDescent="0.25">
      <c r="A1024" s="2">
        <v>1023</v>
      </c>
      <c r="B1024" s="2" t="s">
        <v>25</v>
      </c>
      <c r="C1024" s="85">
        <v>45519</v>
      </c>
      <c r="D1024" s="18" t="str">
        <f t="shared" si="15"/>
        <v>agosto</v>
      </c>
      <c r="E1024" s="9">
        <v>7.6388888888888895E-2</v>
      </c>
      <c r="F1024" s="80" t="s">
        <v>5746</v>
      </c>
      <c r="G1024" s="2" t="s">
        <v>28</v>
      </c>
      <c r="H1024" s="23" t="s">
        <v>2401</v>
      </c>
      <c r="I1024" s="131"/>
      <c r="J1024" s="3"/>
      <c r="K1024" s="5" t="s">
        <v>5770</v>
      </c>
      <c r="L1024" s="6" t="s">
        <v>150</v>
      </c>
      <c r="M1024" s="3" t="s">
        <v>146</v>
      </c>
      <c r="N1024" s="2" t="s">
        <v>5748</v>
      </c>
      <c r="O1024" s="80" t="s">
        <v>5749</v>
      </c>
      <c r="P1024" s="3" t="s">
        <v>4061</v>
      </c>
      <c r="S1024" s="3"/>
      <c r="T1024" s="171"/>
      <c r="U1024" s="3" t="s">
        <v>3860</v>
      </c>
      <c r="V1024" s="3" t="s">
        <v>3991</v>
      </c>
      <c r="W1024" s="3" t="s">
        <v>85</v>
      </c>
      <c r="X1024" s="3" t="s">
        <v>86</v>
      </c>
      <c r="Y1024" s="3" t="s">
        <v>83</v>
      </c>
      <c r="Z1024" s="4" t="str">
        <f>IF(Tabela1[[#This Row],[R.A.E]]="SIM",VLOOKUP(Tabela1[[#This Row],[CLASSIFICAÇÃO]],Lista_Susp_!PRAZO,2,0)+Tabela1[[#This Row],[DATA]],"")</f>
        <v/>
      </c>
      <c r="AA1024" s="13" t="b">
        <f ca="1">IF(Tabela1[[#This Row],[R.A.E]]="SIM",IF(AC1024="ok","CONCLUÍDO",IF(Tabela1[[#This Row],[PRAZO ABERTURA R.A.E]]&lt;TODAY(),"ATRASADO","NO PRAZO")))</f>
        <v>0</v>
      </c>
      <c r="AB1024" s="13" t="str">
        <f ca="1">IF(Tabela1[[#This Row],[PRAZO ABERTURA R.A.E]]&gt;=TODAY(),"",IF(Tabela1[[#This Row],[STATUS]]="ATRASADO",TODAY()-Tabela1[[#This Row],[PRAZO ABERTURA R.A.E]],""))</f>
        <v/>
      </c>
      <c r="AE1024" s="3"/>
      <c r="AF1024" t="s">
        <v>89</v>
      </c>
    </row>
    <row r="1025" spans="1:32" ht="30" x14ac:dyDescent="0.25">
      <c r="A1025" s="2">
        <v>1024</v>
      </c>
      <c r="B1025" s="2" t="s">
        <v>25</v>
      </c>
      <c r="C1025" s="85">
        <v>45522</v>
      </c>
      <c r="D1025" s="18" t="str">
        <f t="shared" si="15"/>
        <v>agosto</v>
      </c>
      <c r="E1025" s="9">
        <v>0.51874999999999993</v>
      </c>
      <c r="F1025" s="80" t="s">
        <v>5750</v>
      </c>
      <c r="G1025" s="2" t="s">
        <v>28</v>
      </c>
      <c r="H1025" s="23" t="s">
        <v>2401</v>
      </c>
      <c r="I1025" s="131"/>
      <c r="J1025" s="3"/>
      <c r="K1025" s="5" t="s">
        <v>5771</v>
      </c>
      <c r="L1025" s="6" t="s">
        <v>150</v>
      </c>
      <c r="M1025" s="3" t="s">
        <v>146</v>
      </c>
      <c r="N1025" s="2" t="s">
        <v>5687</v>
      </c>
      <c r="O1025" s="2" t="s">
        <v>5751</v>
      </c>
      <c r="P1025" s="3" t="s">
        <v>5579</v>
      </c>
      <c r="S1025" s="3"/>
      <c r="T1025" s="7" t="s">
        <v>5752</v>
      </c>
      <c r="U1025" s="3" t="s">
        <v>2927</v>
      </c>
      <c r="V1025" s="3" t="s">
        <v>297</v>
      </c>
      <c r="W1025" s="3" t="s">
        <v>85</v>
      </c>
      <c r="X1025" s="3" t="s">
        <v>86</v>
      </c>
      <c r="Y1025" s="3" t="s">
        <v>83</v>
      </c>
      <c r="Z1025" s="4" t="str">
        <f>IF(Tabela1[[#This Row],[R.A.E]]="SIM",VLOOKUP(Tabela1[[#This Row],[CLASSIFICAÇÃO]],Lista_Susp_!PRAZO,2,0)+Tabela1[[#This Row],[DATA]],"")</f>
        <v/>
      </c>
      <c r="AA1025" s="13" t="b">
        <f ca="1">IF(Tabela1[[#This Row],[R.A.E]]="SIM",IF(AC1025="ok","CONCLUÍDO",IF(Tabela1[[#This Row],[PRAZO ABERTURA R.A.E]]&lt;TODAY(),"ATRASADO","NO PRAZO")))</f>
        <v>0</v>
      </c>
      <c r="AB1025" s="13" t="str">
        <f ca="1">IF(Tabela1[[#This Row],[PRAZO ABERTURA R.A.E]]&gt;=TODAY(),"",IF(Tabela1[[#This Row],[STATUS]]="ATRASADO",TODAY()-Tabela1[[#This Row],[PRAZO ABERTURA R.A.E]],""))</f>
        <v/>
      </c>
      <c r="AE1025" s="3"/>
      <c r="AF1025" t="s">
        <v>89</v>
      </c>
    </row>
    <row r="1026" spans="1:32" ht="105" x14ac:dyDescent="0.25">
      <c r="A1026" s="2">
        <v>1025</v>
      </c>
      <c r="B1026" s="2" t="s">
        <v>25</v>
      </c>
      <c r="C1026" s="85">
        <v>45522</v>
      </c>
      <c r="D1026" s="18" t="str">
        <f t="shared" si="15"/>
        <v>agosto</v>
      </c>
      <c r="E1026" s="9">
        <v>0.5</v>
      </c>
      <c r="F1026" s="80" t="s">
        <v>5755</v>
      </c>
      <c r="G1026" s="2" t="s">
        <v>39</v>
      </c>
      <c r="H1026" s="23"/>
      <c r="I1026" s="131"/>
      <c r="J1026" s="3"/>
      <c r="K1026" s="5" t="s">
        <v>5753</v>
      </c>
      <c r="L1026" s="6" t="s">
        <v>150</v>
      </c>
      <c r="M1026" s="3" t="s">
        <v>147</v>
      </c>
      <c r="N1026" s="2" t="s">
        <v>5754</v>
      </c>
      <c r="O1026" s="2" t="s">
        <v>5756</v>
      </c>
      <c r="P1026" s="3" t="s">
        <v>3273</v>
      </c>
      <c r="S1026" s="3"/>
      <c r="T1026" s="7" t="s">
        <v>5757</v>
      </c>
      <c r="U1026" s="3" t="s">
        <v>5758</v>
      </c>
      <c r="V1026" s="3" t="s">
        <v>297</v>
      </c>
      <c r="W1026" s="3" t="s">
        <v>85</v>
      </c>
      <c r="X1026" s="3" t="s">
        <v>86</v>
      </c>
      <c r="Y1026" s="3" t="s">
        <v>83</v>
      </c>
      <c r="Z1026" s="4" t="str">
        <f>IF(Tabela1[[#This Row],[R.A.E]]="SIM",VLOOKUP(Tabela1[[#This Row],[CLASSIFICAÇÃO]],Lista_Susp_!PRAZO,2,0)+Tabela1[[#This Row],[DATA]],"")</f>
        <v/>
      </c>
      <c r="AA1026" s="13" t="b">
        <f ca="1">IF(Tabela1[[#This Row],[R.A.E]]="SIM",IF(AC1026="ok","CONCLUÍDO",IF(Tabela1[[#This Row],[PRAZO ABERTURA R.A.E]]&lt;TODAY(),"ATRASADO","NO PRAZO")))</f>
        <v>0</v>
      </c>
      <c r="AB1026" s="13" t="str">
        <f ca="1">IF(Tabela1[[#This Row],[PRAZO ABERTURA R.A.E]]&gt;=TODAY(),"",IF(Tabela1[[#This Row],[STATUS]]="ATRASADO",TODAY()-Tabela1[[#This Row],[PRAZO ABERTURA R.A.E]],""))</f>
        <v/>
      </c>
      <c r="AE1026" s="3"/>
      <c r="AF1026" t="s">
        <v>89</v>
      </c>
    </row>
    <row r="1027" spans="1:32" ht="75" x14ac:dyDescent="0.25">
      <c r="A1027" s="168">
        <v>1026</v>
      </c>
      <c r="B1027" s="2" t="s">
        <v>25</v>
      </c>
      <c r="C1027" s="85">
        <v>45522</v>
      </c>
      <c r="D1027" s="18" t="str">
        <f t="shared" si="15"/>
        <v>agosto</v>
      </c>
      <c r="E1027" s="9">
        <v>0.54375000000000007</v>
      </c>
      <c r="F1027" s="80" t="s">
        <v>5761</v>
      </c>
      <c r="G1027" s="2" t="s">
        <v>28</v>
      </c>
      <c r="H1027" s="23" t="s">
        <v>2399</v>
      </c>
      <c r="I1027" s="131"/>
      <c r="J1027" s="3"/>
      <c r="K1027" s="5" t="s">
        <v>5772</v>
      </c>
      <c r="L1027" s="6" t="s">
        <v>150</v>
      </c>
      <c r="M1027" s="3" t="s">
        <v>144</v>
      </c>
      <c r="N1027" s="2" t="s">
        <v>4260</v>
      </c>
      <c r="O1027" s="2" t="s">
        <v>5759</v>
      </c>
      <c r="P1027" s="3" t="s">
        <v>5760</v>
      </c>
      <c r="S1027" s="3"/>
      <c r="T1027" s="7" t="s">
        <v>5762</v>
      </c>
      <c r="U1027" s="3" t="s">
        <v>5524</v>
      </c>
      <c r="V1027" s="3" t="s">
        <v>297</v>
      </c>
      <c r="W1027" s="3" t="s">
        <v>85</v>
      </c>
      <c r="X1027" s="3" t="s">
        <v>86</v>
      </c>
      <c r="Y1027" s="3" t="s">
        <v>83</v>
      </c>
      <c r="Z1027" s="4" t="str">
        <f>IF(Tabela1[[#This Row],[R.A.E]]="SIM",VLOOKUP(Tabela1[[#This Row],[CLASSIFICAÇÃO]],Lista_Susp_!PRAZO,2,0)+Tabela1[[#This Row],[DATA]],"")</f>
        <v/>
      </c>
      <c r="AA1027" s="13" t="b">
        <f ca="1">IF(Tabela1[[#This Row],[R.A.E]]="SIM",IF(AC1027="ok","CONCLUÍDO",IF(Tabela1[[#This Row],[PRAZO ABERTURA R.A.E]]&lt;TODAY(),"ATRASADO","NO PRAZO")))</f>
        <v>0</v>
      </c>
      <c r="AB1027" s="13" t="str">
        <f ca="1">IF(Tabela1[[#This Row],[PRAZO ABERTURA R.A.E]]&gt;=TODAY(),"",IF(Tabela1[[#This Row],[STATUS]]="ATRASADO",TODAY()-Tabela1[[#This Row],[PRAZO ABERTURA R.A.E]],""))</f>
        <v/>
      </c>
      <c r="AE1027" s="3"/>
      <c r="AF1027" t="s">
        <v>89</v>
      </c>
    </row>
    <row r="1028" spans="1:32" ht="45" x14ac:dyDescent="0.25">
      <c r="A1028" s="2">
        <v>1027</v>
      </c>
      <c r="B1028" s="2" t="s">
        <v>25</v>
      </c>
      <c r="C1028" s="85">
        <v>45523</v>
      </c>
      <c r="D1028" s="18" t="str">
        <f t="shared" si="15"/>
        <v>agosto</v>
      </c>
      <c r="E1028" s="9">
        <v>0.19930555555555554</v>
      </c>
      <c r="F1028" s="80" t="s">
        <v>5783</v>
      </c>
      <c r="G1028" s="2" t="s">
        <v>32</v>
      </c>
      <c r="H1028" s="23"/>
      <c r="I1028" s="131"/>
      <c r="J1028" s="3" t="s">
        <v>89</v>
      </c>
      <c r="K1028" s="5" t="s">
        <v>5773</v>
      </c>
      <c r="L1028" s="6" t="s">
        <v>150</v>
      </c>
      <c r="M1028" s="3" t="s">
        <v>257</v>
      </c>
      <c r="N1028" s="2" t="s">
        <v>5774</v>
      </c>
      <c r="O1028" s="2" t="s">
        <v>5775</v>
      </c>
      <c r="P1028" s="3" t="s">
        <v>5776</v>
      </c>
      <c r="S1028" s="3"/>
      <c r="T1028" s="7" t="s">
        <v>5777</v>
      </c>
      <c r="U1028" s="3" t="s">
        <v>5778</v>
      </c>
      <c r="V1028" s="3" t="s">
        <v>91</v>
      </c>
      <c r="W1028" s="3" t="s">
        <v>88</v>
      </c>
      <c r="X1028" s="3" t="s">
        <v>95</v>
      </c>
      <c r="Y1028" s="3" t="s">
        <v>89</v>
      </c>
      <c r="Z1028" s="4">
        <f>IF(Tabela1[[#This Row],[R.A.E]]="SIM",VLOOKUP(Tabela1[[#This Row],[CLASSIFICAÇÃO]],Lista_Susp_!PRAZO,2,0)+Tabela1[[#This Row],[DATA]],"")</f>
        <v>45530</v>
      </c>
      <c r="AA1028" s="13" t="str">
        <f ca="1">IF(Tabela1[[#This Row],[R.A.E]]="SIM",IF(AC1028="ok","CONCLUÍDO",IF(Tabela1[[#This Row],[PRAZO ABERTURA R.A.E]]&lt;TODAY(),"ATRASADO","NO PRAZO")))</f>
        <v>CONCLUÍDO</v>
      </c>
      <c r="AB1028" s="13" t="str">
        <f ca="1">IF(Tabela1[[#This Row],[PRAZO ABERTURA R.A.E]]&gt;=TODAY(),"",IF(Tabela1[[#This Row],[STATUS]]="ATRASADO",TODAY()-Tabela1[[#This Row],[PRAZO ABERTURA R.A.E]],""))</f>
        <v/>
      </c>
      <c r="AC1028" s="3" t="s">
        <v>958</v>
      </c>
      <c r="AD1028" s="4">
        <v>45530</v>
      </c>
      <c r="AE1028" s="3" t="s">
        <v>5628</v>
      </c>
      <c r="AF1028" t="s">
        <v>89</v>
      </c>
    </row>
    <row r="1029" spans="1:32" ht="75" x14ac:dyDescent="0.25">
      <c r="A1029" s="2">
        <v>1028</v>
      </c>
      <c r="B1029" s="2" t="s">
        <v>30</v>
      </c>
      <c r="C1029" s="85">
        <v>45522</v>
      </c>
      <c r="D1029" s="18" t="str">
        <f t="shared" si="15"/>
        <v>agosto</v>
      </c>
      <c r="E1029" s="9">
        <v>0.4375</v>
      </c>
      <c r="F1029" s="80" t="s">
        <v>5779</v>
      </c>
      <c r="G1029" s="2" t="s">
        <v>28</v>
      </c>
      <c r="H1029" s="23" t="s">
        <v>2399</v>
      </c>
      <c r="I1029" s="131"/>
      <c r="J1029" s="3"/>
      <c r="K1029" s="5" t="s">
        <v>5785</v>
      </c>
      <c r="L1029" s="6" t="s">
        <v>2210</v>
      </c>
      <c r="M1029" s="3" t="s">
        <v>145</v>
      </c>
      <c r="N1029" s="2" t="s">
        <v>145</v>
      </c>
      <c r="O1029" s="2" t="s">
        <v>5780</v>
      </c>
      <c r="P1029" s="3" t="s">
        <v>533</v>
      </c>
      <c r="S1029" s="3"/>
      <c r="T1029" t="s">
        <v>5781</v>
      </c>
      <c r="U1029" s="3" t="s">
        <v>5782</v>
      </c>
      <c r="V1029" s="3" t="s">
        <v>94</v>
      </c>
      <c r="W1029" s="3" t="s">
        <v>85</v>
      </c>
      <c r="X1029" s="3" t="s">
        <v>86</v>
      </c>
      <c r="Y1029" s="3" t="s">
        <v>83</v>
      </c>
      <c r="Z1029" s="4" t="str">
        <f>IF(Tabela1[[#This Row],[R.A.E]]="SIM",VLOOKUP(Tabela1[[#This Row],[CLASSIFICAÇÃO]],Lista_Susp_!PRAZO,2,0)+Tabela1[[#This Row],[DATA]],"")</f>
        <v/>
      </c>
      <c r="AA1029" s="13" t="b">
        <f ca="1">IF(Tabela1[[#This Row],[R.A.E]]="SIM",IF(AC1029="ok","CONCLUÍDO",IF(Tabela1[[#This Row],[PRAZO ABERTURA R.A.E]]&lt;TODAY(),"ATRASADO","NO PRAZO")))</f>
        <v>0</v>
      </c>
      <c r="AB1029" s="13" t="str">
        <f ca="1">IF(Tabela1[[#This Row],[PRAZO ABERTURA R.A.E]]&gt;=TODAY(),"",IF(Tabela1[[#This Row],[STATUS]]="ATRASADO",TODAY()-Tabela1[[#This Row],[PRAZO ABERTURA R.A.E]],""))</f>
        <v/>
      </c>
      <c r="AE1029" s="3"/>
      <c r="AF1029" t="s">
        <v>89</v>
      </c>
    </row>
    <row r="1030" spans="1:32" ht="30" x14ac:dyDescent="0.25">
      <c r="A1030" s="2">
        <v>1029</v>
      </c>
      <c r="B1030" s="2" t="s">
        <v>25</v>
      </c>
      <c r="C1030" s="85">
        <v>45523</v>
      </c>
      <c r="D1030" s="18" t="str">
        <f t="shared" si="15"/>
        <v>agosto</v>
      </c>
      <c r="E1030" s="9">
        <v>0.47916666666666669</v>
      </c>
      <c r="F1030" s="80" t="s">
        <v>5784</v>
      </c>
      <c r="G1030" s="2" t="s">
        <v>32</v>
      </c>
      <c r="H1030" s="23"/>
      <c r="I1030" s="131"/>
      <c r="J1030" s="3"/>
      <c r="K1030" s="5" t="s">
        <v>5786</v>
      </c>
      <c r="L1030" s="6" t="s">
        <v>221</v>
      </c>
      <c r="M1030" s="3" t="s">
        <v>145</v>
      </c>
      <c r="N1030" s="2" t="s">
        <v>4265</v>
      </c>
      <c r="O1030" s="2" t="s">
        <v>5787</v>
      </c>
      <c r="P1030" s="3" t="s">
        <v>372</v>
      </c>
      <c r="S1030" s="3"/>
      <c r="T1030" s="7" t="s">
        <v>5788</v>
      </c>
      <c r="U1030" s="3" t="s">
        <v>4460</v>
      </c>
      <c r="V1030" s="3" t="s">
        <v>276</v>
      </c>
      <c r="W1030" s="3" t="s">
        <v>85</v>
      </c>
      <c r="X1030" s="3" t="s">
        <v>86</v>
      </c>
      <c r="Y1030" s="3" t="s">
        <v>83</v>
      </c>
      <c r="Z1030" s="4" t="str">
        <f>IF(Tabela1[[#This Row],[R.A.E]]="SIM",VLOOKUP(Tabela1[[#This Row],[CLASSIFICAÇÃO]],Lista_Susp_!PRAZO,2,0)+Tabela1[[#This Row],[DATA]],"")</f>
        <v/>
      </c>
      <c r="AA1030" s="13" t="b">
        <f ca="1">IF(Tabela1[[#This Row],[R.A.E]]="SIM",IF(AC1030="ok","CONCLUÍDO",IF(Tabela1[[#This Row],[PRAZO ABERTURA R.A.E]]&lt;TODAY(),"ATRASADO","NO PRAZO")))</f>
        <v>0</v>
      </c>
      <c r="AB1030" s="13" t="str">
        <f ca="1">IF(Tabela1[[#This Row],[PRAZO ABERTURA R.A.E]]&gt;=TODAY(),"",IF(Tabela1[[#This Row],[STATUS]]="ATRASADO",TODAY()-Tabela1[[#This Row],[PRAZO ABERTURA R.A.E]],""))</f>
        <v/>
      </c>
      <c r="AE1030" s="3"/>
      <c r="AF1030" t="s">
        <v>89</v>
      </c>
    </row>
    <row r="1031" spans="1:32" ht="30" x14ac:dyDescent="0.25">
      <c r="A1031" s="2">
        <v>1030</v>
      </c>
      <c r="B1031" s="2" t="s">
        <v>25</v>
      </c>
      <c r="C1031" s="85">
        <v>45523</v>
      </c>
      <c r="D1031" s="18" t="str">
        <f t="shared" si="15"/>
        <v>agosto</v>
      </c>
      <c r="E1031" s="9">
        <v>0.61458333333333337</v>
      </c>
      <c r="F1031" s="80" t="s">
        <v>5789</v>
      </c>
      <c r="G1031" s="2" t="s">
        <v>39</v>
      </c>
      <c r="H1031" s="23"/>
      <c r="I1031" s="131"/>
      <c r="J1031" s="3"/>
      <c r="K1031" s="5" t="s">
        <v>5792</v>
      </c>
      <c r="L1031" s="6" t="s">
        <v>152</v>
      </c>
      <c r="M1031" s="3" t="s">
        <v>145</v>
      </c>
      <c r="N1031" s="2" t="s">
        <v>3420</v>
      </c>
      <c r="O1031" s="2" t="s">
        <v>5790</v>
      </c>
      <c r="P1031" s="3" t="s">
        <v>2459</v>
      </c>
      <c r="S1031" s="3"/>
      <c r="T1031" s="7" t="s">
        <v>5791</v>
      </c>
      <c r="U1031" s="3" t="s">
        <v>3054</v>
      </c>
      <c r="V1031" s="3" t="s">
        <v>276</v>
      </c>
      <c r="W1031" s="3" t="s">
        <v>85</v>
      </c>
      <c r="X1031" s="3" t="s">
        <v>86</v>
      </c>
      <c r="Y1031" s="3" t="s">
        <v>83</v>
      </c>
      <c r="Z1031" s="4" t="str">
        <f>IF(Tabela1[[#This Row],[R.A.E]]="SIM",VLOOKUP(Tabela1[[#This Row],[CLASSIFICAÇÃO]],Lista_Susp_!PRAZO,2,0)+Tabela1[[#This Row],[DATA]],"")</f>
        <v/>
      </c>
      <c r="AA1031" s="13" t="b">
        <f ca="1">IF(Tabela1[[#This Row],[R.A.E]]="SIM",IF(AC1031="ok","CONCLUÍDO",IF(Tabela1[[#This Row],[PRAZO ABERTURA R.A.E]]&lt;TODAY(),"ATRASADO","NO PRAZO")))</f>
        <v>0</v>
      </c>
      <c r="AB1031" s="13" t="str">
        <f ca="1">IF(Tabela1[[#This Row],[PRAZO ABERTURA R.A.E]]&gt;=TODAY(),"",IF(Tabela1[[#This Row],[STATUS]]="ATRASADO",TODAY()-Tabela1[[#This Row],[PRAZO ABERTURA R.A.E]],""))</f>
        <v/>
      </c>
      <c r="AE1031" s="3"/>
      <c r="AF1031" t="s">
        <v>89</v>
      </c>
    </row>
    <row r="1032" spans="1:32" ht="60" x14ac:dyDescent="0.25">
      <c r="A1032" s="2">
        <v>1031</v>
      </c>
      <c r="B1032" s="2" t="s">
        <v>25</v>
      </c>
      <c r="C1032" s="85">
        <v>45522</v>
      </c>
      <c r="D1032" s="18" t="str">
        <f t="shared" si="15"/>
        <v>agosto</v>
      </c>
      <c r="E1032" s="9">
        <v>0.94444444444444453</v>
      </c>
      <c r="F1032" s="80" t="s">
        <v>5793</v>
      </c>
      <c r="G1032" s="2" t="s">
        <v>28</v>
      </c>
      <c r="H1032" s="23" t="s">
        <v>2401</v>
      </c>
      <c r="I1032" s="131"/>
      <c r="J1032" s="3"/>
      <c r="K1032" s="5" t="s">
        <v>5794</v>
      </c>
      <c r="L1032" s="6" t="s">
        <v>150</v>
      </c>
      <c r="M1032" s="3" t="s">
        <v>284</v>
      </c>
      <c r="N1032" s="2" t="s">
        <v>3013</v>
      </c>
      <c r="O1032" s="2" t="s">
        <v>5795</v>
      </c>
      <c r="P1032" s="3" t="s">
        <v>1673</v>
      </c>
      <c r="S1032" s="3"/>
      <c r="T1032" s="7" t="s">
        <v>5796</v>
      </c>
      <c r="U1032" s="3" t="s">
        <v>5797</v>
      </c>
      <c r="V1032" s="3" t="s">
        <v>93</v>
      </c>
      <c r="W1032" s="3" t="s">
        <v>85</v>
      </c>
      <c r="X1032" s="3" t="s">
        <v>86</v>
      </c>
      <c r="Y1032" s="3" t="s">
        <v>83</v>
      </c>
      <c r="Z1032" s="4" t="str">
        <f>IF(Tabela1[[#This Row],[R.A.E]]="SIM",VLOOKUP(Tabela1[[#This Row],[CLASSIFICAÇÃO]],Lista_Susp_!PRAZO,2,0)+Tabela1[[#This Row],[DATA]],"")</f>
        <v/>
      </c>
      <c r="AA1032" s="13" t="b">
        <f ca="1">IF(Tabela1[[#This Row],[R.A.E]]="SIM",IF(AC1032="ok","CONCLUÍDO",IF(Tabela1[[#This Row],[PRAZO ABERTURA R.A.E]]&lt;TODAY(),"ATRASADO","NO PRAZO")))</f>
        <v>0</v>
      </c>
      <c r="AB1032" s="13" t="str">
        <f ca="1">IF(Tabela1[[#This Row],[PRAZO ABERTURA R.A.E]]&gt;=TODAY(),"",IF(Tabela1[[#This Row],[STATUS]]="ATRASADO",TODAY()-Tabela1[[#This Row],[PRAZO ABERTURA R.A.E]],""))</f>
        <v/>
      </c>
      <c r="AE1032" s="3"/>
      <c r="AF1032" t="s">
        <v>89</v>
      </c>
    </row>
    <row r="1033" spans="1:32" ht="90" x14ac:dyDescent="0.25">
      <c r="A1033" s="2">
        <v>1032</v>
      </c>
      <c r="B1033" s="2" t="s">
        <v>25</v>
      </c>
      <c r="C1033" s="85">
        <v>45523</v>
      </c>
      <c r="D1033" s="18" t="str">
        <f t="shared" si="15"/>
        <v>agosto</v>
      </c>
      <c r="E1033" s="9">
        <v>0.79652777777777783</v>
      </c>
      <c r="F1033" s="80" t="s">
        <v>5801</v>
      </c>
      <c r="G1033" s="2" t="s">
        <v>32</v>
      </c>
      <c r="H1033" s="23"/>
      <c r="I1033" s="131"/>
      <c r="J1033" s="3"/>
      <c r="K1033" s="5" t="s">
        <v>5960</v>
      </c>
      <c r="L1033" s="6" t="s">
        <v>155</v>
      </c>
      <c r="M1033" s="3" t="s">
        <v>147</v>
      </c>
      <c r="N1033" s="2" t="s">
        <v>2015</v>
      </c>
      <c r="O1033" s="2" t="s">
        <v>5798</v>
      </c>
      <c r="P1033" s="3" t="s">
        <v>3463</v>
      </c>
      <c r="S1033" s="3"/>
      <c r="T1033" s="7" t="s">
        <v>5799</v>
      </c>
      <c r="U1033" s="3" t="s">
        <v>5800</v>
      </c>
      <c r="V1033" s="3" t="s">
        <v>98</v>
      </c>
      <c r="W1033" s="3" t="s">
        <v>85</v>
      </c>
      <c r="X1033" s="3" t="s">
        <v>86</v>
      </c>
      <c r="Y1033" s="3" t="s">
        <v>83</v>
      </c>
      <c r="Z1033" s="4" t="str">
        <f>IF(Tabela1[[#This Row],[R.A.E]]="SIM",VLOOKUP(Tabela1[[#This Row],[CLASSIFICAÇÃO]],Lista_Susp_!PRAZO,2,0)+Tabela1[[#This Row],[DATA]],"")</f>
        <v/>
      </c>
      <c r="AA1033" s="13" t="b">
        <f ca="1">IF(Tabela1[[#This Row],[R.A.E]]="SIM",IF(AC1033="ok","CONCLUÍDO",IF(Tabela1[[#This Row],[PRAZO ABERTURA R.A.E]]&lt;TODAY(),"ATRASADO","NO PRAZO")))</f>
        <v>0</v>
      </c>
      <c r="AB1033" s="13" t="str">
        <f ca="1">IF(Tabela1[[#This Row],[PRAZO ABERTURA R.A.E]]&gt;=TODAY(),"",IF(Tabela1[[#This Row],[STATUS]]="ATRASADO",TODAY()-Tabela1[[#This Row],[PRAZO ABERTURA R.A.E]],""))</f>
        <v/>
      </c>
      <c r="AE1033" s="3"/>
      <c r="AF1033" t="s">
        <v>89</v>
      </c>
    </row>
    <row r="1034" spans="1:32" ht="60" x14ac:dyDescent="0.25">
      <c r="A1034" s="2">
        <v>1033</v>
      </c>
      <c r="B1034" s="2" t="s">
        <v>25</v>
      </c>
      <c r="C1034" s="85">
        <v>45523</v>
      </c>
      <c r="D1034" s="18" t="str">
        <f t="shared" si="15"/>
        <v>agosto</v>
      </c>
      <c r="E1034" s="9">
        <v>9.7222222222222224E-2</v>
      </c>
      <c r="F1034" s="80" t="s">
        <v>5802</v>
      </c>
      <c r="G1034" s="2" t="s">
        <v>28</v>
      </c>
      <c r="H1034" s="23" t="s">
        <v>2401</v>
      </c>
      <c r="I1034" s="131"/>
      <c r="J1034" s="3"/>
      <c r="K1034" s="5" t="s">
        <v>5961</v>
      </c>
      <c r="L1034" s="6" t="s">
        <v>150</v>
      </c>
      <c r="M1034" s="3" t="s">
        <v>146</v>
      </c>
      <c r="N1034" s="2" t="s">
        <v>5687</v>
      </c>
      <c r="O1034" s="2" t="s">
        <v>5803</v>
      </c>
      <c r="P1034" s="3" t="s">
        <v>521</v>
      </c>
      <c r="S1034" s="3"/>
      <c r="T1034" s="7" t="s">
        <v>5804</v>
      </c>
      <c r="U1034" s="3" t="s">
        <v>2927</v>
      </c>
      <c r="V1034" s="3" t="s">
        <v>297</v>
      </c>
      <c r="W1034" s="3" t="s">
        <v>85</v>
      </c>
      <c r="X1034" s="3" t="s">
        <v>86</v>
      </c>
      <c r="Y1034" s="3" t="s">
        <v>83</v>
      </c>
      <c r="Z1034" s="4" t="str">
        <f>IF(Tabela1[[#This Row],[R.A.E]]="SIM",VLOOKUP(Tabela1[[#This Row],[CLASSIFICAÇÃO]],Lista_Susp_!PRAZO,2,0)+Tabela1[[#This Row],[DATA]],"")</f>
        <v/>
      </c>
      <c r="AA1034" s="13" t="b">
        <f ca="1">IF(Tabela1[[#This Row],[R.A.E]]="SIM",IF(AC1034="ok","CONCLUÍDO",IF(Tabela1[[#This Row],[PRAZO ABERTURA R.A.E]]&lt;TODAY(),"ATRASADO","NO PRAZO")))</f>
        <v>0</v>
      </c>
      <c r="AB1034" s="13" t="str">
        <f ca="1">IF(Tabela1[[#This Row],[PRAZO ABERTURA R.A.E]]&gt;=TODAY(),"",IF(Tabela1[[#This Row],[STATUS]]="ATRASADO",TODAY()-Tabela1[[#This Row],[PRAZO ABERTURA R.A.E]],""))</f>
        <v/>
      </c>
      <c r="AE1034" s="3"/>
      <c r="AF1034" t="s">
        <v>89</v>
      </c>
    </row>
    <row r="1035" spans="1:32" ht="30" x14ac:dyDescent="0.25">
      <c r="A1035" s="2">
        <v>1034</v>
      </c>
      <c r="B1035" s="2" t="s">
        <v>25</v>
      </c>
      <c r="C1035" s="85">
        <v>45524</v>
      </c>
      <c r="D1035" s="18" t="str">
        <f t="shared" si="15"/>
        <v>agosto</v>
      </c>
      <c r="E1035" s="9">
        <v>0.47916666666666669</v>
      </c>
      <c r="F1035" s="80" t="s">
        <v>5806</v>
      </c>
      <c r="G1035" s="2" t="s">
        <v>32</v>
      </c>
      <c r="H1035" s="23"/>
      <c r="I1035" s="131"/>
      <c r="J1035" s="3"/>
      <c r="K1035" s="5" t="s">
        <v>5805</v>
      </c>
      <c r="L1035" s="6" t="s">
        <v>150</v>
      </c>
      <c r="M1035" s="3" t="s">
        <v>147</v>
      </c>
      <c r="N1035" s="2" t="s">
        <v>5043</v>
      </c>
      <c r="O1035" s="2" t="s">
        <v>5807</v>
      </c>
      <c r="P1035" s="3" t="s">
        <v>5808</v>
      </c>
      <c r="S1035" s="3"/>
      <c r="T1035" s="7" t="s">
        <v>5809</v>
      </c>
      <c r="U1035" s="3" t="s">
        <v>5810</v>
      </c>
      <c r="V1035" s="3" t="s">
        <v>122</v>
      </c>
      <c r="W1035" s="3" t="s">
        <v>85</v>
      </c>
      <c r="X1035" s="3" t="s">
        <v>86</v>
      </c>
      <c r="Y1035" s="3" t="s">
        <v>83</v>
      </c>
      <c r="Z1035" s="4" t="str">
        <f>IF(Tabela1[[#This Row],[R.A.E]]="SIM",VLOOKUP(Tabela1[[#This Row],[CLASSIFICAÇÃO]],Lista_Susp_!PRAZO,2,0)+Tabela1[[#This Row],[DATA]],"")</f>
        <v/>
      </c>
      <c r="AA1035" s="13" t="b">
        <f ca="1">IF(Tabela1[[#This Row],[R.A.E]]="SIM",IF(AC1035="ok","CONCLUÍDO",IF(Tabela1[[#This Row],[PRAZO ABERTURA R.A.E]]&lt;TODAY(),"ATRASADO","NO PRAZO")))</f>
        <v>0</v>
      </c>
      <c r="AB1035" s="13" t="str">
        <f ca="1">IF(Tabela1[[#This Row],[PRAZO ABERTURA R.A.E]]&gt;=TODAY(),"",IF(Tabela1[[#This Row],[STATUS]]="ATRASADO",TODAY()-Tabela1[[#This Row],[PRAZO ABERTURA R.A.E]],""))</f>
        <v/>
      </c>
      <c r="AE1035" s="3"/>
      <c r="AF1035" t="s">
        <v>89</v>
      </c>
    </row>
    <row r="1036" spans="1:32" ht="45" x14ac:dyDescent="0.25">
      <c r="A1036" s="2">
        <v>1035</v>
      </c>
      <c r="B1036" s="2" t="s">
        <v>25</v>
      </c>
      <c r="C1036" s="85">
        <v>45524</v>
      </c>
      <c r="D1036" s="18" t="str">
        <f t="shared" si="15"/>
        <v>agosto</v>
      </c>
      <c r="E1036" s="9">
        <v>0.45833333333333331</v>
      </c>
      <c r="F1036" s="80" t="s">
        <v>5811</v>
      </c>
      <c r="G1036" s="2" t="s">
        <v>32</v>
      </c>
      <c r="H1036" s="23"/>
      <c r="I1036" s="131"/>
      <c r="J1036" s="3"/>
      <c r="K1036" s="5" t="s">
        <v>5812</v>
      </c>
      <c r="L1036" s="6" t="s">
        <v>155</v>
      </c>
      <c r="M1036" s="6" t="s">
        <v>144</v>
      </c>
      <c r="N1036" s="2" t="s">
        <v>5813</v>
      </c>
      <c r="O1036" s="2" t="s">
        <v>5814</v>
      </c>
      <c r="P1036" s="3" t="s">
        <v>5815</v>
      </c>
      <c r="S1036" s="3"/>
      <c r="T1036" s="7" t="s">
        <v>5816</v>
      </c>
      <c r="U1036" s="3" t="s">
        <v>5817</v>
      </c>
      <c r="V1036" s="3" t="s">
        <v>297</v>
      </c>
      <c r="W1036" s="3" t="s">
        <v>85</v>
      </c>
      <c r="X1036" s="3" t="s">
        <v>86</v>
      </c>
      <c r="Y1036" s="3" t="s">
        <v>83</v>
      </c>
      <c r="Z1036" s="4" t="str">
        <f>IF(Tabela1[[#This Row],[R.A.E]]="SIM",VLOOKUP(Tabela1[[#This Row],[CLASSIFICAÇÃO]],Lista_Susp_!PRAZO,2,0)+Tabela1[[#This Row],[DATA]],"")</f>
        <v/>
      </c>
      <c r="AA1036" s="13" t="b">
        <f ca="1">IF(Tabela1[[#This Row],[R.A.E]]="SIM",IF(AC1036="ok","CONCLUÍDO",IF(Tabela1[[#This Row],[PRAZO ABERTURA R.A.E]]&lt;TODAY(),"ATRASADO","NO PRAZO")))</f>
        <v>0</v>
      </c>
      <c r="AB1036" s="13" t="str">
        <f ca="1">IF(Tabela1[[#This Row],[PRAZO ABERTURA R.A.E]]&gt;=TODAY(),"",IF(Tabela1[[#This Row],[STATUS]]="ATRASADO",TODAY()-Tabela1[[#This Row],[PRAZO ABERTURA R.A.E]],""))</f>
        <v/>
      </c>
      <c r="AE1036" s="3"/>
      <c r="AF1036" t="s">
        <v>89</v>
      </c>
    </row>
    <row r="1037" spans="1:32" ht="30" x14ac:dyDescent="0.25">
      <c r="A1037" s="2">
        <v>1036</v>
      </c>
      <c r="B1037" s="2" t="s">
        <v>25</v>
      </c>
      <c r="C1037" s="85">
        <v>45523</v>
      </c>
      <c r="D1037" s="18" t="str">
        <f t="shared" si="15"/>
        <v>agosto</v>
      </c>
      <c r="E1037" s="9">
        <v>0.61111111111111105</v>
      </c>
      <c r="F1037" s="80" t="s">
        <v>5818</v>
      </c>
      <c r="G1037" s="2" t="s">
        <v>39</v>
      </c>
      <c r="H1037" s="23"/>
      <c r="I1037" s="131"/>
      <c r="J1037" s="3"/>
      <c r="K1037" s="5" t="s">
        <v>5962</v>
      </c>
      <c r="L1037" s="6" t="s">
        <v>45</v>
      </c>
      <c r="M1037" s="3" t="s">
        <v>145</v>
      </c>
      <c r="N1037" s="2" t="s">
        <v>941</v>
      </c>
      <c r="O1037" s="2" t="s">
        <v>5819</v>
      </c>
      <c r="P1037" s="3" t="s">
        <v>583</v>
      </c>
      <c r="S1037" s="3"/>
      <c r="T1037" t="s">
        <v>5820</v>
      </c>
      <c r="U1037" s="3" t="s">
        <v>4185</v>
      </c>
      <c r="V1037" s="3" t="s">
        <v>276</v>
      </c>
      <c r="W1037" s="3" t="s">
        <v>85</v>
      </c>
      <c r="X1037" s="3" t="s">
        <v>86</v>
      </c>
      <c r="Y1037" s="3" t="s">
        <v>83</v>
      </c>
      <c r="Z1037" s="4" t="e">
        <f>IF([8]!Tabela1[[#This Row],[R.A.E]]="SIM",VLOOKUP([8]!Tabela1[[#This Row],[CLASSIFICAÇÃO]],[8]Lista_Susp_!PRAZO,2,0)+[8]!Tabela1[[#This Row],[DATA]],"")</f>
        <v>#REF!</v>
      </c>
      <c r="AA1037" s="13" t="e">
        <f ca="1">IF([8]!Tabela1[[#This Row],[R.A.E]]="SIM",IF(AC1037="ok","CONCLUÍDO",IF([8]!Tabela1[[#This Row],[PRAZO ABERTURA R.A.E]]&lt;TODAY(),"ATRASADO","NO PRAZO")))</f>
        <v>#REF!</v>
      </c>
      <c r="AB1037" s="13" t="e">
        <f ca="1">IF([8]!Tabela1[[#This Row],[PRAZO ABERTURA R.A.E]]&gt;=TODAY(),"",IF([8]!Tabela1[[#This Row],[STATUS]]="ATRASADO",TODAY()-[8]!Tabela1[[#This Row],[PRAZO ABERTURA R.A.E]],""))</f>
        <v>#REF!</v>
      </c>
      <c r="AE1037" s="3"/>
      <c r="AF1037" t="s">
        <v>89</v>
      </c>
    </row>
    <row r="1038" spans="1:32" ht="120" x14ac:dyDescent="0.25">
      <c r="A1038" s="2">
        <v>1037</v>
      </c>
      <c r="B1038" s="2" t="s">
        <v>30</v>
      </c>
      <c r="C1038" s="85">
        <v>45524</v>
      </c>
      <c r="D1038" s="18" t="str">
        <f t="shared" si="15"/>
        <v>agosto</v>
      </c>
      <c r="E1038" s="9">
        <v>0.73958333333333337</v>
      </c>
      <c r="F1038" s="80" t="s">
        <v>5821</v>
      </c>
      <c r="G1038" s="2" t="s">
        <v>26</v>
      </c>
      <c r="H1038" s="23"/>
      <c r="I1038" s="131"/>
      <c r="J1038" s="3"/>
      <c r="K1038" s="5" t="s">
        <v>5963</v>
      </c>
      <c r="L1038" s="6" t="s">
        <v>153</v>
      </c>
      <c r="M1038" s="3" t="s">
        <v>145</v>
      </c>
      <c r="N1038" s="2" t="s">
        <v>5822</v>
      </c>
      <c r="O1038" s="2" t="s">
        <v>5823</v>
      </c>
      <c r="P1038" s="3" t="s">
        <v>1673</v>
      </c>
      <c r="S1038" s="3"/>
      <c r="T1038" s="7" t="s">
        <v>5824</v>
      </c>
      <c r="U1038" s="1" t="s">
        <v>5825</v>
      </c>
      <c r="V1038" s="3" t="s">
        <v>258</v>
      </c>
      <c r="Y1038" s="3"/>
      <c r="Z1038" s="4" t="str">
        <f>IF(Tabela1[[#This Row],[R.A.E]]="SIM",VLOOKUP(Tabela1[[#This Row],[CLASSIFICAÇÃO]],Lista_Susp_!PRAZO,2,0)+Tabela1[[#This Row],[DATA]],"")</f>
        <v/>
      </c>
      <c r="AA1038" s="13" t="b">
        <f ca="1">IF(Tabela1[[#This Row],[R.A.E]]="SIM",IF(AC1038="ok","CONCLUÍDO",IF(Tabela1[[#This Row],[PRAZO ABERTURA R.A.E]]&lt;TODAY(),"ATRASADO","NO PRAZO")))</f>
        <v>0</v>
      </c>
      <c r="AB1038" s="13" t="str">
        <f ca="1">IF(Tabela1[[#This Row],[PRAZO ABERTURA R.A.E]]&gt;=TODAY(),"",IF(Tabela1[[#This Row],[STATUS]]="ATRASADO",TODAY()-Tabela1[[#This Row],[PRAZO ABERTURA R.A.E]],""))</f>
        <v/>
      </c>
      <c r="AE1038" s="3"/>
      <c r="AF1038" t="s">
        <v>89</v>
      </c>
    </row>
    <row r="1039" spans="1:32" ht="105" x14ac:dyDescent="0.25">
      <c r="A1039" s="2">
        <v>1038</v>
      </c>
      <c r="B1039" s="2" t="s">
        <v>30</v>
      </c>
      <c r="C1039" s="85">
        <v>45525</v>
      </c>
      <c r="D1039" s="18" t="str">
        <f t="shared" si="15"/>
        <v>agosto</v>
      </c>
      <c r="E1039" s="9">
        <v>0.39027777777777778</v>
      </c>
      <c r="F1039" s="80" t="s">
        <v>5826</v>
      </c>
      <c r="G1039" s="2" t="s">
        <v>32</v>
      </c>
      <c r="H1039" s="23"/>
      <c r="I1039" s="131"/>
      <c r="J1039" s="3"/>
      <c r="K1039" s="5" t="s">
        <v>5964</v>
      </c>
      <c r="L1039" s="6" t="s">
        <v>153</v>
      </c>
      <c r="M1039" s="3" t="s">
        <v>257</v>
      </c>
      <c r="N1039" s="2" t="s">
        <v>5827</v>
      </c>
      <c r="O1039" s="2" t="s">
        <v>5828</v>
      </c>
      <c r="P1039" s="3" t="s">
        <v>3328</v>
      </c>
      <c r="S1039" s="3"/>
      <c r="T1039" s="7" t="s">
        <v>5829</v>
      </c>
      <c r="U1039" s="1" t="s">
        <v>5830</v>
      </c>
      <c r="V1039" s="6" t="s">
        <v>5848</v>
      </c>
      <c r="W1039" s="3" t="s">
        <v>85</v>
      </c>
      <c r="X1039" s="3" t="s">
        <v>95</v>
      </c>
      <c r="Y1039" s="3" t="s">
        <v>89</v>
      </c>
      <c r="Z1039" s="4">
        <f>IF(Tabela1[[#This Row],[R.A.E]]="SIM",VLOOKUP(Tabela1[[#This Row],[CLASSIFICAÇÃO]],Lista_Susp_!PRAZO,2,0)+Tabela1[[#This Row],[DATA]],"")</f>
        <v>45532</v>
      </c>
      <c r="AA1039" s="13" t="str">
        <f ca="1">IF(Tabela1[[#This Row],[R.A.E]]="SIM",IF(AC1039="ok","CONCLUÍDO",IF(Tabela1[[#This Row],[PRAZO ABERTURA R.A.E]]&lt;TODAY(),"ATRASADO","NO PRAZO")))</f>
        <v>ATRASADO</v>
      </c>
      <c r="AB1039" s="13">
        <f ca="1">IF(Tabela1[[#This Row],[PRAZO ABERTURA R.A.E]]&gt;=TODAY(),"",IF(Tabela1[[#This Row],[STATUS]]="ATRASADO",TODAY()-Tabela1[[#This Row],[PRAZO ABERTURA R.A.E]],""))</f>
        <v>16</v>
      </c>
      <c r="AE1039" s="3"/>
      <c r="AF1039" t="s">
        <v>89</v>
      </c>
    </row>
    <row r="1040" spans="1:32" ht="30" x14ac:dyDescent="0.25">
      <c r="A1040" s="2">
        <v>1039</v>
      </c>
      <c r="B1040" s="2" t="s">
        <v>25</v>
      </c>
      <c r="C1040" s="85">
        <v>45525</v>
      </c>
      <c r="D1040" s="18" t="str">
        <f t="shared" si="15"/>
        <v>agosto</v>
      </c>
      <c r="E1040" s="9">
        <v>0.61458333333333337</v>
      </c>
      <c r="F1040" s="80" t="s">
        <v>5831</v>
      </c>
      <c r="G1040" s="2" t="s">
        <v>39</v>
      </c>
      <c r="H1040" s="23"/>
      <c r="I1040" s="131"/>
      <c r="J1040" s="3"/>
      <c r="K1040" s="5" t="s">
        <v>5965</v>
      </c>
      <c r="L1040" s="6" t="s">
        <v>45</v>
      </c>
      <c r="M1040" s="3" t="s">
        <v>145</v>
      </c>
      <c r="N1040" s="2" t="s">
        <v>941</v>
      </c>
      <c r="O1040" s="2" t="s">
        <v>5832</v>
      </c>
      <c r="P1040" s="3" t="s">
        <v>583</v>
      </c>
      <c r="S1040" s="3"/>
      <c r="T1040" s="7" t="s">
        <v>5833</v>
      </c>
      <c r="U1040" s="3" t="s">
        <v>5834</v>
      </c>
      <c r="V1040" s="3" t="s">
        <v>276</v>
      </c>
      <c r="W1040" s="3" t="s">
        <v>85</v>
      </c>
      <c r="X1040" s="3" t="s">
        <v>86</v>
      </c>
      <c r="Y1040" s="3" t="s">
        <v>83</v>
      </c>
      <c r="Z1040" s="4" t="str">
        <f>IF(Tabela1[[#This Row],[R.A.E]]="SIM",VLOOKUP(Tabela1[[#This Row],[CLASSIFICAÇÃO]],Lista_Susp_!PRAZO,2,0)+Tabela1[[#This Row],[DATA]],"")</f>
        <v/>
      </c>
      <c r="AA1040" s="13" t="b">
        <f ca="1">IF(Tabela1[[#This Row],[R.A.E]]="SIM",IF(AC1040="ok","CONCLUÍDO",IF(Tabela1[[#This Row],[PRAZO ABERTURA R.A.E]]&lt;TODAY(),"ATRASADO","NO PRAZO")))</f>
        <v>0</v>
      </c>
      <c r="AB1040" s="13" t="str">
        <f ca="1">IF(Tabela1[[#This Row],[PRAZO ABERTURA R.A.E]]&gt;=TODAY(),"",IF(Tabela1[[#This Row],[STATUS]]="ATRASADO",TODAY()-Tabela1[[#This Row],[PRAZO ABERTURA R.A.E]],""))</f>
        <v/>
      </c>
      <c r="AE1040" s="3"/>
      <c r="AF1040" t="s">
        <v>89</v>
      </c>
    </row>
    <row r="1041" spans="1:32" ht="90" x14ac:dyDescent="0.25">
      <c r="A1041" s="2">
        <v>1040</v>
      </c>
      <c r="B1041" s="2" t="s">
        <v>25</v>
      </c>
      <c r="C1041" s="85">
        <v>45526</v>
      </c>
      <c r="D1041" s="18" t="str">
        <f t="shared" si="15"/>
        <v>agosto</v>
      </c>
      <c r="E1041" s="9">
        <v>0.52083333333333337</v>
      </c>
      <c r="F1041" s="80" t="s">
        <v>5836</v>
      </c>
      <c r="G1041" s="2" t="s">
        <v>32</v>
      </c>
      <c r="H1041" s="23"/>
      <c r="I1041" s="131"/>
      <c r="J1041" s="3"/>
      <c r="K1041" s="5" t="s">
        <v>5966</v>
      </c>
      <c r="L1041" s="6" t="s">
        <v>150</v>
      </c>
      <c r="M1041" s="3" t="s">
        <v>147</v>
      </c>
      <c r="N1041" s="2" t="s">
        <v>5835</v>
      </c>
      <c r="O1041" s="2" t="s">
        <v>5837</v>
      </c>
      <c r="P1041" s="3" t="s">
        <v>3772</v>
      </c>
      <c r="S1041" s="3"/>
      <c r="T1041" s="7" t="s">
        <v>5838</v>
      </c>
      <c r="U1041" s="3" t="s">
        <v>5839</v>
      </c>
      <c r="V1041" s="3" t="s">
        <v>105</v>
      </c>
      <c r="W1041" s="3" t="s">
        <v>85</v>
      </c>
      <c r="X1041" s="3" t="s">
        <v>86</v>
      </c>
      <c r="Y1041" s="3" t="s">
        <v>83</v>
      </c>
      <c r="Z1041" s="4" t="str">
        <f>IF(Tabela1[[#This Row],[R.A.E]]="SIM",VLOOKUP(Tabela1[[#This Row],[CLASSIFICAÇÃO]],Lista_Susp_!PRAZO,2,0)+Tabela1[[#This Row],[DATA]],"")</f>
        <v/>
      </c>
      <c r="AA1041" s="13" t="b">
        <f ca="1">IF(Tabela1[[#This Row],[R.A.E]]="SIM",IF(AC1041="ok","CONCLUÍDO",IF(Tabela1[[#This Row],[PRAZO ABERTURA R.A.E]]&lt;TODAY(),"ATRASADO","NO PRAZO")))</f>
        <v>0</v>
      </c>
      <c r="AB1041" s="13" t="str">
        <f ca="1">IF(Tabela1[[#This Row],[PRAZO ABERTURA R.A.E]]&gt;=TODAY(),"",IF(Tabela1[[#This Row],[STATUS]]="ATRASADO",TODAY()-Tabela1[[#This Row],[PRAZO ABERTURA R.A.E]],""))</f>
        <v/>
      </c>
      <c r="AE1041" s="3"/>
      <c r="AF1041" t="s">
        <v>89</v>
      </c>
    </row>
    <row r="1042" spans="1:32" ht="60" x14ac:dyDescent="0.25">
      <c r="A1042" s="2">
        <v>1041</v>
      </c>
      <c r="B1042" s="2" t="s">
        <v>25</v>
      </c>
      <c r="C1042" s="85">
        <v>45526</v>
      </c>
      <c r="D1042" s="18" t="str">
        <f t="shared" si="15"/>
        <v>agosto</v>
      </c>
      <c r="E1042" s="9">
        <v>0.57638888888888895</v>
      </c>
      <c r="F1042" s="80" t="s">
        <v>5737</v>
      </c>
      <c r="G1042" s="2" t="s">
        <v>28</v>
      </c>
      <c r="H1042" s="23" t="s">
        <v>2399</v>
      </c>
      <c r="I1042" s="131"/>
      <c r="J1042" s="3"/>
      <c r="K1042" s="5" t="s">
        <v>5967</v>
      </c>
      <c r="L1042" s="6" t="s">
        <v>150</v>
      </c>
      <c r="M1042" s="3" t="s">
        <v>275</v>
      </c>
      <c r="N1042" s="2" t="s">
        <v>5747</v>
      </c>
      <c r="O1042" s="2" t="s">
        <v>5840</v>
      </c>
      <c r="P1042" s="3" t="s">
        <v>5841</v>
      </c>
      <c r="S1042" s="3"/>
      <c r="T1042" s="7" t="s">
        <v>5842</v>
      </c>
      <c r="U1042" s="3" t="s">
        <v>5741</v>
      </c>
      <c r="V1042" s="3" t="s">
        <v>122</v>
      </c>
      <c r="W1042" s="3" t="s">
        <v>85</v>
      </c>
      <c r="X1042" s="3" t="s">
        <v>86</v>
      </c>
      <c r="Y1042" s="3" t="s">
        <v>83</v>
      </c>
      <c r="Z1042" s="4" t="str">
        <f>IF(Tabela1[[#This Row],[R.A.E]]="SIM",VLOOKUP(Tabela1[[#This Row],[CLASSIFICAÇÃO]],Lista_Susp_!PRAZO,2,0)+Tabela1[[#This Row],[DATA]],"")</f>
        <v/>
      </c>
      <c r="AA1042" s="13" t="b">
        <f ca="1">IF(Tabela1[[#This Row],[R.A.E]]="SIM",IF(AC1042="ok","CONCLUÍDO",IF(Tabela1[[#This Row],[PRAZO ABERTURA R.A.E]]&lt;TODAY(),"ATRASADO","NO PRAZO")))</f>
        <v>0</v>
      </c>
      <c r="AB1042" s="13" t="str">
        <f ca="1">IF(Tabela1[[#This Row],[PRAZO ABERTURA R.A.E]]&gt;=TODAY(),"",IF(Tabela1[[#This Row],[STATUS]]="ATRASADO",TODAY()-Tabela1[[#This Row],[PRAZO ABERTURA R.A.E]],""))</f>
        <v/>
      </c>
      <c r="AE1042" s="3"/>
      <c r="AF1042" t="s">
        <v>89</v>
      </c>
    </row>
    <row r="1043" spans="1:32" ht="45" x14ac:dyDescent="0.25">
      <c r="A1043" s="2">
        <v>1042</v>
      </c>
      <c r="B1043" s="2" t="s">
        <v>25</v>
      </c>
      <c r="C1043" s="85">
        <v>45526</v>
      </c>
      <c r="D1043" s="18" t="str">
        <f t="shared" si="15"/>
        <v>agosto</v>
      </c>
      <c r="E1043" s="9">
        <v>0.8125</v>
      </c>
      <c r="F1043" s="80" t="s">
        <v>5843</v>
      </c>
      <c r="G1043" s="2" t="s">
        <v>32</v>
      </c>
      <c r="H1043" s="23"/>
      <c r="I1043" s="131"/>
      <c r="J1043" s="3"/>
      <c r="K1043" s="5" t="s">
        <v>5844</v>
      </c>
      <c r="L1043" s="6" t="s">
        <v>150</v>
      </c>
      <c r="M1043" s="3" t="s">
        <v>146</v>
      </c>
      <c r="N1043" s="2" t="s">
        <v>4416</v>
      </c>
      <c r="O1043" s="2" t="s">
        <v>5845</v>
      </c>
      <c r="P1043" s="3" t="s">
        <v>5846</v>
      </c>
      <c r="S1043" s="3"/>
      <c r="T1043" s="7" t="s">
        <v>5847</v>
      </c>
      <c r="V1043" s="3" t="s">
        <v>122</v>
      </c>
      <c r="Y1043" s="3"/>
      <c r="Z1043" s="4" t="str">
        <f>IF(Tabela1[[#This Row],[R.A.E]]="SIM",VLOOKUP(Tabela1[[#This Row],[CLASSIFICAÇÃO]],Lista_Susp_!PRAZO,2,0)+Tabela1[[#This Row],[DATA]],"")</f>
        <v/>
      </c>
      <c r="AA1043" s="13" t="b">
        <f ca="1">IF(Tabela1[[#This Row],[R.A.E]]="SIM",IF(AC1043="ok","CONCLUÍDO",IF(Tabela1[[#This Row],[PRAZO ABERTURA R.A.E]]&lt;TODAY(),"ATRASADO","NO PRAZO")))</f>
        <v>0</v>
      </c>
      <c r="AB1043" s="13" t="str">
        <f ca="1">IF(Tabela1[[#This Row],[PRAZO ABERTURA R.A.E]]&gt;=TODAY(),"",IF(Tabela1[[#This Row],[STATUS]]="ATRASADO",TODAY()-Tabela1[[#This Row],[PRAZO ABERTURA R.A.E]],""))</f>
        <v/>
      </c>
      <c r="AE1043" s="3"/>
      <c r="AF1043" t="s">
        <v>89</v>
      </c>
    </row>
    <row r="1044" spans="1:32" ht="45" x14ac:dyDescent="0.25">
      <c r="A1044" s="2">
        <v>1043</v>
      </c>
      <c r="B1044" s="2" t="s">
        <v>25</v>
      </c>
      <c r="C1044" s="85">
        <v>45526</v>
      </c>
      <c r="D1044" s="18" t="str">
        <f t="shared" si="15"/>
        <v>agosto</v>
      </c>
      <c r="E1044" s="9">
        <v>0.28333333333333333</v>
      </c>
      <c r="F1044" s="80" t="s">
        <v>5849</v>
      </c>
      <c r="G1044" s="2" t="s">
        <v>28</v>
      </c>
      <c r="H1044" s="23" t="s">
        <v>2401</v>
      </c>
      <c r="I1044" s="131"/>
      <c r="J1044" s="3"/>
      <c r="K1044" s="5" t="s">
        <v>5957</v>
      </c>
      <c r="L1044" s="6" t="s">
        <v>179</v>
      </c>
      <c r="M1044" s="3" t="s">
        <v>146</v>
      </c>
      <c r="N1044" s="2" t="s">
        <v>4697</v>
      </c>
      <c r="O1044" s="2" t="s">
        <v>5850</v>
      </c>
      <c r="P1044" s="3" t="s">
        <v>533</v>
      </c>
      <c r="S1044" s="3"/>
      <c r="T1044" s="7" t="s">
        <v>5851</v>
      </c>
      <c r="U1044" s="3" t="s">
        <v>5852</v>
      </c>
      <c r="V1044" s="3" t="s">
        <v>5848</v>
      </c>
      <c r="W1044" s="3" t="s">
        <v>85</v>
      </c>
      <c r="X1044" s="3" t="s">
        <v>86</v>
      </c>
      <c r="Y1044" s="3" t="s">
        <v>83</v>
      </c>
      <c r="Z1044" s="4" t="str">
        <f>IF(Tabela1[[#This Row],[R.A.E]]="SIM",VLOOKUP(Tabela1[[#This Row],[CLASSIFICAÇÃO]],Lista_Susp_!PRAZO,2,0)+Tabela1[[#This Row],[DATA]],"")</f>
        <v/>
      </c>
      <c r="AA1044" s="13" t="b">
        <f ca="1">IF(Tabela1[[#This Row],[R.A.E]]="SIM",IF(AC1044="ok","CONCLUÍDO",IF(Tabela1[[#This Row],[PRAZO ABERTURA R.A.E]]&lt;TODAY(),"ATRASADO","NO PRAZO")))</f>
        <v>0</v>
      </c>
      <c r="AB1044" s="13" t="str">
        <f ca="1">IF(Tabela1[[#This Row],[PRAZO ABERTURA R.A.E]]&gt;=TODAY(),"",IF(Tabela1[[#This Row],[STATUS]]="ATRASADO",TODAY()-Tabela1[[#This Row],[PRAZO ABERTURA R.A.E]],""))</f>
        <v/>
      </c>
      <c r="AE1044" s="3"/>
      <c r="AF1044" t="s">
        <v>89</v>
      </c>
    </row>
    <row r="1045" spans="1:32" ht="30" x14ac:dyDescent="0.25">
      <c r="A1045" s="2">
        <v>1044</v>
      </c>
      <c r="B1045" s="2" t="s">
        <v>30</v>
      </c>
      <c r="C1045" s="85">
        <v>45525</v>
      </c>
      <c r="D1045" s="18" t="str">
        <f t="shared" si="15"/>
        <v>agosto</v>
      </c>
      <c r="E1045" s="9">
        <v>0.26041666666666669</v>
      </c>
      <c r="F1045" s="80" t="s">
        <v>5853</v>
      </c>
      <c r="G1045" s="2" t="s">
        <v>32</v>
      </c>
      <c r="H1045" s="23"/>
      <c r="I1045" s="131"/>
      <c r="J1045" s="3"/>
      <c r="K1045" s="5" t="s">
        <v>5956</v>
      </c>
      <c r="L1045" s="6" t="s">
        <v>153</v>
      </c>
      <c r="M1045" s="3" t="s">
        <v>51</v>
      </c>
      <c r="N1045" s="2" t="s">
        <v>5854</v>
      </c>
      <c r="O1045" s="2" t="s">
        <v>5855</v>
      </c>
      <c r="P1045" s="3" t="s">
        <v>327</v>
      </c>
      <c r="S1045" s="3"/>
      <c r="T1045" t="s">
        <v>5856</v>
      </c>
      <c r="U1045" s="3" t="s">
        <v>5857</v>
      </c>
      <c r="V1045" s="3" t="s">
        <v>604</v>
      </c>
      <c r="W1045" s="3" t="s">
        <v>85</v>
      </c>
      <c r="X1045" s="3" t="s">
        <v>86</v>
      </c>
      <c r="Y1045" s="3" t="s">
        <v>83</v>
      </c>
      <c r="Z1045" s="4" t="str">
        <f>IF(Tabela1[[#This Row],[R.A.E]]="SIM",VLOOKUP(Tabela1[[#This Row],[CLASSIFICAÇÃO]],Lista_Susp_!PRAZO,2,0)+Tabela1[[#This Row],[DATA]],"")</f>
        <v/>
      </c>
      <c r="AA1045" s="13" t="b">
        <f ca="1">IF(Tabela1[[#This Row],[R.A.E]]="SIM",IF(AC1045="ok","CONCLUÍDO",IF(Tabela1[[#This Row],[PRAZO ABERTURA R.A.E]]&lt;TODAY(),"ATRASADO","NO PRAZO")))</f>
        <v>0</v>
      </c>
      <c r="AB1045" s="13" t="str">
        <f ca="1">IF(Tabela1[[#This Row],[PRAZO ABERTURA R.A.E]]&gt;=TODAY(),"",IF(Tabela1[[#This Row],[STATUS]]="ATRASADO",TODAY()-Tabela1[[#This Row],[PRAZO ABERTURA R.A.E]],""))</f>
        <v/>
      </c>
      <c r="AE1045" s="3"/>
      <c r="AF1045" t="s">
        <v>89</v>
      </c>
    </row>
    <row r="1046" spans="1:32" ht="60" x14ac:dyDescent="0.25">
      <c r="A1046" s="2">
        <v>1045</v>
      </c>
      <c r="B1046" s="2" t="s">
        <v>30</v>
      </c>
      <c r="C1046" s="85">
        <v>45526</v>
      </c>
      <c r="D1046" s="18" t="str">
        <f t="shared" si="15"/>
        <v>agosto</v>
      </c>
      <c r="E1046" s="9">
        <v>0.3347222222222222</v>
      </c>
      <c r="F1046" s="80" t="s">
        <v>5858</v>
      </c>
      <c r="G1046" s="2" t="s">
        <v>26</v>
      </c>
      <c r="H1046" s="23"/>
      <c r="I1046" s="131"/>
      <c r="J1046" s="3"/>
      <c r="K1046" s="5" t="s">
        <v>5955</v>
      </c>
      <c r="L1046" s="6" t="s">
        <v>153</v>
      </c>
      <c r="M1046" s="3" t="s">
        <v>51</v>
      </c>
      <c r="N1046" s="2" t="s">
        <v>5859</v>
      </c>
      <c r="O1046" s="2" t="s">
        <v>5860</v>
      </c>
      <c r="P1046" s="3" t="s">
        <v>327</v>
      </c>
      <c r="S1046" s="3"/>
      <c r="T1046" s="7" t="s">
        <v>5861</v>
      </c>
      <c r="U1046" s="3" t="s">
        <v>5862</v>
      </c>
      <c r="V1046" s="3" t="s">
        <v>604</v>
      </c>
      <c r="W1046" s="3" t="s">
        <v>92</v>
      </c>
      <c r="X1046" s="3" t="s">
        <v>95</v>
      </c>
      <c r="Y1046" s="3" t="s">
        <v>89</v>
      </c>
      <c r="Z1046" s="4">
        <f>IF(Tabela1[[#This Row],[R.A.E]]="SIM",VLOOKUP(Tabela1[[#This Row],[CLASSIFICAÇÃO]],Lista_Susp_!PRAZO,2,0)+Tabela1[[#This Row],[DATA]],"")</f>
        <v>45533</v>
      </c>
      <c r="AA1046" s="13" t="str">
        <f ca="1">IF(Tabela1[[#This Row],[R.A.E]]="SIM",IF(AC1046="ok","CONCLUÍDO",IF(Tabela1[[#This Row],[PRAZO ABERTURA R.A.E]]&lt;TODAY(),"ATRASADO","NO PRAZO")))</f>
        <v>ATRASADO</v>
      </c>
      <c r="AB1046" s="13">
        <f ca="1">IF(Tabela1[[#This Row],[PRAZO ABERTURA R.A.E]]&gt;=TODAY(),"",IF(Tabela1[[#This Row],[STATUS]]="ATRASADO",TODAY()-Tabela1[[#This Row],[PRAZO ABERTURA R.A.E]],""))</f>
        <v>15</v>
      </c>
      <c r="AE1046" s="3"/>
      <c r="AF1046" t="s">
        <v>89</v>
      </c>
    </row>
    <row r="1047" spans="1:32" ht="60" x14ac:dyDescent="0.25">
      <c r="A1047" s="2">
        <v>1046</v>
      </c>
      <c r="B1047" s="2" t="s">
        <v>30</v>
      </c>
      <c r="C1047" s="85">
        <v>45526</v>
      </c>
      <c r="D1047" s="18" t="str">
        <f t="shared" si="15"/>
        <v>agosto</v>
      </c>
      <c r="E1047" s="9">
        <v>0.50208333333333333</v>
      </c>
      <c r="F1047" s="80" t="s">
        <v>5863</v>
      </c>
      <c r="G1047" s="2" t="s">
        <v>32</v>
      </c>
      <c r="H1047" s="23"/>
      <c r="I1047" s="131"/>
      <c r="J1047" s="3"/>
      <c r="K1047" s="5" t="s">
        <v>5954</v>
      </c>
      <c r="L1047" s="6" t="s">
        <v>153</v>
      </c>
      <c r="M1047" s="3" t="s">
        <v>51</v>
      </c>
      <c r="N1047" s="2" t="s">
        <v>5863</v>
      </c>
      <c r="O1047" s="80" t="s">
        <v>5864</v>
      </c>
      <c r="P1047" s="3" t="s">
        <v>3300</v>
      </c>
      <c r="S1047" s="3"/>
      <c r="T1047" s="7" t="s">
        <v>5865</v>
      </c>
      <c r="U1047" s="3" t="s">
        <v>2772</v>
      </c>
      <c r="V1047" s="3" t="s">
        <v>5866</v>
      </c>
      <c r="W1047" s="3" t="s">
        <v>92</v>
      </c>
      <c r="X1047" s="3" t="s">
        <v>86</v>
      </c>
      <c r="Y1047" s="3" t="s">
        <v>89</v>
      </c>
      <c r="Z1047" s="4">
        <f>IF(Tabela1[[#This Row],[R.A.E]]="SIM",VLOOKUP(Tabela1[[#This Row],[CLASSIFICAÇÃO]],Lista_Susp_!PRAZO,2,0)+Tabela1[[#This Row],[DATA]],"")</f>
        <v>45533</v>
      </c>
      <c r="AA1047" s="13" t="str">
        <f ca="1">IF(Tabela1[[#This Row],[R.A.E]]="SIM",IF(AC1047="ok","CONCLUÍDO",IF(Tabela1[[#This Row],[PRAZO ABERTURA R.A.E]]&lt;TODAY(),"ATRASADO","NO PRAZO")))</f>
        <v>ATRASADO</v>
      </c>
      <c r="AB1047" s="13">
        <f ca="1">IF(Tabela1[[#This Row],[PRAZO ABERTURA R.A.E]]&gt;=TODAY(),"",IF(Tabela1[[#This Row],[STATUS]]="ATRASADO",TODAY()-Tabela1[[#This Row],[PRAZO ABERTURA R.A.E]],""))</f>
        <v>15</v>
      </c>
      <c r="AE1047" s="3"/>
      <c r="AF1047" t="s">
        <v>89</v>
      </c>
    </row>
    <row r="1048" spans="1:32" ht="60" x14ac:dyDescent="0.25">
      <c r="A1048" s="2">
        <v>1047</v>
      </c>
      <c r="B1048" s="2" t="s">
        <v>30</v>
      </c>
      <c r="C1048" s="85">
        <v>45526</v>
      </c>
      <c r="D1048" s="18" t="str">
        <f t="shared" si="15"/>
        <v>agosto</v>
      </c>
      <c r="E1048" s="9">
        <v>0.53749999999999998</v>
      </c>
      <c r="F1048" s="80" t="s">
        <v>5858</v>
      </c>
      <c r="G1048" s="2" t="s">
        <v>32</v>
      </c>
      <c r="H1048" s="23"/>
      <c r="I1048" s="131"/>
      <c r="J1048" s="3"/>
      <c r="K1048" s="5" t="s">
        <v>5953</v>
      </c>
      <c r="L1048" s="6" t="s">
        <v>153</v>
      </c>
      <c r="M1048" s="3" t="s">
        <v>51</v>
      </c>
      <c r="N1048" s="2" t="s">
        <v>5859</v>
      </c>
      <c r="O1048" s="80" t="s">
        <v>5867</v>
      </c>
      <c r="P1048" s="3" t="s">
        <v>327</v>
      </c>
      <c r="S1048" s="3"/>
      <c r="T1048" s="7" t="s">
        <v>5868</v>
      </c>
      <c r="U1048" s="3" t="s">
        <v>5869</v>
      </c>
      <c r="V1048" s="3" t="s">
        <v>604</v>
      </c>
      <c r="W1048" s="3" t="s">
        <v>85</v>
      </c>
      <c r="X1048" s="3" t="s">
        <v>86</v>
      </c>
      <c r="Y1048" s="3" t="s">
        <v>83</v>
      </c>
      <c r="Z1048" s="4" t="str">
        <f>IF(Tabela1[[#This Row],[R.A.E]]="SIM",VLOOKUP(Tabela1[[#This Row],[CLASSIFICAÇÃO]],Lista_Susp_!PRAZO,2,0)+Tabela1[[#This Row],[DATA]],"")</f>
        <v/>
      </c>
      <c r="AA1048" s="13" t="b">
        <f ca="1">IF(Tabela1[[#This Row],[R.A.E]]="SIM",IF(AC1048="ok","CONCLUÍDO",IF(Tabela1[[#This Row],[PRAZO ABERTURA R.A.E]]&lt;TODAY(),"ATRASADO","NO PRAZO")))</f>
        <v>0</v>
      </c>
      <c r="AB1048" s="13" t="str">
        <f ca="1">IF(Tabela1[[#This Row],[PRAZO ABERTURA R.A.E]]&gt;=TODAY(),"",IF(Tabela1[[#This Row],[STATUS]]="ATRASADO",TODAY()-Tabela1[[#This Row],[PRAZO ABERTURA R.A.E]],""))</f>
        <v/>
      </c>
      <c r="AE1048" s="3"/>
      <c r="AF1048" t="s">
        <v>89</v>
      </c>
    </row>
    <row r="1049" spans="1:32" ht="30" x14ac:dyDescent="0.25">
      <c r="A1049" s="2">
        <v>1048</v>
      </c>
      <c r="B1049" s="2" t="s">
        <v>25</v>
      </c>
      <c r="C1049" s="85">
        <v>45525</v>
      </c>
      <c r="D1049" s="18" t="str">
        <f t="shared" si="15"/>
        <v>agosto</v>
      </c>
      <c r="E1049" s="9">
        <v>0.65277777777777779</v>
      </c>
      <c r="F1049" s="80" t="s">
        <v>5874</v>
      </c>
      <c r="G1049" s="2" t="s">
        <v>39</v>
      </c>
      <c r="H1049" s="23"/>
      <c r="I1049" s="131"/>
      <c r="J1049" s="3"/>
      <c r="K1049" s="5" t="s">
        <v>5952</v>
      </c>
      <c r="L1049" s="6" t="s">
        <v>45</v>
      </c>
      <c r="M1049" s="3" t="s">
        <v>145</v>
      </c>
      <c r="N1049" s="2" t="s">
        <v>5870</v>
      </c>
      <c r="O1049" s="2" t="s">
        <v>5871</v>
      </c>
      <c r="P1049" s="3" t="s">
        <v>459</v>
      </c>
      <c r="S1049" s="3"/>
      <c r="T1049" t="s">
        <v>5872</v>
      </c>
      <c r="U1049" s="3" t="s">
        <v>5873</v>
      </c>
      <c r="V1049" s="3" t="s">
        <v>91</v>
      </c>
      <c r="W1049" s="3" t="s">
        <v>85</v>
      </c>
      <c r="X1049" s="3" t="s">
        <v>86</v>
      </c>
      <c r="Y1049" s="3" t="s">
        <v>83</v>
      </c>
      <c r="Z1049" s="4" t="str">
        <f>IF(Tabela1[[#This Row],[R.A.E]]="SIM",VLOOKUP(Tabela1[[#This Row],[CLASSIFICAÇÃO]],Lista_Susp_!PRAZO,2,0)+Tabela1[[#This Row],[DATA]],"")</f>
        <v/>
      </c>
      <c r="AA1049" s="13" t="b">
        <f ca="1">IF(Tabela1[[#This Row],[R.A.E]]="SIM",IF(AC1049="ok","CONCLUÍDO",IF(Tabela1[[#This Row],[PRAZO ABERTURA R.A.E]]&lt;TODAY(),"ATRASADO","NO PRAZO")))</f>
        <v>0</v>
      </c>
      <c r="AB1049" s="13" t="str">
        <f ca="1">IF(Tabela1[[#This Row],[PRAZO ABERTURA R.A.E]]&gt;=TODAY(),"",IF(Tabela1[[#This Row],[STATUS]]="ATRASADO",TODAY()-Tabela1[[#This Row],[PRAZO ABERTURA R.A.E]],""))</f>
        <v/>
      </c>
      <c r="AE1049" s="3"/>
      <c r="AF1049" t="s">
        <v>89</v>
      </c>
    </row>
    <row r="1050" spans="1:32" ht="30" x14ac:dyDescent="0.25">
      <c r="A1050" s="2">
        <v>1049</v>
      </c>
      <c r="B1050" s="2" t="s">
        <v>25</v>
      </c>
      <c r="C1050" s="85">
        <v>45525</v>
      </c>
      <c r="D1050" s="18" t="str">
        <f t="shared" si="15"/>
        <v>agosto</v>
      </c>
      <c r="E1050" s="9">
        <v>0.625</v>
      </c>
      <c r="F1050" s="80" t="s">
        <v>5875</v>
      </c>
      <c r="G1050" s="2" t="s">
        <v>34</v>
      </c>
      <c r="H1050" s="23"/>
      <c r="I1050" s="131" t="s">
        <v>5261</v>
      </c>
      <c r="J1050" s="3"/>
      <c r="K1050" s="5" t="s">
        <v>5951</v>
      </c>
      <c r="L1050" s="6" t="s">
        <v>4089</v>
      </c>
      <c r="M1050" s="3" t="s">
        <v>145</v>
      </c>
      <c r="N1050" s="2" t="s">
        <v>4864</v>
      </c>
      <c r="O1050" s="2" t="s">
        <v>5876</v>
      </c>
      <c r="P1050" s="3" t="s">
        <v>3895</v>
      </c>
      <c r="S1050" s="3"/>
      <c r="T1050" s="7" t="s">
        <v>5877</v>
      </c>
      <c r="U1050" s="3" t="s">
        <v>4069</v>
      </c>
      <c r="V1050" s="3" t="s">
        <v>276</v>
      </c>
      <c r="W1050" s="3" t="s">
        <v>92</v>
      </c>
      <c r="X1050" s="3" t="s">
        <v>86</v>
      </c>
      <c r="Y1050" s="3" t="s">
        <v>89</v>
      </c>
      <c r="Z1050" s="4">
        <f>IF(Tabela1[[#This Row],[R.A.E]]="SIM",VLOOKUP(Tabela1[[#This Row],[CLASSIFICAÇÃO]],Lista_Susp_!PRAZO,2,0)+Tabela1[[#This Row],[DATA]],"")</f>
        <v>45532</v>
      </c>
      <c r="AA1050" s="13" t="str">
        <f ca="1">IF(Tabela1[[#This Row],[R.A.E]]="SIM",IF(AC1050="ok","CONCLUÍDO",IF(Tabela1[[#This Row],[PRAZO ABERTURA R.A.E]]&lt;TODAY(),"ATRASADO","NO PRAZO")))</f>
        <v>CONCLUÍDO</v>
      </c>
      <c r="AB1050" s="13" t="str">
        <f ca="1">IF(Tabela1[[#This Row],[PRAZO ABERTURA R.A.E]]&gt;=TODAY(),"",IF(Tabela1[[#This Row],[STATUS]]="ATRASADO",TODAY()-Tabela1[[#This Row],[PRAZO ABERTURA R.A.E]],""))</f>
        <v/>
      </c>
      <c r="AC1050" s="3" t="s">
        <v>248</v>
      </c>
      <c r="AD1050" s="4">
        <v>45532</v>
      </c>
      <c r="AE1050" s="3" t="s">
        <v>89</v>
      </c>
      <c r="AF1050" t="s">
        <v>89</v>
      </c>
    </row>
    <row r="1051" spans="1:32" ht="60" x14ac:dyDescent="0.25">
      <c r="A1051" s="2">
        <v>1050</v>
      </c>
      <c r="B1051" s="2" t="s">
        <v>30</v>
      </c>
      <c r="C1051" s="85">
        <v>45527</v>
      </c>
      <c r="D1051" s="18" t="str">
        <f t="shared" si="15"/>
        <v>agosto</v>
      </c>
      <c r="E1051" s="9">
        <v>0.42291666666666666</v>
      </c>
      <c r="F1051" s="80" t="s">
        <v>5878</v>
      </c>
      <c r="G1051" s="2" t="s">
        <v>32</v>
      </c>
      <c r="H1051" s="23"/>
      <c r="I1051" s="131"/>
      <c r="J1051" s="3"/>
      <c r="K1051" s="5" t="s">
        <v>5950</v>
      </c>
      <c r="L1051" s="6" t="s">
        <v>167</v>
      </c>
      <c r="M1051" s="3" t="s">
        <v>145</v>
      </c>
      <c r="N1051" s="2" t="s">
        <v>1152</v>
      </c>
      <c r="O1051" s="2" t="s">
        <v>5879</v>
      </c>
      <c r="P1051" s="3" t="s">
        <v>5880</v>
      </c>
      <c r="S1051" s="3"/>
      <c r="T1051"/>
      <c r="U1051" s="3" t="s">
        <v>5881</v>
      </c>
      <c r="V1051" s="3" t="s">
        <v>3991</v>
      </c>
      <c r="W1051" s="3" t="s">
        <v>85</v>
      </c>
      <c r="X1051" s="3" t="s">
        <v>95</v>
      </c>
      <c r="Y1051" s="3" t="s">
        <v>89</v>
      </c>
      <c r="Z1051" s="4">
        <f>IF(Tabela1[[#This Row],[R.A.E]]="SIM",VLOOKUP(Tabela1[[#This Row],[CLASSIFICAÇÃO]],Lista_Susp_!PRAZO,2,0)+Tabela1[[#This Row],[DATA]],"")</f>
        <v>45534</v>
      </c>
      <c r="AA1051" s="13" t="str">
        <f ca="1">IF(Tabela1[[#This Row],[R.A.E]]="SIM",IF(AC1051="ok","CONCLUÍDO",IF(Tabela1[[#This Row],[PRAZO ABERTURA R.A.E]]&lt;TODAY(),"ATRASADO","NO PRAZO")))</f>
        <v>ATRASADO</v>
      </c>
      <c r="AB1051" s="13">
        <f ca="1">IF(Tabela1[[#This Row],[PRAZO ABERTURA R.A.E]]&gt;=TODAY(),"",IF(Tabela1[[#This Row],[STATUS]]="ATRASADO",TODAY()-Tabela1[[#This Row],[PRAZO ABERTURA R.A.E]],""))</f>
        <v>14</v>
      </c>
      <c r="AE1051" s="3"/>
      <c r="AF1051" t="s">
        <v>89</v>
      </c>
    </row>
    <row r="1052" spans="1:32" ht="45" x14ac:dyDescent="0.25">
      <c r="A1052" s="2">
        <v>1051</v>
      </c>
      <c r="B1052" s="2" t="s">
        <v>30</v>
      </c>
      <c r="C1052" s="85">
        <v>45526</v>
      </c>
      <c r="D1052" s="18" t="str">
        <f t="shared" si="15"/>
        <v>agosto</v>
      </c>
      <c r="E1052" s="9">
        <v>0.14097222222222222</v>
      </c>
      <c r="F1052" s="80" t="s">
        <v>5882</v>
      </c>
      <c r="G1052" s="2" t="s">
        <v>39</v>
      </c>
      <c r="H1052" s="23"/>
      <c r="I1052" s="131"/>
      <c r="J1052" s="3"/>
      <c r="K1052" s="5" t="s">
        <v>5949</v>
      </c>
      <c r="L1052" s="6" t="s">
        <v>208</v>
      </c>
      <c r="M1052" s="3" t="s">
        <v>145</v>
      </c>
      <c r="N1052" s="2" t="s">
        <v>5883</v>
      </c>
      <c r="O1052" s="2" t="s">
        <v>5884</v>
      </c>
      <c r="P1052" s="3" t="s">
        <v>5885</v>
      </c>
      <c r="S1052" s="3"/>
      <c r="T1052" s="7" t="s">
        <v>5886</v>
      </c>
      <c r="U1052" s="3" t="s">
        <v>5887</v>
      </c>
      <c r="V1052" s="3" t="s">
        <v>94</v>
      </c>
      <c r="W1052" s="3" t="s">
        <v>85</v>
      </c>
      <c r="X1052" s="3" t="s">
        <v>95</v>
      </c>
      <c r="Y1052" s="3" t="s">
        <v>89</v>
      </c>
      <c r="Z1052" s="4">
        <f>IF(Tabela1[[#This Row],[R.A.E]]="SIM",VLOOKUP(Tabela1[[#This Row],[CLASSIFICAÇÃO]],Lista_Susp_!PRAZO,2,0)+Tabela1[[#This Row],[DATA]],"")</f>
        <v>45533</v>
      </c>
      <c r="AA1052" s="13" t="str">
        <f ca="1">IF(Tabela1[[#This Row],[R.A.E]]="SIM",IF(AC1052="ok","CONCLUÍDO",IF(Tabela1[[#This Row],[PRAZO ABERTURA R.A.E]]&lt;TODAY(),"ATRASADO","NO PRAZO")))</f>
        <v>ATRASADO</v>
      </c>
      <c r="AB1052" s="13">
        <f ca="1">IF(Tabela1[[#This Row],[PRAZO ABERTURA R.A.E]]&gt;=TODAY(),"",IF(Tabela1[[#This Row],[STATUS]]="ATRASADO",TODAY()-Tabela1[[#This Row],[PRAZO ABERTURA R.A.E]],""))</f>
        <v>15</v>
      </c>
      <c r="AE1052" s="3"/>
      <c r="AF1052" t="s">
        <v>89</v>
      </c>
    </row>
    <row r="1053" spans="1:32" ht="105" x14ac:dyDescent="0.25">
      <c r="A1053" s="2">
        <v>1052</v>
      </c>
      <c r="B1053" s="2" t="s">
        <v>30</v>
      </c>
      <c r="C1053" s="85">
        <v>45527</v>
      </c>
      <c r="D1053" s="18" t="str">
        <f t="shared" si="15"/>
        <v>agosto</v>
      </c>
      <c r="E1053" s="9">
        <v>0.33333333333333331</v>
      </c>
      <c r="F1053" s="80" t="s">
        <v>5947</v>
      </c>
      <c r="G1053" s="2" t="s">
        <v>32</v>
      </c>
      <c r="H1053" s="23"/>
      <c r="I1053" s="131"/>
      <c r="J1053" s="3"/>
      <c r="K1053" s="5" t="s">
        <v>5948</v>
      </c>
      <c r="L1053" s="6" t="s">
        <v>5888</v>
      </c>
      <c r="M1053" s="3" t="s">
        <v>145</v>
      </c>
      <c r="N1053" s="2" t="s">
        <v>145</v>
      </c>
      <c r="O1053" s="2" t="s">
        <v>5889</v>
      </c>
      <c r="P1053" s="3" t="s">
        <v>5890</v>
      </c>
      <c r="S1053" s="3"/>
      <c r="T1053" s="7" t="s">
        <v>5891</v>
      </c>
      <c r="U1053" s="3" t="s">
        <v>5892</v>
      </c>
      <c r="V1053" s="3" t="s">
        <v>3991</v>
      </c>
      <c r="W1053" s="3" t="s">
        <v>92</v>
      </c>
      <c r="X1053" s="3" t="s">
        <v>86</v>
      </c>
      <c r="Y1053" s="3" t="s">
        <v>89</v>
      </c>
      <c r="Z1053" s="4">
        <f>IF(Tabela1[[#This Row],[R.A.E]]="SIM",VLOOKUP(Tabela1[[#This Row],[CLASSIFICAÇÃO]],Lista_Susp_!PRAZO,2,0)+Tabela1[[#This Row],[DATA]],"")</f>
        <v>45534</v>
      </c>
      <c r="AA1053" s="13" t="str">
        <f ca="1">IF(Tabela1[[#This Row],[R.A.E]]="SIM",IF(AC1053="ok","CONCLUÍDO",IF(Tabela1[[#This Row],[PRAZO ABERTURA R.A.E]]&lt;TODAY(),"ATRASADO","NO PRAZO")))</f>
        <v>ATRASADO</v>
      </c>
      <c r="AB1053" s="13">
        <f ca="1">IF(Tabela1[[#This Row],[PRAZO ABERTURA R.A.E]]&gt;=TODAY(),"",IF(Tabela1[[#This Row],[STATUS]]="ATRASADO",TODAY()-Tabela1[[#This Row],[PRAZO ABERTURA R.A.E]],""))</f>
        <v>14</v>
      </c>
      <c r="AE1053" s="3"/>
      <c r="AF1053" t="s">
        <v>89</v>
      </c>
    </row>
    <row r="1054" spans="1:32" ht="30" x14ac:dyDescent="0.25">
      <c r="A1054" s="2">
        <v>1053</v>
      </c>
      <c r="B1054" s="2" t="s">
        <v>25</v>
      </c>
      <c r="C1054" s="85">
        <v>45527</v>
      </c>
      <c r="D1054" s="18" t="str">
        <f t="shared" si="15"/>
        <v>agosto</v>
      </c>
      <c r="E1054" s="9">
        <v>0.52083333333333337</v>
      </c>
      <c r="F1054" s="80" t="s">
        <v>5893</v>
      </c>
      <c r="G1054" s="2" t="s">
        <v>39</v>
      </c>
      <c r="H1054" s="23"/>
      <c r="I1054" s="131"/>
      <c r="J1054" s="3"/>
      <c r="K1054" s="5" t="s">
        <v>5946</v>
      </c>
      <c r="L1054" s="6" t="s">
        <v>5894</v>
      </c>
      <c r="M1054" s="3" t="s">
        <v>145</v>
      </c>
      <c r="N1054" s="2" t="s">
        <v>145</v>
      </c>
      <c r="O1054" s="2" t="s">
        <v>5895</v>
      </c>
      <c r="P1054" s="3" t="s">
        <v>459</v>
      </c>
      <c r="S1054" s="3"/>
      <c r="T1054" s="7" t="s">
        <v>5896</v>
      </c>
      <c r="U1054" s="3" t="s">
        <v>5897</v>
      </c>
      <c r="V1054" s="3" t="s">
        <v>105</v>
      </c>
      <c r="W1054" s="3" t="s">
        <v>85</v>
      </c>
      <c r="X1054" s="3" t="s">
        <v>86</v>
      </c>
      <c r="Y1054" s="3" t="s">
        <v>83</v>
      </c>
      <c r="Z1054" s="4" t="str">
        <f>IF(Tabela1[[#This Row],[R.A.E]]="SIM",VLOOKUP(Tabela1[[#This Row],[CLASSIFICAÇÃO]],Lista_Susp_!PRAZO,2,0)+Tabela1[[#This Row],[DATA]],"")</f>
        <v/>
      </c>
      <c r="AA1054" s="13" t="b">
        <f ca="1">IF(Tabela1[[#This Row],[R.A.E]]="SIM",IF(AC1054="ok","CONCLUÍDO",IF(Tabela1[[#This Row],[PRAZO ABERTURA R.A.E]]&lt;TODAY(),"ATRASADO","NO PRAZO")))</f>
        <v>0</v>
      </c>
      <c r="AB1054" s="13" t="str">
        <f ca="1">IF(Tabela1[[#This Row],[PRAZO ABERTURA R.A.E]]&gt;=TODAY(),"",IF(Tabela1[[#This Row],[STATUS]]="ATRASADO",TODAY()-Tabela1[[#This Row],[PRAZO ABERTURA R.A.E]],""))</f>
        <v/>
      </c>
      <c r="AE1054" s="3"/>
      <c r="AF1054" t="s">
        <v>89</v>
      </c>
    </row>
    <row r="1055" spans="1:32" ht="30" x14ac:dyDescent="0.25">
      <c r="A1055" s="2">
        <v>1054</v>
      </c>
      <c r="B1055" s="2" t="s">
        <v>25</v>
      </c>
      <c r="C1055" s="85">
        <v>45527</v>
      </c>
      <c r="D1055" s="18" t="str">
        <f t="shared" si="15"/>
        <v>agosto</v>
      </c>
      <c r="E1055" s="9">
        <v>0.6875</v>
      </c>
      <c r="F1055" s="80" t="s">
        <v>5898</v>
      </c>
      <c r="G1055" s="2" t="s">
        <v>39</v>
      </c>
      <c r="H1055" s="23"/>
      <c r="I1055" s="131"/>
      <c r="J1055" s="3"/>
      <c r="K1055" s="5" t="s">
        <v>5945</v>
      </c>
      <c r="L1055" s="6" t="s">
        <v>5899</v>
      </c>
      <c r="M1055" s="3" t="s">
        <v>145</v>
      </c>
      <c r="N1055" s="2" t="s">
        <v>145</v>
      </c>
      <c r="O1055" s="2" t="s">
        <v>5900</v>
      </c>
      <c r="P1055" s="3" t="s">
        <v>5901</v>
      </c>
      <c r="S1055" s="3"/>
      <c r="T1055" s="7" t="s">
        <v>5902</v>
      </c>
      <c r="U1055" s="2" t="s">
        <v>5900</v>
      </c>
      <c r="V1055" s="3" t="s">
        <v>276</v>
      </c>
      <c r="W1055" s="3" t="s">
        <v>85</v>
      </c>
      <c r="X1055" s="3" t="s">
        <v>86</v>
      </c>
      <c r="Y1055" s="3" t="s">
        <v>83</v>
      </c>
      <c r="Z1055" s="4" t="str">
        <f>IF(Tabela1[[#This Row],[R.A.E]]="SIM",VLOOKUP(Tabela1[[#This Row],[CLASSIFICAÇÃO]],Lista_Susp_!PRAZO,2,0)+Tabela1[[#This Row],[DATA]],"")</f>
        <v/>
      </c>
      <c r="AA1055" s="13" t="b">
        <f ca="1">IF(Tabela1[[#This Row],[R.A.E]]="SIM",IF(AC1055="ok","CONCLUÍDO",IF(Tabela1[[#This Row],[PRAZO ABERTURA R.A.E]]&lt;TODAY(),"ATRASADO","NO PRAZO")))</f>
        <v>0</v>
      </c>
      <c r="AB1055" s="13" t="str">
        <f ca="1">IF(Tabela1[[#This Row],[PRAZO ABERTURA R.A.E]]&gt;=TODAY(),"",IF(Tabela1[[#This Row],[STATUS]]="ATRASADO",TODAY()-Tabela1[[#This Row],[PRAZO ABERTURA R.A.E]],""))</f>
        <v/>
      </c>
      <c r="AE1055" s="3"/>
      <c r="AF1055" t="s">
        <v>89</v>
      </c>
    </row>
    <row r="1056" spans="1:32" ht="30" x14ac:dyDescent="0.25">
      <c r="A1056" s="2">
        <v>1055</v>
      </c>
      <c r="B1056" s="2" t="s">
        <v>30</v>
      </c>
      <c r="C1056" s="85">
        <v>45527</v>
      </c>
      <c r="D1056" s="18" t="str">
        <f t="shared" si="15"/>
        <v>agosto</v>
      </c>
      <c r="E1056" s="9">
        <v>0.38194444444444442</v>
      </c>
      <c r="F1056" s="80" t="s">
        <v>1087</v>
      </c>
      <c r="G1056" s="2" t="s">
        <v>39</v>
      </c>
      <c r="H1056" s="23"/>
      <c r="I1056" s="131"/>
      <c r="J1056" s="3"/>
      <c r="K1056" s="5" t="s">
        <v>5903</v>
      </c>
      <c r="L1056" s="6" t="s">
        <v>4302</v>
      </c>
      <c r="M1056" s="3" t="s">
        <v>145</v>
      </c>
      <c r="N1056" s="2" t="s">
        <v>145</v>
      </c>
      <c r="O1056" s="2" t="s">
        <v>4763</v>
      </c>
      <c r="P1056" s="3" t="s">
        <v>5904</v>
      </c>
      <c r="S1056" s="3"/>
      <c r="T1056" t="s">
        <v>5905</v>
      </c>
      <c r="U1056" s="3" t="s">
        <v>5906</v>
      </c>
      <c r="V1056" s="3" t="s">
        <v>94</v>
      </c>
      <c r="W1056" s="3" t="s">
        <v>85</v>
      </c>
      <c r="X1056" s="3" t="s">
        <v>95</v>
      </c>
      <c r="Y1056" s="3" t="s">
        <v>89</v>
      </c>
      <c r="Z1056" s="4">
        <f>IF(Tabela1[[#This Row],[R.A.E]]="SIM",VLOOKUP(Tabela1[[#This Row],[CLASSIFICAÇÃO]],Lista_Susp_!PRAZO,2,0)+Tabela1[[#This Row],[DATA]],"")</f>
        <v>45534</v>
      </c>
      <c r="AA1056" s="13" t="str">
        <f ca="1">IF(Tabela1[[#This Row],[R.A.E]]="SIM",IF(AC1056="ok","CONCLUÍDO",IF(Tabela1[[#This Row],[PRAZO ABERTURA R.A.E]]&lt;TODAY(),"ATRASADO","NO PRAZO")))</f>
        <v>ATRASADO</v>
      </c>
      <c r="AB1056" s="13">
        <f ca="1">IF(Tabela1[[#This Row],[PRAZO ABERTURA R.A.E]]&gt;=TODAY(),"",IF(Tabela1[[#This Row],[STATUS]]="ATRASADO",TODAY()-Tabela1[[#This Row],[PRAZO ABERTURA R.A.E]],""))</f>
        <v>14</v>
      </c>
      <c r="AE1056" s="3"/>
      <c r="AF1056" t="s">
        <v>89</v>
      </c>
    </row>
    <row r="1057" spans="1:32" ht="45" x14ac:dyDescent="0.25">
      <c r="A1057" s="2">
        <v>1056</v>
      </c>
      <c r="B1057" s="2" t="s">
        <v>30</v>
      </c>
      <c r="C1057" s="85">
        <v>45527</v>
      </c>
      <c r="D1057" s="18" t="str">
        <f t="shared" si="15"/>
        <v>agosto</v>
      </c>
      <c r="E1057" s="9">
        <v>0.85416666666666663</v>
      </c>
      <c r="F1057" s="80" t="s">
        <v>5907</v>
      </c>
      <c r="G1057" s="2" t="s">
        <v>39</v>
      </c>
      <c r="H1057" s="23"/>
      <c r="I1057" s="131"/>
      <c r="J1057" s="3"/>
      <c r="K1057" s="5" t="s">
        <v>5944</v>
      </c>
      <c r="L1057" s="6" t="s">
        <v>153</v>
      </c>
      <c r="M1057" s="3" t="s">
        <v>235</v>
      </c>
      <c r="N1057" s="2" t="s">
        <v>5908</v>
      </c>
      <c r="O1057" s="2" t="s">
        <v>5909</v>
      </c>
      <c r="P1057" s="3" t="s">
        <v>1397</v>
      </c>
      <c r="S1057" s="3"/>
      <c r="T1057" s="7" t="s">
        <v>5910</v>
      </c>
      <c r="U1057" s="3" t="s">
        <v>5129</v>
      </c>
      <c r="V1057" s="3" t="s">
        <v>5848</v>
      </c>
      <c r="W1057" s="3" t="s">
        <v>85</v>
      </c>
      <c r="X1057" s="3" t="s">
        <v>86</v>
      </c>
      <c r="Y1057" s="3" t="s">
        <v>83</v>
      </c>
      <c r="Z1057" s="4" t="str">
        <f>IF(Tabela1[[#This Row],[R.A.E]]="SIM",VLOOKUP(Tabela1[[#This Row],[CLASSIFICAÇÃO]],Lista_Susp_!PRAZO,2,0)+Tabela1[[#This Row],[DATA]],"")</f>
        <v/>
      </c>
      <c r="AA1057" s="13" t="b">
        <f ca="1">IF(Tabela1[[#This Row],[R.A.E]]="SIM",IF(AC1057="ok","CONCLUÍDO",IF(Tabela1[[#This Row],[PRAZO ABERTURA R.A.E]]&lt;TODAY(),"ATRASADO","NO PRAZO")))</f>
        <v>0</v>
      </c>
      <c r="AB1057" s="13" t="str">
        <f ca="1">IF(Tabela1[[#This Row],[PRAZO ABERTURA R.A.E]]&gt;=TODAY(),"",IF(Tabela1[[#This Row],[STATUS]]="ATRASADO",TODAY()-Tabela1[[#This Row],[PRAZO ABERTURA R.A.E]],""))</f>
        <v/>
      </c>
      <c r="AE1057" s="3"/>
      <c r="AF1057" t="s">
        <v>89</v>
      </c>
    </row>
    <row r="1058" spans="1:32" ht="75" x14ac:dyDescent="0.25">
      <c r="A1058" s="2">
        <v>1057</v>
      </c>
      <c r="B1058" s="2" t="s">
        <v>30</v>
      </c>
      <c r="C1058" s="85">
        <v>45528</v>
      </c>
      <c r="D1058" s="18" t="str">
        <f t="shared" si="15"/>
        <v>agosto</v>
      </c>
      <c r="E1058" s="9">
        <v>0.3611111111111111</v>
      </c>
      <c r="F1058" s="80" t="s">
        <v>2953</v>
      </c>
      <c r="G1058" s="2" t="s">
        <v>39</v>
      </c>
      <c r="H1058" s="23"/>
      <c r="I1058" s="131"/>
      <c r="J1058" s="3"/>
      <c r="K1058" s="5" t="s">
        <v>5943</v>
      </c>
      <c r="L1058" s="6" t="s">
        <v>153</v>
      </c>
      <c r="M1058" s="3" t="s">
        <v>145</v>
      </c>
      <c r="N1058" s="2" t="s">
        <v>5911</v>
      </c>
      <c r="O1058" s="2" t="s">
        <v>5912</v>
      </c>
      <c r="P1058" s="3" t="s">
        <v>5913</v>
      </c>
      <c r="S1058" s="3"/>
      <c r="T1058" s="7" t="s">
        <v>5914</v>
      </c>
      <c r="U1058" s="3" t="s">
        <v>5915</v>
      </c>
      <c r="V1058" s="3" t="s">
        <v>3991</v>
      </c>
      <c r="W1058" s="3" t="s">
        <v>85</v>
      </c>
      <c r="X1058" s="3" t="s">
        <v>95</v>
      </c>
      <c r="Y1058" s="3" t="s">
        <v>89</v>
      </c>
      <c r="Z1058" s="4">
        <f>IF(Tabela1[[#This Row],[R.A.E]]="SIM",VLOOKUP(Tabela1[[#This Row],[CLASSIFICAÇÃO]],Lista_Susp_!PRAZO,2,0)+Tabela1[[#This Row],[DATA]],"")</f>
        <v>45535</v>
      </c>
      <c r="AA1058" s="13" t="str">
        <f ca="1">IF(Tabela1[[#This Row],[R.A.E]]="SIM",IF(AC1058="ok","CONCLUÍDO",IF(Tabela1[[#This Row],[PRAZO ABERTURA R.A.E]]&lt;TODAY(),"ATRASADO","NO PRAZO")))</f>
        <v>ATRASADO</v>
      </c>
      <c r="AB1058" s="13">
        <f ca="1">IF(Tabela1[[#This Row],[PRAZO ABERTURA R.A.E]]&gt;=TODAY(),"",IF(Tabela1[[#This Row],[STATUS]]="ATRASADO",TODAY()-Tabela1[[#This Row],[PRAZO ABERTURA R.A.E]],""))</f>
        <v>13</v>
      </c>
      <c r="AE1058" s="3"/>
      <c r="AF1058" t="s">
        <v>89</v>
      </c>
    </row>
    <row r="1059" spans="1:32" ht="45" x14ac:dyDescent="0.25">
      <c r="A1059" s="2">
        <v>1058</v>
      </c>
      <c r="B1059" s="2" t="s">
        <v>25</v>
      </c>
      <c r="C1059" s="85">
        <v>45528</v>
      </c>
      <c r="D1059" s="18" t="str">
        <f t="shared" si="15"/>
        <v>agosto</v>
      </c>
      <c r="E1059" s="9">
        <v>0.72222222222222221</v>
      </c>
      <c r="F1059" s="80" t="s">
        <v>5916</v>
      </c>
      <c r="G1059" s="2" t="s">
        <v>28</v>
      </c>
      <c r="H1059" s="23" t="s">
        <v>2401</v>
      </c>
      <c r="I1059" s="131"/>
      <c r="J1059" s="3" t="s">
        <v>89</v>
      </c>
      <c r="K1059" s="5" t="s">
        <v>5942</v>
      </c>
      <c r="L1059" s="6" t="s">
        <v>150</v>
      </c>
      <c r="M1059" s="3" t="s">
        <v>146</v>
      </c>
      <c r="N1059" s="2" t="s">
        <v>5917</v>
      </c>
      <c r="O1059" s="2" t="s">
        <v>5918</v>
      </c>
      <c r="P1059" s="3" t="s">
        <v>4639</v>
      </c>
      <c r="S1059" s="3"/>
      <c r="T1059" s="7" t="s">
        <v>5919</v>
      </c>
      <c r="U1059" s="3" t="s">
        <v>5920</v>
      </c>
      <c r="V1059" s="3" t="s">
        <v>122</v>
      </c>
      <c r="W1059" s="3" t="s">
        <v>88</v>
      </c>
      <c r="X1059" s="3" t="s">
        <v>86</v>
      </c>
      <c r="Y1059" s="3" t="s">
        <v>89</v>
      </c>
      <c r="Z1059" s="4">
        <f>IF(Tabela1[[#This Row],[R.A.E]]="SIM",VLOOKUP(Tabela1[[#This Row],[CLASSIFICAÇÃO]],Lista_Susp_!PRAZO,2,0)+Tabela1[[#This Row],[DATA]],"")</f>
        <v>45535</v>
      </c>
      <c r="AA1059" s="13" t="str">
        <f ca="1">IF(Tabela1[[#This Row],[R.A.E]]="SIM",IF(AC1059="ok","CONCLUÍDO",IF(Tabela1[[#This Row],[PRAZO ABERTURA R.A.E]]&lt;TODAY(),"ATRASADO","NO PRAZO")))</f>
        <v>CONCLUÍDO</v>
      </c>
      <c r="AB1059" s="13" t="str">
        <f ca="1">IF(Tabela1[[#This Row],[PRAZO ABERTURA R.A.E]]&gt;=TODAY(),"",IF(Tabela1[[#This Row],[STATUS]]="ATRASADO",TODAY()-Tabela1[[#This Row],[PRAZO ABERTURA R.A.E]],""))</f>
        <v/>
      </c>
      <c r="AC1059" s="3" t="s">
        <v>958</v>
      </c>
      <c r="AE1059" s="3"/>
      <c r="AF1059" t="s">
        <v>89</v>
      </c>
    </row>
    <row r="1060" spans="1:32" x14ac:dyDescent="0.25">
      <c r="A1060" s="2">
        <v>1059</v>
      </c>
      <c r="B1060" s="2" t="s">
        <v>25</v>
      </c>
      <c r="C1060" s="85">
        <v>45528</v>
      </c>
      <c r="D1060" s="18" t="str">
        <f t="shared" si="15"/>
        <v>agosto</v>
      </c>
      <c r="E1060" s="9">
        <v>0.15277777777777776</v>
      </c>
      <c r="F1060" s="80" t="s">
        <v>5923</v>
      </c>
      <c r="G1060" s="2" t="s">
        <v>39</v>
      </c>
      <c r="H1060" s="23"/>
      <c r="I1060" s="131"/>
      <c r="J1060" s="3"/>
      <c r="K1060" s="5" t="s">
        <v>5941</v>
      </c>
      <c r="L1060" s="6" t="s">
        <v>5921</v>
      </c>
      <c r="M1060" s="3" t="s">
        <v>144</v>
      </c>
      <c r="N1060" s="2" t="s">
        <v>5922</v>
      </c>
      <c r="O1060" s="2" t="s">
        <v>554</v>
      </c>
      <c r="P1060" s="3" t="s">
        <v>3197</v>
      </c>
      <c r="S1060" s="3"/>
      <c r="T1060" t="s">
        <v>5924</v>
      </c>
      <c r="U1060" s="3" t="s">
        <v>2433</v>
      </c>
      <c r="V1060" s="3" t="s">
        <v>122</v>
      </c>
      <c r="W1060" s="3" t="s">
        <v>85</v>
      </c>
      <c r="X1060" s="3" t="s">
        <v>86</v>
      </c>
      <c r="Y1060" s="3" t="s">
        <v>83</v>
      </c>
      <c r="Z1060" s="4" t="str">
        <f>IF(Tabela1[[#This Row],[R.A.E]]="SIM",VLOOKUP(Tabela1[[#This Row],[CLASSIFICAÇÃO]],Lista_Susp_!PRAZO,2,0)+Tabela1[[#This Row],[DATA]],"")</f>
        <v/>
      </c>
      <c r="AA1060" s="13" t="b">
        <f ca="1">IF(Tabela1[[#This Row],[R.A.E]]="SIM",IF(AC1060="ok","CONCLUÍDO",IF(Tabela1[[#This Row],[PRAZO ABERTURA R.A.E]]&lt;TODAY(),"ATRASADO","NO PRAZO")))</f>
        <v>0</v>
      </c>
      <c r="AB1060" s="13" t="str">
        <f ca="1">IF(Tabela1[[#This Row],[PRAZO ABERTURA R.A.E]]&gt;=TODAY(),"",IF(Tabela1[[#This Row],[STATUS]]="ATRASADO",TODAY()-Tabela1[[#This Row],[PRAZO ABERTURA R.A.E]],""))</f>
        <v/>
      </c>
      <c r="AE1060" s="3"/>
      <c r="AF1060" t="s">
        <v>89</v>
      </c>
    </row>
    <row r="1061" spans="1:32" ht="45" x14ac:dyDescent="0.25">
      <c r="A1061" s="2">
        <v>1060</v>
      </c>
      <c r="B1061" s="2" t="s">
        <v>25</v>
      </c>
      <c r="C1061" s="85">
        <v>45529</v>
      </c>
      <c r="D1061" s="18" t="str">
        <f t="shared" si="15"/>
        <v>agosto</v>
      </c>
      <c r="E1061" s="9">
        <v>0.61805555555555558</v>
      </c>
      <c r="F1061" s="80" t="s">
        <v>5925</v>
      </c>
      <c r="G1061" s="2" t="s">
        <v>32</v>
      </c>
      <c r="H1061" s="23"/>
      <c r="I1061" s="131"/>
      <c r="J1061" s="3"/>
      <c r="K1061" s="5" t="s">
        <v>5926</v>
      </c>
      <c r="L1061" s="6" t="s">
        <v>45</v>
      </c>
      <c r="M1061" s="3" t="s">
        <v>145</v>
      </c>
      <c r="N1061" s="2" t="s">
        <v>5927</v>
      </c>
      <c r="O1061" s="2" t="s">
        <v>5928</v>
      </c>
      <c r="P1061" s="3" t="s">
        <v>1673</v>
      </c>
      <c r="S1061" s="3"/>
      <c r="T1061" s="7" t="s">
        <v>5929</v>
      </c>
      <c r="U1061" s="3" t="s">
        <v>5930</v>
      </c>
      <c r="V1061" s="3" t="s">
        <v>105</v>
      </c>
      <c r="W1061" s="3" t="s">
        <v>85</v>
      </c>
      <c r="X1061" s="3" t="s">
        <v>86</v>
      </c>
      <c r="Y1061" s="3" t="s">
        <v>89</v>
      </c>
      <c r="Z1061" s="4">
        <f>IF(Tabela1[[#This Row],[R.A.E]]="SIM",VLOOKUP(Tabela1[[#This Row],[CLASSIFICAÇÃO]],Lista_Susp_!PRAZO,2,0)+Tabela1[[#This Row],[DATA]],"")</f>
        <v>45536</v>
      </c>
      <c r="AA1061" s="13" t="str">
        <f ca="1">IF(Tabela1[[#This Row],[R.A.E]]="SIM",IF(AC1061="ok","CONCLUÍDO",IF(Tabela1[[#This Row],[PRAZO ABERTURA R.A.E]]&lt;TODAY(),"ATRASADO","NO PRAZO")))</f>
        <v>ATRASADO</v>
      </c>
      <c r="AB1061" s="13">
        <f ca="1">IF(Tabela1[[#This Row],[PRAZO ABERTURA R.A.E]]&gt;=TODAY(),"",IF(Tabela1[[#This Row],[STATUS]]="ATRASADO",TODAY()-Tabela1[[#This Row],[PRAZO ABERTURA R.A.E]],""))</f>
        <v>12</v>
      </c>
      <c r="AE1061" s="3"/>
      <c r="AF1061" t="s">
        <v>89</v>
      </c>
    </row>
    <row r="1062" spans="1:32" ht="150" x14ac:dyDescent="0.25">
      <c r="A1062" s="2">
        <v>1061</v>
      </c>
      <c r="B1062" s="2" t="s">
        <v>25</v>
      </c>
      <c r="C1062" s="85">
        <v>45529</v>
      </c>
      <c r="D1062" s="18" t="str">
        <f t="shared" si="15"/>
        <v>agosto</v>
      </c>
      <c r="E1062" s="9">
        <v>0.72222222222222221</v>
      </c>
      <c r="F1062" s="80" t="s">
        <v>5931</v>
      </c>
      <c r="G1062" s="2" t="s">
        <v>32</v>
      </c>
      <c r="H1062" s="23"/>
      <c r="I1062" s="131"/>
      <c r="J1062" s="3"/>
      <c r="K1062" s="5" t="s">
        <v>5932</v>
      </c>
      <c r="L1062" s="6" t="s">
        <v>150</v>
      </c>
      <c r="M1062" s="3" t="s">
        <v>257</v>
      </c>
      <c r="N1062" s="2" t="s">
        <v>5933</v>
      </c>
      <c r="O1062" s="2" t="s">
        <v>5934</v>
      </c>
      <c r="P1062" s="3" t="s">
        <v>5935</v>
      </c>
      <c r="S1062" s="3"/>
      <c r="T1062" s="7" t="s">
        <v>5936</v>
      </c>
      <c r="U1062" s="3" t="s">
        <v>5937</v>
      </c>
      <c r="V1062" s="3" t="s">
        <v>93</v>
      </c>
      <c r="W1062" s="3" t="s">
        <v>85</v>
      </c>
      <c r="X1062" s="3" t="s">
        <v>86</v>
      </c>
      <c r="Y1062" s="3" t="s">
        <v>83</v>
      </c>
      <c r="Z1062" s="4" t="str">
        <f>IF(Tabela1[[#This Row],[R.A.E]]="SIM",VLOOKUP(Tabela1[[#This Row],[CLASSIFICAÇÃO]],Lista_Susp_!PRAZO,2,0)+Tabela1[[#This Row],[DATA]],"")</f>
        <v/>
      </c>
      <c r="AA1062" s="13" t="b">
        <f ca="1">IF(Tabela1[[#This Row],[R.A.E]]="SIM",IF(AC1062="ok","CONCLUÍDO",IF(Tabela1[[#This Row],[PRAZO ABERTURA R.A.E]]&lt;TODAY(),"ATRASADO","NO PRAZO")))</f>
        <v>0</v>
      </c>
      <c r="AB1062" s="13" t="str">
        <f ca="1">IF(Tabela1[[#This Row],[PRAZO ABERTURA R.A.E]]&gt;=TODAY(),"",IF(Tabela1[[#This Row],[STATUS]]="ATRASADO",TODAY()-Tabela1[[#This Row],[PRAZO ABERTURA R.A.E]],""))</f>
        <v/>
      </c>
      <c r="AE1062" s="3"/>
      <c r="AF1062" t="s">
        <v>89</v>
      </c>
    </row>
    <row r="1063" spans="1:32" ht="105" x14ac:dyDescent="0.25">
      <c r="A1063" s="2">
        <v>1062</v>
      </c>
      <c r="B1063" s="2" t="s">
        <v>25</v>
      </c>
      <c r="C1063" s="85">
        <v>45529</v>
      </c>
      <c r="D1063" s="18" t="str">
        <f t="shared" si="15"/>
        <v>agosto</v>
      </c>
      <c r="E1063" s="9">
        <v>0.54166666666666663</v>
      </c>
      <c r="F1063" s="80" t="s">
        <v>5938</v>
      </c>
      <c r="G1063" s="2" t="s">
        <v>26</v>
      </c>
      <c r="H1063" s="3"/>
      <c r="I1063" s="23"/>
      <c r="J1063" s="3"/>
      <c r="K1063" s="5" t="s">
        <v>5939</v>
      </c>
      <c r="L1063" s="6" t="s">
        <v>150</v>
      </c>
      <c r="M1063" s="3" t="s">
        <v>146</v>
      </c>
      <c r="N1063" s="2" t="s">
        <v>5687</v>
      </c>
      <c r="O1063" s="2" t="s">
        <v>4875</v>
      </c>
      <c r="P1063" s="3" t="s">
        <v>4061</v>
      </c>
      <c r="S1063" s="3"/>
      <c r="T1063" s="7" t="s">
        <v>5940</v>
      </c>
      <c r="U1063" s="3" t="s">
        <v>5429</v>
      </c>
      <c r="V1063" s="3" t="s">
        <v>297</v>
      </c>
      <c r="W1063" s="3" t="s">
        <v>92</v>
      </c>
      <c r="X1063" s="3" t="s">
        <v>95</v>
      </c>
      <c r="Y1063" s="3" t="s">
        <v>89</v>
      </c>
      <c r="Z1063" s="4">
        <f>IF(Tabela1[[#This Row],[R.A.E]]="SIM",VLOOKUP(Tabela1[[#This Row],[CLASSIFICAÇÃO]],Lista_Susp_!PRAZO,2,0)+Tabela1[[#This Row],[DATA]],"")</f>
        <v>45536</v>
      </c>
      <c r="AA1063" s="13" t="str">
        <f ca="1">IF(Tabela1[[#This Row],[R.A.E]]="SIM",IF(AC1063="ok","CONCLUÍDO",IF(Tabela1[[#This Row],[PRAZO ABERTURA R.A.E]]&lt;TODAY(),"ATRASADO","NO PRAZO")))</f>
        <v>CONCLUÍDO</v>
      </c>
      <c r="AB1063" s="13" t="str">
        <f ca="1">IF(Tabela1[[#This Row],[PRAZO ABERTURA R.A.E]]&gt;=TODAY(),"",IF(Tabela1[[#This Row],[STATUS]]="ATRASADO",TODAY()-Tabela1[[#This Row],[PRAZO ABERTURA R.A.E]],""))</f>
        <v/>
      </c>
      <c r="AC1063" s="3" t="s">
        <v>958</v>
      </c>
      <c r="AE1063" s="3"/>
      <c r="AF1063" t="s">
        <v>89</v>
      </c>
    </row>
    <row r="1064" spans="1:32" ht="30" x14ac:dyDescent="0.25">
      <c r="A1064" s="2">
        <v>1063</v>
      </c>
      <c r="B1064" s="2" t="s">
        <v>30</v>
      </c>
      <c r="C1064" s="85">
        <v>45530</v>
      </c>
      <c r="D1064" s="18" t="str">
        <f t="shared" si="15"/>
        <v>agosto</v>
      </c>
      <c r="E1064" s="9">
        <v>0.63472222222222219</v>
      </c>
      <c r="F1064" s="80" t="s">
        <v>5968</v>
      </c>
      <c r="G1064" s="2" t="s">
        <v>28</v>
      </c>
      <c r="H1064" s="23" t="s">
        <v>2399</v>
      </c>
      <c r="I1064" s="131"/>
      <c r="J1064" s="3"/>
      <c r="K1064" s="5" t="s">
        <v>6130</v>
      </c>
      <c r="L1064" s="6" t="s">
        <v>153</v>
      </c>
      <c r="M1064" s="3" t="s">
        <v>257</v>
      </c>
      <c r="N1064" s="2" t="s">
        <v>5969</v>
      </c>
      <c r="O1064" s="2" t="s">
        <v>5970</v>
      </c>
      <c r="P1064" s="3" t="s">
        <v>3463</v>
      </c>
      <c r="S1064" s="3"/>
      <c r="T1064" s="7" t="s">
        <v>5971</v>
      </c>
      <c r="U1064" s="3" t="s">
        <v>5972</v>
      </c>
      <c r="V1064" s="3" t="s">
        <v>258</v>
      </c>
      <c r="W1064" s="3" t="s">
        <v>85</v>
      </c>
      <c r="X1064" s="3" t="s">
        <v>95</v>
      </c>
      <c r="Y1064" s="3" t="s">
        <v>89</v>
      </c>
      <c r="Z1064" s="4">
        <f>IF(Tabela1[[#This Row],[R.A.E]]="SIM",VLOOKUP(Tabela1[[#This Row],[CLASSIFICAÇÃO]],Lista_Susp_!PRAZO,2,0)+Tabela1[[#This Row],[DATA]],"")</f>
        <v>45537</v>
      </c>
      <c r="AA1064" s="13" t="str">
        <f ca="1">IF(Tabela1[[#This Row],[R.A.E]]="SIM",IF(AC1064="ok","CONCLUÍDO",IF(Tabela1[[#This Row],[PRAZO ABERTURA R.A.E]]&lt;TODAY(),"ATRASADO","NO PRAZO")))</f>
        <v>ATRASADO</v>
      </c>
      <c r="AB1064" s="13">
        <f ca="1">IF(Tabela1[[#This Row],[PRAZO ABERTURA R.A.E]]&gt;=TODAY(),"",IF(Tabela1[[#This Row],[STATUS]]="ATRASADO",TODAY()-Tabela1[[#This Row],[PRAZO ABERTURA R.A.E]],""))</f>
        <v>11</v>
      </c>
      <c r="AE1064" s="3"/>
      <c r="AF1064" t="s">
        <v>89</v>
      </c>
    </row>
    <row r="1065" spans="1:32" ht="60" x14ac:dyDescent="0.25">
      <c r="A1065" s="2">
        <v>1064</v>
      </c>
      <c r="B1065" s="2" t="s">
        <v>25</v>
      </c>
      <c r="C1065" s="85">
        <v>45530</v>
      </c>
      <c r="D1065" s="18" t="str">
        <f t="shared" si="15"/>
        <v>agosto</v>
      </c>
      <c r="E1065" s="9">
        <v>0.39930555555555558</v>
      </c>
      <c r="F1065" s="80" t="s">
        <v>5973</v>
      </c>
      <c r="G1065" s="2" t="s">
        <v>28</v>
      </c>
      <c r="H1065" s="23" t="s">
        <v>2401</v>
      </c>
      <c r="I1065" s="131"/>
      <c r="J1065" s="3"/>
      <c r="K1065" s="5" t="s">
        <v>6131</v>
      </c>
      <c r="L1065" s="6" t="s">
        <v>150</v>
      </c>
      <c r="M1065" s="3" t="s">
        <v>146</v>
      </c>
      <c r="N1065" s="2" t="s">
        <v>4050</v>
      </c>
      <c r="O1065" s="2" t="s">
        <v>5974</v>
      </c>
      <c r="P1065" s="3" t="s">
        <v>3350</v>
      </c>
      <c r="S1065" s="3"/>
      <c r="T1065" s="7" t="s">
        <v>5975</v>
      </c>
      <c r="U1065" s="3" t="s">
        <v>3349</v>
      </c>
      <c r="V1065" s="3" t="s">
        <v>98</v>
      </c>
      <c r="W1065" s="3" t="s">
        <v>85</v>
      </c>
      <c r="X1065" s="3" t="s">
        <v>86</v>
      </c>
      <c r="Y1065" s="3" t="s">
        <v>83</v>
      </c>
      <c r="Z1065" s="4" t="str">
        <f>IF(Tabela1[[#This Row],[R.A.E]]="SIM",VLOOKUP(Tabela1[[#This Row],[CLASSIFICAÇÃO]],Lista_Susp_!PRAZO,2,0)+Tabela1[[#This Row],[DATA]],"")</f>
        <v/>
      </c>
      <c r="AA1065" s="13" t="b">
        <f ca="1">IF(Tabela1[[#This Row],[R.A.E]]="SIM",IF(AC1065="ok","CONCLUÍDO",IF(Tabela1[[#This Row],[PRAZO ABERTURA R.A.E]]&lt;TODAY(),"ATRASADO","NO PRAZO")))</f>
        <v>0</v>
      </c>
      <c r="AB1065" s="13" t="str">
        <f ca="1">IF(Tabela1[[#This Row],[PRAZO ABERTURA R.A.E]]&gt;=TODAY(),"",IF(Tabela1[[#This Row],[STATUS]]="ATRASADO",TODAY()-Tabela1[[#This Row],[PRAZO ABERTURA R.A.E]],""))</f>
        <v/>
      </c>
      <c r="AE1065" s="3"/>
      <c r="AF1065" t="s">
        <v>89</v>
      </c>
    </row>
    <row r="1066" spans="1:32" ht="30" x14ac:dyDescent="0.25">
      <c r="A1066" s="2">
        <v>1065</v>
      </c>
      <c r="B1066" s="2" t="s">
        <v>25</v>
      </c>
      <c r="C1066" s="85">
        <v>45530</v>
      </c>
      <c r="D1066" s="18" t="str">
        <f t="shared" si="15"/>
        <v>agosto</v>
      </c>
      <c r="E1066" s="9">
        <v>0.63611111111111118</v>
      </c>
      <c r="F1066" s="80" t="s">
        <v>5976</v>
      </c>
      <c r="G1066" s="2" t="s">
        <v>39</v>
      </c>
      <c r="H1066" s="23"/>
      <c r="I1066" s="131"/>
      <c r="J1066" s="3"/>
      <c r="K1066" s="5" t="s">
        <v>6132</v>
      </c>
      <c r="L1066" s="6" t="s">
        <v>221</v>
      </c>
      <c r="M1066" s="3" t="s">
        <v>145</v>
      </c>
      <c r="N1066" s="2" t="s">
        <v>4497</v>
      </c>
      <c r="O1066" s="2" t="s">
        <v>5642</v>
      </c>
      <c r="P1066" s="3" t="s">
        <v>583</v>
      </c>
      <c r="S1066" s="3"/>
      <c r="T1066" s="7" t="s">
        <v>5014</v>
      </c>
      <c r="U1066" s="3" t="s">
        <v>5488</v>
      </c>
      <c r="V1066" s="3" t="s">
        <v>276</v>
      </c>
      <c r="W1066" s="3" t="s">
        <v>85</v>
      </c>
      <c r="X1066" s="3" t="s">
        <v>86</v>
      </c>
      <c r="Y1066" s="3" t="s">
        <v>83</v>
      </c>
      <c r="Z1066" s="4" t="str">
        <f>IF(Tabela1[[#This Row],[R.A.E]]="SIM",VLOOKUP(Tabela1[[#This Row],[CLASSIFICAÇÃO]],Lista_Susp_!PRAZO,2,0)+Tabela1[[#This Row],[DATA]],"")</f>
        <v/>
      </c>
      <c r="AA1066" s="13" t="b">
        <f ca="1">IF(Tabela1[[#This Row],[R.A.E]]="SIM",IF(AC1066="ok","CONCLUÍDO",IF(Tabela1[[#This Row],[PRAZO ABERTURA R.A.E]]&lt;TODAY(),"ATRASADO","NO PRAZO")))</f>
        <v>0</v>
      </c>
      <c r="AB1066" s="13" t="str">
        <f ca="1">IF(Tabela1[[#This Row],[PRAZO ABERTURA R.A.E]]&gt;=TODAY(),"",IF(Tabela1[[#This Row],[STATUS]]="ATRASADO",TODAY()-Tabela1[[#This Row],[PRAZO ABERTURA R.A.E]],""))</f>
        <v/>
      </c>
      <c r="AE1066" s="3"/>
      <c r="AF1066" t="s">
        <v>89</v>
      </c>
    </row>
    <row r="1067" spans="1:32" ht="30" x14ac:dyDescent="0.25">
      <c r="A1067" s="2">
        <v>1066</v>
      </c>
      <c r="B1067" s="2" t="s">
        <v>25</v>
      </c>
      <c r="C1067" s="85">
        <v>45530</v>
      </c>
      <c r="D1067" s="18" t="str">
        <f t="shared" si="15"/>
        <v>agosto</v>
      </c>
      <c r="E1067" s="9">
        <v>0.40277777777777773</v>
      </c>
      <c r="F1067" s="80" t="s">
        <v>5977</v>
      </c>
      <c r="G1067" s="2" t="s">
        <v>32</v>
      </c>
      <c r="H1067" s="23"/>
      <c r="I1067" s="131"/>
      <c r="J1067" s="3"/>
      <c r="K1067" s="5" t="s">
        <v>5978</v>
      </c>
      <c r="L1067" s="6" t="s">
        <v>150</v>
      </c>
      <c r="M1067" s="3" t="s">
        <v>51</v>
      </c>
      <c r="N1067" s="2" t="s">
        <v>5979</v>
      </c>
      <c r="O1067" s="80" t="s">
        <v>5980</v>
      </c>
      <c r="P1067" s="3" t="s">
        <v>3636</v>
      </c>
      <c r="S1067" s="3"/>
      <c r="T1067" s="7" t="s">
        <v>5981</v>
      </c>
      <c r="U1067" s="3" t="s">
        <v>5982</v>
      </c>
      <c r="V1067" s="3" t="s">
        <v>97</v>
      </c>
      <c r="W1067" s="3" t="s">
        <v>85</v>
      </c>
      <c r="X1067" s="3" t="s">
        <v>86</v>
      </c>
      <c r="Y1067" s="3" t="s">
        <v>83</v>
      </c>
      <c r="Z1067" s="4" t="str">
        <f>IF(Tabela1[[#This Row],[R.A.E]]="SIM",VLOOKUP(Tabela1[[#This Row],[CLASSIFICAÇÃO]],Lista_Susp_!PRAZO,2,0)+Tabela1[[#This Row],[DATA]],"")</f>
        <v/>
      </c>
      <c r="AA1067" s="13" t="b">
        <f ca="1">IF(Tabela1[[#This Row],[R.A.E]]="SIM",IF(AC1067="ok","CONCLUÍDO",IF(Tabela1[[#This Row],[PRAZO ABERTURA R.A.E]]&lt;TODAY(),"ATRASADO","NO PRAZO")))</f>
        <v>0</v>
      </c>
      <c r="AB1067" s="13" t="str">
        <f ca="1">IF(Tabela1[[#This Row],[PRAZO ABERTURA R.A.E]]&gt;=TODAY(),"",IF(Tabela1[[#This Row],[STATUS]]="ATRASADO",TODAY()-Tabela1[[#This Row],[PRAZO ABERTURA R.A.E]],""))</f>
        <v/>
      </c>
      <c r="AE1067" s="3"/>
      <c r="AF1067" t="s">
        <v>89</v>
      </c>
    </row>
    <row r="1068" spans="1:32" ht="60" x14ac:dyDescent="0.25">
      <c r="A1068" s="2">
        <v>1067</v>
      </c>
      <c r="B1068" s="2" t="s">
        <v>30</v>
      </c>
      <c r="C1068" s="85">
        <v>45530</v>
      </c>
      <c r="D1068" s="18" t="str">
        <f t="shared" si="15"/>
        <v>agosto</v>
      </c>
      <c r="E1068" s="9">
        <v>0.4375</v>
      </c>
      <c r="F1068" s="80" t="s">
        <v>5984</v>
      </c>
      <c r="G1068" s="2" t="s">
        <v>39</v>
      </c>
      <c r="H1068" s="23"/>
      <c r="I1068" s="131"/>
      <c r="J1068" s="3"/>
      <c r="K1068" s="5" t="s">
        <v>5985</v>
      </c>
      <c r="L1068" s="6" t="s">
        <v>5083</v>
      </c>
      <c r="M1068" s="3" t="s">
        <v>145</v>
      </c>
      <c r="N1068" s="2" t="s">
        <v>5077</v>
      </c>
      <c r="O1068" s="2" t="s">
        <v>5986</v>
      </c>
      <c r="P1068" s="3" t="s">
        <v>929</v>
      </c>
      <c r="S1068" s="3"/>
      <c r="T1068" s="7" t="s">
        <v>5987</v>
      </c>
      <c r="U1068" s="3" t="s">
        <v>5988</v>
      </c>
      <c r="V1068" s="3" t="s">
        <v>3991</v>
      </c>
      <c r="W1068" s="3" t="s">
        <v>92</v>
      </c>
      <c r="X1068" s="3" t="s">
        <v>86</v>
      </c>
      <c r="Y1068" s="3" t="s">
        <v>89</v>
      </c>
      <c r="Z1068" s="4">
        <f>IF(Tabela1[[#This Row],[R.A.E]]="SIM",VLOOKUP(Tabela1[[#This Row],[CLASSIFICAÇÃO]],Lista_Susp_!PRAZO,2,0)+Tabela1[[#This Row],[DATA]],"")</f>
        <v>45537</v>
      </c>
      <c r="AA1068" s="13" t="str">
        <f ca="1">IF(Tabela1[[#This Row],[R.A.E]]="SIM",IF(AC1068="ok","CONCLUÍDO",IF(Tabela1[[#This Row],[PRAZO ABERTURA R.A.E]]&lt;TODAY(),"ATRASADO","NO PRAZO")))</f>
        <v>ATRASADO</v>
      </c>
      <c r="AB1068" s="13">
        <f ca="1">IF(Tabela1[[#This Row],[PRAZO ABERTURA R.A.E]]&gt;=TODAY(),"",IF(Tabela1[[#This Row],[STATUS]]="ATRASADO",TODAY()-Tabela1[[#This Row],[PRAZO ABERTURA R.A.E]],""))</f>
        <v>11</v>
      </c>
      <c r="AE1068" s="3"/>
      <c r="AF1068" t="s">
        <v>89</v>
      </c>
    </row>
    <row r="1069" spans="1:32" ht="45" x14ac:dyDescent="0.25">
      <c r="A1069" s="2">
        <v>1068</v>
      </c>
      <c r="B1069" s="2" t="s">
        <v>30</v>
      </c>
      <c r="C1069" s="85">
        <v>45531</v>
      </c>
      <c r="D1069" s="18" t="str">
        <f t="shared" si="15"/>
        <v>agosto</v>
      </c>
      <c r="E1069" s="9">
        <v>0.43055555555555558</v>
      </c>
      <c r="F1069" s="80" t="s">
        <v>5984</v>
      </c>
      <c r="G1069" s="2" t="s">
        <v>32</v>
      </c>
      <c r="H1069" s="23"/>
      <c r="I1069" s="131"/>
      <c r="J1069" s="3"/>
      <c r="K1069" s="5" t="s">
        <v>6129</v>
      </c>
      <c r="L1069" s="6" t="s">
        <v>153</v>
      </c>
      <c r="M1069" s="3" t="s">
        <v>234</v>
      </c>
      <c r="N1069" s="2" t="s">
        <v>5989</v>
      </c>
      <c r="O1069" s="2" t="s">
        <v>5990</v>
      </c>
      <c r="P1069" s="3" t="s">
        <v>4839</v>
      </c>
      <c r="S1069" s="3"/>
      <c r="T1069" s="7" t="s">
        <v>5991</v>
      </c>
      <c r="U1069" s="3" t="s">
        <v>4841</v>
      </c>
      <c r="V1069" s="3" t="s">
        <v>94</v>
      </c>
      <c r="W1069" s="3" t="s">
        <v>85</v>
      </c>
      <c r="X1069" s="3" t="s">
        <v>86</v>
      </c>
      <c r="Y1069" s="3" t="s">
        <v>83</v>
      </c>
      <c r="Z1069" s="4" t="str">
        <f>IF(Tabela1[[#This Row],[R.A.E]]="SIM",VLOOKUP(Tabela1[[#This Row],[CLASSIFICAÇÃO]],Lista_Susp_!PRAZO,2,0)+Tabela1[[#This Row],[DATA]],"")</f>
        <v/>
      </c>
      <c r="AA1069" s="13" t="b">
        <f ca="1">IF(Tabela1[[#This Row],[R.A.E]]="SIM",IF(AC1069="ok","CONCLUÍDO",IF(Tabela1[[#This Row],[PRAZO ABERTURA R.A.E]]&lt;TODAY(),"ATRASADO","NO PRAZO")))</f>
        <v>0</v>
      </c>
      <c r="AB1069" s="13" t="str">
        <f ca="1">IF(Tabela1[[#This Row],[PRAZO ABERTURA R.A.E]]&gt;=TODAY(),"",IF(Tabela1[[#This Row],[STATUS]]="ATRASADO",TODAY()-Tabela1[[#This Row],[PRAZO ABERTURA R.A.E]],""))</f>
        <v/>
      </c>
      <c r="AE1069" s="3"/>
      <c r="AF1069" t="s">
        <v>89</v>
      </c>
    </row>
    <row r="1070" spans="1:32" ht="45" x14ac:dyDescent="0.25">
      <c r="A1070" s="168">
        <v>1069</v>
      </c>
      <c r="B1070" s="2" t="s">
        <v>30</v>
      </c>
      <c r="C1070" s="85">
        <v>45531</v>
      </c>
      <c r="D1070" s="18" t="str">
        <f t="shared" si="15"/>
        <v>agosto</v>
      </c>
      <c r="E1070" s="9">
        <v>0.41666666666666669</v>
      </c>
      <c r="F1070" s="80" t="s">
        <v>5992</v>
      </c>
      <c r="G1070" s="2" t="s">
        <v>32</v>
      </c>
      <c r="H1070" s="23"/>
      <c r="I1070" s="131"/>
      <c r="J1070" s="3"/>
      <c r="K1070" s="5" t="s">
        <v>5993</v>
      </c>
      <c r="L1070" s="6" t="s">
        <v>221</v>
      </c>
      <c r="M1070" s="3" t="s">
        <v>145</v>
      </c>
      <c r="N1070" s="2" t="s">
        <v>2170</v>
      </c>
      <c r="O1070" s="2" t="s">
        <v>5994</v>
      </c>
      <c r="P1070" s="3" t="s">
        <v>372</v>
      </c>
      <c r="S1070" s="3"/>
      <c r="T1070" s="7" t="s">
        <v>5995</v>
      </c>
      <c r="U1070" s="3" t="s">
        <v>5996</v>
      </c>
      <c r="V1070" s="3" t="s">
        <v>6038</v>
      </c>
      <c r="W1070" s="3" t="s">
        <v>85</v>
      </c>
      <c r="X1070" s="3" t="s">
        <v>86</v>
      </c>
      <c r="Y1070" s="3" t="s">
        <v>83</v>
      </c>
      <c r="Z1070" s="4" t="str">
        <f>IF(Tabela1[[#This Row],[R.A.E]]="SIM",VLOOKUP(Tabela1[[#This Row],[CLASSIFICAÇÃO]],Lista_Susp_!PRAZO,2,0)+Tabela1[[#This Row],[DATA]],"")</f>
        <v/>
      </c>
      <c r="AA1070" s="13" t="b">
        <f ca="1">IF(Tabela1[[#This Row],[R.A.E]]="SIM",IF(AC1070="ok","CONCLUÍDO",IF(Tabela1[[#This Row],[PRAZO ABERTURA R.A.E]]&lt;TODAY(),"ATRASADO","NO PRAZO")))</f>
        <v>0</v>
      </c>
      <c r="AB1070" s="13" t="str">
        <f ca="1">IF(Tabela1[[#This Row],[PRAZO ABERTURA R.A.E]]&gt;=TODAY(),"",IF(Tabela1[[#This Row],[STATUS]]="ATRASADO",TODAY()-Tabela1[[#This Row],[PRAZO ABERTURA R.A.E]],""))</f>
        <v/>
      </c>
      <c r="AE1070" s="3"/>
      <c r="AF1070" t="s">
        <v>89</v>
      </c>
    </row>
    <row r="1071" spans="1:32" ht="45" x14ac:dyDescent="0.25">
      <c r="A1071" s="2">
        <v>1070</v>
      </c>
      <c r="B1071" s="2" t="s">
        <v>25</v>
      </c>
      <c r="C1071" s="85">
        <v>45531</v>
      </c>
      <c r="D1071" s="18" t="str">
        <f t="shared" si="15"/>
        <v>agosto</v>
      </c>
      <c r="E1071" s="9">
        <v>0.4694444444444445</v>
      </c>
      <c r="F1071" s="80" t="s">
        <v>5997</v>
      </c>
      <c r="G1071" s="2" t="s">
        <v>39</v>
      </c>
      <c r="H1071" s="23"/>
      <c r="I1071" s="131"/>
      <c r="J1071" s="3"/>
      <c r="K1071" s="5" t="s">
        <v>6128</v>
      </c>
      <c r="L1071" s="6" t="s">
        <v>4089</v>
      </c>
      <c r="M1071" s="3" t="s">
        <v>145</v>
      </c>
      <c r="N1071" s="2" t="s">
        <v>1245</v>
      </c>
      <c r="O1071" s="2" t="s">
        <v>5998</v>
      </c>
      <c r="P1071" s="3" t="s">
        <v>5999</v>
      </c>
      <c r="S1071" s="3"/>
      <c r="T1071" s="7" t="s">
        <v>6000</v>
      </c>
      <c r="U1071" s="3" t="s">
        <v>4069</v>
      </c>
      <c r="V1071" s="3" t="s">
        <v>276</v>
      </c>
      <c r="W1071" s="3" t="s">
        <v>85</v>
      </c>
      <c r="X1071" s="3" t="s">
        <v>86</v>
      </c>
      <c r="Y1071" s="3" t="s">
        <v>83</v>
      </c>
      <c r="Z1071" s="4" t="str">
        <f>IF(Tabela1[[#This Row],[R.A.E]]="SIM",VLOOKUP(Tabela1[[#This Row],[CLASSIFICAÇÃO]],Lista_Susp_!PRAZO,2,0)+Tabela1[[#This Row],[DATA]],"")</f>
        <v/>
      </c>
      <c r="AA1071" s="13" t="b">
        <f ca="1">IF(Tabela1[[#This Row],[R.A.E]]="SIM",IF(AC1071="ok","CONCLUÍDO",IF(Tabela1[[#This Row],[PRAZO ABERTURA R.A.E]]&lt;TODAY(),"ATRASADO","NO PRAZO")))</f>
        <v>0</v>
      </c>
      <c r="AB1071" s="13" t="str">
        <f ca="1">IF(Tabela1[[#This Row],[PRAZO ABERTURA R.A.E]]&gt;=TODAY(),"",IF(Tabela1[[#This Row],[STATUS]]="ATRASADO",TODAY()-Tabela1[[#This Row],[PRAZO ABERTURA R.A.E]],""))</f>
        <v/>
      </c>
      <c r="AE1071" s="3"/>
      <c r="AF1071" t="s">
        <v>89</v>
      </c>
    </row>
    <row r="1072" spans="1:32" ht="60" x14ac:dyDescent="0.25">
      <c r="A1072" s="168">
        <v>1071</v>
      </c>
      <c r="B1072" s="2" t="s">
        <v>30</v>
      </c>
      <c r="C1072" s="85">
        <v>45531</v>
      </c>
      <c r="D1072" s="18" t="str">
        <f t="shared" si="15"/>
        <v>agosto</v>
      </c>
      <c r="E1072" s="9">
        <v>0.61111111111111105</v>
      </c>
      <c r="F1072" s="80" t="s">
        <v>6001</v>
      </c>
      <c r="G1072" s="2" t="s">
        <v>32</v>
      </c>
      <c r="H1072" s="23"/>
      <c r="I1072" s="131"/>
      <c r="J1072" s="3"/>
      <c r="K1072" s="5" t="s">
        <v>6127</v>
      </c>
      <c r="L1072" s="6" t="s">
        <v>153</v>
      </c>
      <c r="M1072" s="3" t="s">
        <v>145</v>
      </c>
      <c r="N1072" s="2" t="s">
        <v>1821</v>
      </c>
      <c r="O1072" s="2" t="s">
        <v>6002</v>
      </c>
      <c r="P1072" s="3" t="s">
        <v>6003</v>
      </c>
      <c r="S1072" s="3"/>
      <c r="T1072" t="s">
        <v>6004</v>
      </c>
      <c r="U1072" s="3" t="s">
        <v>6005</v>
      </c>
      <c r="V1072" s="3" t="s">
        <v>5848</v>
      </c>
      <c r="W1072" s="3" t="s">
        <v>85</v>
      </c>
      <c r="X1072" s="3" t="s">
        <v>86</v>
      </c>
      <c r="Y1072" s="3" t="s">
        <v>83</v>
      </c>
      <c r="Z1072" s="4" t="str">
        <f>IF(Tabela1[[#This Row],[R.A.E]]="SIM",VLOOKUP(Tabela1[[#This Row],[CLASSIFICAÇÃO]],Lista_Susp_!PRAZO,2,0)+Tabela1[[#This Row],[DATA]],"")</f>
        <v/>
      </c>
      <c r="AA1072" s="13" t="b">
        <f ca="1">IF(Tabela1[[#This Row],[R.A.E]]="SIM",IF(AC1072="ok","CONCLUÍDO",IF(Tabela1[[#This Row],[PRAZO ABERTURA R.A.E]]&lt;TODAY(),"ATRASADO","NO PRAZO")))</f>
        <v>0</v>
      </c>
      <c r="AB1072" s="13" t="str">
        <f ca="1">IF(Tabela1[[#This Row],[PRAZO ABERTURA R.A.E]]&gt;=TODAY(),"",IF(Tabela1[[#This Row],[STATUS]]="ATRASADO",TODAY()-Tabela1[[#This Row],[PRAZO ABERTURA R.A.E]],""))</f>
        <v/>
      </c>
      <c r="AE1072" s="3"/>
      <c r="AF1072" t="s">
        <v>89</v>
      </c>
    </row>
    <row r="1073" spans="1:32" ht="30" x14ac:dyDescent="0.25">
      <c r="A1073" s="2">
        <v>1072</v>
      </c>
      <c r="B1073" s="2" t="s">
        <v>25</v>
      </c>
      <c r="C1073" s="85">
        <v>45532</v>
      </c>
      <c r="D1073" s="18" t="str">
        <f t="shared" si="15"/>
        <v>agosto</v>
      </c>
      <c r="E1073" s="9">
        <v>0.39583333333333331</v>
      </c>
      <c r="F1073" s="80" t="s">
        <v>5893</v>
      </c>
      <c r="G1073" s="2" t="s">
        <v>39</v>
      </c>
      <c r="H1073" s="23"/>
      <c r="I1073" s="131"/>
      <c r="J1073" s="3"/>
      <c r="K1073" s="5" t="s">
        <v>6006</v>
      </c>
      <c r="L1073" s="6" t="s">
        <v>5894</v>
      </c>
      <c r="M1073" s="3" t="s">
        <v>145</v>
      </c>
      <c r="N1073" s="2" t="s">
        <v>145</v>
      </c>
      <c r="O1073" s="2" t="s">
        <v>6007</v>
      </c>
      <c r="P1073" s="3" t="s">
        <v>459</v>
      </c>
      <c r="S1073" s="3"/>
      <c r="T1073" s="7" t="s">
        <v>6008</v>
      </c>
      <c r="U1073" s="3" t="s">
        <v>6009</v>
      </c>
      <c r="V1073" s="3" t="s">
        <v>105</v>
      </c>
      <c r="W1073" s="3" t="s">
        <v>85</v>
      </c>
      <c r="X1073" s="3" t="s">
        <v>86</v>
      </c>
      <c r="Y1073" s="3" t="s">
        <v>83</v>
      </c>
      <c r="Z1073" s="4" t="str">
        <f>IF(Tabela1[[#This Row],[R.A.E]]="SIM",VLOOKUP(Tabela1[[#This Row],[CLASSIFICAÇÃO]],Lista_Susp_!PRAZO,2,0)+Tabela1[[#This Row],[DATA]],"")</f>
        <v/>
      </c>
      <c r="AA1073" s="13" t="b">
        <f ca="1">IF(Tabela1[[#This Row],[R.A.E]]="SIM",IF(AC1073="ok","CONCLUÍDO",IF(Tabela1[[#This Row],[PRAZO ABERTURA R.A.E]]&lt;TODAY(),"ATRASADO","NO PRAZO")))</f>
        <v>0</v>
      </c>
      <c r="AB1073" s="13" t="str">
        <f ca="1">IF(Tabela1[[#This Row],[PRAZO ABERTURA R.A.E]]&gt;=TODAY(),"",IF(Tabela1[[#This Row],[STATUS]]="ATRASADO",TODAY()-Tabela1[[#This Row],[PRAZO ABERTURA R.A.E]],""))</f>
        <v/>
      </c>
      <c r="AE1073" s="3"/>
      <c r="AF1073" t="s">
        <v>89</v>
      </c>
    </row>
    <row r="1074" spans="1:32" x14ac:dyDescent="0.25">
      <c r="A1074" s="2">
        <v>1073</v>
      </c>
      <c r="B1074" s="2" t="s">
        <v>25</v>
      </c>
      <c r="C1074" s="85">
        <v>45525</v>
      </c>
      <c r="D1074" s="18" t="str">
        <f t="shared" si="15"/>
        <v>agosto</v>
      </c>
      <c r="E1074" s="9">
        <v>0.45833333333333331</v>
      </c>
      <c r="F1074" s="80" t="s">
        <v>6010</v>
      </c>
      <c r="G1074" s="2" t="s">
        <v>28</v>
      </c>
      <c r="H1074" s="23" t="s">
        <v>2399</v>
      </c>
      <c r="I1074" s="131"/>
      <c r="J1074" s="3"/>
      <c r="K1074" s="5" t="s">
        <v>6011</v>
      </c>
      <c r="L1074" s="6" t="s">
        <v>150</v>
      </c>
      <c r="M1074" s="3" t="s">
        <v>237</v>
      </c>
      <c r="N1074" s="2" t="s">
        <v>237</v>
      </c>
      <c r="O1074" s="2" t="s">
        <v>6012</v>
      </c>
      <c r="P1074" s="3" t="s">
        <v>6013</v>
      </c>
      <c r="S1074" s="3"/>
      <c r="T1074" t="s">
        <v>6014</v>
      </c>
      <c r="U1074" s="3" t="s">
        <v>6015</v>
      </c>
      <c r="V1074" s="3" t="s">
        <v>112</v>
      </c>
      <c r="W1074" s="3" t="s">
        <v>85</v>
      </c>
      <c r="X1074" s="3" t="s">
        <v>86</v>
      </c>
      <c r="Y1074" s="3" t="s">
        <v>83</v>
      </c>
      <c r="Z1074" s="4" t="str">
        <f>IF(Tabela1[[#This Row],[R.A.E]]="SIM",VLOOKUP(Tabela1[[#This Row],[CLASSIFICAÇÃO]],Lista_Susp_!PRAZO,2,0)+Tabela1[[#This Row],[DATA]],"")</f>
        <v/>
      </c>
      <c r="AA1074" s="13" t="b">
        <f ca="1">IF(Tabela1[[#This Row],[R.A.E]]="SIM",IF(AC1074="ok","CONCLUÍDO",IF(Tabela1[[#This Row],[PRAZO ABERTURA R.A.E]]&lt;TODAY(),"ATRASADO","NO PRAZO")))</f>
        <v>0</v>
      </c>
      <c r="AB1074" s="13" t="str">
        <f ca="1">IF(Tabela1[[#This Row],[PRAZO ABERTURA R.A.E]]&gt;=TODAY(),"",IF(Tabela1[[#This Row],[STATUS]]="ATRASADO",TODAY()-Tabela1[[#This Row],[PRAZO ABERTURA R.A.E]],""))</f>
        <v/>
      </c>
      <c r="AE1074" s="3"/>
      <c r="AF1074" t="s">
        <v>83</v>
      </c>
    </row>
    <row r="1075" spans="1:32" ht="75" x14ac:dyDescent="0.25">
      <c r="A1075" s="2">
        <v>1074</v>
      </c>
      <c r="B1075" s="2" t="s">
        <v>25</v>
      </c>
      <c r="C1075" s="85">
        <v>45533</v>
      </c>
      <c r="D1075" s="18" t="str">
        <f t="shared" si="15"/>
        <v>agosto</v>
      </c>
      <c r="E1075" s="9">
        <v>0.64583333333333337</v>
      </c>
      <c r="F1075" s="80" t="s">
        <v>6016</v>
      </c>
      <c r="G1075" s="2" t="s">
        <v>39</v>
      </c>
      <c r="H1075" s="23"/>
      <c r="I1075" s="131"/>
      <c r="J1075" s="3" t="s">
        <v>89</v>
      </c>
      <c r="K1075" s="5" t="s">
        <v>6017</v>
      </c>
      <c r="L1075" s="6" t="s">
        <v>5461</v>
      </c>
      <c r="M1075" s="3" t="s">
        <v>145</v>
      </c>
      <c r="N1075" s="2" t="s">
        <v>145</v>
      </c>
      <c r="O1075" s="2" t="s">
        <v>6018</v>
      </c>
      <c r="P1075" s="3" t="s">
        <v>6019</v>
      </c>
      <c r="S1075" s="3"/>
      <c r="T1075" s="7" t="s">
        <v>6020</v>
      </c>
      <c r="U1075" s="3" t="s">
        <v>6021</v>
      </c>
      <c r="V1075" s="3" t="s">
        <v>91</v>
      </c>
      <c r="W1075" s="3" t="s">
        <v>92</v>
      </c>
      <c r="X1075" s="3" t="s">
        <v>95</v>
      </c>
      <c r="Y1075" s="3" t="s">
        <v>89</v>
      </c>
      <c r="Z1075" s="4">
        <f>IF(Tabela1[[#This Row],[R.A.E]]="SIM",VLOOKUP(Tabela1[[#This Row],[CLASSIFICAÇÃO]],Lista_Susp_!PRAZO,2,0)+Tabela1[[#This Row],[DATA]],"")</f>
        <v>45540</v>
      </c>
      <c r="AA1075" s="13" t="str">
        <f ca="1">IF(Tabela1[[#This Row],[R.A.E]]="SIM",IF(AC1075="ok","CONCLUÍDO",IF(Tabela1[[#This Row],[PRAZO ABERTURA R.A.E]]&lt;TODAY(),"ATRASADO","NO PRAZO")))</f>
        <v>ATRASADO</v>
      </c>
      <c r="AB1075" s="13">
        <f ca="1">IF(Tabela1[[#This Row],[PRAZO ABERTURA R.A.E]]&gt;=TODAY(),"",IF(Tabela1[[#This Row],[STATUS]]="ATRASADO",TODAY()-Tabela1[[#This Row],[PRAZO ABERTURA R.A.E]],""))</f>
        <v>8</v>
      </c>
      <c r="AE1075" s="3"/>
      <c r="AF1075" t="s">
        <v>89</v>
      </c>
    </row>
    <row r="1076" spans="1:32" ht="30" x14ac:dyDescent="0.25">
      <c r="A1076" s="2">
        <v>1075</v>
      </c>
      <c r="B1076" s="2" t="s">
        <v>25</v>
      </c>
      <c r="C1076" s="85">
        <v>45532</v>
      </c>
      <c r="D1076" s="18" t="str">
        <f t="shared" si="15"/>
        <v>agosto</v>
      </c>
      <c r="E1076" s="9">
        <v>0.66666666666666663</v>
      </c>
      <c r="F1076" s="80" t="s">
        <v>4545</v>
      </c>
      <c r="G1076" s="2" t="s">
        <v>28</v>
      </c>
      <c r="H1076" s="23" t="s">
        <v>2399</v>
      </c>
      <c r="I1076" s="131"/>
      <c r="J1076" s="3"/>
      <c r="K1076" s="5" t="s">
        <v>6126</v>
      </c>
      <c r="L1076" s="6" t="s">
        <v>150</v>
      </c>
      <c r="M1076" s="3" t="s">
        <v>237</v>
      </c>
      <c r="N1076" s="2" t="s">
        <v>237</v>
      </c>
      <c r="O1076" s="2" t="s">
        <v>6022</v>
      </c>
      <c r="P1076" s="3" t="s">
        <v>6013</v>
      </c>
      <c r="S1076" s="3"/>
      <c r="T1076" t="s">
        <v>6023</v>
      </c>
      <c r="U1076" s="3" t="s">
        <v>6024</v>
      </c>
      <c r="V1076" s="3" t="s">
        <v>112</v>
      </c>
      <c r="W1076" s="3" t="s">
        <v>85</v>
      </c>
      <c r="X1076" s="3" t="s">
        <v>86</v>
      </c>
      <c r="Y1076" s="3" t="s">
        <v>83</v>
      </c>
      <c r="Z1076" s="4" t="str">
        <f>IF(Tabela1[[#This Row],[R.A.E]]="SIM",VLOOKUP(Tabela1[[#This Row],[CLASSIFICAÇÃO]],Lista_Susp_!PRAZO,2,0)+Tabela1[[#This Row],[DATA]],"")</f>
        <v/>
      </c>
      <c r="AA1076" s="13" t="b">
        <f ca="1">IF(Tabela1[[#This Row],[R.A.E]]="SIM",IF(AC1076="ok","CONCLUÍDO",IF(Tabela1[[#This Row],[PRAZO ABERTURA R.A.E]]&lt;TODAY(),"ATRASADO","NO PRAZO")))</f>
        <v>0</v>
      </c>
      <c r="AB1076" s="13" t="str">
        <f ca="1">IF(Tabela1[[#This Row],[PRAZO ABERTURA R.A.E]]&gt;=TODAY(),"",IF(Tabela1[[#This Row],[STATUS]]="ATRASADO",TODAY()-Tabela1[[#This Row],[PRAZO ABERTURA R.A.E]],""))</f>
        <v/>
      </c>
      <c r="AE1076" s="3"/>
      <c r="AF1076" t="s">
        <v>83</v>
      </c>
    </row>
    <row r="1077" spans="1:32" ht="30" x14ac:dyDescent="0.25">
      <c r="A1077" s="2">
        <v>1076</v>
      </c>
      <c r="B1077" s="3" t="s">
        <v>25</v>
      </c>
      <c r="C1077" s="85">
        <v>45533</v>
      </c>
      <c r="D1077" s="18" t="str">
        <f t="shared" si="15"/>
        <v>agosto</v>
      </c>
      <c r="E1077" s="9">
        <v>0.53402777777777777</v>
      </c>
      <c r="F1077" s="80" t="s">
        <v>6025</v>
      </c>
      <c r="G1077" s="2" t="s">
        <v>28</v>
      </c>
      <c r="H1077" s="23" t="s">
        <v>2399</v>
      </c>
      <c r="I1077" s="131"/>
      <c r="J1077" s="3"/>
      <c r="K1077" s="5" t="s">
        <v>6026</v>
      </c>
      <c r="L1077" s="6" t="s">
        <v>3194</v>
      </c>
      <c r="M1077" s="3" t="s">
        <v>146</v>
      </c>
      <c r="N1077" s="2" t="s">
        <v>1733</v>
      </c>
      <c r="O1077" s="2" t="s">
        <v>6027</v>
      </c>
      <c r="P1077" s="3" t="s">
        <v>6028</v>
      </c>
      <c r="S1077" s="3"/>
      <c r="T1077" s="7" t="s">
        <v>6029</v>
      </c>
      <c r="U1077" s="3" t="s">
        <v>1216</v>
      </c>
      <c r="V1077" s="3" t="s">
        <v>99</v>
      </c>
      <c r="W1077" s="3" t="s">
        <v>85</v>
      </c>
      <c r="X1077" s="3" t="s">
        <v>86</v>
      </c>
      <c r="Y1077" s="3" t="s">
        <v>83</v>
      </c>
      <c r="Z1077" s="4" t="str">
        <f>IF(Tabela1[[#This Row],[R.A.E]]="SIM",VLOOKUP(Tabela1[[#This Row],[CLASSIFICAÇÃO]],Lista_Susp_!PRAZO,2,0)+Tabela1[[#This Row],[DATA]],"")</f>
        <v/>
      </c>
      <c r="AA1077" s="13" t="b">
        <f ca="1">IF(Tabela1[[#This Row],[R.A.E]]="SIM",IF(AC1077="ok","CONCLUÍDO",IF(Tabela1[[#This Row],[PRAZO ABERTURA R.A.E]]&lt;TODAY(),"ATRASADO","NO PRAZO")))</f>
        <v>0</v>
      </c>
      <c r="AB1077" s="13" t="str">
        <f ca="1">IF(Tabela1[[#This Row],[PRAZO ABERTURA R.A.E]]&gt;=TODAY(),"",IF(Tabela1[[#This Row],[STATUS]]="ATRASADO",TODAY()-Tabela1[[#This Row],[PRAZO ABERTURA R.A.E]],""))</f>
        <v/>
      </c>
      <c r="AE1077" s="3"/>
      <c r="AF1077" t="s">
        <v>89</v>
      </c>
    </row>
    <row r="1078" spans="1:32" x14ac:dyDescent="0.25">
      <c r="A1078" s="2">
        <v>1077</v>
      </c>
      <c r="B1078" s="2" t="s">
        <v>25</v>
      </c>
      <c r="C1078" s="85">
        <v>45533</v>
      </c>
      <c r="D1078" s="18" t="str">
        <f t="shared" si="15"/>
        <v>agosto</v>
      </c>
      <c r="E1078" s="9">
        <v>0.4236111111111111</v>
      </c>
      <c r="F1078" s="80" t="s">
        <v>6172</v>
      </c>
      <c r="G1078" s="2" t="s">
        <v>34</v>
      </c>
      <c r="H1078" s="23"/>
      <c r="I1078" s="131" t="s">
        <v>5262</v>
      </c>
      <c r="J1078" s="3"/>
      <c r="K1078" s="5" t="s">
        <v>6125</v>
      </c>
      <c r="L1078" s="6" t="s">
        <v>33</v>
      </c>
      <c r="M1078" s="3" t="s">
        <v>145</v>
      </c>
      <c r="N1078" s="2" t="s">
        <v>1245</v>
      </c>
      <c r="O1078" s="2" t="s">
        <v>6030</v>
      </c>
      <c r="P1078" s="3" t="s">
        <v>4206</v>
      </c>
      <c r="S1078" s="3"/>
      <c r="T1078" t="s">
        <v>6031</v>
      </c>
      <c r="U1078" s="3" t="s">
        <v>6032</v>
      </c>
      <c r="V1078" s="3" t="s">
        <v>276</v>
      </c>
      <c r="W1078" s="3" t="s">
        <v>85</v>
      </c>
      <c r="X1078" s="3" t="s">
        <v>86</v>
      </c>
      <c r="Y1078" s="3" t="s">
        <v>89</v>
      </c>
      <c r="Z1078" s="4">
        <f>IF(Tabela1[[#This Row],[R.A.E]]="SIM",VLOOKUP(Tabela1[[#This Row],[CLASSIFICAÇÃO]],Lista_Susp_!PRAZO,2,0)+Tabela1[[#This Row],[DATA]],"")</f>
        <v>45540</v>
      </c>
      <c r="AA1078" s="13" t="str">
        <f ca="1">IF(Tabela1[[#This Row],[R.A.E]]="SIM",IF(AC1078="ok","CONCLUÍDO",IF(Tabela1[[#This Row],[PRAZO ABERTURA R.A.E]]&lt;TODAY(),"ATRASADO","NO PRAZO")))</f>
        <v>CONCLUÍDO</v>
      </c>
      <c r="AB1078" s="13" t="str">
        <f ca="1">IF(Tabela1[[#This Row],[PRAZO ABERTURA R.A.E]]&gt;=TODAY(),"",IF(Tabela1[[#This Row],[STATUS]]="ATRASADO",TODAY()-Tabela1[[#This Row],[PRAZO ABERTURA R.A.E]],""))</f>
        <v/>
      </c>
      <c r="AC1078" s="4" t="s">
        <v>958</v>
      </c>
      <c r="AD1078" s="4">
        <v>45539</v>
      </c>
      <c r="AE1078" s="3"/>
      <c r="AF1078" t="s">
        <v>89</v>
      </c>
    </row>
    <row r="1079" spans="1:32" ht="30" x14ac:dyDescent="0.25">
      <c r="A1079" s="2">
        <v>1078</v>
      </c>
      <c r="B1079" s="2" t="s">
        <v>30</v>
      </c>
      <c r="C1079" s="85">
        <v>45533</v>
      </c>
      <c r="D1079" s="18" t="str">
        <f t="shared" si="15"/>
        <v>agosto</v>
      </c>
      <c r="E1079" s="9">
        <v>0.35416666666666669</v>
      </c>
      <c r="F1079" s="80" t="s">
        <v>6033</v>
      </c>
      <c r="G1079" s="2" t="s">
        <v>32</v>
      </c>
      <c r="H1079" s="23"/>
      <c r="I1079" s="131"/>
      <c r="J1079" s="3"/>
      <c r="K1079" s="5" t="s">
        <v>6034</v>
      </c>
      <c r="L1079" s="6" t="s">
        <v>221</v>
      </c>
      <c r="M1079" s="3" t="s">
        <v>145</v>
      </c>
      <c r="N1079" s="2" t="s">
        <v>1087</v>
      </c>
      <c r="O1079" s="2" t="s">
        <v>6035</v>
      </c>
      <c r="P1079" s="3" t="s">
        <v>3497</v>
      </c>
      <c r="S1079" s="3"/>
      <c r="T1079" s="7" t="s">
        <v>6036</v>
      </c>
      <c r="U1079" s="3" t="s">
        <v>6037</v>
      </c>
      <c r="V1079" s="3" t="s">
        <v>6038</v>
      </c>
      <c r="W1079" s="3" t="s">
        <v>85</v>
      </c>
      <c r="X1079" s="3" t="s">
        <v>86</v>
      </c>
      <c r="Y1079" s="3" t="s">
        <v>83</v>
      </c>
      <c r="Z1079" s="4" t="str">
        <f>IF(Tabela1[[#This Row],[R.A.E]]="SIM",VLOOKUP(Tabela1[[#This Row],[CLASSIFICAÇÃO]],Lista_Susp_!PRAZO,2,0)+Tabela1[[#This Row],[DATA]],"")</f>
        <v/>
      </c>
      <c r="AA1079" s="13" t="b">
        <f ca="1">IF(Tabela1[[#This Row],[R.A.E]]="SIM",IF(AC1079="ok","CONCLUÍDO",IF(Tabela1[[#This Row],[PRAZO ABERTURA R.A.E]]&lt;TODAY(),"ATRASADO","NO PRAZO")))</f>
        <v>0</v>
      </c>
      <c r="AB1079" s="13" t="str">
        <f ca="1">IF(Tabela1[[#This Row],[PRAZO ABERTURA R.A.E]]&gt;=TODAY(),"",IF(Tabela1[[#This Row],[STATUS]]="ATRASADO",TODAY()-Tabela1[[#This Row],[PRAZO ABERTURA R.A.E]],""))</f>
        <v/>
      </c>
      <c r="AE1079" s="3"/>
      <c r="AF1079" t="s">
        <v>89</v>
      </c>
    </row>
    <row r="1080" spans="1:32" ht="45" x14ac:dyDescent="0.25">
      <c r="A1080" s="168">
        <v>1079</v>
      </c>
      <c r="B1080" s="2" t="s">
        <v>25</v>
      </c>
      <c r="C1080" s="85">
        <v>45530</v>
      </c>
      <c r="D1080" s="18" t="str">
        <f t="shared" ref="D1080:D1143" si="16">TEXT(C1080,"MMMM")</f>
        <v>agosto</v>
      </c>
      <c r="E1080" s="9">
        <v>0.5625</v>
      </c>
      <c r="F1080" s="80" t="s">
        <v>6039</v>
      </c>
      <c r="G1080" s="2" t="s">
        <v>36</v>
      </c>
      <c r="H1080" s="23"/>
      <c r="I1080" s="131"/>
      <c r="J1080" s="3"/>
      <c r="K1080" s="5" t="s">
        <v>6124</v>
      </c>
      <c r="L1080" s="6" t="s">
        <v>150</v>
      </c>
      <c r="M1080" s="3" t="s">
        <v>257</v>
      </c>
      <c r="N1080" s="2" t="s">
        <v>6040</v>
      </c>
      <c r="O1080" s="2" t="s">
        <v>6041</v>
      </c>
      <c r="P1080" s="3" t="s">
        <v>6042</v>
      </c>
      <c r="S1080" s="3"/>
      <c r="T1080" s="7" t="s">
        <v>6043</v>
      </c>
      <c r="U1080" s="3" t="s">
        <v>6044</v>
      </c>
      <c r="V1080" s="3" t="s">
        <v>93</v>
      </c>
      <c r="W1080" s="3" t="s">
        <v>85</v>
      </c>
      <c r="X1080" s="3" t="s">
        <v>86</v>
      </c>
      <c r="Y1080" s="3" t="s">
        <v>83</v>
      </c>
      <c r="Z1080" s="4" t="str">
        <f>IF(Tabela1[[#This Row],[R.A.E]]="SIM",VLOOKUP(Tabela1[[#This Row],[CLASSIFICAÇÃO]],Lista_Susp_!PRAZO,2,0)+Tabela1[[#This Row],[DATA]],"")</f>
        <v/>
      </c>
      <c r="AA1080" s="13" t="b">
        <f ca="1">IF(Tabela1[[#This Row],[R.A.E]]="SIM",IF(AC1080="ok","CONCLUÍDO",IF(Tabela1[[#This Row],[PRAZO ABERTURA R.A.E]]&lt;TODAY(),"ATRASADO","NO PRAZO")))</f>
        <v>0</v>
      </c>
      <c r="AB1080" s="13" t="str">
        <f ca="1">IF(Tabela1[[#This Row],[PRAZO ABERTURA R.A.E]]&gt;=TODAY(),"",IF(Tabela1[[#This Row],[STATUS]]="ATRASADO",TODAY()-Tabela1[[#This Row],[PRAZO ABERTURA R.A.E]],""))</f>
        <v/>
      </c>
      <c r="AE1080" s="3"/>
      <c r="AF1080" t="s">
        <v>83</v>
      </c>
    </row>
    <row r="1081" spans="1:32" x14ac:dyDescent="0.25">
      <c r="A1081" s="2">
        <v>1080</v>
      </c>
      <c r="B1081" s="2" t="s">
        <v>25</v>
      </c>
      <c r="C1081" s="85">
        <v>45532</v>
      </c>
      <c r="D1081" s="18" t="str">
        <f t="shared" si="16"/>
        <v>agosto</v>
      </c>
      <c r="E1081" s="9">
        <v>0.69444444444444453</v>
      </c>
      <c r="F1081" s="80" t="s">
        <v>6046</v>
      </c>
      <c r="G1081" s="2" t="s">
        <v>39</v>
      </c>
      <c r="H1081" s="23"/>
      <c r="I1081" s="131"/>
      <c r="J1081" s="3"/>
      <c r="K1081" s="5" t="s">
        <v>6045</v>
      </c>
      <c r="L1081" s="6" t="s">
        <v>150</v>
      </c>
      <c r="M1081" s="3" t="s">
        <v>147</v>
      </c>
      <c r="N1081" s="2" t="s">
        <v>1767</v>
      </c>
      <c r="O1081" s="2" t="s">
        <v>6047</v>
      </c>
      <c r="P1081" s="3" t="s">
        <v>6048</v>
      </c>
      <c r="S1081" s="3"/>
      <c r="T1081" t="s">
        <v>6049</v>
      </c>
      <c r="U1081" s="3" t="s">
        <v>6050</v>
      </c>
      <c r="V1081" s="3" t="s">
        <v>105</v>
      </c>
      <c r="W1081" s="3" t="s">
        <v>85</v>
      </c>
      <c r="X1081" s="3" t="s">
        <v>95</v>
      </c>
      <c r="Y1081" s="3" t="s">
        <v>89</v>
      </c>
      <c r="Z1081" s="4">
        <f>IF(Tabela1[[#This Row],[R.A.E]]="SIM",VLOOKUP(Tabela1[[#This Row],[CLASSIFICAÇÃO]],Lista_Susp_!PRAZO,2,0)+Tabela1[[#This Row],[DATA]],"")</f>
        <v>45539</v>
      </c>
      <c r="AA1081" s="13" t="str">
        <f ca="1">IF(Tabela1[[#This Row],[R.A.E]]="SIM",IF(AC1081="ok","CONCLUÍDO",IF(Tabela1[[#This Row],[PRAZO ABERTURA R.A.E]]&lt;TODAY(),"ATRASADO","NO PRAZO")))</f>
        <v>CONCLUÍDO</v>
      </c>
      <c r="AB1081" s="13" t="str">
        <f ca="1">IF(Tabela1[[#This Row],[PRAZO ABERTURA R.A.E]]&gt;=TODAY(),"",IF(Tabela1[[#This Row],[STATUS]]="ATRASADO",TODAY()-Tabela1[[#This Row],[PRAZO ABERTURA R.A.E]],""))</f>
        <v/>
      </c>
      <c r="AC1081" s="3" t="s">
        <v>958</v>
      </c>
      <c r="AE1081" s="3"/>
      <c r="AF1081" t="s">
        <v>89</v>
      </c>
    </row>
    <row r="1082" spans="1:32" ht="90" x14ac:dyDescent="0.25">
      <c r="A1082" s="2">
        <v>1081</v>
      </c>
      <c r="B1082" s="2" t="s">
        <v>25</v>
      </c>
      <c r="C1082" s="85">
        <v>45532</v>
      </c>
      <c r="D1082" s="18" t="str">
        <f t="shared" si="16"/>
        <v>agosto</v>
      </c>
      <c r="E1082" s="9">
        <v>0.70833333333333337</v>
      </c>
      <c r="F1082" s="80" t="s">
        <v>6051</v>
      </c>
      <c r="G1082" s="2" t="s">
        <v>32</v>
      </c>
      <c r="H1082" s="23"/>
      <c r="I1082" s="131"/>
      <c r="J1082" s="3"/>
      <c r="K1082" s="5" t="s">
        <v>6123</v>
      </c>
      <c r="L1082" s="6" t="s">
        <v>150</v>
      </c>
      <c r="M1082" s="3" t="s">
        <v>257</v>
      </c>
      <c r="N1082" s="2" t="s">
        <v>3302</v>
      </c>
      <c r="O1082" s="2" t="s">
        <v>6052</v>
      </c>
      <c r="P1082" s="3" t="s">
        <v>6053</v>
      </c>
      <c r="S1082" s="3"/>
      <c r="T1082" s="7" t="s">
        <v>6054</v>
      </c>
      <c r="U1082" s="3" t="s">
        <v>3306</v>
      </c>
      <c r="V1082" s="3" t="s">
        <v>93</v>
      </c>
      <c r="W1082" s="3" t="s">
        <v>85</v>
      </c>
      <c r="X1082" s="3" t="s">
        <v>86</v>
      </c>
      <c r="Y1082" s="3" t="s">
        <v>83</v>
      </c>
      <c r="Z1082" s="4" t="str">
        <f>IF(Tabela1[[#This Row],[R.A.E]]="SIM",VLOOKUP(Tabela1[[#This Row],[CLASSIFICAÇÃO]],Lista_Susp_!PRAZO,2,0)+Tabela1[[#This Row],[DATA]],"")</f>
        <v/>
      </c>
      <c r="AA1082" s="13" t="b">
        <f ca="1">IF(Tabela1[[#This Row],[R.A.E]]="SIM",IF(AC1082="ok","CONCLUÍDO",IF(Tabela1[[#This Row],[PRAZO ABERTURA R.A.E]]&lt;TODAY(),"ATRASADO","NO PRAZO")))</f>
        <v>0</v>
      </c>
      <c r="AB1082" s="13" t="str">
        <f ca="1">IF(Tabela1[[#This Row],[PRAZO ABERTURA R.A.E]]&gt;=TODAY(),"",IF(Tabela1[[#This Row],[STATUS]]="ATRASADO",TODAY()-Tabela1[[#This Row],[PRAZO ABERTURA R.A.E]],""))</f>
        <v/>
      </c>
      <c r="AE1082" s="3"/>
      <c r="AF1082" t="s">
        <v>89</v>
      </c>
    </row>
    <row r="1083" spans="1:32" ht="30" x14ac:dyDescent="0.25">
      <c r="A1083" s="2">
        <v>1082</v>
      </c>
      <c r="B1083" s="2" t="s">
        <v>25</v>
      </c>
      <c r="C1083" s="85">
        <v>45533</v>
      </c>
      <c r="D1083" s="18" t="str">
        <f t="shared" si="16"/>
        <v>agosto</v>
      </c>
      <c r="E1083" s="9">
        <v>0.74305555555555547</v>
      </c>
      <c r="F1083" s="80" t="s">
        <v>6055</v>
      </c>
      <c r="G1083" s="2" t="s">
        <v>28</v>
      </c>
      <c r="H1083" s="23" t="s">
        <v>2400</v>
      </c>
      <c r="I1083" s="131"/>
      <c r="J1083" s="3"/>
      <c r="K1083" s="5" t="s">
        <v>6122</v>
      </c>
      <c r="L1083" s="6" t="s">
        <v>150</v>
      </c>
      <c r="M1083" s="3" t="s">
        <v>146</v>
      </c>
      <c r="N1083" s="2" t="s">
        <v>6056</v>
      </c>
      <c r="O1083" s="2" t="s">
        <v>6057</v>
      </c>
      <c r="P1083" s="3" t="s">
        <v>6058</v>
      </c>
      <c r="S1083" s="3"/>
      <c r="T1083" s="7" t="s">
        <v>6059</v>
      </c>
      <c r="U1083" s="3" t="s">
        <v>6060</v>
      </c>
      <c r="V1083" s="3" t="s">
        <v>122</v>
      </c>
      <c r="W1083" s="3" t="s">
        <v>85</v>
      </c>
      <c r="X1083" s="3" t="s">
        <v>86</v>
      </c>
      <c r="Y1083" s="3" t="s">
        <v>83</v>
      </c>
      <c r="Z1083" s="4" t="str">
        <f>IF(Tabela1[[#This Row],[R.A.E]]="SIM",VLOOKUP(Tabela1[[#This Row],[CLASSIFICAÇÃO]],Lista_Susp_!PRAZO,2,0)+Tabela1[[#This Row],[DATA]],"")</f>
        <v/>
      </c>
      <c r="AA1083" s="13" t="b">
        <f ca="1">IF(Tabela1[[#This Row],[R.A.E]]="SIM",IF(AC1083="ok","CONCLUÍDO",IF(Tabela1[[#This Row],[PRAZO ABERTURA R.A.E]]&lt;TODAY(),"ATRASADO","NO PRAZO")))</f>
        <v>0</v>
      </c>
      <c r="AB1083" s="13" t="str">
        <f ca="1">IF(Tabela1[[#This Row],[PRAZO ABERTURA R.A.E]]&gt;=TODAY(),"",IF(Tabela1[[#This Row],[STATUS]]="ATRASADO",TODAY()-Tabela1[[#This Row],[PRAZO ABERTURA R.A.E]],""))</f>
        <v/>
      </c>
      <c r="AE1083" s="3"/>
      <c r="AF1083" t="s">
        <v>89</v>
      </c>
    </row>
    <row r="1084" spans="1:32" ht="30" x14ac:dyDescent="0.25">
      <c r="A1084" s="2">
        <v>1083</v>
      </c>
      <c r="B1084" s="2" t="s">
        <v>25</v>
      </c>
      <c r="C1084" s="85">
        <v>45533</v>
      </c>
      <c r="D1084" s="18" t="str">
        <f t="shared" si="16"/>
        <v>agosto</v>
      </c>
      <c r="E1084" s="9">
        <v>0.63194444444444442</v>
      </c>
      <c r="F1084" s="80" t="s">
        <v>6061</v>
      </c>
      <c r="G1084" s="2" t="s">
        <v>28</v>
      </c>
      <c r="H1084" s="23" t="s">
        <v>2401</v>
      </c>
      <c r="I1084" s="131"/>
      <c r="J1084" s="3"/>
      <c r="K1084" s="5" t="s">
        <v>6121</v>
      </c>
      <c r="L1084" s="6" t="s">
        <v>150</v>
      </c>
      <c r="M1084" s="3" t="s">
        <v>146</v>
      </c>
      <c r="N1084" s="2" t="s">
        <v>6062</v>
      </c>
      <c r="O1084" s="2" t="s">
        <v>6063</v>
      </c>
      <c r="P1084" s="3" t="s">
        <v>4061</v>
      </c>
      <c r="S1084" s="3"/>
      <c r="T1084" s="7" t="s">
        <v>6064</v>
      </c>
      <c r="U1084" s="3" t="s">
        <v>5429</v>
      </c>
      <c r="V1084" s="3" t="s">
        <v>297</v>
      </c>
      <c r="W1084" s="3" t="s">
        <v>85</v>
      </c>
      <c r="X1084" s="3" t="s">
        <v>86</v>
      </c>
      <c r="Y1084" s="3" t="s">
        <v>83</v>
      </c>
      <c r="Z1084" s="4" t="str">
        <f>IF(Tabela1[[#This Row],[R.A.E]]="SIM",VLOOKUP(Tabela1[[#This Row],[CLASSIFICAÇÃO]],Lista_Susp_!PRAZO,2,0)+Tabela1[[#This Row],[DATA]],"")</f>
        <v/>
      </c>
      <c r="AA1084" s="13" t="b">
        <f ca="1">IF(Tabela1[[#This Row],[R.A.E]]="SIM",IF(AC1084="ok","CONCLUÍDO",IF(Tabela1[[#This Row],[PRAZO ABERTURA R.A.E]]&lt;TODAY(),"ATRASADO","NO PRAZO")))</f>
        <v>0</v>
      </c>
      <c r="AB1084" s="13" t="str">
        <f ca="1">IF(Tabela1[[#This Row],[PRAZO ABERTURA R.A.E]]&gt;=TODAY(),"",IF(Tabela1[[#This Row],[STATUS]]="ATRASADO",TODAY()-Tabela1[[#This Row],[PRAZO ABERTURA R.A.E]],""))</f>
        <v/>
      </c>
      <c r="AE1084" s="3"/>
      <c r="AF1084" t="s">
        <v>89</v>
      </c>
    </row>
    <row r="1085" spans="1:32" ht="60" x14ac:dyDescent="0.25">
      <c r="A1085" s="2">
        <v>1084</v>
      </c>
      <c r="B1085" s="2" t="s">
        <v>30</v>
      </c>
      <c r="C1085" s="85">
        <v>45533</v>
      </c>
      <c r="D1085" s="18" t="str">
        <f t="shared" si="16"/>
        <v>agosto</v>
      </c>
      <c r="E1085" s="9">
        <v>0.34027777777777773</v>
      </c>
      <c r="F1085" s="80" t="s">
        <v>6065</v>
      </c>
      <c r="G1085" s="2" t="s">
        <v>26</v>
      </c>
      <c r="H1085" s="23"/>
      <c r="I1085" s="131"/>
      <c r="J1085" s="3"/>
      <c r="K1085" s="5" t="s">
        <v>6173</v>
      </c>
      <c r="L1085" s="6" t="s">
        <v>153</v>
      </c>
      <c r="M1085" s="3" t="s">
        <v>145</v>
      </c>
      <c r="N1085" s="2" t="s">
        <v>4394</v>
      </c>
      <c r="O1085" s="2" t="s">
        <v>6112</v>
      </c>
      <c r="P1085" s="3" t="s">
        <v>399</v>
      </c>
      <c r="S1085" s="3"/>
      <c r="T1085" s="7" t="s">
        <v>6066</v>
      </c>
      <c r="U1085" s="3" t="s">
        <v>6067</v>
      </c>
      <c r="V1085" s="3" t="s">
        <v>6038</v>
      </c>
      <c r="W1085" s="3" t="s">
        <v>92</v>
      </c>
      <c r="X1085" s="3" t="s">
        <v>95</v>
      </c>
      <c r="Y1085" s="3" t="s">
        <v>89</v>
      </c>
      <c r="Z1085" s="4">
        <f>IF(Tabela1[[#This Row],[R.A.E]]="SIM",VLOOKUP(Tabela1[[#This Row],[CLASSIFICAÇÃO]],Lista_Susp_!PRAZO,2,0)+Tabela1[[#This Row],[DATA]],"")</f>
        <v>45540</v>
      </c>
      <c r="AA1085" s="13" t="str">
        <f ca="1">IF(Tabela1[[#This Row],[R.A.E]]="SIM",IF(AC1085="ok","CONCLUÍDO",IF(Tabela1[[#This Row],[PRAZO ABERTURA R.A.E]]&lt;TODAY(),"ATRASADO","NO PRAZO")))</f>
        <v>ATRASADO</v>
      </c>
      <c r="AB1085" s="13">
        <f ca="1">IF(Tabela1[[#This Row],[PRAZO ABERTURA R.A.E]]&gt;=TODAY(),"",IF(Tabela1[[#This Row],[STATUS]]="ATRASADO",TODAY()-Tabela1[[#This Row],[PRAZO ABERTURA R.A.E]],""))</f>
        <v>8</v>
      </c>
      <c r="AE1085" s="3"/>
      <c r="AF1085" t="s">
        <v>89</v>
      </c>
    </row>
    <row r="1086" spans="1:32" x14ac:dyDescent="0.25">
      <c r="A1086" s="2">
        <v>1085</v>
      </c>
      <c r="B1086" s="2" t="s">
        <v>30</v>
      </c>
      <c r="C1086" s="85">
        <v>45534</v>
      </c>
      <c r="D1086" s="18" t="str">
        <f t="shared" si="16"/>
        <v>agosto</v>
      </c>
      <c r="E1086" s="9">
        <v>0.39583333333333331</v>
      </c>
      <c r="F1086" s="80" t="s">
        <v>6068</v>
      </c>
      <c r="G1086" s="2" t="s">
        <v>26</v>
      </c>
      <c r="H1086" s="23"/>
      <c r="I1086" s="131"/>
      <c r="J1086" s="3"/>
      <c r="K1086" s="5" t="s">
        <v>6069</v>
      </c>
      <c r="L1086" s="6" t="s">
        <v>153</v>
      </c>
      <c r="M1086" s="3" t="s">
        <v>145</v>
      </c>
      <c r="N1086" s="2" t="s">
        <v>1152</v>
      </c>
      <c r="O1086" s="2" t="s">
        <v>6070</v>
      </c>
      <c r="P1086" s="3" t="s">
        <v>3300</v>
      </c>
      <c r="S1086" s="3"/>
      <c r="T1086" t="s">
        <v>6071</v>
      </c>
      <c r="U1086" s="3" t="s">
        <v>4315</v>
      </c>
      <c r="V1086" s="3" t="s">
        <v>258</v>
      </c>
      <c r="W1086" s="3" t="s">
        <v>85</v>
      </c>
      <c r="X1086" s="3" t="s">
        <v>95</v>
      </c>
      <c r="Y1086" s="3" t="s">
        <v>89</v>
      </c>
      <c r="Z1086" s="4">
        <f>IF(Tabela1[[#This Row],[R.A.E]]="SIM",VLOOKUP(Tabela1[[#This Row],[CLASSIFICAÇÃO]],Lista_Susp_!PRAZO,2,0)+Tabela1[[#This Row],[DATA]],"")</f>
        <v>45541</v>
      </c>
      <c r="AA1086" s="13" t="str">
        <f ca="1">IF(Tabela1[[#This Row],[R.A.E]]="SIM",IF(AC1086="ok","CONCLUÍDO",IF(Tabela1[[#This Row],[PRAZO ABERTURA R.A.E]]&lt;TODAY(),"ATRASADO","NO PRAZO")))</f>
        <v>ATRASADO</v>
      </c>
      <c r="AB1086" s="13">
        <f ca="1">IF(Tabela1[[#This Row],[PRAZO ABERTURA R.A.E]]&gt;=TODAY(),"",IF(Tabela1[[#This Row],[STATUS]]="ATRASADO",TODAY()-Tabela1[[#This Row],[PRAZO ABERTURA R.A.E]],""))</f>
        <v>7</v>
      </c>
      <c r="AE1086" s="3"/>
      <c r="AF1086" t="s">
        <v>89</v>
      </c>
    </row>
    <row r="1087" spans="1:32" ht="45" x14ac:dyDescent="0.25">
      <c r="A1087" s="2">
        <v>1086</v>
      </c>
      <c r="B1087" s="2" t="s">
        <v>30</v>
      </c>
      <c r="C1087" s="85">
        <v>45534</v>
      </c>
      <c r="D1087" s="18" t="str">
        <f t="shared" si="16"/>
        <v>agosto</v>
      </c>
      <c r="E1087" s="9">
        <v>0.66666666666666663</v>
      </c>
      <c r="F1087" s="80" t="s">
        <v>5992</v>
      </c>
      <c r="G1087" s="2" t="s">
        <v>28</v>
      </c>
      <c r="H1087" s="23" t="s">
        <v>2399</v>
      </c>
      <c r="I1087" s="131"/>
      <c r="J1087" s="3"/>
      <c r="K1087" s="5" t="s">
        <v>6120</v>
      </c>
      <c r="L1087" s="6" t="s">
        <v>221</v>
      </c>
      <c r="M1087" s="3" t="s">
        <v>145</v>
      </c>
      <c r="N1087" s="2" t="s">
        <v>6072</v>
      </c>
      <c r="O1087" s="2" t="s">
        <v>6073</v>
      </c>
      <c r="P1087" s="3" t="s">
        <v>6074</v>
      </c>
      <c r="S1087" s="3"/>
      <c r="T1087" t="s">
        <v>6075</v>
      </c>
      <c r="U1087" s="3" t="s">
        <v>5996</v>
      </c>
      <c r="V1087" s="3" t="s">
        <v>6038</v>
      </c>
      <c r="W1087" s="3" t="s">
        <v>85</v>
      </c>
      <c r="X1087" s="3" t="s">
        <v>86</v>
      </c>
      <c r="Y1087" s="3" t="s">
        <v>83</v>
      </c>
      <c r="Z1087" s="4" t="str">
        <f>IF(Tabela1[[#This Row],[R.A.E]]="SIM",VLOOKUP(Tabela1[[#This Row],[CLASSIFICAÇÃO]],Lista_Susp_!PRAZO,2,0)+Tabela1[[#This Row],[DATA]],"")</f>
        <v/>
      </c>
      <c r="AA1087" s="13" t="b">
        <f ca="1">IF(Tabela1[[#This Row],[R.A.E]]="SIM",IF(AC1087="ok","CONCLUÍDO",IF(Tabela1[[#This Row],[PRAZO ABERTURA R.A.E]]&lt;TODAY(),"ATRASADO","NO PRAZO")))</f>
        <v>0</v>
      </c>
      <c r="AB1087" s="13" t="str">
        <f ca="1">IF(Tabela1[[#This Row],[PRAZO ABERTURA R.A.E]]&gt;=TODAY(),"",IF(Tabela1[[#This Row],[STATUS]]="ATRASADO",TODAY()-Tabela1[[#This Row],[PRAZO ABERTURA R.A.E]],""))</f>
        <v/>
      </c>
      <c r="AE1087" s="3"/>
      <c r="AF1087" t="s">
        <v>89</v>
      </c>
    </row>
    <row r="1088" spans="1:32" x14ac:dyDescent="0.25">
      <c r="A1088" s="2">
        <v>1087</v>
      </c>
      <c r="B1088" s="2" t="s">
        <v>25</v>
      </c>
      <c r="C1088" s="85">
        <v>45534</v>
      </c>
      <c r="D1088" s="18" t="str">
        <f t="shared" si="16"/>
        <v>agosto</v>
      </c>
      <c r="E1088" s="9">
        <v>0.375</v>
      </c>
      <c r="F1088" s="80" t="s">
        <v>576</v>
      </c>
      <c r="G1088" s="2" t="s">
        <v>32</v>
      </c>
      <c r="H1088" s="23"/>
      <c r="I1088" s="131"/>
      <c r="J1088" s="3"/>
      <c r="K1088" s="5" t="s">
        <v>6119</v>
      </c>
      <c r="L1088" s="6" t="s">
        <v>221</v>
      </c>
      <c r="M1088" s="3" t="s">
        <v>145</v>
      </c>
      <c r="N1088" s="2" t="s">
        <v>4265</v>
      </c>
      <c r="O1088" s="2" t="s">
        <v>6076</v>
      </c>
      <c r="P1088" s="3" t="s">
        <v>3497</v>
      </c>
      <c r="S1088" s="3"/>
      <c r="T1088" t="s">
        <v>6077</v>
      </c>
      <c r="U1088" s="3" t="s">
        <v>6078</v>
      </c>
      <c r="V1088" s="3" t="s">
        <v>276</v>
      </c>
      <c r="W1088" s="3" t="s">
        <v>85</v>
      </c>
      <c r="X1088" s="3" t="s">
        <v>86</v>
      </c>
      <c r="Y1088" s="3" t="s">
        <v>83</v>
      </c>
      <c r="Z1088" s="4" t="str">
        <f>IF(Tabela1[[#This Row],[R.A.E]]="SIM",VLOOKUP(Tabela1[[#This Row],[CLASSIFICAÇÃO]],Lista_Susp_!PRAZO,2,0)+Tabela1[[#This Row],[DATA]],"")</f>
        <v/>
      </c>
      <c r="AA1088" s="13" t="b">
        <f ca="1">IF(Tabela1[[#This Row],[R.A.E]]="SIM",IF(AC1088="ok","CONCLUÍDO",IF(Tabela1[[#This Row],[PRAZO ABERTURA R.A.E]]&lt;TODAY(),"ATRASADO","NO PRAZO")))</f>
        <v>0</v>
      </c>
      <c r="AB1088" s="13" t="str">
        <f ca="1">IF(Tabela1[[#This Row],[PRAZO ABERTURA R.A.E]]&gt;=TODAY(),"",IF(Tabela1[[#This Row],[STATUS]]="ATRASADO",TODAY()-Tabela1[[#This Row],[PRAZO ABERTURA R.A.E]],""))</f>
        <v/>
      </c>
      <c r="AE1088" s="3"/>
      <c r="AF1088" t="s">
        <v>89</v>
      </c>
    </row>
    <row r="1089" spans="1:32" x14ac:dyDescent="0.25">
      <c r="A1089" s="2">
        <v>1088</v>
      </c>
      <c r="B1089" s="2" t="s">
        <v>25</v>
      </c>
      <c r="C1089" s="85">
        <v>45534</v>
      </c>
      <c r="D1089" s="18" t="str">
        <f t="shared" si="16"/>
        <v>agosto</v>
      </c>
      <c r="E1089" s="9">
        <v>0.72916666666666663</v>
      </c>
      <c r="F1089" s="80" t="s">
        <v>6079</v>
      </c>
      <c r="G1089" s="2" t="s">
        <v>39</v>
      </c>
      <c r="H1089" s="23"/>
      <c r="I1089" s="131"/>
      <c r="J1089" s="3"/>
      <c r="K1089" s="5" t="s">
        <v>6118</v>
      </c>
      <c r="L1089" s="6" t="s">
        <v>221</v>
      </c>
      <c r="M1089" s="3" t="s">
        <v>145</v>
      </c>
      <c r="N1089" s="2" t="s">
        <v>4265</v>
      </c>
      <c r="O1089" s="2" t="s">
        <v>6080</v>
      </c>
      <c r="P1089" s="3" t="s">
        <v>6081</v>
      </c>
      <c r="S1089" s="3"/>
      <c r="T1089" s="7" t="s">
        <v>6082</v>
      </c>
      <c r="U1089" s="3" t="s">
        <v>6083</v>
      </c>
      <c r="V1089" s="3" t="s">
        <v>276</v>
      </c>
      <c r="W1089" s="3" t="s">
        <v>85</v>
      </c>
      <c r="X1089" s="3" t="s">
        <v>86</v>
      </c>
      <c r="Y1089" s="3" t="s">
        <v>83</v>
      </c>
      <c r="Z1089" s="4" t="str">
        <f>IF(Tabela1[[#This Row],[R.A.E]]="SIM",VLOOKUP(Tabela1[[#This Row],[CLASSIFICAÇÃO]],Lista_Susp_!PRAZO,2,0)+Tabela1[[#This Row],[DATA]],"")</f>
        <v/>
      </c>
      <c r="AA1089" s="13" t="b">
        <f ca="1">IF(Tabela1[[#This Row],[R.A.E]]="SIM",IF(AC1089="ok","CONCLUÍDO",IF(Tabela1[[#This Row],[PRAZO ABERTURA R.A.E]]&lt;TODAY(),"ATRASADO","NO PRAZO")))</f>
        <v>0</v>
      </c>
      <c r="AB1089" s="13" t="str">
        <f ca="1">IF(Tabela1[[#This Row],[PRAZO ABERTURA R.A.E]]&gt;=TODAY(),"",IF(Tabela1[[#This Row],[STATUS]]="ATRASADO",TODAY()-Tabela1[[#This Row],[PRAZO ABERTURA R.A.E]],""))</f>
        <v/>
      </c>
      <c r="AE1089" s="3"/>
      <c r="AF1089" t="s">
        <v>89</v>
      </c>
    </row>
    <row r="1090" spans="1:32" ht="45" x14ac:dyDescent="0.25">
      <c r="A1090" s="2">
        <v>1089</v>
      </c>
      <c r="B1090" s="2" t="s">
        <v>25</v>
      </c>
      <c r="C1090" s="85">
        <v>45534</v>
      </c>
      <c r="D1090" s="18" t="str">
        <f t="shared" si="16"/>
        <v>agosto</v>
      </c>
      <c r="E1090" s="9">
        <v>0.64583333333333337</v>
      </c>
      <c r="F1090" s="80" t="s">
        <v>6084</v>
      </c>
      <c r="G1090" s="2" t="s">
        <v>32</v>
      </c>
      <c r="H1090" s="23"/>
      <c r="I1090" s="131"/>
      <c r="J1090" s="3"/>
      <c r="K1090" s="5" t="s">
        <v>6085</v>
      </c>
      <c r="L1090" s="6" t="s">
        <v>5461</v>
      </c>
      <c r="M1090" s="3" t="s">
        <v>145</v>
      </c>
      <c r="N1090" s="2" t="s">
        <v>145</v>
      </c>
      <c r="O1090" s="2" t="s">
        <v>6086</v>
      </c>
      <c r="P1090" s="3" t="s">
        <v>6087</v>
      </c>
      <c r="S1090" s="3"/>
      <c r="T1090" s="7" t="s">
        <v>6088</v>
      </c>
      <c r="U1090" s="3" t="s">
        <v>6089</v>
      </c>
      <c r="V1090" s="3" t="s">
        <v>91</v>
      </c>
      <c r="W1090" s="3" t="s">
        <v>85</v>
      </c>
      <c r="X1090" s="3" t="s">
        <v>86</v>
      </c>
      <c r="Y1090" s="3" t="s">
        <v>83</v>
      </c>
      <c r="Z1090" s="4" t="str">
        <f>IF(Tabela1[[#This Row],[R.A.E]]="SIM",VLOOKUP(Tabela1[[#This Row],[CLASSIFICAÇÃO]],Lista_Susp_!PRAZO,2,0)+Tabela1[[#This Row],[DATA]],"")</f>
        <v/>
      </c>
      <c r="AA1090" s="13" t="b">
        <f ca="1">IF(Tabela1[[#This Row],[R.A.E]]="SIM",IF(AC1090="ok","CONCLUÍDO",IF(Tabela1[[#This Row],[PRAZO ABERTURA R.A.E]]&lt;TODAY(),"ATRASADO","NO PRAZO")))</f>
        <v>0</v>
      </c>
      <c r="AB1090" s="13" t="str">
        <f ca="1">IF(Tabela1[[#This Row],[PRAZO ABERTURA R.A.E]]&gt;=TODAY(),"",IF(Tabela1[[#This Row],[STATUS]]="ATRASADO",TODAY()-Tabela1[[#This Row],[PRAZO ABERTURA R.A.E]],""))</f>
        <v/>
      </c>
      <c r="AE1090" s="3"/>
      <c r="AF1090" t="s">
        <v>89</v>
      </c>
    </row>
    <row r="1091" spans="1:32" ht="75" x14ac:dyDescent="0.25">
      <c r="A1091" s="2">
        <v>1090</v>
      </c>
      <c r="B1091" s="2" t="s">
        <v>25</v>
      </c>
      <c r="C1091" s="85">
        <v>45534</v>
      </c>
      <c r="D1091" s="18" t="str">
        <f t="shared" si="16"/>
        <v>agosto</v>
      </c>
      <c r="E1091" s="9">
        <v>0.88194444444444453</v>
      </c>
      <c r="F1091" s="80" t="s">
        <v>6090</v>
      </c>
      <c r="G1091" s="2" t="s">
        <v>26</v>
      </c>
      <c r="H1091" s="23"/>
      <c r="I1091" s="131"/>
      <c r="J1091" s="3" t="s">
        <v>89</v>
      </c>
      <c r="K1091" s="5" t="s">
        <v>6117</v>
      </c>
      <c r="L1091" s="6" t="s">
        <v>150</v>
      </c>
      <c r="M1091" s="3" t="s">
        <v>146</v>
      </c>
      <c r="N1091" s="2" t="s">
        <v>1733</v>
      </c>
      <c r="O1091" s="2" t="s">
        <v>6091</v>
      </c>
      <c r="P1091" s="3" t="s">
        <v>1673</v>
      </c>
      <c r="S1091" s="3"/>
      <c r="T1091" s="7" t="s">
        <v>6092</v>
      </c>
      <c r="U1091" s="3" t="s">
        <v>322</v>
      </c>
      <c r="V1091" s="3" t="s">
        <v>98</v>
      </c>
      <c r="W1091" s="3" t="s">
        <v>88</v>
      </c>
      <c r="X1091" s="3" t="s">
        <v>86</v>
      </c>
      <c r="Y1091" s="3" t="s">
        <v>89</v>
      </c>
      <c r="Z1091" s="4">
        <f>IF(Tabela1[[#This Row],[R.A.E]]="SIM",VLOOKUP(Tabela1[[#This Row],[CLASSIFICAÇÃO]],Lista_Susp_!PRAZO,2,0)+Tabela1[[#This Row],[DATA]],"")</f>
        <v>45541</v>
      </c>
      <c r="AA1091" s="13" t="str">
        <f ca="1">IF(Tabela1[[#This Row],[R.A.E]]="SIM",IF(AC1091="ok","CONCLUÍDO",IF(Tabela1[[#This Row],[PRAZO ABERTURA R.A.E]]&lt;TODAY(),"ATRASADO","NO PRAZO")))</f>
        <v>CONCLUÍDO</v>
      </c>
      <c r="AB1091" s="13" t="str">
        <f ca="1">IF(Tabela1[[#This Row],[PRAZO ABERTURA R.A.E]]&gt;=TODAY(),"",IF(Tabela1[[#This Row],[STATUS]]="ATRASADO",TODAY()-Tabela1[[#This Row],[PRAZO ABERTURA R.A.E]],""))</f>
        <v/>
      </c>
      <c r="AC1091" s="3" t="s">
        <v>958</v>
      </c>
      <c r="AD1091" s="4">
        <v>45540</v>
      </c>
      <c r="AE1091" s="3" t="s">
        <v>5628</v>
      </c>
      <c r="AF1091" t="s">
        <v>89</v>
      </c>
    </row>
    <row r="1092" spans="1:32" ht="60" x14ac:dyDescent="0.25">
      <c r="A1092" s="2">
        <v>1091</v>
      </c>
      <c r="B1092" s="2" t="s">
        <v>25</v>
      </c>
      <c r="C1092" s="85">
        <v>45533</v>
      </c>
      <c r="D1092" s="18" t="str">
        <f t="shared" si="16"/>
        <v>agosto</v>
      </c>
      <c r="E1092" s="9">
        <v>0.68055555555555547</v>
      </c>
      <c r="F1092" s="80" t="s">
        <v>6093</v>
      </c>
      <c r="G1092" s="2" t="s">
        <v>39</v>
      </c>
      <c r="H1092" s="23"/>
      <c r="I1092" s="131"/>
      <c r="J1092" s="3"/>
      <c r="K1092" s="5" t="s">
        <v>6116</v>
      </c>
      <c r="L1092" s="6" t="s">
        <v>150</v>
      </c>
      <c r="M1092" s="3" t="s">
        <v>284</v>
      </c>
      <c r="N1092" s="3" t="s">
        <v>284</v>
      </c>
      <c r="O1092" s="2" t="s">
        <v>6094</v>
      </c>
      <c r="P1092" s="3" t="s">
        <v>929</v>
      </c>
      <c r="S1092" s="3"/>
      <c r="T1092" s="7" t="s">
        <v>6095</v>
      </c>
      <c r="U1092" s="3" t="s">
        <v>812</v>
      </c>
      <c r="V1092" s="3" t="s">
        <v>93</v>
      </c>
      <c r="W1092" s="3" t="s">
        <v>85</v>
      </c>
      <c r="X1092" s="3" t="s">
        <v>86</v>
      </c>
      <c r="Y1092" s="3" t="s">
        <v>83</v>
      </c>
      <c r="Z1092" s="4" t="str">
        <f>IF(Tabela1[[#This Row],[R.A.E]]="SIM",VLOOKUP(Tabela1[[#This Row],[CLASSIFICAÇÃO]],Lista_Susp_!PRAZO,2,0)+Tabela1[[#This Row],[DATA]],"")</f>
        <v/>
      </c>
      <c r="AA1092" s="13" t="b">
        <f ca="1">IF(Tabela1[[#This Row],[R.A.E]]="SIM",IF(AC1092="ok","CONCLUÍDO",IF(Tabela1[[#This Row],[PRAZO ABERTURA R.A.E]]&lt;TODAY(),"ATRASADO","NO PRAZO")))</f>
        <v>0</v>
      </c>
      <c r="AB1092" s="13" t="str">
        <f ca="1">IF(Tabela1[[#This Row],[PRAZO ABERTURA R.A.E]]&gt;=TODAY(),"",IF(Tabela1[[#This Row],[STATUS]]="ATRASADO",TODAY()-Tabela1[[#This Row],[PRAZO ABERTURA R.A.E]],""))</f>
        <v/>
      </c>
      <c r="AE1092" s="3"/>
      <c r="AF1092" t="s">
        <v>89</v>
      </c>
    </row>
    <row r="1093" spans="1:32" ht="36.75" customHeight="1" x14ac:dyDescent="0.25">
      <c r="A1093" s="2">
        <v>1092</v>
      </c>
      <c r="B1093" s="2" t="s">
        <v>25</v>
      </c>
      <c r="C1093" s="85">
        <v>45535</v>
      </c>
      <c r="D1093" s="18" t="str">
        <f t="shared" si="16"/>
        <v>agosto</v>
      </c>
      <c r="E1093" s="9">
        <v>0.39583333333333331</v>
      </c>
      <c r="F1093" s="80" t="s">
        <v>4100</v>
      </c>
      <c r="G1093" s="2" t="s">
        <v>32</v>
      </c>
      <c r="H1093" s="23"/>
      <c r="I1093" s="131"/>
      <c r="J1093" s="3"/>
      <c r="K1093" s="5" t="s">
        <v>6115</v>
      </c>
      <c r="L1093" s="6" t="s">
        <v>150</v>
      </c>
      <c r="M1093" s="3" t="s">
        <v>257</v>
      </c>
      <c r="N1093" s="2" t="s">
        <v>6096</v>
      </c>
      <c r="O1093" s="2" t="s">
        <v>6097</v>
      </c>
      <c r="P1093" s="3" t="s">
        <v>6098</v>
      </c>
      <c r="S1093" s="3"/>
      <c r="T1093" t="s">
        <v>6099</v>
      </c>
      <c r="U1093" s="3" t="s">
        <v>3642</v>
      </c>
      <c r="V1093" s="3" t="s">
        <v>93</v>
      </c>
      <c r="W1093" s="3" t="s">
        <v>85</v>
      </c>
      <c r="X1093" s="3" t="s">
        <v>86</v>
      </c>
      <c r="Y1093" s="3" t="s">
        <v>83</v>
      </c>
      <c r="Z1093" s="4" t="str">
        <f>IF(Tabela1[[#This Row],[R.A.E]]="SIM",VLOOKUP(Tabela1[[#This Row],[CLASSIFICAÇÃO]],Lista_Susp_!PRAZO,2,0)+Tabela1[[#This Row],[DATA]],"")</f>
        <v/>
      </c>
      <c r="AA1093" s="13" t="b">
        <f ca="1">IF(Tabela1[[#This Row],[R.A.E]]="SIM",IF(AC1093="ok","CONCLUÍDO",IF(Tabela1[[#This Row],[PRAZO ABERTURA R.A.E]]&lt;TODAY(),"ATRASADO","NO PRAZO")))</f>
        <v>0</v>
      </c>
      <c r="AB1093" s="13" t="str">
        <f ca="1">IF(Tabela1[[#This Row],[PRAZO ABERTURA R.A.E]]&gt;=TODAY(),"",IF(Tabela1[[#This Row],[STATUS]]="ATRASADO",TODAY()-Tabela1[[#This Row],[PRAZO ABERTURA R.A.E]],""))</f>
        <v/>
      </c>
      <c r="AE1093" s="3"/>
      <c r="AF1093" t="s">
        <v>89</v>
      </c>
    </row>
    <row r="1094" spans="1:32" ht="45" x14ac:dyDescent="0.25">
      <c r="A1094" s="2">
        <v>1093</v>
      </c>
      <c r="B1094" s="2" t="s">
        <v>25</v>
      </c>
      <c r="C1094" s="85">
        <v>45536</v>
      </c>
      <c r="D1094" s="18" t="str">
        <f t="shared" si="16"/>
        <v>setembro</v>
      </c>
      <c r="E1094" s="9">
        <v>0.43263888888888885</v>
      </c>
      <c r="F1094" s="80" t="s">
        <v>6100</v>
      </c>
      <c r="G1094" s="2" t="s">
        <v>28</v>
      </c>
      <c r="H1094" s="23" t="s">
        <v>2401</v>
      </c>
      <c r="I1094" s="131"/>
      <c r="J1094" s="3"/>
      <c r="K1094" s="5" t="s">
        <v>6114</v>
      </c>
      <c r="L1094" s="6" t="s">
        <v>150</v>
      </c>
      <c r="M1094" s="3" t="s">
        <v>146</v>
      </c>
      <c r="N1094" s="2" t="s">
        <v>6101</v>
      </c>
      <c r="O1094" s="2" t="s">
        <v>6102</v>
      </c>
      <c r="P1094" s="3" t="s">
        <v>533</v>
      </c>
      <c r="S1094" s="3"/>
      <c r="T1094" s="7" t="s">
        <v>6103</v>
      </c>
      <c r="U1094" s="3" t="s">
        <v>1298</v>
      </c>
      <c r="V1094" s="3" t="s">
        <v>122</v>
      </c>
      <c r="W1094" s="3" t="s">
        <v>85</v>
      </c>
      <c r="X1094" s="3" t="s">
        <v>86</v>
      </c>
      <c r="Y1094" s="3" t="s">
        <v>83</v>
      </c>
      <c r="Z1094" s="4" t="str">
        <f>IF(Tabela1[[#This Row],[R.A.E]]="SIM",VLOOKUP(Tabela1[[#This Row],[CLASSIFICAÇÃO]],Lista_Susp_!PRAZO,2,0)+Tabela1[[#This Row],[DATA]],"")</f>
        <v/>
      </c>
      <c r="AA1094" s="13" t="b">
        <f ca="1">IF(Tabela1[[#This Row],[R.A.E]]="SIM",IF(AC1094="ok","CONCLUÍDO",IF(Tabela1[[#This Row],[PRAZO ABERTURA R.A.E]]&lt;TODAY(),"ATRASADO","NO PRAZO")))</f>
        <v>0</v>
      </c>
      <c r="AB1094" s="13" t="str">
        <f ca="1">IF(Tabela1[[#This Row],[PRAZO ABERTURA R.A.E]]&gt;=TODAY(),"",IF(Tabela1[[#This Row],[STATUS]]="ATRASADO",TODAY()-Tabela1[[#This Row],[PRAZO ABERTURA R.A.E]],""))</f>
        <v/>
      </c>
      <c r="AE1094" s="3"/>
      <c r="AF1094" t="s">
        <v>89</v>
      </c>
    </row>
    <row r="1095" spans="1:32" ht="45" customHeight="1" x14ac:dyDescent="0.25">
      <c r="A1095" s="2">
        <v>1094</v>
      </c>
      <c r="B1095" s="2" t="s">
        <v>25</v>
      </c>
      <c r="C1095" s="85">
        <v>45537</v>
      </c>
      <c r="D1095" s="18" t="str">
        <f t="shared" si="16"/>
        <v>setembro</v>
      </c>
      <c r="E1095" s="9">
        <v>0.17708333333333334</v>
      </c>
      <c r="F1095" s="80" t="s">
        <v>6104</v>
      </c>
      <c r="G1095" s="2" t="s">
        <v>28</v>
      </c>
      <c r="H1095" s="23" t="s">
        <v>2401</v>
      </c>
      <c r="I1095" s="131"/>
      <c r="J1095" s="3"/>
      <c r="K1095" s="5" t="s">
        <v>6113</v>
      </c>
      <c r="L1095" s="6" t="s">
        <v>150</v>
      </c>
      <c r="M1095" s="3" t="s">
        <v>146</v>
      </c>
      <c r="N1095" s="2" t="s">
        <v>971</v>
      </c>
      <c r="O1095" s="2" t="s">
        <v>6105</v>
      </c>
      <c r="P1095" s="3" t="s">
        <v>533</v>
      </c>
      <c r="S1095" s="3"/>
      <c r="T1095" t="s">
        <v>6106</v>
      </c>
      <c r="U1095" s="3" t="s">
        <v>6107</v>
      </c>
      <c r="V1095" s="3" t="s">
        <v>122</v>
      </c>
      <c r="W1095" s="3" t="s">
        <v>85</v>
      </c>
      <c r="X1095" s="3" t="s">
        <v>86</v>
      </c>
      <c r="Y1095" s="3" t="s">
        <v>83</v>
      </c>
      <c r="Z1095" s="4" t="str">
        <f>IF(Tabela1[[#This Row],[R.A.E]]="SIM",VLOOKUP(Tabela1[[#This Row],[CLASSIFICAÇÃO]],Lista_Susp_!PRAZO,2,0)+Tabela1[[#This Row],[DATA]],"")</f>
        <v/>
      </c>
      <c r="AA1095" s="13" t="b">
        <f ca="1">IF(Tabela1[[#This Row],[R.A.E]]="SIM",IF(AC1095="ok","CONCLUÍDO",IF(Tabela1[[#This Row],[PRAZO ABERTURA R.A.E]]&lt;TODAY(),"ATRASADO","NO PRAZO")))</f>
        <v>0</v>
      </c>
      <c r="AB1095" s="13" t="str">
        <f ca="1">IF(Tabela1[[#This Row],[PRAZO ABERTURA R.A.E]]&gt;=TODAY(),"",IF(Tabela1[[#This Row],[STATUS]]="ATRASADO",TODAY()-Tabela1[[#This Row],[PRAZO ABERTURA R.A.E]],""))</f>
        <v/>
      </c>
      <c r="AE1095" s="3"/>
      <c r="AF1095" t="s">
        <v>89</v>
      </c>
    </row>
    <row r="1096" spans="1:32" ht="45" x14ac:dyDescent="0.25">
      <c r="A1096" s="168">
        <v>1095</v>
      </c>
      <c r="B1096" s="2" t="s">
        <v>25</v>
      </c>
      <c r="C1096" s="85">
        <v>45537</v>
      </c>
      <c r="D1096" s="18" t="str">
        <f t="shared" si="16"/>
        <v>setembro</v>
      </c>
      <c r="E1096" s="9">
        <v>0.40277777777777773</v>
      </c>
      <c r="F1096" s="80" t="s">
        <v>6108</v>
      </c>
      <c r="G1096" s="2" t="s">
        <v>32</v>
      </c>
      <c r="H1096" s="23"/>
      <c r="I1096" s="131"/>
      <c r="J1096" s="3"/>
      <c r="K1096" s="5" t="s">
        <v>6109</v>
      </c>
      <c r="L1096" s="6" t="s">
        <v>176</v>
      </c>
      <c r="M1096" s="3" t="s">
        <v>145</v>
      </c>
      <c r="N1096" s="2" t="s">
        <v>3241</v>
      </c>
      <c r="O1096" s="2" t="s">
        <v>6110</v>
      </c>
      <c r="P1096" s="3" t="s">
        <v>3242</v>
      </c>
      <c r="S1096" s="3"/>
      <c r="T1096" s="7" t="s">
        <v>6111</v>
      </c>
      <c r="U1096" s="3" t="s">
        <v>675</v>
      </c>
      <c r="V1096" s="3" t="s">
        <v>276</v>
      </c>
      <c r="W1096" s="3" t="s">
        <v>85</v>
      </c>
      <c r="X1096" s="3" t="s">
        <v>86</v>
      </c>
      <c r="Y1096" s="3" t="s">
        <v>83</v>
      </c>
      <c r="Z1096" s="4" t="str">
        <f>IF(Tabela1[[#This Row],[R.A.E]]="SIM",VLOOKUP(Tabela1[[#This Row],[CLASSIFICAÇÃO]],Lista_Susp_!PRAZO,2,0)+Tabela1[[#This Row],[DATA]],"")</f>
        <v/>
      </c>
      <c r="AA1096" s="13" t="b">
        <f ca="1">IF(Tabela1[[#This Row],[R.A.E]]="SIM",IF(AC1096="ok","CONCLUÍDO",IF(Tabela1[[#This Row],[PRAZO ABERTURA R.A.E]]&lt;TODAY(),"ATRASADO","NO PRAZO")))</f>
        <v>0</v>
      </c>
      <c r="AB1096" s="13" t="str">
        <f ca="1">IF(Tabela1[[#This Row],[PRAZO ABERTURA R.A.E]]&gt;=TODAY(),"",IF(Tabela1[[#This Row],[STATUS]]="ATRASADO",TODAY()-Tabela1[[#This Row],[PRAZO ABERTURA R.A.E]],""))</f>
        <v/>
      </c>
      <c r="AE1096" s="3"/>
      <c r="AF1096" t="s">
        <v>89</v>
      </c>
    </row>
    <row r="1097" spans="1:32" ht="30" x14ac:dyDescent="0.25">
      <c r="A1097" s="2">
        <v>1096</v>
      </c>
      <c r="B1097" s="2" t="s">
        <v>25</v>
      </c>
      <c r="C1097" s="85">
        <v>45537</v>
      </c>
      <c r="D1097" s="18" t="str">
        <f t="shared" si="16"/>
        <v>setembro</v>
      </c>
      <c r="E1097" s="9">
        <v>0.60763888888888895</v>
      </c>
      <c r="F1097" s="80" t="s">
        <v>6133</v>
      </c>
      <c r="G1097" s="2" t="s">
        <v>39</v>
      </c>
      <c r="H1097" s="23"/>
      <c r="I1097" s="131"/>
      <c r="J1097" s="3"/>
      <c r="K1097" s="5" t="s">
        <v>6134</v>
      </c>
      <c r="L1097" s="6" t="s">
        <v>4089</v>
      </c>
      <c r="M1097" s="3" t="s">
        <v>145</v>
      </c>
      <c r="N1097" s="2" t="s">
        <v>6135</v>
      </c>
      <c r="O1097" s="2" t="s">
        <v>6136</v>
      </c>
      <c r="P1097" s="3" t="s">
        <v>4021</v>
      </c>
      <c r="S1097" s="3"/>
      <c r="T1097" s="7" t="s">
        <v>6137</v>
      </c>
      <c r="U1097" s="3" t="s">
        <v>4069</v>
      </c>
      <c r="V1097" s="3" t="s">
        <v>84</v>
      </c>
      <c r="W1097" s="3" t="s">
        <v>85</v>
      </c>
      <c r="X1097" s="3" t="s">
        <v>86</v>
      </c>
      <c r="Y1097" s="3" t="s">
        <v>83</v>
      </c>
      <c r="Z1097" s="4" t="str">
        <f>IF(Tabela1[[#This Row],[R.A.E]]="SIM",VLOOKUP(Tabela1[[#This Row],[CLASSIFICAÇÃO]],Lista_Susp_!PRAZO,2,0)+Tabela1[[#This Row],[DATA]],"")</f>
        <v/>
      </c>
      <c r="AA1097" s="13" t="b">
        <f ca="1">IF(Tabela1[[#This Row],[R.A.E]]="SIM",IF(AC1097="ok","CONCLUÍDO",IF(Tabela1[[#This Row],[PRAZO ABERTURA R.A.E]]&lt;TODAY(),"ATRASADO","NO PRAZO")))</f>
        <v>0</v>
      </c>
      <c r="AB1097" s="13" t="str">
        <f ca="1">IF(Tabela1[[#This Row],[PRAZO ABERTURA R.A.E]]&gt;=TODAY(),"",IF(Tabela1[[#This Row],[STATUS]]="ATRASADO",TODAY()-Tabela1[[#This Row],[PRAZO ABERTURA R.A.E]],""))</f>
        <v/>
      </c>
      <c r="AE1097" s="3"/>
      <c r="AF1097" t="s">
        <v>89</v>
      </c>
    </row>
    <row r="1098" spans="1:32" ht="90" x14ac:dyDescent="0.25">
      <c r="A1098" s="2">
        <v>1097</v>
      </c>
      <c r="B1098" s="2" t="s">
        <v>25</v>
      </c>
      <c r="C1098" s="85">
        <v>45536</v>
      </c>
      <c r="D1098" s="18" t="str">
        <f t="shared" si="16"/>
        <v>setembro</v>
      </c>
      <c r="E1098" s="9">
        <v>0.35069444444444442</v>
      </c>
      <c r="F1098" s="80" t="s">
        <v>6139</v>
      </c>
      <c r="G1098" s="2" t="s">
        <v>32</v>
      </c>
      <c r="H1098" s="23"/>
      <c r="I1098" s="131"/>
      <c r="J1098" s="3"/>
      <c r="K1098" s="5" t="s">
        <v>6138</v>
      </c>
      <c r="L1098" s="6" t="s">
        <v>150</v>
      </c>
      <c r="M1098" s="3" t="s">
        <v>147</v>
      </c>
      <c r="N1098" s="2" t="s">
        <v>3404</v>
      </c>
      <c r="O1098" s="2" t="s">
        <v>6140</v>
      </c>
      <c r="P1098" s="3" t="s">
        <v>6141</v>
      </c>
      <c r="S1098" s="3"/>
      <c r="T1098" s="7" t="s">
        <v>6142</v>
      </c>
      <c r="U1098" s="3" t="s">
        <v>6143</v>
      </c>
      <c r="V1098" s="3" t="s">
        <v>98</v>
      </c>
      <c r="W1098" s="3" t="s">
        <v>85</v>
      </c>
      <c r="X1098" s="3" t="s">
        <v>86</v>
      </c>
      <c r="Y1098" s="3" t="s">
        <v>83</v>
      </c>
      <c r="Z1098" s="4" t="str">
        <f>IF(Tabela1[[#This Row],[R.A.E]]="SIM",VLOOKUP(Tabela1[[#This Row],[CLASSIFICAÇÃO]],Lista_Susp_!PRAZO,2,0)+Tabela1[[#This Row],[DATA]],"")</f>
        <v/>
      </c>
      <c r="AA1098" s="13" t="b">
        <f ca="1">IF(Tabela1[[#This Row],[R.A.E]]="SIM",IF(AC1098="ok","CONCLUÍDO",IF(Tabela1[[#This Row],[PRAZO ABERTURA R.A.E]]&lt;TODAY(),"ATRASADO","NO PRAZO")))</f>
        <v>0</v>
      </c>
      <c r="AB1098" s="13" t="str">
        <f ca="1">IF(Tabela1[[#This Row],[PRAZO ABERTURA R.A.E]]&gt;=TODAY(),"",IF(Tabela1[[#This Row],[STATUS]]="ATRASADO",TODAY()-Tabela1[[#This Row],[PRAZO ABERTURA R.A.E]],""))</f>
        <v/>
      </c>
      <c r="AE1098" s="3"/>
      <c r="AF1098" t="s">
        <v>89</v>
      </c>
    </row>
    <row r="1099" spans="1:32" ht="45" x14ac:dyDescent="0.25">
      <c r="A1099" s="2">
        <v>1098</v>
      </c>
      <c r="B1099" s="2" t="s">
        <v>25</v>
      </c>
      <c r="C1099" s="85">
        <v>45537</v>
      </c>
      <c r="D1099" s="18" t="str">
        <f t="shared" si="16"/>
        <v>setembro</v>
      </c>
      <c r="E1099" s="9">
        <v>0.42708333333333331</v>
      </c>
      <c r="F1099" s="80" t="s">
        <v>3250</v>
      </c>
      <c r="G1099" s="2" t="s">
        <v>32</v>
      </c>
      <c r="H1099" s="23"/>
      <c r="I1099" s="131"/>
      <c r="J1099" s="3"/>
      <c r="K1099" s="5" t="s">
        <v>6270</v>
      </c>
      <c r="L1099" s="6" t="s">
        <v>209</v>
      </c>
      <c r="M1099" s="3" t="s">
        <v>145</v>
      </c>
      <c r="N1099" s="3" t="s">
        <v>145</v>
      </c>
      <c r="O1099" s="2" t="s">
        <v>6144</v>
      </c>
      <c r="P1099" s="3" t="s">
        <v>3895</v>
      </c>
      <c r="S1099" s="3"/>
      <c r="T1099" s="7" t="s">
        <v>6145</v>
      </c>
      <c r="U1099" s="3" t="s">
        <v>6146</v>
      </c>
      <c r="V1099" s="3" t="s">
        <v>91</v>
      </c>
      <c r="W1099" s="3" t="s">
        <v>85</v>
      </c>
      <c r="X1099" s="3" t="s">
        <v>86</v>
      </c>
      <c r="Y1099" s="3" t="s">
        <v>83</v>
      </c>
      <c r="Z1099" s="4" t="str">
        <f>IF(Tabela1[[#This Row],[R.A.E]]="SIM",VLOOKUP(Tabela1[[#This Row],[CLASSIFICAÇÃO]],Lista_Susp_!PRAZO,2,0)+Tabela1[[#This Row],[DATA]],"")</f>
        <v/>
      </c>
      <c r="AA1099" s="13" t="b">
        <f ca="1">IF(Tabela1[[#This Row],[R.A.E]]="SIM",IF(AC1099="ok","CONCLUÍDO",IF(Tabela1[[#This Row],[PRAZO ABERTURA R.A.E]]&lt;TODAY(),"ATRASADO","NO PRAZO")))</f>
        <v>0</v>
      </c>
      <c r="AB1099" s="13" t="str">
        <f ca="1">IF(Tabela1[[#This Row],[PRAZO ABERTURA R.A.E]]&gt;=TODAY(),"",IF(Tabela1[[#This Row],[STATUS]]="ATRASADO",TODAY()-Tabela1[[#This Row],[PRAZO ABERTURA R.A.E]],""))</f>
        <v/>
      </c>
      <c r="AE1099" s="3"/>
      <c r="AF1099" t="s">
        <v>89</v>
      </c>
    </row>
    <row r="1100" spans="1:32" ht="60" x14ac:dyDescent="0.25">
      <c r="A1100" s="2">
        <v>1099</v>
      </c>
      <c r="B1100" s="2" t="s">
        <v>30</v>
      </c>
      <c r="C1100" s="85">
        <v>45537</v>
      </c>
      <c r="D1100" s="18" t="str">
        <f t="shared" si="16"/>
        <v>setembro</v>
      </c>
      <c r="E1100" s="9">
        <v>0.625</v>
      </c>
      <c r="F1100" s="80" t="s">
        <v>6147</v>
      </c>
      <c r="G1100" s="2" t="s">
        <v>32</v>
      </c>
      <c r="H1100" s="23"/>
      <c r="I1100" s="131"/>
      <c r="J1100" s="3"/>
      <c r="K1100" s="5" t="s">
        <v>6269</v>
      </c>
      <c r="L1100" s="6" t="s">
        <v>221</v>
      </c>
      <c r="M1100" s="3" t="s">
        <v>145</v>
      </c>
      <c r="N1100" s="2" t="s">
        <v>1019</v>
      </c>
      <c r="O1100" s="2" t="s">
        <v>6148</v>
      </c>
      <c r="P1100" s="3" t="s">
        <v>6149</v>
      </c>
      <c r="S1100" s="3"/>
      <c r="T1100" s="7" t="s">
        <v>6150</v>
      </c>
      <c r="U1100" s="3" t="s">
        <v>6151</v>
      </c>
      <c r="V1100" s="3" t="s">
        <v>6038</v>
      </c>
      <c r="W1100" s="3" t="s">
        <v>85</v>
      </c>
      <c r="X1100" s="3" t="s">
        <v>86</v>
      </c>
      <c r="Y1100" s="3" t="s">
        <v>83</v>
      </c>
      <c r="Z1100" s="4" t="str">
        <f>IF(Tabela1[[#This Row],[R.A.E]]="SIM",VLOOKUP(Tabela1[[#This Row],[CLASSIFICAÇÃO]],Lista_Susp_!PRAZO,2,0)+Tabela1[[#This Row],[DATA]],"")</f>
        <v/>
      </c>
      <c r="AA1100" s="13" t="b">
        <f ca="1">IF(Tabela1[[#This Row],[R.A.E]]="SIM",IF(AC1100="ok","CONCLUÍDO",IF(Tabela1[[#This Row],[PRAZO ABERTURA R.A.E]]&lt;TODAY(),"ATRASADO","NO PRAZO")))</f>
        <v>0</v>
      </c>
      <c r="AB1100" s="13" t="str">
        <f ca="1">IF(Tabela1[[#This Row],[PRAZO ABERTURA R.A.E]]&gt;=TODAY(),"",IF(Tabela1[[#This Row],[STATUS]]="ATRASADO",TODAY()-Tabela1[[#This Row],[PRAZO ABERTURA R.A.E]],""))</f>
        <v/>
      </c>
      <c r="AE1100" s="3"/>
      <c r="AF1100" t="s">
        <v>89</v>
      </c>
    </row>
    <row r="1101" spans="1:32" ht="30" x14ac:dyDescent="0.25">
      <c r="A1101" s="2">
        <v>1100</v>
      </c>
      <c r="B1101" s="2" t="s">
        <v>30</v>
      </c>
      <c r="C1101" s="85">
        <v>45537</v>
      </c>
      <c r="D1101" s="18" t="str">
        <f t="shared" si="16"/>
        <v>setembro</v>
      </c>
      <c r="E1101" s="9">
        <v>0.41666666666666669</v>
      </c>
      <c r="F1101" s="80" t="s">
        <v>6152</v>
      </c>
      <c r="G1101" s="2" t="s">
        <v>39</v>
      </c>
      <c r="H1101" s="23"/>
      <c r="I1101" s="131"/>
      <c r="J1101" s="3" t="s">
        <v>89</v>
      </c>
      <c r="K1101" s="5" t="s">
        <v>6268</v>
      </c>
      <c r="L1101" s="6" t="s">
        <v>153</v>
      </c>
      <c r="M1101" s="3" t="s">
        <v>145</v>
      </c>
      <c r="N1101" s="2" t="s">
        <v>6153</v>
      </c>
      <c r="O1101" s="2" t="s">
        <v>6154</v>
      </c>
      <c r="P1101" s="3" t="s">
        <v>6155</v>
      </c>
      <c r="S1101" s="3"/>
      <c r="T1101" s="7" t="s">
        <v>5971</v>
      </c>
      <c r="U1101" s="3" t="s">
        <v>6156</v>
      </c>
      <c r="V1101" s="3" t="s">
        <v>258</v>
      </c>
      <c r="W1101" s="3" t="s">
        <v>92</v>
      </c>
      <c r="X1101" s="3" t="s">
        <v>95</v>
      </c>
      <c r="Y1101" s="3" t="s">
        <v>89</v>
      </c>
      <c r="Z1101" s="4">
        <f>IF(Tabela1[[#This Row],[R.A.E]]="SIM",VLOOKUP(Tabela1[[#This Row],[CLASSIFICAÇÃO]],Lista_Susp_!PRAZO,2,0)+Tabela1[[#This Row],[DATA]],"")</f>
        <v>45544</v>
      </c>
      <c r="AA1101" s="13" t="str">
        <f ca="1">IF(Tabela1[[#This Row],[R.A.E]]="SIM",IF(AC1101="ok","CONCLUÍDO",IF(Tabela1[[#This Row],[PRAZO ABERTURA R.A.E]]&lt;TODAY(),"ATRASADO","NO PRAZO")))</f>
        <v>ATRASADO</v>
      </c>
      <c r="AB1101" s="13">
        <f ca="1">IF(Tabela1[[#This Row],[PRAZO ABERTURA R.A.E]]&gt;=TODAY(),"",IF(Tabela1[[#This Row],[STATUS]]="ATRASADO",TODAY()-Tabela1[[#This Row],[PRAZO ABERTURA R.A.E]],""))</f>
        <v>4</v>
      </c>
      <c r="AE1101" s="3"/>
      <c r="AF1101" t="s">
        <v>89</v>
      </c>
    </row>
    <row r="1102" spans="1:32" ht="90" x14ac:dyDescent="0.25">
      <c r="A1102" s="2">
        <v>1101</v>
      </c>
      <c r="B1102" s="2" t="s">
        <v>30</v>
      </c>
      <c r="C1102" s="85">
        <v>45537</v>
      </c>
      <c r="D1102" s="18" t="str">
        <f t="shared" si="16"/>
        <v>setembro</v>
      </c>
      <c r="E1102" s="9">
        <v>0.59027777777777779</v>
      </c>
      <c r="F1102" s="80" t="s">
        <v>6157</v>
      </c>
      <c r="G1102" s="2" t="s">
        <v>28</v>
      </c>
      <c r="H1102" s="23" t="s">
        <v>2400</v>
      </c>
      <c r="I1102" s="131"/>
      <c r="J1102" s="3"/>
      <c r="K1102" s="5" t="s">
        <v>6267</v>
      </c>
      <c r="L1102" s="6" t="s">
        <v>256</v>
      </c>
      <c r="M1102" s="3" t="s">
        <v>145</v>
      </c>
      <c r="N1102" s="2" t="s">
        <v>1617</v>
      </c>
      <c r="O1102" s="2" t="s">
        <v>6158</v>
      </c>
      <c r="P1102" s="3" t="s">
        <v>533</v>
      </c>
      <c r="S1102" s="3"/>
      <c r="T1102" s="7" t="s">
        <v>6159</v>
      </c>
      <c r="U1102" s="3" t="s">
        <v>6160</v>
      </c>
      <c r="V1102" s="3" t="s">
        <v>3991</v>
      </c>
      <c r="W1102" s="3" t="s">
        <v>85</v>
      </c>
      <c r="X1102" s="3" t="s">
        <v>86</v>
      </c>
      <c r="Y1102" s="3" t="s">
        <v>83</v>
      </c>
      <c r="Z1102" s="4" t="str">
        <f>IF(Tabela1[[#This Row],[R.A.E]]="SIM",VLOOKUP(Tabela1[[#This Row],[CLASSIFICAÇÃO]],Lista_Susp_!PRAZO,2,0)+Tabela1[[#This Row],[DATA]],"")</f>
        <v/>
      </c>
      <c r="AA1102" s="13" t="b">
        <f ca="1">IF(Tabela1[[#This Row],[R.A.E]]="SIM",IF(AC1102="ok","CONCLUÍDO",IF(Tabela1[[#This Row],[PRAZO ABERTURA R.A.E]]&lt;TODAY(),"ATRASADO","NO PRAZO")))</f>
        <v>0</v>
      </c>
      <c r="AB1102" s="13" t="str">
        <f ca="1">IF(Tabela1[[#This Row],[PRAZO ABERTURA R.A.E]]&gt;=TODAY(),"",IF(Tabela1[[#This Row],[STATUS]]="ATRASADO",TODAY()-Tabela1[[#This Row],[PRAZO ABERTURA R.A.E]],""))</f>
        <v/>
      </c>
      <c r="AE1102" s="3"/>
      <c r="AF1102" t="s">
        <v>83</v>
      </c>
    </row>
    <row r="1103" spans="1:32" ht="30" x14ac:dyDescent="0.25">
      <c r="A1103" s="2">
        <v>1102</v>
      </c>
      <c r="B1103" s="2" t="s">
        <v>25</v>
      </c>
      <c r="C1103" s="85">
        <v>45538</v>
      </c>
      <c r="D1103" s="18" t="str">
        <f t="shared" si="16"/>
        <v>setembro</v>
      </c>
      <c r="E1103" s="9">
        <v>0.41111111111111115</v>
      </c>
      <c r="F1103" s="80" t="s">
        <v>6161</v>
      </c>
      <c r="G1103" s="2" t="s">
        <v>28</v>
      </c>
      <c r="H1103" s="23" t="s">
        <v>2401</v>
      </c>
      <c r="I1103" s="131"/>
      <c r="J1103" s="3"/>
      <c r="K1103" s="5" t="s">
        <v>6162</v>
      </c>
      <c r="L1103" s="6" t="s">
        <v>55</v>
      </c>
      <c r="M1103" s="3" t="s">
        <v>146</v>
      </c>
      <c r="N1103" s="2" t="s">
        <v>4697</v>
      </c>
      <c r="O1103" s="2" t="s">
        <v>6163</v>
      </c>
      <c r="P1103" s="3" t="s">
        <v>3282</v>
      </c>
      <c r="S1103" s="3"/>
      <c r="T1103" s="7" t="s">
        <v>6164</v>
      </c>
      <c r="U1103" s="3" t="s">
        <v>5022</v>
      </c>
      <c r="V1103" s="3" t="s">
        <v>80</v>
      </c>
      <c r="W1103" s="3" t="s">
        <v>85</v>
      </c>
      <c r="X1103" s="3" t="s">
        <v>86</v>
      </c>
      <c r="Y1103" s="3" t="s">
        <v>83</v>
      </c>
      <c r="Z1103" s="4" t="str">
        <f>IF(Tabela1[[#This Row],[R.A.E]]="SIM",VLOOKUP(Tabela1[[#This Row],[CLASSIFICAÇÃO]],Lista_Susp_!PRAZO,2,0)+Tabela1[[#This Row],[DATA]],"")</f>
        <v/>
      </c>
      <c r="AA1103" s="13" t="b">
        <f ca="1">IF(Tabela1[[#This Row],[R.A.E]]="SIM",IF(AC1103="ok","CONCLUÍDO",IF(Tabela1[[#This Row],[PRAZO ABERTURA R.A.E]]&lt;TODAY(),"ATRASADO","NO PRAZO")))</f>
        <v>0</v>
      </c>
      <c r="AB1103" s="13" t="str">
        <f ca="1">IF(Tabela1[[#This Row],[PRAZO ABERTURA R.A.E]]&gt;=TODAY(),"",IF(Tabela1[[#This Row],[STATUS]]="ATRASADO",TODAY()-Tabela1[[#This Row],[PRAZO ABERTURA R.A.E]],""))</f>
        <v/>
      </c>
      <c r="AE1103" s="3"/>
      <c r="AF1103" t="s">
        <v>89</v>
      </c>
    </row>
    <row r="1104" spans="1:32" ht="27.75" customHeight="1" x14ac:dyDescent="0.25">
      <c r="A1104" s="2">
        <v>1103</v>
      </c>
      <c r="B1104" s="2" t="s">
        <v>25</v>
      </c>
      <c r="C1104" s="85">
        <v>45538</v>
      </c>
      <c r="D1104" s="18" t="str">
        <f t="shared" si="16"/>
        <v>setembro</v>
      </c>
      <c r="E1104" s="9">
        <v>0.46180555555555558</v>
      </c>
      <c r="F1104" s="80" t="s">
        <v>6165</v>
      </c>
      <c r="G1104" s="2" t="s">
        <v>32</v>
      </c>
      <c r="H1104" s="23"/>
      <c r="I1104" s="131"/>
      <c r="J1104" s="3"/>
      <c r="K1104" s="5" t="s">
        <v>6171</v>
      </c>
      <c r="L1104" s="6"/>
      <c r="M1104" s="3" t="s">
        <v>145</v>
      </c>
      <c r="N1104" s="2" t="s">
        <v>6166</v>
      </c>
      <c r="O1104" s="2" t="s">
        <v>6167</v>
      </c>
      <c r="P1104" s="3" t="s">
        <v>6168</v>
      </c>
      <c r="S1104" s="3"/>
      <c r="T1104" s="7" t="s">
        <v>6169</v>
      </c>
      <c r="U1104" s="3" t="s">
        <v>6170</v>
      </c>
      <c r="V1104" s="3" t="s">
        <v>105</v>
      </c>
      <c r="W1104" s="3" t="s">
        <v>85</v>
      </c>
      <c r="X1104" s="3" t="s">
        <v>86</v>
      </c>
      <c r="Y1104" s="3" t="s">
        <v>83</v>
      </c>
      <c r="Z1104" s="4" t="str">
        <f>IF(Tabela1[[#This Row],[R.A.E]]="SIM",VLOOKUP(Tabela1[[#This Row],[CLASSIFICAÇÃO]],Lista_Susp_!PRAZO,2,0)+Tabela1[[#This Row],[DATA]],"")</f>
        <v/>
      </c>
      <c r="AA1104" s="13" t="b">
        <f ca="1">IF(Tabela1[[#This Row],[R.A.E]]="SIM",IF(AC1104="ok","CONCLUÍDO",IF(Tabela1[[#This Row],[PRAZO ABERTURA R.A.E]]&lt;TODAY(),"ATRASADO","NO PRAZO")))</f>
        <v>0</v>
      </c>
      <c r="AB1104" s="13" t="str">
        <f ca="1">IF(Tabela1[[#This Row],[PRAZO ABERTURA R.A.E]]&gt;=TODAY(),"",IF(Tabela1[[#This Row],[STATUS]]="ATRASADO",TODAY()-Tabela1[[#This Row],[PRAZO ABERTURA R.A.E]],""))</f>
        <v/>
      </c>
      <c r="AE1104" s="3"/>
      <c r="AF1104" t="s">
        <v>89</v>
      </c>
    </row>
    <row r="1105" spans="1:32" ht="30" x14ac:dyDescent="0.25">
      <c r="A1105" s="2">
        <v>1104</v>
      </c>
      <c r="B1105" s="2" t="s">
        <v>25</v>
      </c>
      <c r="C1105" s="85">
        <v>45538</v>
      </c>
      <c r="D1105" s="18" t="str">
        <f t="shared" si="16"/>
        <v>setembro</v>
      </c>
      <c r="E1105" s="9">
        <v>0.2951388888888889</v>
      </c>
      <c r="F1105" s="80" t="s">
        <v>6174</v>
      </c>
      <c r="G1105" s="2" t="s">
        <v>28</v>
      </c>
      <c r="H1105" s="23" t="s">
        <v>2399</v>
      </c>
      <c r="I1105" s="131"/>
      <c r="J1105" s="3"/>
      <c r="K1105" s="5" t="s">
        <v>6266</v>
      </c>
      <c r="L1105" s="6" t="s">
        <v>150</v>
      </c>
      <c r="M1105" s="3" t="s">
        <v>237</v>
      </c>
      <c r="N1105" s="2" t="s">
        <v>237</v>
      </c>
      <c r="O1105" s="2" t="s">
        <v>6012</v>
      </c>
      <c r="P1105" s="3" t="s">
        <v>6013</v>
      </c>
      <c r="S1105" s="3"/>
      <c r="T1105" t="s">
        <v>6175</v>
      </c>
      <c r="U1105" s="3" t="s">
        <v>6015</v>
      </c>
      <c r="V1105" s="3" t="s">
        <v>112</v>
      </c>
      <c r="W1105" s="3" t="s">
        <v>85</v>
      </c>
      <c r="X1105" s="3" t="s">
        <v>86</v>
      </c>
      <c r="Y1105" s="3" t="s">
        <v>83</v>
      </c>
      <c r="Z1105" s="4" t="str">
        <f>IF(Tabela1[[#This Row],[R.A.E]]="SIM",VLOOKUP(Tabela1[[#This Row],[CLASSIFICAÇÃO]],Lista_Susp_!PRAZO,2,0)+Tabela1[[#This Row],[DATA]],"")</f>
        <v/>
      </c>
      <c r="AA1105" s="13" t="b">
        <f ca="1">IF(Tabela1[[#This Row],[R.A.E]]="SIM",IF(AC1105="ok","CONCLUÍDO",IF(Tabela1[[#This Row],[PRAZO ABERTURA R.A.E]]&lt;TODAY(),"ATRASADO","NO PRAZO")))</f>
        <v>0</v>
      </c>
      <c r="AB1105" s="13" t="str">
        <f ca="1">IF(Tabela1[[#This Row],[PRAZO ABERTURA R.A.E]]&gt;=TODAY(),"",IF(Tabela1[[#This Row],[STATUS]]="ATRASADO",TODAY()-Tabela1[[#This Row],[PRAZO ABERTURA R.A.E]],""))</f>
        <v/>
      </c>
      <c r="AE1105" s="3"/>
      <c r="AF1105" t="s">
        <v>89</v>
      </c>
    </row>
    <row r="1106" spans="1:32" ht="32.25" customHeight="1" x14ac:dyDescent="0.25">
      <c r="A1106" s="2">
        <v>1105</v>
      </c>
      <c r="B1106" s="2" t="s">
        <v>25</v>
      </c>
      <c r="C1106" s="85">
        <v>45537</v>
      </c>
      <c r="D1106" s="18" t="str">
        <f t="shared" si="16"/>
        <v>setembro</v>
      </c>
      <c r="E1106" s="9">
        <v>0.875</v>
      </c>
      <c r="F1106" s="80" t="s">
        <v>6176</v>
      </c>
      <c r="G1106" s="2" t="s">
        <v>246</v>
      </c>
      <c r="H1106" s="23"/>
      <c r="I1106" s="131"/>
      <c r="J1106" s="3"/>
      <c r="K1106" s="5" t="s">
        <v>6177</v>
      </c>
      <c r="L1106" s="6" t="s">
        <v>150</v>
      </c>
      <c r="M1106" s="3" t="s">
        <v>146</v>
      </c>
      <c r="N1106" s="2" t="s">
        <v>5687</v>
      </c>
      <c r="O1106" s="2" t="s">
        <v>6178</v>
      </c>
      <c r="P1106" s="3" t="s">
        <v>6179</v>
      </c>
      <c r="S1106" s="3"/>
      <c r="T1106" s="7" t="s">
        <v>6180</v>
      </c>
      <c r="U1106" s="3" t="s">
        <v>2927</v>
      </c>
      <c r="V1106" s="3" t="s">
        <v>297</v>
      </c>
      <c r="W1106" s="3" t="s">
        <v>6181</v>
      </c>
      <c r="X1106" s="3" t="s">
        <v>6181</v>
      </c>
      <c r="Y1106" s="3" t="s">
        <v>83</v>
      </c>
      <c r="Z1106" s="4" t="str">
        <f>IF(Tabela1[[#This Row],[R.A.E]]="SIM",VLOOKUP(Tabela1[[#This Row],[CLASSIFICAÇÃO]],Lista_Susp_!PRAZO,2,0)+Tabela1[[#This Row],[DATA]],"")</f>
        <v/>
      </c>
      <c r="AA1106" s="13" t="b">
        <f ca="1">IF(Tabela1[[#This Row],[R.A.E]]="SIM",IF(AC1106="ok","CONCLUÍDO",IF(Tabela1[[#This Row],[PRAZO ABERTURA R.A.E]]&lt;TODAY(),"ATRASADO","NO PRAZO")))</f>
        <v>0</v>
      </c>
      <c r="AB1106" s="13" t="str">
        <f ca="1">IF(Tabela1[[#This Row],[PRAZO ABERTURA R.A.E]]&gt;=TODAY(),"",IF(Tabela1[[#This Row],[STATUS]]="ATRASADO",TODAY()-Tabela1[[#This Row],[PRAZO ABERTURA R.A.E]],""))</f>
        <v/>
      </c>
      <c r="AE1106" s="3"/>
      <c r="AF1106" t="s">
        <v>89</v>
      </c>
    </row>
    <row r="1107" spans="1:32" ht="56.25" customHeight="1" x14ac:dyDescent="0.25">
      <c r="A1107" s="2">
        <v>1106</v>
      </c>
      <c r="B1107" s="2" t="s">
        <v>25</v>
      </c>
      <c r="C1107" s="85">
        <v>45539</v>
      </c>
      <c r="D1107" s="18" t="str">
        <f t="shared" si="16"/>
        <v>setembro</v>
      </c>
      <c r="E1107" s="9">
        <v>0.47916666666666669</v>
      </c>
      <c r="F1107" s="80" t="s">
        <v>6182</v>
      </c>
      <c r="G1107" s="2" t="s">
        <v>39</v>
      </c>
      <c r="H1107" s="23"/>
      <c r="I1107" s="131"/>
      <c r="J1107" s="3" t="s">
        <v>89</v>
      </c>
      <c r="K1107" s="5" t="s">
        <v>6183</v>
      </c>
      <c r="L1107" s="6" t="s">
        <v>129</v>
      </c>
      <c r="M1107" s="3" t="s">
        <v>145</v>
      </c>
      <c r="N1107" s="2" t="s">
        <v>4960</v>
      </c>
      <c r="O1107" s="2" t="s">
        <v>6184</v>
      </c>
      <c r="P1107" s="3" t="s">
        <v>2166</v>
      </c>
      <c r="S1107" s="3"/>
      <c r="T1107" s="7" t="s">
        <v>6185</v>
      </c>
      <c r="U1107" s="3" t="s">
        <v>6186</v>
      </c>
      <c r="V1107" s="3" t="s">
        <v>84</v>
      </c>
      <c r="W1107" s="3" t="s">
        <v>92</v>
      </c>
      <c r="X1107" s="3" t="s">
        <v>86</v>
      </c>
      <c r="Y1107" s="3" t="s">
        <v>89</v>
      </c>
      <c r="Z1107" s="4">
        <f>IF(Tabela1[[#This Row],[R.A.E]]="SIM",VLOOKUP(Tabela1[[#This Row],[CLASSIFICAÇÃO]],Lista_Susp_!PRAZO,2,0)+Tabela1[[#This Row],[DATA]],"")</f>
        <v>45546</v>
      </c>
      <c r="AA1107" s="13" t="str">
        <f ca="1">IF(Tabela1[[#This Row],[R.A.E]]="SIM",IF(AC1107="ok","CONCLUÍDO",IF(Tabela1[[#This Row],[PRAZO ABERTURA R.A.E]]&lt;TODAY(),"ATRASADO","NO PRAZO")))</f>
        <v>ATRASADO</v>
      </c>
      <c r="AB1107" s="13">
        <f ca="1">IF(Tabela1[[#This Row],[PRAZO ABERTURA R.A.E]]&gt;=TODAY(),"",IF(Tabela1[[#This Row],[STATUS]]="ATRASADO",TODAY()-Tabela1[[#This Row],[PRAZO ABERTURA R.A.E]],""))</f>
        <v>2</v>
      </c>
      <c r="AE1107" s="3"/>
      <c r="AF1107" t="s">
        <v>89</v>
      </c>
    </row>
    <row r="1108" spans="1:32" ht="30" x14ac:dyDescent="0.25">
      <c r="A1108" s="2">
        <v>1107</v>
      </c>
      <c r="B1108" s="2" t="s">
        <v>30</v>
      </c>
      <c r="C1108" s="85">
        <v>45538</v>
      </c>
      <c r="D1108" s="18" t="str">
        <f t="shared" si="16"/>
        <v>setembro</v>
      </c>
      <c r="E1108" s="9">
        <v>0.51527777777777783</v>
      </c>
      <c r="F1108" s="80" t="s">
        <v>6187</v>
      </c>
      <c r="G1108" s="2" t="s">
        <v>28</v>
      </c>
      <c r="H1108" s="23" t="s">
        <v>2399</v>
      </c>
      <c r="I1108" s="131"/>
      <c r="J1108" s="3"/>
      <c r="K1108" s="5" t="s">
        <v>6265</v>
      </c>
      <c r="L1108" s="6" t="s">
        <v>153</v>
      </c>
      <c r="M1108" s="3" t="s">
        <v>46</v>
      </c>
      <c r="N1108" s="2" t="s">
        <v>6188</v>
      </c>
      <c r="O1108" s="2" t="s">
        <v>6189</v>
      </c>
      <c r="P1108" s="3" t="s">
        <v>6190</v>
      </c>
      <c r="S1108" s="3"/>
      <c r="T1108" s="7" t="s">
        <v>6191</v>
      </c>
      <c r="U1108" s="3" t="s">
        <v>6192</v>
      </c>
      <c r="V1108" s="3" t="s">
        <v>99</v>
      </c>
      <c r="W1108" s="3" t="s">
        <v>85</v>
      </c>
      <c r="X1108" s="3" t="s">
        <v>86</v>
      </c>
      <c r="Y1108" s="3" t="s">
        <v>83</v>
      </c>
      <c r="Z1108" s="4" t="str">
        <f>IF(Tabela1[[#This Row],[R.A.E]]="SIM",VLOOKUP(Tabela1[[#This Row],[CLASSIFICAÇÃO]],Lista_Susp_!PRAZO,2,0)+Tabela1[[#This Row],[DATA]],"")</f>
        <v/>
      </c>
      <c r="AA1108" s="13" t="b">
        <f ca="1">IF(Tabela1[[#This Row],[R.A.E]]="SIM",IF(AC1108="ok","CONCLUÍDO",IF(Tabela1[[#This Row],[PRAZO ABERTURA R.A.E]]&lt;TODAY(),"ATRASADO","NO PRAZO")))</f>
        <v>0</v>
      </c>
      <c r="AB1108" s="13" t="str">
        <f ca="1">IF(Tabela1[[#This Row],[PRAZO ABERTURA R.A.E]]&gt;=TODAY(),"",IF(Tabela1[[#This Row],[STATUS]]="ATRASADO",TODAY()-Tabela1[[#This Row],[PRAZO ABERTURA R.A.E]],""))</f>
        <v/>
      </c>
      <c r="AE1108" s="3"/>
      <c r="AF1108" t="s">
        <v>89</v>
      </c>
    </row>
    <row r="1109" spans="1:32" ht="45" x14ac:dyDescent="0.25">
      <c r="A1109" s="2">
        <v>1108</v>
      </c>
      <c r="B1109" s="2" t="s">
        <v>25</v>
      </c>
      <c r="C1109" s="85">
        <v>45539</v>
      </c>
      <c r="D1109" s="18" t="str">
        <f t="shared" si="16"/>
        <v>setembro</v>
      </c>
      <c r="E1109" s="9">
        <v>0.43055555555555558</v>
      </c>
      <c r="F1109" s="80" t="s">
        <v>6193</v>
      </c>
      <c r="G1109" s="2" t="s">
        <v>39</v>
      </c>
      <c r="H1109" s="23"/>
      <c r="I1109" s="131"/>
      <c r="J1109" s="3"/>
      <c r="K1109" s="5" t="s">
        <v>6264</v>
      </c>
      <c r="L1109" s="6" t="s">
        <v>45</v>
      </c>
      <c r="M1109" s="3" t="s">
        <v>145</v>
      </c>
      <c r="N1109" s="2" t="s">
        <v>2208</v>
      </c>
      <c r="O1109" s="2" t="s">
        <v>6194</v>
      </c>
      <c r="P1109" s="3" t="s">
        <v>583</v>
      </c>
      <c r="S1109" s="3"/>
      <c r="T1109" s="7" t="s">
        <v>6195</v>
      </c>
      <c r="U1109" s="3" t="s">
        <v>6196</v>
      </c>
      <c r="V1109" s="3" t="s">
        <v>84</v>
      </c>
      <c r="W1109" s="3" t="s">
        <v>85</v>
      </c>
      <c r="X1109" s="3" t="s">
        <v>86</v>
      </c>
      <c r="Y1109" s="3" t="s">
        <v>83</v>
      </c>
      <c r="Z1109" s="4" t="str">
        <f>IF(Tabela1[[#This Row],[R.A.E]]="SIM",VLOOKUP(Tabela1[[#This Row],[CLASSIFICAÇÃO]],Lista_Susp_!PRAZO,2,0)+Tabela1[[#This Row],[DATA]],"")</f>
        <v/>
      </c>
      <c r="AA1109" s="13" t="b">
        <f ca="1">IF(Tabela1[[#This Row],[R.A.E]]="SIM",IF(AC1109="ok","CONCLUÍDO",IF(Tabela1[[#This Row],[PRAZO ABERTURA R.A.E]]&lt;TODAY(),"ATRASADO","NO PRAZO")))</f>
        <v>0</v>
      </c>
      <c r="AB1109" s="13" t="str">
        <f ca="1">IF(Tabela1[[#This Row],[PRAZO ABERTURA R.A.E]]&gt;=TODAY(),"",IF(Tabela1[[#This Row],[STATUS]]="ATRASADO",TODAY()-Tabela1[[#This Row],[PRAZO ABERTURA R.A.E]],""))</f>
        <v/>
      </c>
      <c r="AE1109" s="3"/>
      <c r="AF1109" t="s">
        <v>83</v>
      </c>
    </row>
    <row r="1110" spans="1:32" ht="105" x14ac:dyDescent="0.25">
      <c r="A1110" s="2">
        <v>1109</v>
      </c>
      <c r="B1110" s="2" t="s">
        <v>25</v>
      </c>
      <c r="C1110" s="85">
        <v>45536</v>
      </c>
      <c r="D1110" s="18" t="s">
        <v>255</v>
      </c>
      <c r="E1110" s="9">
        <v>0.3125</v>
      </c>
      <c r="F1110" s="80" t="s">
        <v>6198</v>
      </c>
      <c r="G1110" s="2" t="s">
        <v>32</v>
      </c>
      <c r="H1110" s="23"/>
      <c r="I1110" s="131"/>
      <c r="J1110" s="3"/>
      <c r="K1110" s="5" t="s">
        <v>6199</v>
      </c>
      <c r="L1110" s="6" t="s">
        <v>150</v>
      </c>
      <c r="M1110" s="3" t="s">
        <v>257</v>
      </c>
      <c r="N1110" s="2" t="s">
        <v>3441</v>
      </c>
      <c r="O1110" s="2" t="s">
        <v>6200</v>
      </c>
      <c r="P1110" s="3" t="s">
        <v>6201</v>
      </c>
      <c r="S1110" s="3"/>
      <c r="T1110" s="7" t="s">
        <v>6202</v>
      </c>
      <c r="U1110" s="3" t="s">
        <v>2498</v>
      </c>
      <c r="V1110" s="3" t="s">
        <v>93</v>
      </c>
      <c r="W1110" s="3" t="s">
        <v>85</v>
      </c>
      <c r="X1110" s="3" t="s">
        <v>95</v>
      </c>
      <c r="Y1110" s="3" t="s">
        <v>89</v>
      </c>
      <c r="Z1110" s="4">
        <f>IF(Tabela1[[#This Row],[R.A.E]]="SIM",VLOOKUP(Tabela1[[#This Row],[CLASSIFICAÇÃO]],Lista_Susp_!PRAZO,2,0)+Tabela1[[#This Row],[DATA]],"")</f>
        <v>45543</v>
      </c>
      <c r="AA1110" s="13" t="str">
        <f ca="1">IF(Tabela1[[#This Row],[R.A.E]]="SIM",IF(AC1110="ok","CONCLUÍDO",IF(Tabela1[[#This Row],[PRAZO ABERTURA R.A.E]]&lt;TODAY(),"ATRASADO","NO PRAZO")))</f>
        <v>ATRASADO</v>
      </c>
      <c r="AB1110" s="13">
        <f ca="1">IF(Tabela1[[#This Row],[PRAZO ABERTURA R.A.E]]&gt;=TODAY(),"",IF(Tabela1[[#This Row],[STATUS]]="ATRASADO",TODAY()-Tabela1[[#This Row],[PRAZO ABERTURA R.A.E]],""))</f>
        <v>5</v>
      </c>
      <c r="AE1110" s="3"/>
      <c r="AF1110" t="s">
        <v>89</v>
      </c>
    </row>
    <row r="1111" spans="1:32" ht="135" x14ac:dyDescent="0.25">
      <c r="A1111" s="2">
        <v>1110</v>
      </c>
      <c r="B1111" s="2" t="s">
        <v>25</v>
      </c>
      <c r="C1111" s="85">
        <v>45539</v>
      </c>
      <c r="D1111" s="18" t="str">
        <f t="shared" si="16"/>
        <v>setembro</v>
      </c>
      <c r="E1111" s="9">
        <v>0.10069444444444443</v>
      </c>
      <c r="F1111" s="80" t="s">
        <v>6203</v>
      </c>
      <c r="G1111" s="2" t="s">
        <v>32</v>
      </c>
      <c r="H1111" s="23"/>
      <c r="I1111" s="131"/>
      <c r="J1111" s="3" t="s">
        <v>89</v>
      </c>
      <c r="K1111" s="5" t="s">
        <v>6263</v>
      </c>
      <c r="L1111" s="6" t="s">
        <v>150</v>
      </c>
      <c r="M1111" s="3" t="s">
        <v>146</v>
      </c>
      <c r="N1111" s="2" t="s">
        <v>5917</v>
      </c>
      <c r="O1111" s="2" t="s">
        <v>6204</v>
      </c>
      <c r="P1111" s="3" t="s">
        <v>4639</v>
      </c>
      <c r="S1111" s="3"/>
      <c r="T1111" s="7" t="s">
        <v>6205</v>
      </c>
      <c r="U1111" s="3" t="s">
        <v>5920</v>
      </c>
      <c r="V1111" s="3" t="s">
        <v>122</v>
      </c>
      <c r="W1111" s="3" t="s">
        <v>88</v>
      </c>
      <c r="X1111" s="3" t="s">
        <v>86</v>
      </c>
      <c r="Y1111" s="3" t="s">
        <v>89</v>
      </c>
      <c r="Z1111" s="4">
        <f>IF(Tabela1[[#This Row],[R.A.E]]="SIM",VLOOKUP(Tabela1[[#This Row],[CLASSIFICAÇÃO]],Lista_Susp_!PRAZO,2,0)+Tabela1[[#This Row],[DATA]],"")</f>
        <v>45546</v>
      </c>
      <c r="AA1111" s="13" t="str">
        <f ca="1">IF(Tabela1[[#This Row],[R.A.E]]="SIM",IF(AC1111="ok","CONCLUÍDO",IF(Tabela1[[#This Row],[PRAZO ABERTURA R.A.E]]&lt;TODAY(),"ATRASADO","NO PRAZO")))</f>
        <v>ATRASADO</v>
      </c>
      <c r="AB1111" s="13">
        <f ca="1">IF(Tabela1[[#This Row],[PRAZO ABERTURA R.A.E]]&gt;=TODAY(),"",IF(Tabela1[[#This Row],[STATUS]]="ATRASADO",TODAY()-Tabela1[[#This Row],[PRAZO ABERTURA R.A.E]],""))</f>
        <v>2</v>
      </c>
      <c r="AE1111" s="3"/>
      <c r="AF1111" t="s">
        <v>89</v>
      </c>
    </row>
    <row r="1112" spans="1:32" ht="60" x14ac:dyDescent="0.25">
      <c r="A1112" s="2">
        <v>1111</v>
      </c>
      <c r="B1112" s="2" t="s">
        <v>25</v>
      </c>
      <c r="C1112" s="85">
        <v>45540</v>
      </c>
      <c r="D1112" s="18" t="str">
        <f t="shared" si="16"/>
        <v>setembro</v>
      </c>
      <c r="E1112" s="9">
        <v>0.3611111111111111</v>
      </c>
      <c r="F1112" s="80" t="s">
        <v>4106</v>
      </c>
      <c r="G1112" s="2" t="s">
        <v>32</v>
      </c>
      <c r="H1112" s="23"/>
      <c r="I1112" s="131"/>
      <c r="J1112" s="3"/>
      <c r="K1112" s="5" t="s">
        <v>6262</v>
      </c>
      <c r="L1112" s="6" t="s">
        <v>243</v>
      </c>
      <c r="M1112" s="3" t="s">
        <v>145</v>
      </c>
      <c r="N1112" s="2" t="s">
        <v>3534</v>
      </c>
      <c r="O1112" s="2" t="s">
        <v>6206</v>
      </c>
      <c r="P1112" s="3" t="s">
        <v>1075</v>
      </c>
      <c r="S1112" s="3"/>
      <c r="T1112" s="7" t="s">
        <v>6207</v>
      </c>
      <c r="U1112" s="3" t="s">
        <v>3538</v>
      </c>
      <c r="V1112" s="3" t="s">
        <v>84</v>
      </c>
      <c r="W1112" s="3" t="s">
        <v>85</v>
      </c>
      <c r="X1112" s="3" t="s">
        <v>86</v>
      </c>
      <c r="Y1112" s="3" t="s">
        <v>83</v>
      </c>
      <c r="Z1112" s="4" t="str">
        <f>IF(Tabela1[[#This Row],[R.A.E]]="SIM",VLOOKUP(Tabela1[[#This Row],[CLASSIFICAÇÃO]],Lista_Susp_!PRAZO,2,0)+Tabela1[[#This Row],[DATA]],"")</f>
        <v/>
      </c>
      <c r="AA1112" s="13" t="b">
        <f ca="1">IF(Tabela1[[#This Row],[R.A.E]]="SIM",IF(AC1112="ok","CONCLUÍDO",IF(Tabela1[[#This Row],[PRAZO ABERTURA R.A.E]]&lt;TODAY(),"ATRASADO","NO PRAZO")))</f>
        <v>0</v>
      </c>
      <c r="AB1112" s="13" t="str">
        <f ca="1">IF(Tabela1[[#This Row],[PRAZO ABERTURA R.A.E]]&gt;=TODAY(),"",IF(Tabela1[[#This Row],[STATUS]]="ATRASADO",TODAY()-Tabela1[[#This Row],[PRAZO ABERTURA R.A.E]],""))</f>
        <v/>
      </c>
      <c r="AE1112" s="3"/>
      <c r="AF1112" t="s">
        <v>89</v>
      </c>
    </row>
    <row r="1113" spans="1:32" ht="45" x14ac:dyDescent="0.25">
      <c r="A1113" s="2">
        <v>1112</v>
      </c>
      <c r="B1113" s="2" t="s">
        <v>25</v>
      </c>
      <c r="C1113" s="85">
        <v>45539</v>
      </c>
      <c r="D1113" s="18" t="str">
        <f t="shared" si="16"/>
        <v>setembro</v>
      </c>
      <c r="E1113" s="9">
        <v>0.67708333333333337</v>
      </c>
      <c r="F1113" s="80" t="s">
        <v>6208</v>
      </c>
      <c r="G1113" s="2" t="s">
        <v>32</v>
      </c>
      <c r="H1113" s="23"/>
      <c r="I1113" s="131"/>
      <c r="J1113" s="3"/>
      <c r="K1113" s="5" t="s">
        <v>6261</v>
      </c>
      <c r="L1113" s="6" t="s">
        <v>150</v>
      </c>
      <c r="M1113" s="3" t="s">
        <v>146</v>
      </c>
      <c r="N1113" s="2" t="s">
        <v>6101</v>
      </c>
      <c r="O1113" s="2" t="s">
        <v>6209</v>
      </c>
      <c r="P1113" s="3" t="s">
        <v>4061</v>
      </c>
      <c r="S1113" s="3"/>
      <c r="T1113" s="7" t="s">
        <v>6210</v>
      </c>
      <c r="U1113" s="3" t="s">
        <v>3311</v>
      </c>
      <c r="V1113" s="3" t="s">
        <v>105</v>
      </c>
      <c r="W1113" s="3" t="s">
        <v>85</v>
      </c>
      <c r="X1113" s="3" t="s">
        <v>86</v>
      </c>
      <c r="Y1113" s="3" t="s">
        <v>83</v>
      </c>
      <c r="Z1113" s="4" t="str">
        <f>IF(Tabela1[[#This Row],[R.A.E]]="SIM",VLOOKUP(Tabela1[[#This Row],[CLASSIFICAÇÃO]],Lista_Susp_!PRAZO,2,0)+Tabela1[[#This Row],[DATA]],"")</f>
        <v/>
      </c>
      <c r="AA1113" s="13" t="b">
        <f ca="1">IF(Tabela1[[#This Row],[R.A.E]]="SIM",IF(AC1113="ok","CONCLUÍDO",IF(Tabela1[[#This Row],[PRAZO ABERTURA R.A.E]]&lt;TODAY(),"ATRASADO","NO PRAZO")))</f>
        <v>0</v>
      </c>
      <c r="AB1113" s="13" t="str">
        <f ca="1">IF(Tabela1[[#This Row],[PRAZO ABERTURA R.A.E]]&gt;=TODAY(),"",IF(Tabela1[[#This Row],[STATUS]]="ATRASADO",TODAY()-Tabela1[[#This Row],[PRAZO ABERTURA R.A.E]],""))</f>
        <v/>
      </c>
      <c r="AE1113" s="3"/>
      <c r="AF1113" t="s">
        <v>89</v>
      </c>
    </row>
    <row r="1114" spans="1:32" ht="90" x14ac:dyDescent="0.25">
      <c r="A1114" s="2">
        <v>1113</v>
      </c>
      <c r="B1114" s="2" t="s">
        <v>25</v>
      </c>
      <c r="C1114" s="85">
        <v>45540</v>
      </c>
      <c r="D1114" s="18" t="str">
        <f t="shared" si="16"/>
        <v>setembro</v>
      </c>
      <c r="E1114" s="9">
        <v>0.86458333333333337</v>
      </c>
      <c r="F1114" s="80" t="s">
        <v>6212</v>
      </c>
      <c r="G1114" s="2" t="s">
        <v>34</v>
      </c>
      <c r="H1114" s="23"/>
      <c r="I1114" s="131" t="s">
        <v>5261</v>
      </c>
      <c r="J1114" s="3"/>
      <c r="K1114" s="5" t="s">
        <v>6211</v>
      </c>
      <c r="L1114" s="6" t="s">
        <v>190</v>
      </c>
      <c r="M1114" s="3" t="s">
        <v>147</v>
      </c>
      <c r="N1114" s="2" t="s">
        <v>3404</v>
      </c>
      <c r="O1114" s="2" t="s">
        <v>6213</v>
      </c>
      <c r="P1114" s="3" t="s">
        <v>4904</v>
      </c>
      <c r="S1114" s="3"/>
      <c r="T1114" s="7" t="s">
        <v>6214</v>
      </c>
      <c r="U1114" s="3" t="s">
        <v>3870</v>
      </c>
      <c r="V1114" s="3" t="s">
        <v>98</v>
      </c>
      <c r="W1114" s="3" t="s">
        <v>92</v>
      </c>
      <c r="X1114" s="3" t="s">
        <v>86</v>
      </c>
      <c r="Y1114" s="3" t="s">
        <v>89</v>
      </c>
      <c r="Z1114" s="4">
        <f>IF(Tabela1[[#This Row],[R.A.E]]="SIM",VLOOKUP(Tabela1[[#This Row],[CLASSIFICAÇÃO]],Lista_Susp_!PRAZO,2,0)+Tabela1[[#This Row],[DATA]],"")</f>
        <v>45547</v>
      </c>
      <c r="AA1114" s="13" t="str">
        <f ca="1">IF(Tabela1[[#This Row],[R.A.E]]="SIM",IF(AC1114="ok","CONCLUÍDO",IF(Tabela1[[#This Row],[PRAZO ABERTURA R.A.E]]&lt;TODAY(),"ATRASADO","NO PRAZO")))</f>
        <v>ATRASADO</v>
      </c>
      <c r="AB1114" s="13">
        <f ca="1">IF(Tabela1[[#This Row],[PRAZO ABERTURA R.A.E]]&gt;=TODAY(),"",IF(Tabela1[[#This Row],[STATUS]]="ATRASADO",TODAY()-Tabela1[[#This Row],[PRAZO ABERTURA R.A.E]],""))</f>
        <v>1</v>
      </c>
      <c r="AE1114" s="3"/>
      <c r="AF1114" t="s">
        <v>89</v>
      </c>
    </row>
    <row r="1115" spans="1:32" ht="90" x14ac:dyDescent="0.25">
      <c r="A1115" s="2">
        <v>1114</v>
      </c>
      <c r="B1115" s="2" t="s">
        <v>25</v>
      </c>
      <c r="C1115" s="85">
        <v>45539</v>
      </c>
      <c r="D1115" s="18" t="str">
        <f t="shared" si="16"/>
        <v>setembro</v>
      </c>
      <c r="E1115" s="9">
        <v>4.8611111111111112E-2</v>
      </c>
      <c r="F1115" s="80" t="s">
        <v>6215</v>
      </c>
      <c r="G1115" s="2" t="s">
        <v>58</v>
      </c>
      <c r="H1115" s="23"/>
      <c r="I1115" s="131"/>
      <c r="J1115" s="3"/>
      <c r="K1115" s="5" t="s">
        <v>6260</v>
      </c>
      <c r="L1115" s="6" t="s">
        <v>205</v>
      </c>
      <c r="M1115" s="3" t="s">
        <v>146</v>
      </c>
      <c r="N1115" s="2" t="s">
        <v>4697</v>
      </c>
      <c r="O1115" s="2" t="s">
        <v>6216</v>
      </c>
      <c r="P1115" s="3" t="s">
        <v>1158</v>
      </c>
      <c r="S1115" s="3"/>
      <c r="T1115" s="7" t="s">
        <v>6217</v>
      </c>
      <c r="U1115" s="3" t="s">
        <v>6218</v>
      </c>
      <c r="V1115" s="3" t="s">
        <v>80</v>
      </c>
      <c r="W1115" s="3" t="s">
        <v>88</v>
      </c>
      <c r="X1115" s="3" t="s">
        <v>95</v>
      </c>
      <c r="Y1115" s="3" t="s">
        <v>89</v>
      </c>
      <c r="Z1115" s="4" t="e">
        <f>IF(Tabela1[[#This Row],[R.A.E]]="SIM",VLOOKUP(Tabela1[[#This Row],[CLASSIFICAÇÃO]],Lista_Susp_!PRAZO,2,0)+Tabela1[[#This Row],[DATA]],"")</f>
        <v>#N/A</v>
      </c>
      <c r="AA1115" s="13" t="e">
        <f ca="1">IF(Tabela1[[#This Row],[R.A.E]]="SIM",IF(AC1115="ok","CONCLUÍDO",IF(Tabela1[[#This Row],[PRAZO ABERTURA R.A.E]]&lt;TODAY(),"ATRASADO","NO PRAZO")))</f>
        <v>#N/A</v>
      </c>
      <c r="AB1115" s="13" t="e">
        <f ca="1">IF(Tabela1[[#This Row],[PRAZO ABERTURA R.A.E]]&gt;=TODAY(),"",IF(Tabela1[[#This Row],[STATUS]]="ATRASADO",TODAY()-Tabela1[[#This Row],[PRAZO ABERTURA R.A.E]],""))</f>
        <v>#N/A</v>
      </c>
      <c r="AE1115" s="3"/>
      <c r="AF1115" t="s">
        <v>89</v>
      </c>
    </row>
    <row r="1116" spans="1:32" ht="45" x14ac:dyDescent="0.25">
      <c r="A1116" s="2">
        <v>1115</v>
      </c>
      <c r="B1116" s="2" t="s">
        <v>25</v>
      </c>
      <c r="C1116" s="85">
        <v>45540</v>
      </c>
      <c r="D1116" s="18" t="str">
        <f t="shared" si="16"/>
        <v>setembro</v>
      </c>
      <c r="E1116" s="9">
        <v>0.59375</v>
      </c>
      <c r="F1116" s="80" t="s">
        <v>6219</v>
      </c>
      <c r="G1116" s="2" t="s">
        <v>26</v>
      </c>
      <c r="H1116" s="23"/>
      <c r="I1116" s="131"/>
      <c r="J1116" s="3"/>
      <c r="K1116" s="5" t="s">
        <v>6259</v>
      </c>
      <c r="L1116" s="6" t="s">
        <v>45</v>
      </c>
      <c r="M1116" s="3" t="s">
        <v>145</v>
      </c>
      <c r="N1116" s="2" t="s">
        <v>758</v>
      </c>
      <c r="O1116" s="2" t="s">
        <v>3815</v>
      </c>
      <c r="P1116" s="3" t="s">
        <v>459</v>
      </c>
      <c r="S1116" s="3"/>
      <c r="T1116" s="7" t="s">
        <v>6220</v>
      </c>
      <c r="U1116" s="3" t="s">
        <v>6221</v>
      </c>
      <c r="V1116" s="3" t="s">
        <v>84</v>
      </c>
      <c r="W1116" s="3" t="s">
        <v>88</v>
      </c>
      <c r="X1116" s="3" t="s">
        <v>86</v>
      </c>
      <c r="Y1116" s="3" t="s">
        <v>89</v>
      </c>
      <c r="Z1116" s="4">
        <f>IF(Tabela1[[#This Row],[R.A.E]]="SIM",VLOOKUP(Tabela1[[#This Row],[CLASSIFICAÇÃO]],Lista_Susp_!PRAZO,2,0)+Tabela1[[#This Row],[DATA]],"")</f>
        <v>45547</v>
      </c>
      <c r="AA1116" s="13" t="str">
        <f ca="1">IF(Tabela1[[#This Row],[R.A.E]]="SIM",IF(AC1116="ok","CONCLUÍDO",IF(Tabela1[[#This Row],[PRAZO ABERTURA R.A.E]]&lt;TODAY(),"ATRASADO","NO PRAZO")))</f>
        <v>ATRASADO</v>
      </c>
      <c r="AB1116" s="13">
        <f ca="1">IF(Tabela1[[#This Row],[PRAZO ABERTURA R.A.E]]&gt;=TODAY(),"",IF(Tabela1[[#This Row],[STATUS]]="ATRASADO",TODAY()-Tabela1[[#This Row],[PRAZO ABERTURA R.A.E]],""))</f>
        <v>1</v>
      </c>
      <c r="AE1116" s="3"/>
      <c r="AF1116" t="s">
        <v>89</v>
      </c>
    </row>
    <row r="1117" spans="1:32" ht="105" x14ac:dyDescent="0.25">
      <c r="A1117" s="2">
        <v>1116</v>
      </c>
      <c r="B1117" s="2" t="s">
        <v>25</v>
      </c>
      <c r="C1117" s="85">
        <v>45542</v>
      </c>
      <c r="D1117" s="18" t="str">
        <f t="shared" si="16"/>
        <v>setembro</v>
      </c>
      <c r="E1117" s="9">
        <v>1.0416666666666666E-2</v>
      </c>
      <c r="F1117" s="80" t="s">
        <v>5118</v>
      </c>
      <c r="G1117" s="2" t="s">
        <v>28</v>
      </c>
      <c r="H1117" s="23" t="s">
        <v>2401</v>
      </c>
      <c r="I1117" s="131"/>
      <c r="J1117" s="3"/>
      <c r="K1117" s="5" t="s">
        <v>6258</v>
      </c>
      <c r="L1117" s="6" t="s">
        <v>150</v>
      </c>
      <c r="M1117" s="3" t="s">
        <v>146</v>
      </c>
      <c r="N1117" s="2" t="s">
        <v>2911</v>
      </c>
      <c r="O1117" s="2" t="s">
        <v>6222</v>
      </c>
      <c r="P1117" s="3" t="s">
        <v>4061</v>
      </c>
      <c r="S1117" s="3"/>
      <c r="T1117" s="7" t="s">
        <v>6223</v>
      </c>
      <c r="U1117" s="3" t="s">
        <v>3851</v>
      </c>
      <c r="V1117" s="3" t="s">
        <v>3991</v>
      </c>
      <c r="W1117" s="3" t="s">
        <v>85</v>
      </c>
      <c r="X1117" s="3" t="s">
        <v>86</v>
      </c>
      <c r="Y1117" s="3" t="s">
        <v>83</v>
      </c>
      <c r="Z1117" s="4" t="str">
        <f>IF(Tabela1[[#This Row],[R.A.E]]="SIM",VLOOKUP(Tabela1[[#This Row],[CLASSIFICAÇÃO]],Lista_Susp_!PRAZO,2,0)+Tabela1[[#This Row],[DATA]],"")</f>
        <v/>
      </c>
      <c r="AA1117" s="13" t="b">
        <f ca="1">IF(Tabela1[[#This Row],[R.A.E]]="SIM",IF(AC1117="ok","CONCLUÍDO",IF(Tabela1[[#This Row],[PRAZO ABERTURA R.A.E]]&lt;TODAY(),"ATRASADO","NO PRAZO")))</f>
        <v>0</v>
      </c>
      <c r="AB1117" s="13" t="str">
        <f ca="1">IF(Tabela1[[#This Row],[PRAZO ABERTURA R.A.E]]&gt;=TODAY(),"",IF(Tabela1[[#This Row],[STATUS]]="ATRASADO",TODAY()-Tabela1[[#This Row],[PRAZO ABERTURA R.A.E]],""))</f>
        <v/>
      </c>
      <c r="AE1117" s="3"/>
      <c r="AF1117" t="s">
        <v>89</v>
      </c>
    </row>
    <row r="1118" spans="1:32" ht="30" x14ac:dyDescent="0.25">
      <c r="A1118" s="2">
        <v>1117</v>
      </c>
      <c r="B1118" s="2" t="s">
        <v>25</v>
      </c>
      <c r="C1118" s="85">
        <v>45542</v>
      </c>
      <c r="D1118" s="18" t="str">
        <f t="shared" si="16"/>
        <v>setembro</v>
      </c>
      <c r="E1118" s="9">
        <v>0.89097222222222217</v>
      </c>
      <c r="F1118" s="80" t="s">
        <v>6224</v>
      </c>
      <c r="G1118" s="2" t="s">
        <v>28</v>
      </c>
      <c r="H1118" s="23" t="s">
        <v>2401</v>
      </c>
      <c r="I1118" s="131"/>
      <c r="J1118" s="3"/>
      <c r="K1118" s="5" t="s">
        <v>6257</v>
      </c>
      <c r="L1118" s="6" t="s">
        <v>279</v>
      </c>
      <c r="M1118" s="3" t="s">
        <v>146</v>
      </c>
      <c r="N1118" s="2" t="s">
        <v>4697</v>
      </c>
      <c r="O1118" s="2" t="s">
        <v>6225</v>
      </c>
      <c r="P1118" s="3" t="s">
        <v>3282</v>
      </c>
      <c r="S1118" s="3"/>
      <c r="T1118" s="7" t="s">
        <v>4027</v>
      </c>
      <c r="U1118" s="3" t="s">
        <v>6226</v>
      </c>
      <c r="V1118" s="3" t="s">
        <v>80</v>
      </c>
      <c r="W1118" s="3" t="s">
        <v>92</v>
      </c>
      <c r="X1118" s="3" t="s">
        <v>86</v>
      </c>
      <c r="Y1118" s="3" t="s">
        <v>89</v>
      </c>
      <c r="Z1118" s="4">
        <f>IF(Tabela1[[#This Row],[R.A.E]]="SIM",VLOOKUP(Tabela1[[#This Row],[CLASSIFICAÇÃO]],Lista_Susp_!PRAZO,2,0)+Tabela1[[#This Row],[DATA]],"")</f>
        <v>45549</v>
      </c>
      <c r="AA1118" s="13" t="str">
        <f ca="1">IF(Tabela1[[#This Row],[R.A.E]]="SIM",IF(AC1118="ok","CONCLUÍDO",IF(Tabela1[[#This Row],[PRAZO ABERTURA R.A.E]]&lt;TODAY(),"ATRASADO","NO PRAZO")))</f>
        <v>NO PRAZO</v>
      </c>
      <c r="AB1118" s="13" t="str">
        <f ca="1">IF(Tabela1[[#This Row],[PRAZO ABERTURA R.A.E]]&gt;=TODAY(),"",IF(Tabela1[[#This Row],[STATUS]]="ATRASADO",TODAY()-Tabela1[[#This Row],[PRAZO ABERTURA R.A.E]],""))</f>
        <v/>
      </c>
      <c r="AE1118" s="3"/>
    </row>
    <row r="1119" spans="1:32" ht="30" x14ac:dyDescent="0.25">
      <c r="A1119" s="2">
        <v>1118</v>
      </c>
      <c r="B1119" s="2" t="s">
        <v>25</v>
      </c>
      <c r="C1119" s="85">
        <v>45541</v>
      </c>
      <c r="D1119" s="18" t="str">
        <f t="shared" si="16"/>
        <v>setembro</v>
      </c>
      <c r="E1119" s="9">
        <v>0.5625</v>
      </c>
      <c r="F1119" s="80" t="s">
        <v>6227</v>
      </c>
      <c r="G1119" s="2" t="s">
        <v>36</v>
      </c>
      <c r="H1119" s="23"/>
      <c r="I1119" s="131"/>
      <c r="J1119" s="3"/>
      <c r="K1119" s="5" t="s">
        <v>6256</v>
      </c>
      <c r="L1119" s="6" t="s">
        <v>150</v>
      </c>
      <c r="M1119" s="3" t="s">
        <v>1559</v>
      </c>
      <c r="N1119" s="2" t="s">
        <v>3662</v>
      </c>
      <c r="O1119" s="2" t="s">
        <v>6228</v>
      </c>
      <c r="P1119" s="3" t="s">
        <v>6229</v>
      </c>
      <c r="S1119" s="3"/>
      <c r="T1119" t="s">
        <v>6230</v>
      </c>
      <c r="U1119" s="3" t="s">
        <v>685</v>
      </c>
      <c r="V1119" s="3" t="s">
        <v>112</v>
      </c>
      <c r="W1119" s="3" t="s">
        <v>85</v>
      </c>
      <c r="X1119" s="3" t="s">
        <v>86</v>
      </c>
      <c r="Y1119" s="3" t="s">
        <v>83</v>
      </c>
      <c r="Z1119" s="4" t="str">
        <f>IF(Tabela1[[#This Row],[R.A.E]]="SIM",VLOOKUP(Tabela1[[#This Row],[CLASSIFICAÇÃO]],Lista_Susp_!PRAZO,2,0)+Tabela1[[#This Row],[DATA]],"")</f>
        <v/>
      </c>
      <c r="AA1119" s="13" t="b">
        <f ca="1">IF(Tabela1[[#This Row],[R.A.E]]="SIM",IF(AC1119="ok","CONCLUÍDO",IF(Tabela1[[#This Row],[PRAZO ABERTURA R.A.E]]&lt;TODAY(),"ATRASADO","NO PRAZO")))</f>
        <v>0</v>
      </c>
      <c r="AB1119" s="13" t="str">
        <f ca="1">IF(Tabela1[[#This Row],[PRAZO ABERTURA R.A.E]]&gt;=TODAY(),"",IF(Tabela1[[#This Row],[STATUS]]="ATRASADO",TODAY()-Tabela1[[#This Row],[PRAZO ABERTURA R.A.E]],""))</f>
        <v/>
      </c>
      <c r="AE1119" s="3"/>
      <c r="AF1119" t="s">
        <v>89</v>
      </c>
    </row>
    <row r="1120" spans="1:32" ht="75" x14ac:dyDescent="0.25">
      <c r="A1120" s="2">
        <v>1119</v>
      </c>
      <c r="B1120" s="2" t="s">
        <v>25</v>
      </c>
      <c r="C1120" s="85">
        <v>45541</v>
      </c>
      <c r="D1120" s="18" t="str">
        <f t="shared" si="16"/>
        <v>setembro</v>
      </c>
      <c r="E1120" s="9">
        <v>0.64583333333333337</v>
      </c>
      <c r="F1120" s="80" t="s">
        <v>6254</v>
      </c>
      <c r="G1120" s="2" t="s">
        <v>36</v>
      </c>
      <c r="H1120" s="23"/>
      <c r="I1120" s="131"/>
      <c r="J1120" s="3"/>
      <c r="K1120" s="5" t="s">
        <v>6255</v>
      </c>
      <c r="L1120" s="6" t="s">
        <v>221</v>
      </c>
      <c r="M1120" s="3" t="s">
        <v>145</v>
      </c>
      <c r="N1120" s="2" t="s">
        <v>4497</v>
      </c>
      <c r="O1120" s="2" t="s">
        <v>6231</v>
      </c>
      <c r="P1120" s="3" t="s">
        <v>372</v>
      </c>
      <c r="S1120" s="3"/>
      <c r="T1120" s="7" t="s">
        <v>6232</v>
      </c>
      <c r="U1120" s="3" t="s">
        <v>6233</v>
      </c>
      <c r="V1120" s="3" t="s">
        <v>84</v>
      </c>
      <c r="W1120" s="3" t="s">
        <v>85</v>
      </c>
      <c r="X1120" s="3" t="s">
        <v>86</v>
      </c>
      <c r="Y1120" s="3" t="s">
        <v>83</v>
      </c>
      <c r="Z1120" s="4" t="str">
        <f>IF(Tabela1[[#This Row],[R.A.E]]="SIM",VLOOKUP(Tabela1[[#This Row],[CLASSIFICAÇÃO]],Lista_Susp_!PRAZO,2,0)+Tabela1[[#This Row],[DATA]],"")</f>
        <v/>
      </c>
      <c r="AA1120" s="13" t="b">
        <f ca="1">IF(Tabela1[[#This Row],[R.A.E]]="SIM",IF(AC1120="ok","CONCLUÍDO",IF(Tabela1[[#This Row],[PRAZO ABERTURA R.A.E]]&lt;TODAY(),"ATRASADO","NO PRAZO")))</f>
        <v>0</v>
      </c>
      <c r="AB1120" s="13" t="str">
        <f ca="1">IF(Tabela1[[#This Row],[PRAZO ABERTURA R.A.E]]&gt;=TODAY(),"",IF(Tabela1[[#This Row],[STATUS]]="ATRASADO",TODAY()-Tabela1[[#This Row],[PRAZO ABERTURA R.A.E]],""))</f>
        <v/>
      </c>
      <c r="AE1120" s="3"/>
      <c r="AF1120" t="s">
        <v>89</v>
      </c>
    </row>
    <row r="1121" spans="1:32" ht="45" x14ac:dyDescent="0.25">
      <c r="A1121" s="2">
        <v>1120</v>
      </c>
      <c r="B1121" s="2" t="s">
        <v>25</v>
      </c>
      <c r="C1121" s="85">
        <v>45544</v>
      </c>
      <c r="D1121" s="18" t="str">
        <f t="shared" si="16"/>
        <v>setembro</v>
      </c>
      <c r="E1121" s="9">
        <v>0.27083333333333331</v>
      </c>
      <c r="F1121" s="80" t="s">
        <v>6234</v>
      </c>
      <c r="G1121" s="2" t="s">
        <v>28</v>
      </c>
      <c r="H1121" s="23" t="s">
        <v>2399</v>
      </c>
      <c r="I1121" s="131"/>
      <c r="J1121" s="3"/>
      <c r="K1121" s="5" t="s">
        <v>6253</v>
      </c>
      <c r="L1121" s="6" t="s">
        <v>221</v>
      </c>
      <c r="M1121" s="3" t="s">
        <v>145</v>
      </c>
      <c r="N1121" s="2" t="s">
        <v>6235</v>
      </c>
      <c r="O1121" s="2" t="s">
        <v>6236</v>
      </c>
      <c r="P1121" s="3" t="s">
        <v>6237</v>
      </c>
      <c r="S1121" s="3"/>
      <c r="T1121" s="7" t="s">
        <v>6238</v>
      </c>
      <c r="U1121" s="3" t="s">
        <v>3878</v>
      </c>
      <c r="V1121" s="3" t="s">
        <v>84</v>
      </c>
      <c r="W1121" s="3" t="s">
        <v>85</v>
      </c>
      <c r="X1121" s="3" t="s">
        <v>86</v>
      </c>
      <c r="Y1121" s="3" t="s">
        <v>83</v>
      </c>
      <c r="Z1121" s="4" t="str">
        <f>IF(Tabela1[[#This Row],[R.A.E]]="SIM",VLOOKUP(Tabela1[[#This Row],[CLASSIFICAÇÃO]],Lista_Susp_!PRAZO,2,0)+Tabela1[[#This Row],[DATA]],"")</f>
        <v/>
      </c>
      <c r="AA1121" s="13" t="b">
        <f ca="1">IF(Tabela1[[#This Row],[R.A.E]]="SIM",IF(AC1121="ok","CONCLUÍDO",IF(Tabela1[[#This Row],[PRAZO ABERTURA R.A.E]]&lt;TODAY(),"ATRASADO","NO PRAZO")))</f>
        <v>0</v>
      </c>
      <c r="AB1121" s="13" t="str">
        <f ca="1">IF(Tabela1[[#This Row],[PRAZO ABERTURA R.A.E]]&gt;=TODAY(),"",IF(Tabela1[[#This Row],[STATUS]]="ATRASADO",TODAY()-Tabela1[[#This Row],[PRAZO ABERTURA R.A.E]],""))</f>
        <v/>
      </c>
      <c r="AE1121" s="3"/>
      <c r="AF1121" t="s">
        <v>89</v>
      </c>
    </row>
    <row r="1122" spans="1:32" ht="45" x14ac:dyDescent="0.25">
      <c r="A1122" s="2">
        <v>1121</v>
      </c>
      <c r="B1122" s="2" t="s">
        <v>25</v>
      </c>
      <c r="C1122" s="85">
        <v>45544</v>
      </c>
      <c r="D1122" s="18" t="str">
        <f t="shared" si="16"/>
        <v>setembro</v>
      </c>
      <c r="E1122" s="9">
        <v>0.38194444444444442</v>
      </c>
      <c r="F1122" s="80" t="s">
        <v>6239</v>
      </c>
      <c r="G1122" s="2" t="s">
        <v>39</v>
      </c>
      <c r="H1122" s="23"/>
      <c r="I1122" s="131"/>
      <c r="J1122" s="3"/>
      <c r="K1122" s="5" t="s">
        <v>6252</v>
      </c>
      <c r="L1122" s="6" t="s">
        <v>33</v>
      </c>
      <c r="M1122" s="3" t="s">
        <v>145</v>
      </c>
      <c r="N1122" s="2" t="s">
        <v>3420</v>
      </c>
      <c r="O1122" s="2" t="s">
        <v>6240</v>
      </c>
      <c r="P1122" s="3" t="s">
        <v>2277</v>
      </c>
      <c r="S1122" s="3"/>
      <c r="T1122" s="7" t="s">
        <v>6241</v>
      </c>
      <c r="U1122" s="3" t="s">
        <v>6032</v>
      </c>
      <c r="V1122" s="3" t="s">
        <v>84</v>
      </c>
      <c r="W1122" s="3" t="s">
        <v>85</v>
      </c>
      <c r="X1122" s="3" t="s">
        <v>86</v>
      </c>
      <c r="Y1122" s="3" t="s">
        <v>83</v>
      </c>
      <c r="Z1122" s="4" t="str">
        <f>IF(Tabela1[[#This Row],[R.A.E]]="SIM",VLOOKUP(Tabela1[[#This Row],[CLASSIFICAÇÃO]],Lista_Susp_!PRAZO,2,0)+Tabela1[[#This Row],[DATA]],"")</f>
        <v/>
      </c>
      <c r="AA1122" s="13" t="b">
        <f ca="1">IF(Tabela1[[#This Row],[R.A.E]]="SIM",IF(AC1122="ok","CONCLUÍDO",IF(Tabela1[[#This Row],[PRAZO ABERTURA R.A.E]]&lt;TODAY(),"ATRASADO","NO PRAZO")))</f>
        <v>0</v>
      </c>
      <c r="AB1122" s="13" t="str">
        <f ca="1">IF(Tabela1[[#This Row],[PRAZO ABERTURA R.A.E]]&gt;=TODAY(),"",IF(Tabela1[[#This Row],[STATUS]]="ATRASADO",TODAY()-Tabela1[[#This Row],[PRAZO ABERTURA R.A.E]],""))</f>
        <v/>
      </c>
      <c r="AE1122" s="3"/>
      <c r="AF1122" t="s">
        <v>89</v>
      </c>
    </row>
    <row r="1123" spans="1:32" ht="75" x14ac:dyDescent="0.25">
      <c r="A1123" s="2">
        <v>1122</v>
      </c>
      <c r="B1123" s="2" t="s">
        <v>25</v>
      </c>
      <c r="C1123" s="85">
        <v>45544</v>
      </c>
      <c r="D1123" s="18" t="str">
        <f t="shared" si="16"/>
        <v>setembro</v>
      </c>
      <c r="E1123" s="9">
        <v>0.5083333333333333</v>
      </c>
      <c r="F1123" s="80" t="s">
        <v>6242</v>
      </c>
      <c r="G1123" s="2" t="s">
        <v>39</v>
      </c>
      <c r="H1123" s="23"/>
      <c r="I1123" s="131"/>
      <c r="J1123" s="3"/>
      <c r="K1123" s="5" t="s">
        <v>6251</v>
      </c>
      <c r="L1123" s="6" t="s">
        <v>185</v>
      </c>
      <c r="M1123" s="3" t="s">
        <v>145</v>
      </c>
      <c r="N1123" s="2" t="s">
        <v>6243</v>
      </c>
      <c r="O1123" s="2" t="s">
        <v>6244</v>
      </c>
      <c r="P1123" s="3" t="s">
        <v>459</v>
      </c>
      <c r="S1123" s="3"/>
      <c r="T1123" s="7" t="s">
        <v>6245</v>
      </c>
      <c r="U1123" s="3" t="s">
        <v>6246</v>
      </c>
      <c r="V1123" s="3" t="s">
        <v>84</v>
      </c>
      <c r="W1123" s="3" t="s">
        <v>85</v>
      </c>
      <c r="X1123" s="3" t="s">
        <v>95</v>
      </c>
      <c r="Y1123" s="3" t="s">
        <v>89</v>
      </c>
      <c r="Z1123" s="4" t="e">
        <f>IF([9]!Tabela1[[#This Row],[R.A.E]]="SIM",VLOOKUP([9]!Tabela1[[#This Row],[CLASSIFICAÇÃO]],[9]Lista_Susp_!PRAZO,2,0)+[9]!Tabela1[[#This Row],[DATA]],"")</f>
        <v>#REF!</v>
      </c>
      <c r="AA1123" s="13" t="e">
        <f ca="1">IF([9]!Tabela1[[#This Row],[R.A.E]]="SIM",IF(AC1123="ok","CONCLUÍDO",IF([9]!Tabela1[[#This Row],[PRAZO ABERTURA R.A.E]]&lt;TODAY(),"ATRASADO","NO PRAZO")))</f>
        <v>#REF!</v>
      </c>
      <c r="AB1123" s="13" t="e">
        <f ca="1">IF([9]!Tabela1[[#This Row],[PRAZO ABERTURA R.A.E]]&gt;=TODAY(),"",IF([9]!Tabela1[[#This Row],[STATUS]]="ATRASADO",TODAY()-[9]!Tabela1[[#This Row],[PRAZO ABERTURA R.A.E]],""))</f>
        <v>#REF!</v>
      </c>
      <c r="AE1123" s="3"/>
      <c r="AF1123" t="s">
        <v>89</v>
      </c>
    </row>
    <row r="1124" spans="1:32" ht="45" x14ac:dyDescent="0.25">
      <c r="A1124" s="156">
        <v>1123</v>
      </c>
      <c r="B1124" s="2" t="s">
        <v>25</v>
      </c>
      <c r="C1124" s="85">
        <v>45544</v>
      </c>
      <c r="D1124" s="18" t="str">
        <f t="shared" si="16"/>
        <v>setembro</v>
      </c>
      <c r="E1124" s="9">
        <v>0.60416666666666663</v>
      </c>
      <c r="F1124" s="80" t="s">
        <v>6247</v>
      </c>
      <c r="G1124" s="2" t="s">
        <v>32</v>
      </c>
      <c r="H1124" s="23"/>
      <c r="I1124" s="131"/>
      <c r="J1124" s="3"/>
      <c r="K1124" s="5" t="s">
        <v>6250</v>
      </c>
      <c r="L1124" s="6" t="s">
        <v>243</v>
      </c>
      <c r="M1124" s="3" t="s">
        <v>145</v>
      </c>
      <c r="N1124" s="2" t="s">
        <v>3534</v>
      </c>
      <c r="O1124" s="2" t="s">
        <v>6248</v>
      </c>
      <c r="P1124" s="3" t="s">
        <v>1075</v>
      </c>
      <c r="S1124" s="3"/>
      <c r="T1124" s="7" t="s">
        <v>6249</v>
      </c>
      <c r="U1124" s="3" t="s">
        <v>3538</v>
      </c>
      <c r="V1124" s="3" t="s">
        <v>84</v>
      </c>
      <c r="W1124" s="3" t="s">
        <v>85</v>
      </c>
      <c r="X1124" s="3" t="s">
        <v>86</v>
      </c>
      <c r="Y1124" s="3" t="s">
        <v>83</v>
      </c>
      <c r="Z1124" s="4" t="e">
        <f>IF([9]!Tabela1[[#This Row],[R.A.E]]="SIM",VLOOKUP([9]!Tabela1[[#This Row],[CLASSIFICAÇÃO]],[9]Lista_Susp_!PRAZO,2,0)+[9]!Tabela1[[#This Row],[DATA]],"")</f>
        <v>#REF!</v>
      </c>
      <c r="AA1124" s="13" t="e">
        <f ca="1">IF([9]!Tabela1[[#This Row],[R.A.E]]="SIM",IF(AC1124="ok","CONCLUÍDO",IF([9]!Tabela1[[#This Row],[PRAZO ABERTURA R.A.E]]&lt;TODAY(),"ATRASADO","NO PRAZO")))</f>
        <v>#REF!</v>
      </c>
      <c r="AB1124" s="13" t="e">
        <f ca="1">IF([9]!Tabela1[[#This Row],[PRAZO ABERTURA R.A.E]]&gt;=TODAY(),"",IF([9]!Tabela1[[#This Row],[STATUS]]="ATRASADO",TODAY()-[9]!Tabela1[[#This Row],[PRAZO ABERTURA R.A.E]],""))</f>
        <v>#REF!</v>
      </c>
      <c r="AE1124" s="3"/>
      <c r="AF1124" t="s">
        <v>89</v>
      </c>
    </row>
    <row r="1125" spans="1:32" x14ac:dyDescent="0.25">
      <c r="A1125" s="2">
        <v>1124</v>
      </c>
      <c r="B1125" s="2" t="s">
        <v>25</v>
      </c>
      <c r="C1125" s="85">
        <v>45544</v>
      </c>
      <c r="D1125" s="18" t="str">
        <f t="shared" si="16"/>
        <v>setembro</v>
      </c>
      <c r="E1125" s="9">
        <v>0.45833333333333331</v>
      </c>
      <c r="F1125" s="80" t="s">
        <v>6272</v>
      </c>
      <c r="G1125" s="2" t="s">
        <v>32</v>
      </c>
      <c r="H1125" s="23"/>
      <c r="I1125" s="131"/>
      <c r="J1125" s="3"/>
      <c r="K1125" s="108" t="s">
        <v>6271</v>
      </c>
      <c r="L1125" s="6" t="s">
        <v>150</v>
      </c>
      <c r="M1125" s="3" t="s">
        <v>51</v>
      </c>
      <c r="N1125" s="2" t="s">
        <v>6273</v>
      </c>
      <c r="O1125" s="2" t="s">
        <v>6298</v>
      </c>
      <c r="P1125" s="3" t="s">
        <v>6299</v>
      </c>
      <c r="S1125" s="3"/>
      <c r="T1125" t="s">
        <v>6300</v>
      </c>
      <c r="U1125" s="3" t="s">
        <v>3334</v>
      </c>
      <c r="V1125" s="3" t="s">
        <v>97</v>
      </c>
      <c r="W1125" s="3" t="s">
        <v>85</v>
      </c>
      <c r="X1125" s="3" t="s">
        <v>86</v>
      </c>
      <c r="Y1125" s="3" t="s">
        <v>83</v>
      </c>
      <c r="Z1125" s="4" t="str">
        <f>IF(Tabela1[[#This Row],[R.A.E]]="SIM",VLOOKUP(Tabela1[[#This Row],[CLASSIFICAÇÃO]],Lista_Susp_!PRAZO,2,0)+Tabela1[[#This Row],[DATA]],"")</f>
        <v/>
      </c>
      <c r="AA1125" s="13" t="b">
        <f ca="1">IF(Tabela1[[#This Row],[R.A.E]]="SIM",IF(AC1125="ok","CONCLUÍDO",IF(Tabela1[[#This Row],[PRAZO ABERTURA R.A.E]]&lt;TODAY(),"ATRASADO","NO PRAZO")))</f>
        <v>0</v>
      </c>
      <c r="AB1125" s="13" t="str">
        <f ca="1">IF(Tabela1[[#This Row],[PRAZO ABERTURA R.A.E]]&gt;=TODAY(),"",IF(Tabela1[[#This Row],[STATUS]]="ATRASADO",TODAY()-Tabela1[[#This Row],[PRAZO ABERTURA R.A.E]],""))</f>
        <v/>
      </c>
      <c r="AE1125" s="3"/>
      <c r="AF1125" t="s">
        <v>89</v>
      </c>
    </row>
    <row r="1126" spans="1:32" ht="60" x14ac:dyDescent="0.25">
      <c r="A1126" s="2">
        <v>1125</v>
      </c>
      <c r="B1126" s="2" t="s">
        <v>25</v>
      </c>
      <c r="C1126" s="85">
        <v>45541</v>
      </c>
      <c r="D1126" s="18" t="str">
        <f t="shared" si="16"/>
        <v>setembro</v>
      </c>
      <c r="E1126" s="9">
        <v>0.70000000000000007</v>
      </c>
      <c r="F1126" s="80" t="s">
        <v>6275</v>
      </c>
      <c r="G1126" s="2" t="s">
        <v>36</v>
      </c>
      <c r="H1126" s="23"/>
      <c r="I1126" s="131"/>
      <c r="J1126" s="3"/>
      <c r="K1126" s="184" t="s">
        <v>6274</v>
      </c>
      <c r="L1126" s="6" t="s">
        <v>150</v>
      </c>
      <c r="M1126" s="3" t="s">
        <v>51</v>
      </c>
      <c r="N1126" s="2" t="s">
        <v>2269</v>
      </c>
      <c r="O1126" s="2" t="s">
        <v>6301</v>
      </c>
      <c r="P1126" s="3" t="s">
        <v>3300</v>
      </c>
      <c r="S1126" s="3"/>
      <c r="T1126" s="7" t="s">
        <v>6302</v>
      </c>
      <c r="U1126" s="3" t="s">
        <v>6303</v>
      </c>
      <c r="V1126" s="3" t="s">
        <v>97</v>
      </c>
      <c r="W1126" s="3" t="s">
        <v>85</v>
      </c>
      <c r="X1126" s="3" t="s">
        <v>86</v>
      </c>
      <c r="Y1126" s="3" t="s">
        <v>83</v>
      </c>
      <c r="Z1126" s="4" t="str">
        <f>IF(Tabela1[[#This Row],[R.A.E]]="SIM",VLOOKUP(Tabela1[[#This Row],[CLASSIFICAÇÃO]],Lista_Susp_!PRAZO,2,0)+Tabela1[[#This Row],[DATA]],"")</f>
        <v/>
      </c>
      <c r="AA1126" s="13" t="b">
        <f ca="1">IF(Tabela1[[#This Row],[R.A.E]]="SIM",IF(AC1126="ok","CONCLUÍDO",IF(Tabela1[[#This Row],[PRAZO ABERTURA R.A.E]]&lt;TODAY(),"ATRASADO","NO PRAZO")))</f>
        <v>0</v>
      </c>
      <c r="AB1126" s="13" t="str">
        <f ca="1">IF(Tabela1[[#This Row],[PRAZO ABERTURA R.A.E]]&gt;=TODAY(),"",IF(Tabela1[[#This Row],[STATUS]]="ATRASADO",TODAY()-Tabela1[[#This Row],[PRAZO ABERTURA R.A.E]],""))</f>
        <v/>
      </c>
      <c r="AE1126" s="3"/>
      <c r="AF1126" t="s">
        <v>89</v>
      </c>
    </row>
    <row r="1127" spans="1:32" ht="45" x14ac:dyDescent="0.25">
      <c r="A1127" s="2">
        <v>1126</v>
      </c>
      <c r="B1127" s="2" t="s">
        <v>30</v>
      </c>
      <c r="C1127" s="85">
        <v>45539</v>
      </c>
      <c r="D1127" s="18" t="str">
        <f t="shared" si="16"/>
        <v>setembro</v>
      </c>
      <c r="E1127" s="9">
        <v>0.26874999999999999</v>
      </c>
      <c r="F1127" s="80" t="s">
        <v>3060</v>
      </c>
      <c r="G1127" s="2" t="s">
        <v>28</v>
      </c>
      <c r="H1127" s="23" t="s">
        <v>2399</v>
      </c>
      <c r="I1127" s="131"/>
      <c r="J1127" s="3"/>
      <c r="K1127" s="184" t="s">
        <v>6279</v>
      </c>
      <c r="L1127" s="6" t="s">
        <v>153</v>
      </c>
      <c r="M1127" s="3" t="s">
        <v>145</v>
      </c>
      <c r="N1127" s="2" t="s">
        <v>3060</v>
      </c>
      <c r="O1127" s="2" t="s">
        <v>6283</v>
      </c>
      <c r="P1127" s="3" t="s">
        <v>4245</v>
      </c>
      <c r="S1127" s="3"/>
      <c r="T1127"/>
      <c r="V1127" s="3" t="s">
        <v>99</v>
      </c>
      <c r="W1127" s="3" t="s">
        <v>85</v>
      </c>
      <c r="X1127" s="3" t="s">
        <v>86</v>
      </c>
      <c r="Y1127" s="3" t="s">
        <v>83</v>
      </c>
      <c r="Z1127" s="4" t="str">
        <f>IF(Tabela1[[#This Row],[R.A.E]]="SIM",VLOOKUP(Tabela1[[#This Row],[CLASSIFICAÇÃO]],Lista_Susp_!PRAZO,2,0)+Tabela1[[#This Row],[DATA]],"")</f>
        <v/>
      </c>
      <c r="AA1127" s="13" t="b">
        <f ca="1">IF(Tabela1[[#This Row],[R.A.E]]="SIM",IF(AC1127="ok","CONCLUÍDO",IF(Tabela1[[#This Row],[PRAZO ABERTURA R.A.E]]&lt;TODAY(),"ATRASADO","NO PRAZO")))</f>
        <v>0</v>
      </c>
      <c r="AB1127" s="13" t="str">
        <f ca="1">IF(Tabela1[[#This Row],[PRAZO ABERTURA R.A.E]]&gt;=TODAY(),"",IF(Tabela1[[#This Row],[STATUS]]="ATRASADO",TODAY()-Tabela1[[#This Row],[PRAZO ABERTURA R.A.E]],""))</f>
        <v/>
      </c>
      <c r="AE1127" s="3"/>
      <c r="AF1127" t="s">
        <v>89</v>
      </c>
    </row>
    <row r="1128" spans="1:32" ht="30" x14ac:dyDescent="0.25">
      <c r="A1128" s="2">
        <v>1127</v>
      </c>
      <c r="B1128" s="2" t="s">
        <v>30</v>
      </c>
      <c r="C1128" s="85">
        <v>45541</v>
      </c>
      <c r="D1128" s="18" t="str">
        <f t="shared" si="16"/>
        <v>setembro</v>
      </c>
      <c r="E1128" s="9">
        <v>0.60416666666666663</v>
      </c>
      <c r="F1128" s="80" t="s">
        <v>6276</v>
      </c>
      <c r="G1128" s="2" t="s">
        <v>39</v>
      </c>
      <c r="H1128" s="23"/>
      <c r="I1128" s="131"/>
      <c r="J1128" s="3"/>
      <c r="K1128" s="5" t="s">
        <v>6280</v>
      </c>
      <c r="L1128" s="6" t="s">
        <v>153</v>
      </c>
      <c r="M1128" s="3" t="s">
        <v>145</v>
      </c>
      <c r="N1128" s="2" t="s">
        <v>6276</v>
      </c>
      <c r="O1128" s="2" t="s">
        <v>6284</v>
      </c>
      <c r="P1128" s="3" t="s">
        <v>6287</v>
      </c>
      <c r="S1128" s="3"/>
      <c r="T1128"/>
      <c r="V1128" s="3" t="s">
        <v>3991</v>
      </c>
      <c r="W1128" s="3" t="s">
        <v>85</v>
      </c>
      <c r="X1128" s="3" t="s">
        <v>95</v>
      </c>
      <c r="Y1128" s="3" t="s">
        <v>89</v>
      </c>
      <c r="Z1128" s="4">
        <f>IF(Tabela1[[#This Row],[R.A.E]]="SIM",VLOOKUP(Tabela1[[#This Row],[CLASSIFICAÇÃO]],Lista_Susp_!PRAZO,2,0)+Tabela1[[#This Row],[DATA]],"")</f>
        <v>45548</v>
      </c>
      <c r="AA1128" s="13" t="str">
        <f ca="1">IF(Tabela1[[#This Row],[R.A.E]]="SIM",IF(AC1128="ok","CONCLUÍDO",IF(Tabela1[[#This Row],[PRAZO ABERTURA R.A.E]]&lt;TODAY(),"ATRASADO","NO PRAZO")))</f>
        <v>NO PRAZO</v>
      </c>
      <c r="AB1128" s="13" t="str">
        <f ca="1">IF(Tabela1[[#This Row],[PRAZO ABERTURA R.A.E]]&gt;=TODAY(),"",IF(Tabela1[[#This Row],[STATUS]]="ATRASADO",TODAY()-Tabela1[[#This Row],[PRAZO ABERTURA R.A.E]],""))</f>
        <v/>
      </c>
      <c r="AE1128" s="3"/>
      <c r="AF1128" t="s">
        <v>89</v>
      </c>
    </row>
    <row r="1129" spans="1:32" ht="60" x14ac:dyDescent="0.25">
      <c r="A1129" s="2">
        <v>1128</v>
      </c>
      <c r="B1129" s="2" t="s">
        <v>25</v>
      </c>
      <c r="C1129" s="85">
        <v>45542</v>
      </c>
      <c r="D1129" s="18" t="str">
        <f t="shared" si="16"/>
        <v>setembro</v>
      </c>
      <c r="E1129" s="9">
        <v>1.0416666666666666E-2</v>
      </c>
      <c r="F1129" s="80" t="s">
        <v>6277</v>
      </c>
      <c r="G1129" s="2" t="s">
        <v>28</v>
      </c>
      <c r="H1129" s="23" t="s">
        <v>2399</v>
      </c>
      <c r="I1129" s="131"/>
      <c r="J1129" s="3"/>
      <c r="K1129" s="5" t="s">
        <v>6281</v>
      </c>
      <c r="L1129" s="6" t="s">
        <v>150</v>
      </c>
      <c r="M1129" s="3" t="s">
        <v>146</v>
      </c>
      <c r="N1129" s="2" t="s">
        <v>6277</v>
      </c>
      <c r="O1129" s="2" t="s">
        <v>6285</v>
      </c>
      <c r="P1129" s="3" t="s">
        <v>521</v>
      </c>
      <c r="S1129" s="3"/>
      <c r="T1129"/>
      <c r="V1129" s="3" t="s">
        <v>3991</v>
      </c>
      <c r="W1129" s="3" t="s">
        <v>85</v>
      </c>
      <c r="X1129" s="3" t="s">
        <v>86</v>
      </c>
      <c r="Y1129" s="3" t="s">
        <v>83</v>
      </c>
      <c r="Z1129" s="4" t="str">
        <f>IF(Tabela1[[#This Row],[R.A.E]]="SIM",VLOOKUP(Tabela1[[#This Row],[CLASSIFICAÇÃO]],Lista_Susp_!PRAZO,2,0)+Tabela1[[#This Row],[DATA]],"")</f>
        <v/>
      </c>
      <c r="AA1129" s="13" t="b">
        <f ca="1">IF(Tabela1[[#This Row],[R.A.E]]="SIM",IF(AC1129="ok","CONCLUÍDO",IF(Tabela1[[#This Row],[PRAZO ABERTURA R.A.E]]&lt;TODAY(),"ATRASADO","NO PRAZO")))</f>
        <v>0</v>
      </c>
      <c r="AB1129" s="13" t="str">
        <f ca="1">IF(Tabela1[[#This Row],[PRAZO ABERTURA R.A.E]]&gt;=TODAY(),"",IF(Tabela1[[#This Row],[STATUS]]="ATRASADO",TODAY()-Tabela1[[#This Row],[PRAZO ABERTURA R.A.E]],""))</f>
        <v/>
      </c>
      <c r="AE1129" s="3"/>
      <c r="AF1129" t="s">
        <v>89</v>
      </c>
    </row>
    <row r="1130" spans="1:32" ht="30" x14ac:dyDescent="0.25">
      <c r="A1130" s="2">
        <v>1129</v>
      </c>
      <c r="B1130" s="2" t="s">
        <v>30</v>
      </c>
      <c r="C1130" s="85">
        <v>45544</v>
      </c>
      <c r="D1130" s="18" t="str">
        <f t="shared" si="16"/>
        <v>setembro</v>
      </c>
      <c r="E1130" s="9">
        <v>0.5</v>
      </c>
      <c r="F1130" s="80" t="s">
        <v>6278</v>
      </c>
      <c r="G1130" s="2" t="s">
        <v>39</v>
      </c>
      <c r="H1130" s="23"/>
      <c r="I1130" s="131"/>
      <c r="J1130" s="3"/>
      <c r="K1130" s="5" t="s">
        <v>6282</v>
      </c>
      <c r="L1130" s="6" t="s">
        <v>153</v>
      </c>
      <c r="M1130" s="3" t="s">
        <v>145</v>
      </c>
      <c r="N1130" s="2" t="s">
        <v>6278</v>
      </c>
      <c r="O1130" s="2" t="s">
        <v>6286</v>
      </c>
      <c r="P1130" s="3" t="s">
        <v>6288</v>
      </c>
      <c r="S1130" s="3"/>
      <c r="T1130"/>
      <c r="V1130" s="3" t="s">
        <v>1049</v>
      </c>
      <c r="W1130" s="3" t="s">
        <v>85</v>
      </c>
      <c r="X1130" s="3" t="s">
        <v>86</v>
      </c>
      <c r="Y1130" s="3" t="s">
        <v>83</v>
      </c>
      <c r="Z1130" s="4" t="str">
        <f>IF(Tabela1[[#This Row],[R.A.E]]="SIM",VLOOKUP(Tabela1[[#This Row],[CLASSIFICAÇÃO]],Lista_Susp_!PRAZO,2,0)+Tabela1[[#This Row],[DATA]],"")</f>
        <v/>
      </c>
      <c r="AA1130" s="13" t="b">
        <f ca="1">IF(Tabela1[[#This Row],[R.A.E]]="SIM",IF(AC1130="ok","CONCLUÍDO",IF(Tabela1[[#This Row],[PRAZO ABERTURA R.A.E]]&lt;TODAY(),"ATRASADO","NO PRAZO")))</f>
        <v>0</v>
      </c>
      <c r="AB1130" s="13" t="str">
        <f ca="1">IF(Tabela1[[#This Row],[PRAZO ABERTURA R.A.E]]&gt;=TODAY(),"",IF(Tabela1[[#This Row],[STATUS]]="ATRASADO",TODAY()-Tabela1[[#This Row],[PRAZO ABERTURA R.A.E]],""))</f>
        <v/>
      </c>
      <c r="AE1130" s="3"/>
      <c r="AF1130" t="s">
        <v>89</v>
      </c>
    </row>
    <row r="1131" spans="1:32" ht="30" x14ac:dyDescent="0.25">
      <c r="A1131" s="2">
        <v>1130</v>
      </c>
      <c r="B1131" s="2" t="s">
        <v>25</v>
      </c>
      <c r="C1131" s="85">
        <v>45542</v>
      </c>
      <c r="D1131" s="18" t="str">
        <f t="shared" si="16"/>
        <v>setembro</v>
      </c>
      <c r="E1131" s="9">
        <v>0.99305555555555547</v>
      </c>
      <c r="F1131" s="80" t="s">
        <v>6290</v>
      </c>
      <c r="G1131" s="2" t="s">
        <v>32</v>
      </c>
      <c r="H1131" s="23"/>
      <c r="I1131" s="131"/>
      <c r="J1131" s="3"/>
      <c r="K1131" s="5" t="s">
        <v>6289</v>
      </c>
      <c r="L1131" s="6" t="s">
        <v>150</v>
      </c>
      <c r="M1131" s="3" t="s">
        <v>147</v>
      </c>
      <c r="N1131" s="2" t="s">
        <v>377</v>
      </c>
      <c r="O1131" s="2" t="s">
        <v>6291</v>
      </c>
      <c r="P1131" s="3" t="s">
        <v>5631</v>
      </c>
      <c r="S1131" s="3"/>
      <c r="T1131" s="7" t="s">
        <v>6292</v>
      </c>
      <c r="U1131" s="3" t="s">
        <v>5810</v>
      </c>
      <c r="V1131" s="3" t="s">
        <v>122</v>
      </c>
      <c r="W1131" s="3" t="s">
        <v>85</v>
      </c>
      <c r="X1131" s="3" t="s">
        <v>86</v>
      </c>
      <c r="Y1131" s="3" t="s">
        <v>83</v>
      </c>
      <c r="Z1131" s="4" t="str">
        <f>IF(Tabela1[[#This Row],[R.A.E]]="SIM",VLOOKUP(Tabela1[[#This Row],[CLASSIFICAÇÃO]],Lista_Susp_!PRAZO,2,0)+Tabela1[[#This Row],[DATA]],"")</f>
        <v/>
      </c>
      <c r="AA1131" s="13" t="b">
        <f ca="1">IF(Tabela1[[#This Row],[R.A.E]]="SIM",IF(AC1131="ok","CONCLUÍDO",IF(Tabela1[[#This Row],[PRAZO ABERTURA R.A.E]]&lt;TODAY(),"ATRASADO","NO PRAZO")))</f>
        <v>0</v>
      </c>
      <c r="AB1131" s="13" t="str">
        <f ca="1">IF(Tabela1[[#This Row],[PRAZO ABERTURA R.A.E]]&gt;=TODAY(),"",IF(Tabela1[[#This Row],[STATUS]]="ATRASADO",TODAY()-Tabela1[[#This Row],[PRAZO ABERTURA R.A.E]],""))</f>
        <v/>
      </c>
      <c r="AE1131" s="3"/>
      <c r="AF1131" t="s">
        <v>89</v>
      </c>
    </row>
    <row r="1132" spans="1:32" ht="45" x14ac:dyDescent="0.25">
      <c r="A1132" s="2">
        <v>1131</v>
      </c>
      <c r="B1132" s="2" t="s">
        <v>25</v>
      </c>
      <c r="C1132" s="85">
        <v>45543</v>
      </c>
      <c r="D1132" s="18" t="str">
        <f t="shared" si="16"/>
        <v>setembro</v>
      </c>
      <c r="E1132" s="9">
        <v>0.58333333333333337</v>
      </c>
      <c r="F1132" s="80" t="s">
        <v>6293</v>
      </c>
      <c r="G1132" s="2" t="s">
        <v>28</v>
      </c>
      <c r="H1132" s="23" t="s">
        <v>2401</v>
      </c>
      <c r="I1132" s="131"/>
      <c r="J1132" s="3"/>
      <c r="K1132" s="5" t="s">
        <v>6294</v>
      </c>
      <c r="L1132" s="6" t="s">
        <v>192</v>
      </c>
      <c r="M1132" s="3" t="s">
        <v>146</v>
      </c>
      <c r="N1132" s="2" t="s">
        <v>4697</v>
      </c>
      <c r="O1132" s="2" t="s">
        <v>6295</v>
      </c>
      <c r="P1132" s="3" t="s">
        <v>3282</v>
      </c>
      <c r="S1132" s="3"/>
      <c r="T1132" s="7" t="s">
        <v>6296</v>
      </c>
      <c r="U1132" s="3" t="s">
        <v>6297</v>
      </c>
      <c r="V1132" s="3" t="s">
        <v>80</v>
      </c>
      <c r="W1132" s="3" t="s">
        <v>85</v>
      </c>
      <c r="X1132" s="3" t="s">
        <v>86</v>
      </c>
      <c r="Y1132" s="3" t="s">
        <v>83</v>
      </c>
      <c r="Z1132" s="4" t="str">
        <f>IF(Tabela1[[#This Row],[R.A.E]]="SIM",VLOOKUP(Tabela1[[#This Row],[CLASSIFICAÇÃO]],Lista_Susp_!PRAZO,2,0)+Tabela1[[#This Row],[DATA]],"")</f>
        <v/>
      </c>
      <c r="AA1132" s="13" t="b">
        <f ca="1">IF(Tabela1[[#This Row],[R.A.E]]="SIM",IF(AC1132="ok","CONCLUÍDO",IF(Tabela1[[#This Row],[PRAZO ABERTURA R.A.E]]&lt;TODAY(),"ATRASADO","NO PRAZO")))</f>
        <v>0</v>
      </c>
      <c r="AB1132" s="13" t="str">
        <f ca="1">IF(Tabela1[[#This Row],[PRAZO ABERTURA R.A.E]]&gt;=TODAY(),"",IF(Tabela1[[#This Row],[STATUS]]="ATRASADO",TODAY()-Tabela1[[#This Row],[PRAZO ABERTURA R.A.E]],""))</f>
        <v/>
      </c>
      <c r="AE1132" s="3"/>
      <c r="AF1132" t="s">
        <v>89</v>
      </c>
    </row>
    <row r="1133" spans="1:32" ht="135" x14ac:dyDescent="0.25">
      <c r="A1133" s="2">
        <v>1132</v>
      </c>
      <c r="B1133" s="2" t="s">
        <v>25</v>
      </c>
      <c r="C1133" s="85">
        <v>45540</v>
      </c>
      <c r="D1133" s="18" t="str">
        <f t="shared" si="16"/>
        <v>setembro</v>
      </c>
      <c r="E1133" s="9">
        <v>0.33333333333333331</v>
      </c>
      <c r="F1133" s="80" t="s">
        <v>6304</v>
      </c>
      <c r="G1133" s="2" t="s">
        <v>58</v>
      </c>
      <c r="H1133" s="23"/>
      <c r="I1133" s="131"/>
      <c r="J1133" s="3"/>
      <c r="K1133" s="5" t="s">
        <v>6305</v>
      </c>
      <c r="L1133" s="6" t="s">
        <v>155</v>
      </c>
      <c r="M1133" s="3" t="s">
        <v>147</v>
      </c>
      <c r="N1133" s="2" t="s">
        <v>6306</v>
      </c>
      <c r="O1133" s="2" t="s">
        <v>6307</v>
      </c>
      <c r="P1133" s="3" t="s">
        <v>6308</v>
      </c>
      <c r="S1133" s="3"/>
      <c r="T1133" s="7" t="s">
        <v>6309</v>
      </c>
      <c r="U1133" s="3" t="s">
        <v>6310</v>
      </c>
      <c r="V1133" s="3" t="s">
        <v>93</v>
      </c>
      <c r="W1133" s="3" t="s">
        <v>85</v>
      </c>
      <c r="X1133" s="3" t="s">
        <v>86</v>
      </c>
      <c r="Y1133" s="3" t="s">
        <v>83</v>
      </c>
      <c r="Z1133" s="4" t="str">
        <f>IF(Tabela1[[#This Row],[R.A.E]]="SIM",VLOOKUP(Tabela1[[#This Row],[CLASSIFICAÇÃO]],Lista_Susp_!PRAZO,2,0)+Tabela1[[#This Row],[DATA]],"")</f>
        <v/>
      </c>
      <c r="AA1133" s="13" t="b">
        <f ca="1">IF(Tabela1[[#This Row],[R.A.E]]="SIM",IF(AC1133="ok","CONCLUÍDO",IF(Tabela1[[#This Row],[PRAZO ABERTURA R.A.E]]&lt;TODAY(),"ATRASADO","NO PRAZO")))</f>
        <v>0</v>
      </c>
      <c r="AB1133" s="13" t="str">
        <f ca="1">IF(Tabela1[[#This Row],[PRAZO ABERTURA R.A.E]]&gt;=TODAY(),"",IF(Tabela1[[#This Row],[STATUS]]="ATRASADO",TODAY()-Tabela1[[#This Row],[PRAZO ABERTURA R.A.E]],""))</f>
        <v/>
      </c>
      <c r="AE1133" s="3"/>
      <c r="AF1133" t="s">
        <v>89</v>
      </c>
    </row>
    <row r="1134" spans="1:32" ht="75" x14ac:dyDescent="0.25">
      <c r="A1134" s="2">
        <v>1133</v>
      </c>
      <c r="B1134" s="2" t="s">
        <v>25</v>
      </c>
      <c r="C1134" s="85">
        <v>45544</v>
      </c>
      <c r="D1134" s="18" t="str">
        <f t="shared" si="16"/>
        <v>setembro</v>
      </c>
      <c r="E1134" s="9">
        <v>0.22916666666666666</v>
      </c>
      <c r="F1134" s="80" t="s">
        <v>6311</v>
      </c>
      <c r="G1134" s="2" t="s">
        <v>28</v>
      </c>
      <c r="H1134" s="23" t="s">
        <v>2400</v>
      </c>
      <c r="I1134" s="131"/>
      <c r="J1134" s="3"/>
      <c r="K1134" s="5" t="s">
        <v>6312</v>
      </c>
      <c r="L1134" s="6" t="s">
        <v>150</v>
      </c>
      <c r="M1134" s="3" t="s">
        <v>284</v>
      </c>
      <c r="N1134" s="2" t="s">
        <v>6313</v>
      </c>
      <c r="O1134" s="2" t="s">
        <v>6314</v>
      </c>
      <c r="P1134" s="3" t="s">
        <v>6315</v>
      </c>
      <c r="S1134" s="3"/>
      <c r="T1134" s="7" t="s">
        <v>6316</v>
      </c>
      <c r="U1134" s="3" t="s">
        <v>6317</v>
      </c>
      <c r="V1134" s="3" t="s">
        <v>93</v>
      </c>
      <c r="W1134" s="3" t="s">
        <v>85</v>
      </c>
      <c r="X1134" s="3" t="s">
        <v>86</v>
      </c>
      <c r="Y1134" s="3" t="s">
        <v>83</v>
      </c>
      <c r="Z1134" s="4" t="str">
        <f>IF(Tabela1[[#This Row],[R.A.E]]="SIM",VLOOKUP(Tabela1[[#This Row],[CLASSIFICAÇÃO]],Lista_Susp_!PRAZO,2,0)+Tabela1[[#This Row],[DATA]],"")</f>
        <v/>
      </c>
      <c r="AA1134" s="13" t="b">
        <f ca="1">IF(Tabela1[[#This Row],[R.A.E]]="SIM",IF(AC1134="ok","CONCLUÍDO",IF(Tabela1[[#This Row],[PRAZO ABERTURA R.A.E]]&lt;TODAY(),"ATRASADO","NO PRAZO")))</f>
        <v>0</v>
      </c>
      <c r="AB1134" s="13" t="str">
        <f ca="1">IF(Tabela1[[#This Row],[PRAZO ABERTURA R.A.E]]&gt;=TODAY(),"",IF(Tabela1[[#This Row],[STATUS]]="ATRASADO",TODAY()-Tabela1[[#This Row],[PRAZO ABERTURA R.A.E]],""))</f>
        <v/>
      </c>
      <c r="AE1134" s="3"/>
      <c r="AF1134" t="s">
        <v>89</v>
      </c>
    </row>
    <row r="1135" spans="1:32" ht="120" x14ac:dyDescent="0.25">
      <c r="A1135" s="2">
        <v>1134</v>
      </c>
      <c r="B1135" s="2" t="s">
        <v>25</v>
      </c>
      <c r="C1135" s="85">
        <v>45544</v>
      </c>
      <c r="D1135" s="18" t="str">
        <f t="shared" si="16"/>
        <v>setembro</v>
      </c>
      <c r="E1135" s="9">
        <v>0.56597222222222221</v>
      </c>
      <c r="F1135" s="80" t="s">
        <v>6318</v>
      </c>
      <c r="G1135" s="2" t="s">
        <v>39</v>
      </c>
      <c r="H1135" s="23"/>
      <c r="I1135" s="131"/>
      <c r="J1135" s="3"/>
      <c r="K1135" s="5" t="s">
        <v>6319</v>
      </c>
      <c r="L1135" s="6" t="s">
        <v>150</v>
      </c>
      <c r="M1135" s="3" t="s">
        <v>284</v>
      </c>
      <c r="N1135" s="2" t="s">
        <v>3013</v>
      </c>
      <c r="O1135" s="2" t="s">
        <v>6320</v>
      </c>
      <c r="P1135" s="3" t="s">
        <v>6321</v>
      </c>
      <c r="S1135" s="3"/>
      <c r="T1135" s="7" t="s">
        <v>6322</v>
      </c>
      <c r="U1135" s="3" t="s">
        <v>6323</v>
      </c>
      <c r="V1135" s="3" t="s">
        <v>93</v>
      </c>
      <c r="W1135" s="3" t="s">
        <v>85</v>
      </c>
      <c r="X1135" s="3" t="s">
        <v>86</v>
      </c>
      <c r="Y1135" s="3" t="s">
        <v>83</v>
      </c>
      <c r="Z1135" s="4" t="str">
        <f>IF(Tabela1[[#This Row],[R.A.E]]="SIM",VLOOKUP(Tabela1[[#This Row],[CLASSIFICAÇÃO]],Lista_Susp_!PRAZO,2,0)+Tabela1[[#This Row],[DATA]],"")</f>
        <v/>
      </c>
      <c r="AA1135" s="13" t="b">
        <f ca="1">IF(Tabela1[[#This Row],[R.A.E]]="SIM",IF(AC1135="ok","CONCLUÍDO",IF(Tabela1[[#This Row],[PRAZO ABERTURA R.A.E]]&lt;TODAY(),"ATRASADO","NO PRAZO")))</f>
        <v>0</v>
      </c>
      <c r="AB1135" s="13" t="str">
        <f ca="1">IF(Tabela1[[#This Row],[PRAZO ABERTURA R.A.E]]&gt;=TODAY(),"",IF(Tabela1[[#This Row],[STATUS]]="ATRASADO",TODAY()-Tabela1[[#This Row],[PRAZO ABERTURA R.A.E]],""))</f>
        <v/>
      </c>
      <c r="AE1135" s="3"/>
      <c r="AF1135" t="s">
        <v>89</v>
      </c>
    </row>
    <row r="1136" spans="1:32" ht="30" x14ac:dyDescent="0.25">
      <c r="A1136" s="2">
        <v>1135</v>
      </c>
      <c r="B1136" s="2" t="s">
        <v>25</v>
      </c>
      <c r="C1136" s="85">
        <v>45544</v>
      </c>
      <c r="D1136" s="18" t="str">
        <f t="shared" si="16"/>
        <v>setembro</v>
      </c>
      <c r="E1136" s="9">
        <v>0.70833333333333337</v>
      </c>
      <c r="F1136" s="80" t="s">
        <v>6324</v>
      </c>
      <c r="G1136" s="2" t="s">
        <v>28</v>
      </c>
      <c r="H1136" s="23" t="s">
        <v>2401</v>
      </c>
      <c r="I1136" s="131"/>
      <c r="J1136" s="3"/>
      <c r="K1136" s="5" t="s">
        <v>6325</v>
      </c>
      <c r="L1136" s="6" t="s">
        <v>150</v>
      </c>
      <c r="M1136" s="3" t="s">
        <v>146</v>
      </c>
      <c r="N1136" s="2" t="s">
        <v>6326</v>
      </c>
      <c r="O1136" s="80" t="s">
        <v>6327</v>
      </c>
      <c r="P1136" s="3" t="s">
        <v>4061</v>
      </c>
      <c r="S1136" s="3"/>
      <c r="T1136" t="s">
        <v>6328</v>
      </c>
      <c r="U1136" s="3" t="s">
        <v>4916</v>
      </c>
      <c r="V1136" s="3" t="s">
        <v>122</v>
      </c>
      <c r="W1136" s="3" t="s">
        <v>85</v>
      </c>
      <c r="X1136" s="3" t="s">
        <v>86</v>
      </c>
      <c r="Y1136" s="3" t="s">
        <v>83</v>
      </c>
      <c r="Z1136" s="4" t="str">
        <f>IF(Tabela1[[#This Row],[R.A.E]]="SIM",VLOOKUP(Tabela1[[#This Row],[CLASSIFICAÇÃO]],Lista_Susp_!PRAZO,2,0)+Tabela1[[#This Row],[DATA]],"")</f>
        <v/>
      </c>
      <c r="AA1136" s="13" t="b">
        <f ca="1">IF(Tabela1[[#This Row],[R.A.E]]="SIM",IF(AC1136="ok","CONCLUÍDO",IF(Tabela1[[#This Row],[PRAZO ABERTURA R.A.E]]&lt;TODAY(),"ATRASADO","NO PRAZO")))</f>
        <v>0</v>
      </c>
      <c r="AB1136" s="13" t="str">
        <f ca="1">IF(Tabela1[[#This Row],[PRAZO ABERTURA R.A.E]]&gt;=TODAY(),"",IF(Tabela1[[#This Row],[STATUS]]="ATRASADO",TODAY()-Tabela1[[#This Row],[PRAZO ABERTURA R.A.E]],""))</f>
        <v/>
      </c>
      <c r="AE1136" s="3"/>
      <c r="AF1136" t="s">
        <v>89</v>
      </c>
    </row>
    <row r="1137" spans="1:32" ht="60" x14ac:dyDescent="0.25">
      <c r="A1137" s="2">
        <v>1136</v>
      </c>
      <c r="B1137" s="2" t="s">
        <v>25</v>
      </c>
      <c r="C1137" s="85">
        <v>45546</v>
      </c>
      <c r="D1137" s="18" t="str">
        <f t="shared" si="16"/>
        <v>setembro</v>
      </c>
      <c r="E1137" s="9">
        <v>8.6805555555555566E-2</v>
      </c>
      <c r="F1137" s="80" t="s">
        <v>6329</v>
      </c>
      <c r="G1137" s="2" t="s">
        <v>26</v>
      </c>
      <c r="H1137" s="23"/>
      <c r="I1137" s="131"/>
      <c r="J1137" s="3"/>
      <c r="K1137" s="5" t="s">
        <v>6330</v>
      </c>
      <c r="L1137" s="6" t="s">
        <v>6331</v>
      </c>
      <c r="M1137" s="3" t="s">
        <v>146</v>
      </c>
      <c r="N1137" s="2" t="s">
        <v>4697</v>
      </c>
      <c r="O1137" s="2" t="s">
        <v>6332</v>
      </c>
      <c r="P1137" s="3" t="s">
        <v>5120</v>
      </c>
      <c r="S1137" s="3"/>
      <c r="T1137" s="7" t="s">
        <v>5121</v>
      </c>
      <c r="U1137" s="3" t="s">
        <v>6333</v>
      </c>
      <c r="V1137" s="3" t="s">
        <v>80</v>
      </c>
      <c r="W1137" s="3" t="s">
        <v>92</v>
      </c>
      <c r="X1137" s="3" t="s">
        <v>86</v>
      </c>
      <c r="Y1137" s="3" t="s">
        <v>89</v>
      </c>
      <c r="Z1137" s="4">
        <f>IF(Tabela1[[#This Row],[R.A.E]]="SIM",VLOOKUP(Tabela1[[#This Row],[CLASSIFICAÇÃO]],Lista_Susp_!PRAZO,2,0)+Tabela1[[#This Row],[DATA]],"")</f>
        <v>45553</v>
      </c>
      <c r="AA1137" s="13" t="str">
        <f ca="1">IF(Tabela1[[#This Row],[R.A.E]]="SIM",IF(AC1137="ok","CONCLUÍDO",IF(Tabela1[[#This Row],[PRAZO ABERTURA R.A.E]]&lt;TODAY(),"ATRASADO","NO PRAZO")))</f>
        <v>NO PRAZO</v>
      </c>
      <c r="AB1137" s="13" t="str">
        <f ca="1">IF(Tabela1[[#This Row],[PRAZO ABERTURA R.A.E]]&gt;=TODAY(),"",IF(Tabela1[[#This Row],[STATUS]]="ATRASADO",TODAY()-Tabela1[[#This Row],[PRAZO ABERTURA R.A.E]],""))</f>
        <v/>
      </c>
      <c r="AE1137" s="3"/>
      <c r="AF1137" t="s">
        <v>89</v>
      </c>
    </row>
    <row r="1138" spans="1:32" ht="30" x14ac:dyDescent="0.25">
      <c r="A1138" s="2">
        <v>1137</v>
      </c>
      <c r="B1138" s="2" t="s">
        <v>25</v>
      </c>
      <c r="C1138" s="85">
        <v>45546</v>
      </c>
      <c r="D1138" s="18" t="str">
        <f t="shared" si="16"/>
        <v>setembro</v>
      </c>
      <c r="E1138" s="9">
        <v>5.2083333333333336E-2</v>
      </c>
      <c r="F1138" s="80" t="s">
        <v>6334</v>
      </c>
      <c r="G1138" s="2" t="s">
        <v>28</v>
      </c>
      <c r="H1138" s="23" t="s">
        <v>2401</v>
      </c>
      <c r="I1138" s="131"/>
      <c r="J1138" s="3"/>
      <c r="K1138" s="5" t="s">
        <v>6335</v>
      </c>
      <c r="L1138" s="6" t="s">
        <v>150</v>
      </c>
      <c r="M1138" s="3" t="s">
        <v>146</v>
      </c>
      <c r="N1138" s="2" t="s">
        <v>4854</v>
      </c>
      <c r="O1138" s="2" t="s">
        <v>6336</v>
      </c>
      <c r="P1138" s="3" t="s">
        <v>6337</v>
      </c>
      <c r="S1138" s="3"/>
      <c r="T1138" s="7" t="s">
        <v>6059</v>
      </c>
      <c r="U1138" s="3" t="s">
        <v>6060</v>
      </c>
      <c r="V1138" s="3" t="s">
        <v>122</v>
      </c>
      <c r="W1138" s="3" t="s">
        <v>85</v>
      </c>
      <c r="X1138" s="3" t="s">
        <v>86</v>
      </c>
      <c r="Y1138" s="3" t="s">
        <v>83</v>
      </c>
      <c r="Z1138" s="4" t="str">
        <f>IF(Tabela1[[#This Row],[R.A.E]]="SIM",VLOOKUP(Tabela1[[#This Row],[CLASSIFICAÇÃO]],Lista_Susp_!PRAZO,2,0)+Tabela1[[#This Row],[DATA]],"")</f>
        <v/>
      </c>
      <c r="AA1138" s="13" t="b">
        <f ca="1">IF(Tabela1[[#This Row],[R.A.E]]="SIM",IF(AC1138="ok","CONCLUÍDO",IF(Tabela1[[#This Row],[PRAZO ABERTURA R.A.E]]&lt;TODAY(),"ATRASADO","NO PRAZO")))</f>
        <v>0</v>
      </c>
      <c r="AB1138" s="13" t="str">
        <f ca="1">IF(Tabela1[[#This Row],[PRAZO ABERTURA R.A.E]]&gt;=TODAY(),"",IF(Tabela1[[#This Row],[STATUS]]="ATRASADO",TODAY()-Tabela1[[#This Row],[PRAZO ABERTURA R.A.E]],""))</f>
        <v/>
      </c>
      <c r="AE1138" s="3"/>
      <c r="AF1138" t="s">
        <v>89</v>
      </c>
    </row>
    <row r="1139" spans="1:32" ht="60" x14ac:dyDescent="0.25">
      <c r="A1139" s="2">
        <v>1138</v>
      </c>
      <c r="B1139" s="2" t="s">
        <v>25</v>
      </c>
      <c r="C1139" s="85">
        <v>45547</v>
      </c>
      <c r="D1139" s="18" t="str">
        <f t="shared" si="16"/>
        <v>setembro</v>
      </c>
      <c r="E1139" s="9">
        <v>0.10416666666666667</v>
      </c>
      <c r="F1139" s="80" t="s">
        <v>6338</v>
      </c>
      <c r="G1139" s="2" t="s">
        <v>28</v>
      </c>
      <c r="H1139" s="23" t="s">
        <v>2401</v>
      </c>
      <c r="I1139" s="131"/>
      <c r="J1139" s="3"/>
      <c r="K1139" s="5" t="s">
        <v>6339</v>
      </c>
      <c r="L1139" s="6" t="s">
        <v>149</v>
      </c>
      <c r="M1139" s="3" t="s">
        <v>146</v>
      </c>
      <c r="N1139" s="2" t="s">
        <v>4697</v>
      </c>
      <c r="O1139" s="2" t="s">
        <v>6340</v>
      </c>
      <c r="P1139" s="3" t="s">
        <v>3542</v>
      </c>
      <c r="S1139" s="3"/>
      <c r="T1139" s="7" t="s">
        <v>3941</v>
      </c>
      <c r="U1139" s="3" t="s">
        <v>1686</v>
      </c>
      <c r="V1139" s="3" t="s">
        <v>80</v>
      </c>
      <c r="W1139" s="3" t="s">
        <v>85</v>
      </c>
      <c r="X1139" s="3" t="s">
        <v>86</v>
      </c>
      <c r="Y1139" s="3" t="s">
        <v>83</v>
      </c>
      <c r="Z1139" s="4" t="str">
        <f>IF(Tabela1[[#This Row],[R.A.E]]="SIM",VLOOKUP(Tabela1[[#This Row],[CLASSIFICAÇÃO]],Lista_Susp_!PRAZO,2,0)+Tabela1[[#This Row],[DATA]],"")</f>
        <v/>
      </c>
      <c r="AA1139" s="13" t="b">
        <f ca="1">IF(Tabela1[[#This Row],[R.A.E]]="SIM",IF(AC1139="ok","CONCLUÍDO",IF(Tabela1[[#This Row],[PRAZO ABERTURA R.A.E]]&lt;TODAY(),"ATRASADO","NO PRAZO")))</f>
        <v>0</v>
      </c>
      <c r="AB1139" s="13" t="str">
        <f ca="1">IF(Tabela1[[#This Row],[PRAZO ABERTURA R.A.E]]&gt;=TODAY(),"",IF(Tabela1[[#This Row],[STATUS]]="ATRASADO",TODAY()-Tabela1[[#This Row],[PRAZO ABERTURA R.A.E]],""))</f>
        <v/>
      </c>
      <c r="AE1139" s="3"/>
      <c r="AF1139" t="s">
        <v>89</v>
      </c>
    </row>
    <row r="1140" spans="1:32" x14ac:dyDescent="0.25">
      <c r="A1140" s="2">
        <v>1139</v>
      </c>
      <c r="B1140" s="2" t="s">
        <v>25</v>
      </c>
      <c r="C1140" s="85">
        <v>45544</v>
      </c>
      <c r="D1140" s="18" t="str">
        <f t="shared" si="16"/>
        <v>setembro</v>
      </c>
      <c r="E1140" s="9">
        <v>0.60416666666666663</v>
      </c>
      <c r="F1140" s="80" t="s">
        <v>6341</v>
      </c>
      <c r="G1140" s="2" t="s">
        <v>32</v>
      </c>
      <c r="H1140" s="23"/>
      <c r="I1140" s="131"/>
      <c r="J1140" s="3"/>
      <c r="K1140" s="5" t="s">
        <v>6342</v>
      </c>
      <c r="L1140" s="6" t="s">
        <v>150</v>
      </c>
      <c r="M1140" s="3" t="s">
        <v>145</v>
      </c>
      <c r="N1140" s="2" t="s">
        <v>3966</v>
      </c>
      <c r="O1140" s="2" t="s">
        <v>6343</v>
      </c>
      <c r="P1140" s="3" t="s">
        <v>1265</v>
      </c>
      <c r="S1140" s="3"/>
      <c r="T1140" t="s">
        <v>6344</v>
      </c>
      <c r="U1140" s="3" t="s">
        <v>6345</v>
      </c>
      <c r="V1140" s="3" t="s">
        <v>91</v>
      </c>
      <c r="W1140" s="3" t="s">
        <v>85</v>
      </c>
      <c r="X1140" s="3" t="s">
        <v>86</v>
      </c>
      <c r="Y1140" s="3" t="s">
        <v>83</v>
      </c>
      <c r="Z1140" s="4" t="str">
        <f>IF(Tabela1[[#This Row],[R.A.E]]="SIM",VLOOKUP(Tabela1[[#This Row],[CLASSIFICAÇÃO]],Lista_Susp_!PRAZO,2,0)+Tabela1[[#This Row],[DATA]],"")</f>
        <v/>
      </c>
      <c r="AA1140" s="13" t="b">
        <f ca="1">IF(Tabela1[[#This Row],[R.A.E]]="SIM",IF(AC1140="ok","CONCLUÍDO",IF(Tabela1[[#This Row],[PRAZO ABERTURA R.A.E]]&lt;TODAY(),"ATRASADO","NO PRAZO")))</f>
        <v>0</v>
      </c>
      <c r="AB1140" s="13" t="str">
        <f ca="1">IF(Tabela1[[#This Row],[PRAZO ABERTURA R.A.E]]&gt;=TODAY(),"",IF(Tabela1[[#This Row],[STATUS]]="ATRASADO",TODAY()-Tabela1[[#This Row],[PRAZO ABERTURA R.A.E]],""))</f>
        <v/>
      </c>
      <c r="AE1140" s="3"/>
      <c r="AF1140" t="s">
        <v>89</v>
      </c>
    </row>
    <row r="1141" spans="1:32" x14ac:dyDescent="0.25">
      <c r="A1141" s="2">
        <v>1140</v>
      </c>
      <c r="B1141" s="2" t="s">
        <v>25</v>
      </c>
      <c r="C1141" s="85">
        <v>45545</v>
      </c>
      <c r="D1141" s="18" t="str">
        <f t="shared" si="16"/>
        <v>setembro</v>
      </c>
      <c r="E1141" s="9">
        <v>0.375</v>
      </c>
      <c r="F1141" s="80" t="s">
        <v>6346</v>
      </c>
      <c r="G1141" s="2" t="s">
        <v>32</v>
      </c>
      <c r="H1141" s="23"/>
      <c r="I1141" s="131"/>
      <c r="J1141" s="3"/>
      <c r="K1141" s="5" t="s">
        <v>6347</v>
      </c>
      <c r="L1141" s="6" t="s">
        <v>150</v>
      </c>
      <c r="M1141" s="3" t="s">
        <v>51</v>
      </c>
      <c r="N1141" s="2" t="s">
        <v>6273</v>
      </c>
      <c r="O1141" s="2" t="s">
        <v>6348</v>
      </c>
      <c r="P1141" s="3" t="s">
        <v>1265</v>
      </c>
      <c r="S1141" s="3"/>
      <c r="T1141" t="s">
        <v>6349</v>
      </c>
      <c r="U1141" s="3" t="s">
        <v>3334</v>
      </c>
      <c r="V1141" s="3" t="s">
        <v>97</v>
      </c>
      <c r="W1141" s="3" t="s">
        <v>85</v>
      </c>
      <c r="X1141" s="3" t="s">
        <v>86</v>
      </c>
      <c r="Y1141" s="3" t="s">
        <v>83</v>
      </c>
      <c r="Z1141" s="4" t="str">
        <f>IF(Tabela1[[#This Row],[R.A.E]]="SIM",VLOOKUP(Tabela1[[#This Row],[CLASSIFICAÇÃO]],Lista_Susp_!PRAZO,2,0)+Tabela1[[#This Row],[DATA]],"")</f>
        <v/>
      </c>
      <c r="AA1141" s="13" t="b">
        <f ca="1">IF(Tabela1[[#This Row],[R.A.E]]="SIM",IF(AC1141="ok","CONCLUÍDO",IF(Tabela1[[#This Row],[PRAZO ABERTURA R.A.E]]&lt;TODAY(),"ATRASADO","NO PRAZO")))</f>
        <v>0</v>
      </c>
      <c r="AB1141" s="13" t="str">
        <f ca="1">IF(Tabela1[[#This Row],[PRAZO ABERTURA R.A.E]]&gt;=TODAY(),"",IF(Tabela1[[#This Row],[STATUS]]="ATRASADO",TODAY()-Tabela1[[#This Row],[PRAZO ABERTURA R.A.E]],""))</f>
        <v/>
      </c>
      <c r="AE1141" s="3"/>
      <c r="AF1141" t="s">
        <v>89</v>
      </c>
    </row>
    <row r="1142" spans="1:32" ht="30" x14ac:dyDescent="0.25">
      <c r="A1142" s="2">
        <v>1141</v>
      </c>
      <c r="B1142" s="2" t="s">
        <v>25</v>
      </c>
      <c r="C1142" s="85">
        <v>45545</v>
      </c>
      <c r="D1142" s="18" t="str">
        <f t="shared" si="16"/>
        <v>setembro</v>
      </c>
      <c r="E1142" s="9">
        <v>0.6777777777777777</v>
      </c>
      <c r="F1142" s="80" t="s">
        <v>6350</v>
      </c>
      <c r="G1142" s="2" t="s">
        <v>32</v>
      </c>
      <c r="H1142" s="23"/>
      <c r="I1142" s="131"/>
      <c r="J1142" s="3"/>
      <c r="K1142" s="5" t="s">
        <v>6351</v>
      </c>
      <c r="L1142" s="6" t="s">
        <v>150</v>
      </c>
      <c r="M1142" s="3" t="s">
        <v>51</v>
      </c>
      <c r="N1142" s="2" t="s">
        <v>524</v>
      </c>
      <c r="O1142" s="2" t="s">
        <v>6352</v>
      </c>
      <c r="P1142" s="3" t="s">
        <v>6353</v>
      </c>
      <c r="S1142" s="3"/>
      <c r="T1142" s="7" t="s">
        <v>6354</v>
      </c>
      <c r="U1142" s="3" t="s">
        <v>6359</v>
      </c>
      <c r="V1142" s="3" t="s">
        <v>97</v>
      </c>
      <c r="W1142" s="3" t="s">
        <v>85</v>
      </c>
      <c r="X1142" s="3" t="s">
        <v>86</v>
      </c>
      <c r="Y1142" s="3" t="s">
        <v>83</v>
      </c>
      <c r="Z1142" s="4" t="str">
        <f>IF(Tabela1[[#This Row],[R.A.E]]="SIM",VLOOKUP(Tabela1[[#This Row],[CLASSIFICAÇÃO]],Lista_Susp_!PRAZO,2,0)+Tabela1[[#This Row],[DATA]],"")</f>
        <v/>
      </c>
      <c r="AA1142" s="13" t="b">
        <f ca="1">IF(Tabela1[[#This Row],[R.A.E]]="SIM",IF(AC1142="ok","CONCLUÍDO",IF(Tabela1[[#This Row],[PRAZO ABERTURA R.A.E]]&lt;TODAY(),"ATRASADO","NO PRAZO")))</f>
        <v>0</v>
      </c>
      <c r="AB1142" s="13" t="str">
        <f ca="1">IF(Tabela1[[#This Row],[PRAZO ABERTURA R.A.E]]&gt;=TODAY(),"",IF(Tabela1[[#This Row],[STATUS]]="ATRASADO",TODAY()-Tabela1[[#This Row],[PRAZO ABERTURA R.A.E]],""))</f>
        <v/>
      </c>
      <c r="AE1142" s="3"/>
      <c r="AF1142" t="s">
        <v>89</v>
      </c>
    </row>
    <row r="1143" spans="1:32" ht="60" x14ac:dyDescent="0.25">
      <c r="A1143" s="2">
        <v>1142</v>
      </c>
      <c r="B1143" s="2" t="s">
        <v>25</v>
      </c>
      <c r="C1143" s="85">
        <v>45546</v>
      </c>
      <c r="D1143" s="18" t="str">
        <f t="shared" si="16"/>
        <v>setembro</v>
      </c>
      <c r="E1143" s="9">
        <v>0.21527777777777779</v>
      </c>
      <c r="F1143" s="80" t="s">
        <v>6355</v>
      </c>
      <c r="G1143" s="2" t="s">
        <v>32</v>
      </c>
      <c r="H1143" s="23"/>
      <c r="I1143" s="131"/>
      <c r="J1143" s="3"/>
      <c r="K1143" s="5" t="s">
        <v>6356</v>
      </c>
      <c r="L1143" s="6" t="s">
        <v>243</v>
      </c>
      <c r="M1143" s="3" t="s">
        <v>145</v>
      </c>
      <c r="N1143" s="2" t="s">
        <v>3534</v>
      </c>
      <c r="O1143" s="2" t="s">
        <v>6357</v>
      </c>
      <c r="P1143" s="3" t="s">
        <v>1075</v>
      </c>
      <c r="S1143" s="3"/>
      <c r="T1143" s="7" t="s">
        <v>6358</v>
      </c>
      <c r="U1143" s="3" t="s">
        <v>3538</v>
      </c>
      <c r="V1143" s="3" t="s">
        <v>84</v>
      </c>
      <c r="W1143" s="3" t="s">
        <v>85</v>
      </c>
      <c r="X1143" s="3" t="s">
        <v>86</v>
      </c>
      <c r="Y1143" s="3" t="s">
        <v>83</v>
      </c>
      <c r="Z1143" s="4" t="str">
        <f>IF(Tabela1[[#This Row],[R.A.E]]="SIM",VLOOKUP(Tabela1[[#This Row],[CLASSIFICAÇÃO]],Lista_Susp_!PRAZO,2,0)+Tabela1[[#This Row],[DATA]],"")</f>
        <v/>
      </c>
      <c r="AA1143" s="13" t="b">
        <f ca="1">IF(Tabela1[[#This Row],[R.A.E]]="SIM",IF(AC1143="ok","CONCLUÍDO",IF(Tabela1[[#This Row],[PRAZO ABERTURA R.A.E]]&lt;TODAY(),"ATRASADO","NO PRAZO")))</f>
        <v>0</v>
      </c>
      <c r="AB1143" s="13" t="str">
        <f ca="1">IF(Tabela1[[#This Row],[PRAZO ABERTURA R.A.E]]&gt;=TODAY(),"",IF(Tabela1[[#This Row],[STATUS]]="ATRASADO",TODAY()-Tabela1[[#This Row],[PRAZO ABERTURA R.A.E]],""))</f>
        <v/>
      </c>
      <c r="AE1143" s="3"/>
      <c r="AF1143" t="s">
        <v>89</v>
      </c>
    </row>
    <row r="1144" spans="1:32" ht="30" x14ac:dyDescent="0.25">
      <c r="A1144" s="2">
        <v>1143</v>
      </c>
      <c r="B1144" s="2" t="s">
        <v>25</v>
      </c>
      <c r="C1144" s="85">
        <v>45545</v>
      </c>
      <c r="D1144" s="18" t="str">
        <f t="shared" ref="D1144:D1207" si="17">TEXT(C1144,"MMMM")</f>
        <v>setembro</v>
      </c>
      <c r="E1144" s="9">
        <v>0.38472222222222219</v>
      </c>
      <c r="F1144" s="80" t="s">
        <v>6360</v>
      </c>
      <c r="G1144" s="2" t="s">
        <v>39</v>
      </c>
      <c r="H1144" s="23"/>
      <c r="I1144" s="131"/>
      <c r="J1144" s="3"/>
      <c r="K1144" s="5" t="s">
        <v>6361</v>
      </c>
      <c r="L1144" s="6" t="s">
        <v>150</v>
      </c>
      <c r="M1144" s="3" t="s">
        <v>145</v>
      </c>
      <c r="N1144" s="2" t="s">
        <v>6362</v>
      </c>
      <c r="O1144" s="2" t="s">
        <v>6363</v>
      </c>
      <c r="P1144" s="3" t="s">
        <v>2803</v>
      </c>
      <c r="S1144" s="3"/>
      <c r="T1144" t="s">
        <v>6364</v>
      </c>
      <c r="U1144" s="3" t="s">
        <v>6365</v>
      </c>
      <c r="V1144" s="3" t="s">
        <v>91</v>
      </c>
      <c r="W1144" s="3" t="s">
        <v>85</v>
      </c>
      <c r="X1144" s="3" t="s">
        <v>86</v>
      </c>
      <c r="Y1144" s="3" t="s">
        <v>83</v>
      </c>
      <c r="Z1144" s="4" t="str">
        <f>IF(Tabela1[[#This Row],[R.A.E]]="SIM",VLOOKUP(Tabela1[[#This Row],[CLASSIFICAÇÃO]],Lista_Susp_!PRAZO,2,0)+Tabela1[[#This Row],[DATA]],"")</f>
        <v/>
      </c>
      <c r="AA1144" s="13" t="b">
        <f ca="1">IF(Tabela1[[#This Row],[R.A.E]]="SIM",IF(AC1144="ok","CONCLUÍDO",IF(Tabela1[[#This Row],[PRAZO ABERTURA R.A.E]]&lt;TODAY(),"ATRASADO","NO PRAZO")))</f>
        <v>0</v>
      </c>
      <c r="AB1144" s="13" t="str">
        <f ca="1">IF(Tabela1[[#This Row],[PRAZO ABERTURA R.A.E]]&gt;=TODAY(),"",IF(Tabela1[[#This Row],[STATUS]]="ATRASADO",TODAY()-Tabela1[[#This Row],[PRAZO ABERTURA R.A.E]],""))</f>
        <v/>
      </c>
      <c r="AE1144" s="3"/>
      <c r="AF1144" t="s">
        <v>89</v>
      </c>
    </row>
    <row r="1145" spans="1:32" ht="30" x14ac:dyDescent="0.25">
      <c r="A1145" s="2">
        <v>1144</v>
      </c>
      <c r="B1145" s="2" t="s">
        <v>25</v>
      </c>
      <c r="C1145" s="85">
        <v>45547</v>
      </c>
      <c r="D1145" s="18" t="str">
        <f t="shared" si="17"/>
        <v>setembro</v>
      </c>
      <c r="E1145" s="9">
        <v>0.27083333333333331</v>
      </c>
      <c r="F1145" s="80" t="s">
        <v>6366</v>
      </c>
      <c r="G1145" s="2" t="s">
        <v>32</v>
      </c>
      <c r="H1145" s="23"/>
      <c r="I1145" s="131"/>
      <c r="J1145" s="3"/>
      <c r="K1145" s="5" t="s">
        <v>6367</v>
      </c>
      <c r="L1145" s="6" t="s">
        <v>150</v>
      </c>
      <c r="M1145" s="3" t="s">
        <v>51</v>
      </c>
      <c r="N1145" s="2" t="s">
        <v>5477</v>
      </c>
      <c r="O1145" s="2" t="s">
        <v>6368</v>
      </c>
      <c r="P1145" s="3" t="s">
        <v>526</v>
      </c>
      <c r="S1145" s="3"/>
      <c r="T1145" s="7" t="s">
        <v>6369</v>
      </c>
      <c r="U1145" s="3" t="s">
        <v>6370</v>
      </c>
      <c r="V1145" s="3" t="s">
        <v>97</v>
      </c>
      <c r="W1145" s="3" t="s">
        <v>85</v>
      </c>
      <c r="X1145" s="3" t="s">
        <v>86</v>
      </c>
      <c r="Y1145" s="3" t="s">
        <v>83</v>
      </c>
      <c r="Z1145" s="4" t="str">
        <f>IF(Tabela1[[#This Row],[R.A.E]]="SIM",VLOOKUP(Tabela1[[#This Row],[CLASSIFICAÇÃO]],Lista_Susp_!PRAZO,2,0)+Tabela1[[#This Row],[DATA]],"")</f>
        <v/>
      </c>
      <c r="AA1145" s="13" t="b">
        <f ca="1">IF(Tabela1[[#This Row],[R.A.E]]="SIM",IF(AC1145="ok","CONCLUÍDO",IF(Tabela1[[#This Row],[PRAZO ABERTURA R.A.E]]&lt;TODAY(),"ATRASADO","NO PRAZO")))</f>
        <v>0</v>
      </c>
      <c r="AB1145" s="13" t="str">
        <f ca="1">IF(Tabela1[[#This Row],[PRAZO ABERTURA R.A.E]]&gt;=TODAY(),"",IF(Tabela1[[#This Row],[STATUS]]="ATRASADO",TODAY()-Tabela1[[#This Row],[PRAZO ABERTURA R.A.E]],""))</f>
        <v/>
      </c>
      <c r="AE1145" s="3"/>
      <c r="AF1145" t="s">
        <v>89</v>
      </c>
    </row>
    <row r="1146" spans="1:32" ht="30" x14ac:dyDescent="0.25">
      <c r="A1146" s="2">
        <v>1145</v>
      </c>
      <c r="B1146" s="2" t="s">
        <v>25</v>
      </c>
      <c r="C1146" s="85">
        <v>45545</v>
      </c>
      <c r="D1146" s="18" t="str">
        <f t="shared" si="17"/>
        <v>setembro</v>
      </c>
      <c r="E1146" s="9">
        <v>0.66666666666666663</v>
      </c>
      <c r="F1146" s="80" t="s">
        <v>6371</v>
      </c>
      <c r="G1146" s="2" t="s">
        <v>36</v>
      </c>
      <c r="H1146" s="23"/>
      <c r="I1146" s="131"/>
      <c r="J1146" s="3"/>
      <c r="K1146" s="5" t="s">
        <v>6372</v>
      </c>
      <c r="L1146" s="6" t="s">
        <v>150</v>
      </c>
      <c r="M1146" s="3" t="s">
        <v>233</v>
      </c>
      <c r="N1146" s="2" t="s">
        <v>250</v>
      </c>
      <c r="O1146" s="2" t="s">
        <v>6373</v>
      </c>
      <c r="P1146" s="1" t="s">
        <v>6374</v>
      </c>
      <c r="S1146" s="3"/>
      <c r="T1146" t="s">
        <v>6375</v>
      </c>
      <c r="U1146" s="3" t="s">
        <v>6376</v>
      </c>
      <c r="V1146" s="3" t="s">
        <v>112</v>
      </c>
      <c r="W1146" s="3" t="s">
        <v>85</v>
      </c>
      <c r="X1146" s="3" t="s">
        <v>86</v>
      </c>
      <c r="Y1146" s="3" t="s">
        <v>83</v>
      </c>
      <c r="Z1146" s="4" t="str">
        <f>IF(Tabela1[[#This Row],[R.A.E]]="SIM",VLOOKUP(Tabela1[[#This Row],[CLASSIFICAÇÃO]],Lista_Susp_!PRAZO,2,0)+Tabela1[[#This Row],[DATA]],"")</f>
        <v/>
      </c>
      <c r="AA1146" s="13" t="b">
        <f ca="1">IF(Tabela1[[#This Row],[R.A.E]]="SIM",IF(AC1146="ok","CONCLUÍDO",IF(Tabela1[[#This Row],[PRAZO ABERTURA R.A.E]]&lt;TODAY(),"ATRASADO","NO PRAZO")))</f>
        <v>0</v>
      </c>
      <c r="AB1146" s="13" t="str">
        <f ca="1">IF(Tabela1[[#This Row],[PRAZO ABERTURA R.A.E]]&gt;=TODAY(),"",IF(Tabela1[[#This Row],[STATUS]]="ATRASADO",TODAY()-Tabela1[[#This Row],[PRAZO ABERTURA R.A.E]],""))</f>
        <v/>
      </c>
      <c r="AE1146" s="3"/>
      <c r="AF1146" t="s">
        <v>89</v>
      </c>
    </row>
    <row r="1147" spans="1:32" ht="45" x14ac:dyDescent="0.25">
      <c r="A1147" s="2">
        <v>1146</v>
      </c>
      <c r="B1147" s="2" t="s">
        <v>25</v>
      </c>
      <c r="C1147" s="85">
        <v>45546</v>
      </c>
      <c r="D1147" s="18" t="str">
        <f t="shared" si="17"/>
        <v>setembro</v>
      </c>
      <c r="E1147" s="9">
        <v>0.625</v>
      </c>
      <c r="F1147" s="80" t="s">
        <v>4685</v>
      </c>
      <c r="G1147" s="2" t="s">
        <v>32</v>
      </c>
      <c r="H1147" s="23"/>
      <c r="I1147" s="131"/>
      <c r="J1147" s="3"/>
      <c r="K1147" s="5" t="s">
        <v>6377</v>
      </c>
      <c r="L1147" s="6" t="s">
        <v>150</v>
      </c>
      <c r="M1147" s="3" t="s">
        <v>51</v>
      </c>
      <c r="N1147" s="2" t="s">
        <v>524</v>
      </c>
      <c r="O1147" s="2" t="s">
        <v>6378</v>
      </c>
      <c r="P1147" s="3" t="s">
        <v>6379</v>
      </c>
      <c r="S1147" s="3"/>
      <c r="T1147" s="7" t="s">
        <v>6380</v>
      </c>
      <c r="U1147" s="3" t="s">
        <v>5403</v>
      </c>
      <c r="V1147" s="3" t="s">
        <v>97</v>
      </c>
      <c r="W1147" s="3" t="s">
        <v>85</v>
      </c>
      <c r="X1147" s="3" t="s">
        <v>86</v>
      </c>
      <c r="Y1147" s="3" t="s">
        <v>83</v>
      </c>
      <c r="Z1147" s="4" t="str">
        <f>IF(Tabela1[[#This Row],[R.A.E]]="SIM",VLOOKUP(Tabela1[[#This Row],[CLASSIFICAÇÃO]],Lista_Susp_!PRAZO,2,0)+Tabela1[[#This Row],[DATA]],"")</f>
        <v/>
      </c>
      <c r="AA1147" s="13" t="b">
        <f ca="1">IF(Tabela1[[#This Row],[R.A.E]]="SIM",IF(AC1147="ok","CONCLUÍDO",IF(Tabela1[[#This Row],[PRAZO ABERTURA R.A.E]]&lt;TODAY(),"ATRASADO","NO PRAZO")))</f>
        <v>0</v>
      </c>
      <c r="AB1147" s="13" t="str">
        <f ca="1">IF(Tabela1[[#This Row],[PRAZO ABERTURA R.A.E]]&gt;=TODAY(),"",IF(Tabela1[[#This Row],[STATUS]]="ATRASADO",TODAY()-Tabela1[[#This Row],[PRAZO ABERTURA R.A.E]],""))</f>
        <v/>
      </c>
      <c r="AE1147" s="3"/>
      <c r="AF1147" t="s">
        <v>89</v>
      </c>
    </row>
    <row r="1148" spans="1:32" ht="30" x14ac:dyDescent="0.25">
      <c r="A1148" s="2">
        <v>1147</v>
      </c>
      <c r="B1148" s="2" t="s">
        <v>25</v>
      </c>
      <c r="C1148" s="85">
        <v>45547</v>
      </c>
      <c r="D1148" s="18" t="str">
        <f t="shared" si="17"/>
        <v>setembro</v>
      </c>
      <c r="E1148" s="9">
        <v>0.54166666666666663</v>
      </c>
      <c r="F1148" s="80" t="s">
        <v>6381</v>
      </c>
      <c r="G1148" s="2" t="s">
        <v>28</v>
      </c>
      <c r="H1148" s="23" t="s">
        <v>2399</v>
      </c>
      <c r="I1148" s="131"/>
      <c r="J1148" s="3"/>
      <c r="K1148" s="5" t="s">
        <v>6382</v>
      </c>
      <c r="L1148" s="6" t="s">
        <v>150</v>
      </c>
      <c r="M1148" s="3" t="s">
        <v>145</v>
      </c>
      <c r="N1148" s="2" t="s">
        <v>5201</v>
      </c>
      <c r="O1148" s="2" t="s">
        <v>6383</v>
      </c>
      <c r="P1148" s="3" t="s">
        <v>3826</v>
      </c>
      <c r="S1148" s="3"/>
      <c r="T1148" s="184" t="s">
        <v>6384</v>
      </c>
      <c r="U1148" s="3" t="s">
        <v>6385</v>
      </c>
      <c r="V1148" s="3" t="s">
        <v>84</v>
      </c>
      <c r="W1148" s="3" t="s">
        <v>85</v>
      </c>
      <c r="X1148" s="3" t="s">
        <v>86</v>
      </c>
      <c r="Y1148" s="3" t="s">
        <v>83</v>
      </c>
      <c r="Z1148" s="4" t="str">
        <f>IF(Tabela1[[#This Row],[R.A.E]]="SIM",VLOOKUP(Tabela1[[#This Row],[CLASSIFICAÇÃO]],Lista_Susp_!PRAZO,2,0)+Tabela1[[#This Row],[DATA]],"")</f>
        <v/>
      </c>
      <c r="AA1148" s="13" t="b">
        <f ca="1">IF(Tabela1[[#This Row],[R.A.E]]="SIM",IF(AC1148="ok","CONCLUÍDO",IF(Tabela1[[#This Row],[PRAZO ABERTURA R.A.E]]&lt;TODAY(),"ATRASADO","NO PRAZO")))</f>
        <v>0</v>
      </c>
      <c r="AB1148" s="13" t="str">
        <f ca="1">IF(Tabela1[[#This Row],[PRAZO ABERTURA R.A.E]]&gt;=TODAY(),"",IF(Tabela1[[#This Row],[STATUS]]="ATRASADO",TODAY()-Tabela1[[#This Row],[PRAZO ABERTURA R.A.E]],""))</f>
        <v/>
      </c>
      <c r="AE1148" s="3"/>
      <c r="AF1148" t="s">
        <v>89</v>
      </c>
    </row>
    <row r="1149" spans="1:32" ht="60" x14ac:dyDescent="0.25">
      <c r="A1149" s="2">
        <v>1148</v>
      </c>
      <c r="B1149" s="2" t="s">
        <v>25</v>
      </c>
      <c r="C1149" s="85">
        <v>45548</v>
      </c>
      <c r="D1149" s="18" t="str">
        <f t="shared" si="17"/>
        <v>setembro</v>
      </c>
      <c r="E1149" s="9">
        <v>0.3125</v>
      </c>
      <c r="F1149" s="80" t="s">
        <v>6386</v>
      </c>
      <c r="G1149" s="2" t="s">
        <v>107</v>
      </c>
      <c r="H1149" s="23"/>
      <c r="I1149" s="131"/>
      <c r="J1149" s="3"/>
      <c r="K1149" s="5" t="s">
        <v>6387</v>
      </c>
      <c r="L1149" s="6" t="s">
        <v>150</v>
      </c>
      <c r="M1149" s="3" t="s">
        <v>145</v>
      </c>
      <c r="N1149" s="2" t="s">
        <v>3966</v>
      </c>
      <c r="O1149" s="2" t="s">
        <v>6388</v>
      </c>
      <c r="P1149" s="3" t="s">
        <v>3636</v>
      </c>
      <c r="S1149" s="3"/>
      <c r="T1149" s="7" t="s">
        <v>6389</v>
      </c>
      <c r="U1149" s="3" t="s">
        <v>6345</v>
      </c>
      <c r="V1149" s="3" t="s">
        <v>91</v>
      </c>
      <c r="Y1149" s="3"/>
      <c r="Z1149" s="4" t="str">
        <f>IF(Tabela1[[#This Row],[R.A.E]]="SIM",VLOOKUP(Tabela1[[#This Row],[CLASSIFICAÇÃO]],Lista_Susp_!PRAZO,2,0)+Tabela1[[#This Row],[DATA]],"")</f>
        <v/>
      </c>
      <c r="AA1149" s="13" t="b">
        <f ca="1">IF(Tabela1[[#This Row],[R.A.E]]="SIM",IF(AC1149="ok","CONCLUÍDO",IF(Tabela1[[#This Row],[PRAZO ABERTURA R.A.E]]&lt;TODAY(),"ATRASADO","NO PRAZO")))</f>
        <v>0</v>
      </c>
      <c r="AB1149" s="13" t="str">
        <f ca="1">IF(Tabela1[[#This Row],[PRAZO ABERTURA R.A.E]]&gt;=TODAY(),"",IF(Tabela1[[#This Row],[STATUS]]="ATRASADO",TODAY()-Tabela1[[#This Row],[PRAZO ABERTURA R.A.E]],""))</f>
        <v/>
      </c>
      <c r="AE1149" s="3"/>
      <c r="AF1149" t="s">
        <v>89</v>
      </c>
    </row>
    <row r="1150" spans="1:32" ht="30" x14ac:dyDescent="0.25">
      <c r="A1150" s="2">
        <v>1149</v>
      </c>
      <c r="B1150" s="2" t="s">
        <v>25</v>
      </c>
      <c r="C1150" s="85">
        <v>45548</v>
      </c>
      <c r="D1150" s="18" t="str">
        <f t="shared" si="17"/>
        <v>setembro</v>
      </c>
      <c r="E1150" s="9">
        <v>0.2638888888888889</v>
      </c>
      <c r="F1150" s="80" t="s">
        <v>6390</v>
      </c>
      <c r="G1150" s="2" t="s">
        <v>28</v>
      </c>
      <c r="H1150" s="23" t="s">
        <v>2532</v>
      </c>
      <c r="I1150" s="131"/>
      <c r="J1150" s="3"/>
      <c r="K1150" s="5" t="s">
        <v>6391</v>
      </c>
      <c r="L1150" s="6" t="s">
        <v>216</v>
      </c>
      <c r="M1150" s="3" t="s">
        <v>51</v>
      </c>
      <c r="N1150" s="2" t="s">
        <v>6392</v>
      </c>
      <c r="O1150" s="2" t="s">
        <v>6393</v>
      </c>
      <c r="P1150" s="3" t="s">
        <v>533</v>
      </c>
      <c r="S1150" s="3"/>
      <c r="T1150" t="s">
        <v>6394</v>
      </c>
      <c r="U1150" s="3" t="s">
        <v>6395</v>
      </c>
      <c r="V1150" s="3" t="s">
        <v>97</v>
      </c>
      <c r="W1150" s="3" t="s">
        <v>85</v>
      </c>
      <c r="X1150" s="3" t="s">
        <v>86</v>
      </c>
      <c r="Y1150" s="3" t="s">
        <v>83</v>
      </c>
      <c r="Z1150" s="4" t="str">
        <f>IF(Tabela1[[#This Row],[R.A.E]]="SIM",VLOOKUP(Tabela1[[#This Row],[CLASSIFICAÇÃO]],Lista_Susp_!PRAZO,2,0)+Tabela1[[#This Row],[DATA]],"")</f>
        <v/>
      </c>
      <c r="AA1150" s="13" t="b">
        <f ca="1">IF(Tabela1[[#This Row],[R.A.E]]="SIM",IF(AC1150="ok","CONCLUÍDO",IF(Tabela1[[#This Row],[PRAZO ABERTURA R.A.E]]&lt;TODAY(),"ATRASADO","NO PRAZO")))</f>
        <v>0</v>
      </c>
      <c r="AB1150" s="13" t="str">
        <f ca="1">IF(Tabela1[[#This Row],[PRAZO ABERTURA R.A.E]]&gt;=TODAY(),"",IF(Tabela1[[#This Row],[STATUS]]="ATRASADO",TODAY()-Tabela1[[#This Row],[PRAZO ABERTURA R.A.E]],""))</f>
        <v/>
      </c>
      <c r="AE1150" s="3"/>
      <c r="AF1150" t="s">
        <v>89</v>
      </c>
    </row>
    <row r="1151" spans="1:32" ht="30" x14ac:dyDescent="0.25">
      <c r="A1151" s="2">
        <v>1150</v>
      </c>
      <c r="B1151" s="2" t="s">
        <v>25</v>
      </c>
      <c r="C1151" s="85">
        <v>45547</v>
      </c>
      <c r="D1151" s="18" t="str">
        <f t="shared" si="17"/>
        <v>setembro</v>
      </c>
      <c r="E1151" s="9">
        <v>0.65277777777777779</v>
      </c>
      <c r="F1151" s="80" t="s">
        <v>6396</v>
      </c>
      <c r="G1151" s="2" t="s">
        <v>36</v>
      </c>
      <c r="H1151" s="23"/>
      <c r="I1151" s="131"/>
      <c r="J1151" s="3"/>
      <c r="K1151" s="5" t="s">
        <v>6397</v>
      </c>
      <c r="L1151" s="6" t="s">
        <v>150</v>
      </c>
      <c r="M1151" s="3" t="s">
        <v>46</v>
      </c>
      <c r="N1151" s="3" t="s">
        <v>46</v>
      </c>
      <c r="O1151" s="2" t="s">
        <v>6398</v>
      </c>
      <c r="P1151" s="3" t="s">
        <v>6399</v>
      </c>
      <c r="S1151" s="3"/>
      <c r="T1151" s="7" t="s">
        <v>6400</v>
      </c>
      <c r="U1151" s="3" t="s">
        <v>3274</v>
      </c>
      <c r="V1151" s="3" t="s">
        <v>112</v>
      </c>
      <c r="W1151" s="3" t="s">
        <v>85</v>
      </c>
      <c r="X1151" s="3" t="s">
        <v>86</v>
      </c>
      <c r="Y1151" s="3" t="s">
        <v>83</v>
      </c>
      <c r="Z1151" s="4" t="str">
        <f>IF(Tabela1[[#This Row],[R.A.E]]="SIM",VLOOKUP(Tabela1[[#This Row],[CLASSIFICAÇÃO]],Lista_Susp_!PRAZO,2,0)+Tabela1[[#This Row],[DATA]],"")</f>
        <v/>
      </c>
      <c r="AA1151" s="13" t="b">
        <f ca="1">IF(Tabela1[[#This Row],[R.A.E]]="SIM",IF(AC1151="ok","CONCLUÍDO",IF(Tabela1[[#This Row],[PRAZO ABERTURA R.A.E]]&lt;TODAY(),"ATRASADO","NO PRAZO")))</f>
        <v>0</v>
      </c>
      <c r="AB1151" s="13" t="str">
        <f ca="1">IF(Tabela1[[#This Row],[PRAZO ABERTURA R.A.E]]&gt;=TODAY(),"",IF(Tabela1[[#This Row],[STATUS]]="ATRASADO",TODAY()-Tabela1[[#This Row],[PRAZO ABERTURA R.A.E]],""))</f>
        <v/>
      </c>
      <c r="AE1151" s="3"/>
      <c r="AF1151" t="s">
        <v>89</v>
      </c>
    </row>
    <row r="1152" spans="1:32" ht="45" x14ac:dyDescent="0.25">
      <c r="A1152" s="2">
        <v>1151</v>
      </c>
      <c r="B1152" s="2" t="s">
        <v>25</v>
      </c>
      <c r="C1152" s="85">
        <v>45545</v>
      </c>
      <c r="D1152" s="18" t="str">
        <f t="shared" si="17"/>
        <v>setembro</v>
      </c>
      <c r="E1152" s="9">
        <v>0.78472222222222221</v>
      </c>
      <c r="F1152" s="80" t="s">
        <v>6402</v>
      </c>
      <c r="G1152" s="2" t="s">
        <v>28</v>
      </c>
      <c r="H1152" s="23" t="s">
        <v>2401</v>
      </c>
      <c r="I1152" s="131"/>
      <c r="J1152" s="3"/>
      <c r="K1152" s="5" t="s">
        <v>6401</v>
      </c>
      <c r="L1152" s="6" t="s">
        <v>6430</v>
      </c>
      <c r="M1152" s="3" t="s">
        <v>144</v>
      </c>
      <c r="N1152" s="2" t="s">
        <v>5922</v>
      </c>
      <c r="O1152" s="2" t="s">
        <v>6403</v>
      </c>
      <c r="P1152" s="3" t="s">
        <v>6404</v>
      </c>
      <c r="S1152" s="3"/>
      <c r="T1152" s="7" t="s">
        <v>6405</v>
      </c>
      <c r="U1152" s="3" t="s">
        <v>6406</v>
      </c>
      <c r="V1152" s="3" t="s">
        <v>122</v>
      </c>
      <c r="W1152" s="3" t="s">
        <v>85</v>
      </c>
      <c r="X1152" s="3" t="s">
        <v>86</v>
      </c>
      <c r="Y1152" s="3" t="s">
        <v>83</v>
      </c>
      <c r="Z1152" s="4" t="str">
        <f>IF(Tabela1[[#This Row],[R.A.E]]="SIM",VLOOKUP(Tabela1[[#This Row],[CLASSIFICAÇÃO]],Lista_Susp_!PRAZO,2,0)+Tabela1[[#This Row],[DATA]],"")</f>
        <v/>
      </c>
      <c r="AA1152" s="13" t="b">
        <f ca="1">IF(Tabela1[[#This Row],[R.A.E]]="SIM",IF(AC1152="ok","CONCLUÍDO",IF(Tabela1[[#This Row],[PRAZO ABERTURA R.A.E]]&lt;TODAY(),"ATRASADO","NO PRAZO")))</f>
        <v>0</v>
      </c>
      <c r="AB1152" s="13" t="str">
        <f ca="1">IF(Tabela1[[#This Row],[PRAZO ABERTURA R.A.E]]&gt;=TODAY(),"",IF(Tabela1[[#This Row],[STATUS]]="ATRASADO",TODAY()-Tabela1[[#This Row],[PRAZO ABERTURA R.A.E]],""))</f>
        <v/>
      </c>
      <c r="AE1152" s="3"/>
      <c r="AF1152" t="s">
        <v>89</v>
      </c>
    </row>
    <row r="1153" spans="1:32" ht="45" x14ac:dyDescent="0.25">
      <c r="A1153" s="2">
        <v>1152</v>
      </c>
      <c r="B1153" s="2" t="s">
        <v>25</v>
      </c>
      <c r="C1153" s="85">
        <v>45547</v>
      </c>
      <c r="D1153" s="18" t="str">
        <f t="shared" si="17"/>
        <v>setembro</v>
      </c>
      <c r="E1153" s="9">
        <v>0.55555555555555558</v>
      </c>
      <c r="F1153" s="80" t="s">
        <v>6407</v>
      </c>
      <c r="G1153" s="2" t="s">
        <v>28</v>
      </c>
      <c r="H1153" s="23" t="s">
        <v>2399</v>
      </c>
      <c r="I1153" s="131"/>
      <c r="J1153" s="3"/>
      <c r="K1153" s="5" t="s">
        <v>6408</v>
      </c>
      <c r="L1153" s="6" t="s">
        <v>150</v>
      </c>
      <c r="M1153" s="3" t="s">
        <v>257</v>
      </c>
      <c r="N1153" s="2" t="s">
        <v>6409</v>
      </c>
      <c r="O1153" s="2" t="s">
        <v>6410</v>
      </c>
      <c r="P1153" s="3" t="s">
        <v>6411</v>
      </c>
      <c r="S1153" s="3"/>
      <c r="T1153" s="7" t="s">
        <v>6412</v>
      </c>
      <c r="U1153" s="3" t="s">
        <v>6413</v>
      </c>
      <c r="V1153" s="3" t="s">
        <v>93</v>
      </c>
      <c r="W1153" s="3" t="s">
        <v>85</v>
      </c>
      <c r="X1153" s="3" t="s">
        <v>86</v>
      </c>
      <c r="Y1153" s="3" t="s">
        <v>83</v>
      </c>
      <c r="Z1153" s="4" t="str">
        <f>IF(Tabela1[[#This Row],[R.A.E]]="SIM",VLOOKUP(Tabela1[[#This Row],[CLASSIFICAÇÃO]],Lista_Susp_!PRAZO,2,0)+Tabela1[[#This Row],[DATA]],"")</f>
        <v/>
      </c>
      <c r="AA1153" s="13" t="b">
        <f ca="1">IF(Tabela1[[#This Row],[R.A.E]]="SIM",IF(AC1153="ok","CONCLUÍDO",IF(Tabela1[[#This Row],[PRAZO ABERTURA R.A.E]]&lt;TODAY(),"ATRASADO","NO PRAZO")))</f>
        <v>0</v>
      </c>
      <c r="AB1153" s="13" t="str">
        <f ca="1">IF(Tabela1[[#This Row],[PRAZO ABERTURA R.A.E]]&gt;=TODAY(),"",IF(Tabela1[[#This Row],[STATUS]]="ATRASADO",TODAY()-Tabela1[[#This Row],[PRAZO ABERTURA R.A.E]],""))</f>
        <v/>
      </c>
      <c r="AE1153" s="3"/>
      <c r="AF1153" t="s">
        <v>89</v>
      </c>
    </row>
    <row r="1154" spans="1:32" ht="60" x14ac:dyDescent="0.25">
      <c r="A1154" s="2">
        <v>1153</v>
      </c>
      <c r="B1154" s="2" t="s">
        <v>25</v>
      </c>
      <c r="C1154" s="85">
        <v>45547</v>
      </c>
      <c r="D1154" s="18" t="str">
        <f t="shared" si="17"/>
        <v>setembro</v>
      </c>
      <c r="E1154" s="9">
        <v>2.361111111111111E-2</v>
      </c>
      <c r="F1154" s="80" t="s">
        <v>6414</v>
      </c>
      <c r="G1154" s="2" t="s">
        <v>28</v>
      </c>
      <c r="H1154" s="23" t="s">
        <v>2401</v>
      </c>
      <c r="I1154" s="131"/>
      <c r="J1154" s="3"/>
      <c r="K1154" s="5" t="s">
        <v>6415</v>
      </c>
      <c r="L1154" s="6" t="s">
        <v>150</v>
      </c>
      <c r="M1154" s="3" t="s">
        <v>146</v>
      </c>
      <c r="N1154" s="2" t="s">
        <v>6416</v>
      </c>
      <c r="O1154" s="2" t="s">
        <v>6417</v>
      </c>
      <c r="S1154" s="3"/>
      <c r="T1154" s="7" t="s">
        <v>6418</v>
      </c>
      <c r="U1154" s="3" t="s">
        <v>3311</v>
      </c>
      <c r="V1154" s="3" t="s">
        <v>105</v>
      </c>
      <c r="W1154" s="3" t="s">
        <v>85</v>
      </c>
      <c r="X1154" s="3" t="s">
        <v>86</v>
      </c>
      <c r="Y1154" s="3" t="s">
        <v>83</v>
      </c>
      <c r="Z1154" s="4" t="str">
        <f>IF(Tabela1[[#This Row],[R.A.E]]="SIM",VLOOKUP(Tabela1[[#This Row],[CLASSIFICAÇÃO]],Lista_Susp_!PRAZO,2,0)+Tabela1[[#This Row],[DATA]],"")</f>
        <v/>
      </c>
      <c r="AA1154" s="13" t="b">
        <f ca="1">IF(Tabela1[[#This Row],[R.A.E]]="SIM",IF(AC1154="ok","CONCLUÍDO",IF(Tabela1[[#This Row],[PRAZO ABERTURA R.A.E]]&lt;TODAY(),"ATRASADO","NO PRAZO")))</f>
        <v>0</v>
      </c>
      <c r="AB1154" s="13" t="str">
        <f ca="1">IF(Tabela1[[#This Row],[PRAZO ABERTURA R.A.E]]&gt;=TODAY(),"",IF(Tabela1[[#This Row],[STATUS]]="ATRASADO",TODAY()-Tabela1[[#This Row],[PRAZO ABERTURA R.A.E]],""))</f>
        <v/>
      </c>
      <c r="AE1154" s="3"/>
      <c r="AF1154" t="s">
        <v>89</v>
      </c>
    </row>
    <row r="1155" spans="1:32" ht="45" x14ac:dyDescent="0.25">
      <c r="A1155" s="2">
        <v>1154</v>
      </c>
      <c r="B1155" s="2" t="s">
        <v>25</v>
      </c>
      <c r="C1155" s="85">
        <v>45547</v>
      </c>
      <c r="D1155" s="18" t="str">
        <f t="shared" si="17"/>
        <v>setembro</v>
      </c>
      <c r="E1155" s="9">
        <v>0.5</v>
      </c>
      <c r="F1155" s="80" t="s">
        <v>6420</v>
      </c>
      <c r="G1155" s="2" t="s">
        <v>107</v>
      </c>
      <c r="H1155" s="23"/>
      <c r="I1155" s="131"/>
      <c r="J1155" s="3"/>
      <c r="K1155" s="5" t="s">
        <v>6419</v>
      </c>
      <c r="L1155" s="6" t="s">
        <v>6430</v>
      </c>
      <c r="M1155" s="3" t="s">
        <v>144</v>
      </c>
      <c r="N1155" s="2" t="s">
        <v>5922</v>
      </c>
      <c r="O1155" s="2" t="s">
        <v>6421</v>
      </c>
      <c r="P1155" s="3" t="s">
        <v>6422</v>
      </c>
      <c r="S1155" s="3"/>
      <c r="T1155" s="7" t="s">
        <v>6423</v>
      </c>
      <c r="U1155" s="3" t="s">
        <v>6424</v>
      </c>
      <c r="V1155" s="3" t="s">
        <v>122</v>
      </c>
      <c r="Y1155" s="3"/>
      <c r="Z1155" s="4" t="str">
        <f>IF(Tabela1[[#This Row],[R.A.E]]="SIM",VLOOKUP(Tabela1[[#This Row],[CLASSIFICAÇÃO]],Lista_Susp_!PRAZO,2,0)+Tabela1[[#This Row],[DATA]],"")</f>
        <v/>
      </c>
      <c r="AA1155" s="13" t="b">
        <f ca="1">IF(Tabela1[[#This Row],[R.A.E]]="SIM",IF(AC1155="ok","CONCLUÍDO",IF(Tabela1[[#This Row],[PRAZO ABERTURA R.A.E]]&lt;TODAY(),"ATRASADO","NO PRAZO")))</f>
        <v>0</v>
      </c>
      <c r="AB1155" s="13" t="str">
        <f ca="1">IF(Tabela1[[#This Row],[PRAZO ABERTURA R.A.E]]&gt;=TODAY(),"",IF(Tabela1[[#This Row],[STATUS]]="ATRASADO",TODAY()-Tabela1[[#This Row],[PRAZO ABERTURA R.A.E]],""))</f>
        <v/>
      </c>
      <c r="AE1155" s="3"/>
      <c r="AF1155" t="s">
        <v>89</v>
      </c>
    </row>
    <row r="1156" spans="1:32" ht="45" x14ac:dyDescent="0.25">
      <c r="A1156" s="2">
        <v>1155</v>
      </c>
      <c r="B1156" s="2" t="s">
        <v>25</v>
      </c>
      <c r="C1156" s="85">
        <v>45547</v>
      </c>
      <c r="D1156" s="18" t="str">
        <f t="shared" si="17"/>
        <v>setembro</v>
      </c>
      <c r="E1156" s="9">
        <v>0.69444444444444453</v>
      </c>
      <c r="F1156" s="80" t="s">
        <v>6425</v>
      </c>
      <c r="G1156" s="2" t="s">
        <v>39</v>
      </c>
      <c r="H1156" s="23"/>
      <c r="I1156" s="131"/>
      <c r="J1156" s="3"/>
      <c r="K1156" s="5" t="s">
        <v>6426</v>
      </c>
      <c r="L1156" s="6" t="s">
        <v>221</v>
      </c>
      <c r="M1156" s="3" t="s">
        <v>145</v>
      </c>
      <c r="N1156" s="2" t="s">
        <v>4265</v>
      </c>
      <c r="O1156" s="2" t="s">
        <v>6427</v>
      </c>
      <c r="S1156" s="3"/>
      <c r="T1156" s="7" t="s">
        <v>6428</v>
      </c>
      <c r="U1156" s="3" t="s">
        <v>6429</v>
      </c>
      <c r="V1156" s="3" t="s">
        <v>84</v>
      </c>
      <c r="W1156" s="3" t="s">
        <v>85</v>
      </c>
      <c r="X1156" s="3" t="s">
        <v>86</v>
      </c>
      <c r="Y1156" s="3" t="s">
        <v>83</v>
      </c>
      <c r="Z1156" s="4" t="str">
        <f>IF(Tabela1[[#This Row],[R.A.E]]="SIM",VLOOKUP(Tabela1[[#This Row],[CLASSIFICAÇÃO]],Lista_Susp_!PRAZO,2,0)+Tabela1[[#This Row],[DATA]],"")</f>
        <v/>
      </c>
      <c r="AA1156" s="13" t="b">
        <f ca="1">IF(Tabela1[[#This Row],[R.A.E]]="SIM",IF(AC1156="ok","CONCLUÍDO",IF(Tabela1[[#This Row],[PRAZO ABERTURA R.A.E]]&lt;TODAY(),"ATRASADO","NO PRAZO")))</f>
        <v>0</v>
      </c>
      <c r="AB1156" s="13" t="str">
        <f ca="1">IF(Tabela1[[#This Row],[PRAZO ABERTURA R.A.E]]&gt;=TODAY(),"",IF(Tabela1[[#This Row],[STATUS]]="ATRASADO",TODAY()-Tabela1[[#This Row],[PRAZO ABERTURA R.A.E]],""))</f>
        <v/>
      </c>
      <c r="AE1156" s="3"/>
      <c r="AF1156" t="s">
        <v>89</v>
      </c>
    </row>
    <row r="1157" spans="1:32" x14ac:dyDescent="0.25">
      <c r="A1157" s="2">
        <v>1156</v>
      </c>
      <c r="C1157" s="85"/>
      <c r="D1157" s="18" t="str">
        <f t="shared" si="17"/>
        <v>janeiro</v>
      </c>
      <c r="F1157" s="80"/>
      <c r="H1157" s="23"/>
      <c r="I1157" s="131"/>
      <c r="J1157" s="3"/>
      <c r="K1157" s="5"/>
      <c r="L1157" s="6"/>
      <c r="M1157" s="3"/>
      <c r="N1157" s="2"/>
      <c r="O1157" s="2"/>
      <c r="S1157" s="3"/>
      <c r="T1157"/>
      <c r="Y1157" s="3"/>
      <c r="Z1157" s="4" t="str">
        <f>IF(Tabela1[[#This Row],[R.A.E]]="SIM",VLOOKUP(Tabela1[[#This Row],[CLASSIFICAÇÃO]],Lista_Susp_!PRAZO,2,0)+Tabela1[[#This Row],[DATA]],"")</f>
        <v/>
      </c>
      <c r="AA1157" s="13" t="b">
        <f ca="1">IF(Tabela1[[#This Row],[R.A.E]]="SIM",IF(AC1157="ok","CONCLUÍDO",IF(Tabela1[[#This Row],[PRAZO ABERTURA R.A.E]]&lt;TODAY(),"ATRASADO","NO PRAZO")))</f>
        <v>0</v>
      </c>
      <c r="AB1157" s="13" t="str">
        <f ca="1">IF(Tabela1[[#This Row],[PRAZO ABERTURA R.A.E]]&gt;=TODAY(),"",IF(Tabela1[[#This Row],[STATUS]]="ATRASADO",TODAY()-Tabela1[[#This Row],[PRAZO ABERTURA R.A.E]],""))</f>
        <v/>
      </c>
      <c r="AE1157" s="3"/>
    </row>
    <row r="1158" spans="1:32" x14ac:dyDescent="0.25">
      <c r="A1158" s="2">
        <v>1157</v>
      </c>
      <c r="C1158" s="85"/>
      <c r="D1158" s="18" t="str">
        <f t="shared" si="17"/>
        <v>janeiro</v>
      </c>
      <c r="F1158" s="80"/>
      <c r="H1158" s="23"/>
      <c r="I1158" s="131"/>
      <c r="J1158" s="3"/>
      <c r="K1158" s="5"/>
      <c r="L1158" s="6"/>
      <c r="M1158" s="3"/>
      <c r="N1158" s="2"/>
      <c r="O1158" s="2"/>
      <c r="S1158" s="3"/>
      <c r="T1158"/>
      <c r="Y1158" s="3"/>
      <c r="Z1158" s="4" t="str">
        <f>IF(Tabela1[[#This Row],[R.A.E]]="SIM",VLOOKUP(Tabela1[[#This Row],[CLASSIFICAÇÃO]],Lista_Susp_!PRAZO,2,0)+Tabela1[[#This Row],[DATA]],"")</f>
        <v/>
      </c>
      <c r="AA1158" s="13" t="b">
        <f ca="1">IF(Tabela1[[#This Row],[R.A.E]]="SIM",IF(AC1158="ok","CONCLUÍDO",IF(Tabela1[[#This Row],[PRAZO ABERTURA R.A.E]]&lt;TODAY(),"ATRASADO","NO PRAZO")))</f>
        <v>0</v>
      </c>
      <c r="AB1158" s="13" t="str">
        <f ca="1">IF(Tabela1[[#This Row],[PRAZO ABERTURA R.A.E]]&gt;=TODAY(),"",IF(Tabela1[[#This Row],[STATUS]]="ATRASADO",TODAY()-Tabela1[[#This Row],[PRAZO ABERTURA R.A.E]],""))</f>
        <v/>
      </c>
      <c r="AE1158" s="3"/>
    </row>
    <row r="1159" spans="1:32" x14ac:dyDescent="0.25">
      <c r="A1159" s="2">
        <v>1158</v>
      </c>
      <c r="C1159" s="85"/>
      <c r="D1159" s="18" t="str">
        <f t="shared" si="17"/>
        <v>janeiro</v>
      </c>
      <c r="F1159" s="80"/>
      <c r="H1159" s="23"/>
      <c r="I1159" s="131"/>
      <c r="J1159" s="3"/>
      <c r="K1159" s="5"/>
      <c r="L1159" s="6"/>
      <c r="M1159" s="3"/>
      <c r="N1159" s="2"/>
      <c r="O1159" s="2"/>
      <c r="S1159" s="3"/>
      <c r="T1159"/>
      <c r="Y1159" s="3"/>
      <c r="Z1159" s="4" t="str">
        <f>IF(Tabela1[[#This Row],[R.A.E]]="SIM",VLOOKUP(Tabela1[[#This Row],[CLASSIFICAÇÃO]],Lista_Susp_!PRAZO,2,0)+Tabela1[[#This Row],[DATA]],"")</f>
        <v/>
      </c>
      <c r="AA1159" s="13" t="b">
        <f ca="1">IF(Tabela1[[#This Row],[R.A.E]]="SIM",IF(AC1159="ok","CONCLUÍDO",IF(Tabela1[[#This Row],[PRAZO ABERTURA R.A.E]]&lt;TODAY(),"ATRASADO","NO PRAZO")))</f>
        <v>0</v>
      </c>
      <c r="AB1159" s="13" t="str">
        <f ca="1">IF(Tabela1[[#This Row],[PRAZO ABERTURA R.A.E]]&gt;=TODAY(),"",IF(Tabela1[[#This Row],[STATUS]]="ATRASADO",TODAY()-Tabela1[[#This Row],[PRAZO ABERTURA R.A.E]],""))</f>
        <v/>
      </c>
      <c r="AE1159" s="3"/>
    </row>
    <row r="1160" spans="1:32" x14ac:dyDescent="0.25">
      <c r="A1160" s="2">
        <v>1159</v>
      </c>
      <c r="C1160" s="85"/>
      <c r="D1160" s="18" t="str">
        <f t="shared" si="17"/>
        <v>janeiro</v>
      </c>
      <c r="F1160" s="80"/>
      <c r="H1160" s="23"/>
      <c r="I1160" s="131"/>
      <c r="J1160" s="3"/>
      <c r="K1160" s="5"/>
      <c r="L1160" s="6"/>
      <c r="M1160" s="3"/>
      <c r="N1160" s="2"/>
      <c r="O1160" s="2"/>
      <c r="S1160" s="3"/>
      <c r="T1160"/>
      <c r="Y1160" s="3"/>
      <c r="Z1160" s="4" t="str">
        <f>IF(Tabela1[[#This Row],[R.A.E]]="SIM",VLOOKUP(Tabela1[[#This Row],[CLASSIFICAÇÃO]],Lista_Susp_!PRAZO,2,0)+Tabela1[[#This Row],[DATA]],"")</f>
        <v/>
      </c>
      <c r="AA1160" s="13" t="b">
        <f ca="1">IF(Tabela1[[#This Row],[R.A.E]]="SIM",IF(AC1160="ok","CONCLUÍDO",IF(Tabela1[[#This Row],[PRAZO ABERTURA R.A.E]]&lt;TODAY(),"ATRASADO","NO PRAZO")))</f>
        <v>0</v>
      </c>
      <c r="AB1160" s="13" t="str">
        <f ca="1">IF(Tabela1[[#This Row],[PRAZO ABERTURA R.A.E]]&gt;=TODAY(),"",IF(Tabela1[[#This Row],[STATUS]]="ATRASADO",TODAY()-Tabela1[[#This Row],[PRAZO ABERTURA R.A.E]],""))</f>
        <v/>
      </c>
      <c r="AE1160" s="3"/>
    </row>
    <row r="1161" spans="1:32" x14ac:dyDescent="0.25">
      <c r="A1161" s="2">
        <v>1160</v>
      </c>
      <c r="C1161" s="85"/>
      <c r="D1161" s="18" t="str">
        <f t="shared" si="17"/>
        <v>janeiro</v>
      </c>
      <c r="F1161" s="80"/>
      <c r="H1161" s="23"/>
      <c r="I1161" s="131"/>
      <c r="J1161" s="3"/>
      <c r="K1161" s="5"/>
      <c r="L1161" s="6"/>
      <c r="M1161" s="3"/>
      <c r="N1161" s="2"/>
      <c r="O1161" s="2"/>
      <c r="S1161" s="3"/>
      <c r="T1161"/>
      <c r="Y1161" s="3"/>
      <c r="Z1161" s="4" t="str">
        <f>IF(Tabela1[[#This Row],[R.A.E]]="SIM",VLOOKUP(Tabela1[[#This Row],[CLASSIFICAÇÃO]],Lista_Susp_!PRAZO,2,0)+Tabela1[[#This Row],[DATA]],"")</f>
        <v/>
      </c>
      <c r="AA1161" s="13" t="b">
        <f ca="1">IF(Tabela1[[#This Row],[R.A.E]]="SIM",IF(AC1161="ok","CONCLUÍDO",IF(Tabela1[[#This Row],[PRAZO ABERTURA R.A.E]]&lt;TODAY(),"ATRASADO","NO PRAZO")))</f>
        <v>0</v>
      </c>
      <c r="AB1161" s="13" t="str">
        <f ca="1">IF(Tabela1[[#This Row],[PRAZO ABERTURA R.A.E]]&gt;=TODAY(),"",IF(Tabela1[[#This Row],[STATUS]]="ATRASADO",TODAY()-Tabela1[[#This Row],[PRAZO ABERTURA R.A.E]],""))</f>
        <v/>
      </c>
      <c r="AE1161" s="3"/>
    </row>
    <row r="1162" spans="1:32" x14ac:dyDescent="0.25">
      <c r="A1162" s="2">
        <v>1161</v>
      </c>
      <c r="C1162" s="85"/>
      <c r="D1162" s="18" t="str">
        <f t="shared" si="17"/>
        <v>janeiro</v>
      </c>
      <c r="F1162" s="80"/>
      <c r="H1162" s="23"/>
      <c r="I1162" s="131"/>
      <c r="J1162" s="3"/>
      <c r="K1162" s="5"/>
      <c r="L1162" s="6"/>
      <c r="M1162" s="3"/>
      <c r="N1162" s="2"/>
      <c r="O1162" s="2"/>
      <c r="S1162" s="3"/>
      <c r="T1162"/>
      <c r="Y1162" s="3"/>
      <c r="Z1162" s="4" t="str">
        <f>IF(Tabela1[[#This Row],[R.A.E]]="SIM",VLOOKUP(Tabela1[[#This Row],[CLASSIFICAÇÃO]],Lista_Susp_!PRAZO,2,0)+Tabela1[[#This Row],[DATA]],"")</f>
        <v/>
      </c>
      <c r="AA1162" s="13" t="b">
        <f ca="1">IF(Tabela1[[#This Row],[R.A.E]]="SIM",IF(AC1162="ok","CONCLUÍDO",IF(Tabela1[[#This Row],[PRAZO ABERTURA R.A.E]]&lt;TODAY(),"ATRASADO","NO PRAZO")))</f>
        <v>0</v>
      </c>
      <c r="AB1162" s="13" t="str">
        <f ca="1">IF(Tabela1[[#This Row],[PRAZO ABERTURA R.A.E]]&gt;=TODAY(),"",IF(Tabela1[[#This Row],[STATUS]]="ATRASADO",TODAY()-Tabela1[[#This Row],[PRAZO ABERTURA R.A.E]],""))</f>
        <v/>
      </c>
      <c r="AE1162" s="3"/>
    </row>
    <row r="1163" spans="1:32" x14ac:dyDescent="0.25">
      <c r="A1163" s="2">
        <v>1162</v>
      </c>
      <c r="C1163" s="85"/>
      <c r="D1163" s="18" t="str">
        <f t="shared" si="17"/>
        <v>janeiro</v>
      </c>
      <c r="F1163" s="80"/>
      <c r="H1163" s="23"/>
      <c r="I1163" s="131"/>
      <c r="J1163" s="3"/>
      <c r="K1163" s="5"/>
      <c r="L1163" s="6"/>
      <c r="M1163" s="3"/>
      <c r="N1163" s="2"/>
      <c r="O1163" s="2"/>
      <c r="S1163" s="3"/>
      <c r="T1163"/>
      <c r="Y1163" s="3"/>
      <c r="Z1163" s="4" t="str">
        <f>IF(Tabela1[[#This Row],[R.A.E]]="SIM",VLOOKUP(Tabela1[[#This Row],[CLASSIFICAÇÃO]],Lista_Susp_!PRAZO,2,0)+Tabela1[[#This Row],[DATA]],"")</f>
        <v/>
      </c>
      <c r="AA1163" s="13" t="b">
        <f ca="1">IF(Tabela1[[#This Row],[R.A.E]]="SIM",IF(AC1163="ok","CONCLUÍDO",IF(Tabela1[[#This Row],[PRAZO ABERTURA R.A.E]]&lt;TODAY(),"ATRASADO","NO PRAZO")))</f>
        <v>0</v>
      </c>
      <c r="AB1163" s="13" t="str">
        <f ca="1">IF(Tabela1[[#This Row],[PRAZO ABERTURA R.A.E]]&gt;=TODAY(),"",IF(Tabela1[[#This Row],[STATUS]]="ATRASADO",TODAY()-Tabela1[[#This Row],[PRAZO ABERTURA R.A.E]],""))</f>
        <v/>
      </c>
      <c r="AE1163" s="3"/>
    </row>
    <row r="1164" spans="1:32" x14ac:dyDescent="0.25">
      <c r="A1164" s="2">
        <v>1163</v>
      </c>
      <c r="C1164" s="85"/>
      <c r="D1164" s="18" t="str">
        <f t="shared" si="17"/>
        <v>janeiro</v>
      </c>
      <c r="F1164" s="80"/>
      <c r="H1164" s="23"/>
      <c r="I1164" s="131"/>
      <c r="J1164" s="3"/>
      <c r="K1164" s="5"/>
      <c r="L1164" s="6"/>
      <c r="M1164" s="3"/>
      <c r="N1164" s="2"/>
      <c r="O1164" s="2"/>
      <c r="S1164" s="3"/>
      <c r="T1164"/>
      <c r="Y1164" s="3"/>
      <c r="Z1164" s="4" t="str">
        <f>IF(Tabela1[[#This Row],[R.A.E]]="SIM",VLOOKUP(Tabela1[[#This Row],[CLASSIFICAÇÃO]],Lista_Susp_!PRAZO,2,0)+Tabela1[[#This Row],[DATA]],"")</f>
        <v/>
      </c>
      <c r="AA1164" s="13" t="b">
        <f ca="1">IF(Tabela1[[#This Row],[R.A.E]]="SIM",IF(AC1164="ok","CONCLUÍDO",IF(Tabela1[[#This Row],[PRAZO ABERTURA R.A.E]]&lt;TODAY(),"ATRASADO","NO PRAZO")))</f>
        <v>0</v>
      </c>
      <c r="AB1164" s="13" t="str">
        <f ca="1">IF(Tabela1[[#This Row],[PRAZO ABERTURA R.A.E]]&gt;=TODAY(),"",IF(Tabela1[[#This Row],[STATUS]]="ATRASADO",TODAY()-Tabela1[[#This Row],[PRAZO ABERTURA R.A.E]],""))</f>
        <v/>
      </c>
      <c r="AE1164" s="3"/>
    </row>
    <row r="1165" spans="1:32" x14ac:dyDescent="0.25">
      <c r="A1165" s="2">
        <v>1164</v>
      </c>
      <c r="C1165" s="85"/>
      <c r="D1165" s="18" t="str">
        <f t="shared" si="17"/>
        <v>janeiro</v>
      </c>
      <c r="F1165" s="80"/>
      <c r="H1165" s="23"/>
      <c r="I1165" s="131"/>
      <c r="J1165" s="3"/>
      <c r="K1165" s="5"/>
      <c r="L1165" s="6"/>
      <c r="M1165" s="3"/>
      <c r="N1165" s="2"/>
      <c r="O1165" s="2"/>
      <c r="S1165" s="3"/>
      <c r="T1165"/>
      <c r="Y1165" s="3"/>
      <c r="Z1165" s="4" t="str">
        <f>IF(Tabela1[[#This Row],[R.A.E]]="SIM",VLOOKUP(Tabela1[[#This Row],[CLASSIFICAÇÃO]],Lista_Susp_!PRAZO,2,0)+Tabela1[[#This Row],[DATA]],"")</f>
        <v/>
      </c>
      <c r="AA1165" s="13" t="b">
        <f ca="1">IF(Tabela1[[#This Row],[R.A.E]]="SIM",IF(AC1165="ok","CONCLUÍDO",IF(Tabela1[[#This Row],[PRAZO ABERTURA R.A.E]]&lt;TODAY(),"ATRASADO","NO PRAZO")))</f>
        <v>0</v>
      </c>
      <c r="AB1165" s="13" t="str">
        <f ca="1">IF(Tabela1[[#This Row],[PRAZO ABERTURA R.A.E]]&gt;=TODAY(),"",IF(Tabela1[[#This Row],[STATUS]]="ATRASADO",TODAY()-Tabela1[[#This Row],[PRAZO ABERTURA R.A.E]],""))</f>
        <v/>
      </c>
      <c r="AE1165" s="3"/>
    </row>
    <row r="1166" spans="1:32" x14ac:dyDescent="0.25">
      <c r="A1166" s="2">
        <v>1165</v>
      </c>
      <c r="C1166" s="85"/>
      <c r="D1166" s="18" t="str">
        <f t="shared" si="17"/>
        <v>janeiro</v>
      </c>
      <c r="F1166" s="80"/>
      <c r="H1166" s="23"/>
      <c r="I1166" s="131"/>
      <c r="J1166" s="3"/>
      <c r="K1166" s="5"/>
      <c r="L1166" s="6"/>
      <c r="M1166" s="3"/>
      <c r="N1166" s="2"/>
      <c r="O1166" s="2"/>
      <c r="S1166" s="3"/>
      <c r="T1166"/>
      <c r="Y1166" s="3"/>
      <c r="Z1166" s="4" t="str">
        <f>IF(Tabela1[[#This Row],[R.A.E]]="SIM",VLOOKUP(Tabela1[[#This Row],[CLASSIFICAÇÃO]],Lista_Susp_!PRAZO,2,0)+Tabela1[[#This Row],[DATA]],"")</f>
        <v/>
      </c>
      <c r="AA1166" s="13" t="b">
        <f ca="1">IF(Tabela1[[#This Row],[R.A.E]]="SIM",IF(AC1166="ok","CONCLUÍDO",IF(Tabela1[[#This Row],[PRAZO ABERTURA R.A.E]]&lt;TODAY(),"ATRASADO","NO PRAZO")))</f>
        <v>0</v>
      </c>
      <c r="AB1166" s="13" t="str">
        <f ca="1">IF(Tabela1[[#This Row],[PRAZO ABERTURA R.A.E]]&gt;=TODAY(),"",IF(Tabela1[[#This Row],[STATUS]]="ATRASADO",TODAY()-Tabela1[[#This Row],[PRAZO ABERTURA R.A.E]],""))</f>
        <v/>
      </c>
      <c r="AE1166" s="3"/>
    </row>
    <row r="1167" spans="1:32" x14ac:dyDescent="0.25">
      <c r="A1167" s="2">
        <v>1166</v>
      </c>
      <c r="C1167" s="85"/>
      <c r="D1167" s="18" t="str">
        <f t="shared" si="17"/>
        <v>janeiro</v>
      </c>
      <c r="F1167" s="80"/>
      <c r="H1167" s="23"/>
      <c r="I1167" s="131"/>
      <c r="J1167" s="3"/>
      <c r="K1167" s="5"/>
      <c r="L1167" s="6"/>
      <c r="M1167" s="3"/>
      <c r="N1167" s="2"/>
      <c r="O1167" s="2"/>
      <c r="S1167" s="3"/>
      <c r="T1167"/>
      <c r="Y1167" s="3"/>
      <c r="Z1167" s="4" t="str">
        <f>IF(Tabela1[[#This Row],[R.A.E]]="SIM",VLOOKUP(Tabela1[[#This Row],[CLASSIFICAÇÃO]],Lista_Susp_!PRAZO,2,0)+Tabela1[[#This Row],[DATA]],"")</f>
        <v/>
      </c>
      <c r="AA1167" s="13" t="b">
        <f ca="1">IF(Tabela1[[#This Row],[R.A.E]]="SIM",IF(AC1167="ok","CONCLUÍDO",IF(Tabela1[[#This Row],[PRAZO ABERTURA R.A.E]]&lt;TODAY(),"ATRASADO","NO PRAZO")))</f>
        <v>0</v>
      </c>
      <c r="AB1167" s="13" t="str">
        <f ca="1">IF(Tabela1[[#This Row],[PRAZO ABERTURA R.A.E]]&gt;=TODAY(),"",IF(Tabela1[[#This Row],[STATUS]]="ATRASADO",TODAY()-Tabela1[[#This Row],[PRAZO ABERTURA R.A.E]],""))</f>
        <v/>
      </c>
      <c r="AE1167" s="3"/>
    </row>
    <row r="1168" spans="1:32" x14ac:dyDescent="0.25">
      <c r="A1168" s="2">
        <v>1167</v>
      </c>
      <c r="C1168" s="85"/>
      <c r="D1168" s="18" t="str">
        <f t="shared" si="17"/>
        <v>janeiro</v>
      </c>
      <c r="F1168" s="80"/>
      <c r="H1168" s="23"/>
      <c r="I1168" s="131"/>
      <c r="J1168" s="3"/>
      <c r="K1168" s="5"/>
      <c r="L1168" s="6"/>
      <c r="M1168" s="3"/>
      <c r="N1168" s="2"/>
      <c r="O1168" s="2"/>
      <c r="S1168" s="3"/>
      <c r="T1168"/>
      <c r="Y1168" s="3"/>
      <c r="Z1168" s="4" t="str">
        <f>IF(Tabela1[[#This Row],[R.A.E]]="SIM",VLOOKUP(Tabela1[[#This Row],[CLASSIFICAÇÃO]],Lista_Susp_!PRAZO,2,0)+Tabela1[[#This Row],[DATA]],"")</f>
        <v/>
      </c>
      <c r="AA1168" s="13" t="b">
        <f ca="1">IF(Tabela1[[#This Row],[R.A.E]]="SIM",IF(AC1168="ok","CONCLUÍDO",IF(Tabela1[[#This Row],[PRAZO ABERTURA R.A.E]]&lt;TODAY(),"ATRASADO","NO PRAZO")))</f>
        <v>0</v>
      </c>
      <c r="AB1168" s="13" t="str">
        <f ca="1">IF(Tabela1[[#This Row],[PRAZO ABERTURA R.A.E]]&gt;=TODAY(),"",IF(Tabela1[[#This Row],[STATUS]]="ATRASADO",TODAY()-Tabela1[[#This Row],[PRAZO ABERTURA R.A.E]],""))</f>
        <v/>
      </c>
      <c r="AE1168" s="3"/>
    </row>
    <row r="1169" spans="1:31" x14ac:dyDescent="0.25">
      <c r="A1169" s="2">
        <v>1168</v>
      </c>
      <c r="C1169" s="85"/>
      <c r="D1169" s="18" t="str">
        <f t="shared" si="17"/>
        <v>janeiro</v>
      </c>
      <c r="F1169" s="80"/>
      <c r="H1169" s="23"/>
      <c r="I1169" s="131"/>
      <c r="J1169" s="3"/>
      <c r="K1169" s="5"/>
      <c r="L1169" s="6"/>
      <c r="M1169" s="3"/>
      <c r="N1169" s="2"/>
      <c r="O1169" s="2"/>
      <c r="S1169" s="3"/>
      <c r="T1169"/>
      <c r="Y1169" s="3"/>
      <c r="Z1169" s="4" t="str">
        <f>IF(Tabela1[[#This Row],[R.A.E]]="SIM",VLOOKUP(Tabela1[[#This Row],[CLASSIFICAÇÃO]],Lista_Susp_!PRAZO,2,0)+Tabela1[[#This Row],[DATA]],"")</f>
        <v/>
      </c>
      <c r="AA1169" s="13" t="b">
        <f ca="1">IF(Tabela1[[#This Row],[R.A.E]]="SIM",IF(AC1169="ok","CONCLUÍDO",IF(Tabela1[[#This Row],[PRAZO ABERTURA R.A.E]]&lt;TODAY(),"ATRASADO","NO PRAZO")))</f>
        <v>0</v>
      </c>
      <c r="AB1169" s="13" t="str">
        <f ca="1">IF(Tabela1[[#This Row],[PRAZO ABERTURA R.A.E]]&gt;=TODAY(),"",IF(Tabela1[[#This Row],[STATUS]]="ATRASADO",TODAY()-Tabela1[[#This Row],[PRAZO ABERTURA R.A.E]],""))</f>
        <v/>
      </c>
      <c r="AE1169" s="3"/>
    </row>
    <row r="1170" spans="1:31" x14ac:dyDescent="0.25">
      <c r="A1170" s="2">
        <v>1169</v>
      </c>
      <c r="C1170" s="85"/>
      <c r="D1170" s="18" t="str">
        <f t="shared" si="17"/>
        <v>janeiro</v>
      </c>
      <c r="F1170" s="80"/>
      <c r="H1170" s="23"/>
      <c r="I1170" s="131"/>
      <c r="J1170" s="3"/>
      <c r="K1170" s="5"/>
      <c r="L1170" s="6"/>
      <c r="M1170" s="3"/>
      <c r="N1170" s="2"/>
      <c r="O1170" s="2"/>
      <c r="S1170" s="3"/>
      <c r="T1170"/>
      <c r="Y1170" s="3"/>
      <c r="Z1170" s="4" t="str">
        <f>IF(Tabela1[[#This Row],[R.A.E]]="SIM",VLOOKUP(Tabela1[[#This Row],[CLASSIFICAÇÃO]],Lista_Susp_!PRAZO,2,0)+Tabela1[[#This Row],[DATA]],"")</f>
        <v/>
      </c>
      <c r="AA1170" s="13" t="b">
        <f ca="1">IF(Tabela1[[#This Row],[R.A.E]]="SIM",IF(AC1170="ok","CONCLUÍDO",IF(Tabela1[[#This Row],[PRAZO ABERTURA R.A.E]]&lt;TODAY(),"ATRASADO","NO PRAZO")))</f>
        <v>0</v>
      </c>
      <c r="AB1170" s="13" t="str">
        <f ca="1">IF(Tabela1[[#This Row],[PRAZO ABERTURA R.A.E]]&gt;=TODAY(),"",IF(Tabela1[[#This Row],[STATUS]]="ATRASADO",TODAY()-Tabela1[[#This Row],[PRAZO ABERTURA R.A.E]],""))</f>
        <v/>
      </c>
      <c r="AE1170" s="3"/>
    </row>
    <row r="1171" spans="1:31" x14ac:dyDescent="0.25">
      <c r="A1171" s="2">
        <v>1170</v>
      </c>
      <c r="C1171" s="85"/>
      <c r="D1171" s="18" t="str">
        <f t="shared" si="17"/>
        <v>janeiro</v>
      </c>
      <c r="F1171" s="80"/>
      <c r="H1171" s="23"/>
      <c r="I1171" s="131"/>
      <c r="J1171" s="3"/>
      <c r="K1171" s="5"/>
      <c r="L1171" s="6"/>
      <c r="M1171" s="3"/>
      <c r="N1171" s="2"/>
      <c r="O1171" s="2"/>
      <c r="S1171" s="3"/>
      <c r="T1171"/>
      <c r="Y1171" s="3"/>
      <c r="Z1171" s="4" t="str">
        <f>IF(Tabela1[[#This Row],[R.A.E]]="SIM",VLOOKUP(Tabela1[[#This Row],[CLASSIFICAÇÃO]],Lista_Susp_!PRAZO,2,0)+Tabela1[[#This Row],[DATA]],"")</f>
        <v/>
      </c>
      <c r="AA1171" s="13" t="b">
        <f ca="1">IF(Tabela1[[#This Row],[R.A.E]]="SIM",IF(AC1171="ok","CONCLUÍDO",IF(Tabela1[[#This Row],[PRAZO ABERTURA R.A.E]]&lt;TODAY(),"ATRASADO","NO PRAZO")))</f>
        <v>0</v>
      </c>
      <c r="AB1171" s="13" t="str">
        <f ca="1">IF(Tabela1[[#This Row],[PRAZO ABERTURA R.A.E]]&gt;=TODAY(),"",IF(Tabela1[[#This Row],[STATUS]]="ATRASADO",TODAY()-Tabela1[[#This Row],[PRAZO ABERTURA R.A.E]],""))</f>
        <v/>
      </c>
      <c r="AE1171" s="3"/>
    </row>
    <row r="1172" spans="1:31" x14ac:dyDescent="0.25">
      <c r="A1172" s="2">
        <v>1171</v>
      </c>
      <c r="C1172" s="85"/>
      <c r="D1172" s="18" t="str">
        <f t="shared" si="17"/>
        <v>janeiro</v>
      </c>
      <c r="F1172" s="80"/>
      <c r="H1172" s="23"/>
      <c r="I1172" s="131"/>
      <c r="J1172" s="3"/>
      <c r="K1172" s="5"/>
      <c r="L1172" s="6"/>
      <c r="M1172" s="3"/>
      <c r="N1172" s="2"/>
      <c r="O1172" s="2"/>
      <c r="S1172" s="3"/>
      <c r="T1172"/>
      <c r="Y1172" s="3"/>
      <c r="Z1172" s="4" t="str">
        <f>IF(Tabela1[[#This Row],[R.A.E]]="SIM",VLOOKUP(Tabela1[[#This Row],[CLASSIFICAÇÃO]],Lista_Susp_!PRAZO,2,0)+Tabela1[[#This Row],[DATA]],"")</f>
        <v/>
      </c>
      <c r="AA1172" s="13" t="b">
        <f ca="1">IF(Tabela1[[#This Row],[R.A.E]]="SIM",IF(AC1172="ok","CONCLUÍDO",IF(Tabela1[[#This Row],[PRAZO ABERTURA R.A.E]]&lt;TODAY(),"ATRASADO","NO PRAZO")))</f>
        <v>0</v>
      </c>
      <c r="AB1172" s="13" t="str">
        <f ca="1">IF(Tabela1[[#This Row],[PRAZO ABERTURA R.A.E]]&gt;=TODAY(),"",IF(Tabela1[[#This Row],[STATUS]]="ATRASADO",TODAY()-Tabela1[[#This Row],[PRAZO ABERTURA R.A.E]],""))</f>
        <v/>
      </c>
      <c r="AE1172" s="3"/>
    </row>
    <row r="1173" spans="1:31" x14ac:dyDescent="0.25">
      <c r="A1173" s="2">
        <v>1172</v>
      </c>
      <c r="C1173" s="85"/>
      <c r="D1173" s="18" t="str">
        <f t="shared" si="17"/>
        <v>janeiro</v>
      </c>
      <c r="F1173" s="80"/>
      <c r="H1173" s="23"/>
      <c r="I1173" s="131"/>
      <c r="J1173" s="3"/>
      <c r="K1173" s="5"/>
      <c r="L1173" s="6"/>
      <c r="M1173" s="3"/>
      <c r="N1173" s="2"/>
      <c r="O1173" s="2"/>
      <c r="S1173" s="3"/>
      <c r="T1173"/>
      <c r="Y1173" s="3"/>
      <c r="Z1173" s="4" t="str">
        <f>IF(Tabela1[[#This Row],[R.A.E]]="SIM",VLOOKUP(Tabela1[[#This Row],[CLASSIFICAÇÃO]],Lista_Susp_!PRAZO,2,0)+Tabela1[[#This Row],[DATA]],"")</f>
        <v/>
      </c>
      <c r="AA1173" s="13" t="b">
        <f ca="1">IF(Tabela1[[#This Row],[R.A.E]]="SIM",IF(AC1173="ok","CONCLUÍDO",IF(Tabela1[[#This Row],[PRAZO ABERTURA R.A.E]]&lt;TODAY(),"ATRASADO","NO PRAZO")))</f>
        <v>0</v>
      </c>
      <c r="AB1173" s="13" t="str">
        <f ca="1">IF(Tabela1[[#This Row],[PRAZO ABERTURA R.A.E]]&gt;=TODAY(),"",IF(Tabela1[[#This Row],[STATUS]]="ATRASADO",TODAY()-Tabela1[[#This Row],[PRAZO ABERTURA R.A.E]],""))</f>
        <v/>
      </c>
      <c r="AE1173" s="3"/>
    </row>
    <row r="1174" spans="1:31" x14ac:dyDescent="0.25">
      <c r="A1174" s="2">
        <v>1173</v>
      </c>
      <c r="C1174" s="85"/>
      <c r="D1174" s="18" t="str">
        <f t="shared" si="17"/>
        <v>janeiro</v>
      </c>
      <c r="F1174" s="80"/>
      <c r="H1174" s="23"/>
      <c r="I1174" s="131"/>
      <c r="J1174" s="3"/>
      <c r="K1174" s="5"/>
      <c r="L1174" s="6"/>
      <c r="M1174" s="3"/>
      <c r="N1174" s="2"/>
      <c r="O1174" s="2"/>
      <c r="S1174" s="3"/>
      <c r="T1174"/>
      <c r="Y1174" s="3"/>
      <c r="Z1174" s="4" t="str">
        <f>IF(Tabela1[[#This Row],[R.A.E]]="SIM",VLOOKUP(Tabela1[[#This Row],[CLASSIFICAÇÃO]],Lista_Susp_!PRAZO,2,0)+Tabela1[[#This Row],[DATA]],"")</f>
        <v/>
      </c>
      <c r="AA1174" s="13" t="b">
        <f ca="1">IF(Tabela1[[#This Row],[R.A.E]]="SIM",IF(AC1174="ok","CONCLUÍDO",IF(Tabela1[[#This Row],[PRAZO ABERTURA R.A.E]]&lt;TODAY(),"ATRASADO","NO PRAZO")))</f>
        <v>0</v>
      </c>
      <c r="AB1174" s="13" t="str">
        <f ca="1">IF(Tabela1[[#This Row],[PRAZO ABERTURA R.A.E]]&gt;=TODAY(),"",IF(Tabela1[[#This Row],[STATUS]]="ATRASADO",TODAY()-Tabela1[[#This Row],[PRAZO ABERTURA R.A.E]],""))</f>
        <v/>
      </c>
      <c r="AE1174" s="3"/>
    </row>
    <row r="1175" spans="1:31" x14ac:dyDescent="0.25">
      <c r="A1175" s="2">
        <v>1174</v>
      </c>
      <c r="C1175" s="85"/>
      <c r="D1175" s="18" t="str">
        <f t="shared" si="17"/>
        <v>janeiro</v>
      </c>
      <c r="F1175" s="80"/>
      <c r="H1175" s="23"/>
      <c r="I1175" s="131"/>
      <c r="J1175" s="3"/>
      <c r="K1175" s="5"/>
      <c r="L1175" s="6"/>
      <c r="M1175" s="3"/>
      <c r="N1175" s="2"/>
      <c r="O1175" s="2"/>
      <c r="S1175" s="3"/>
      <c r="T1175"/>
      <c r="Y1175" s="3"/>
      <c r="Z1175" s="4" t="str">
        <f>IF(Tabela1[[#This Row],[R.A.E]]="SIM",VLOOKUP(Tabela1[[#This Row],[CLASSIFICAÇÃO]],Lista_Susp_!PRAZO,2,0)+Tabela1[[#This Row],[DATA]],"")</f>
        <v/>
      </c>
      <c r="AA1175" s="13" t="b">
        <f ca="1">IF(Tabela1[[#This Row],[R.A.E]]="SIM",IF(AC1175="ok","CONCLUÍDO",IF(Tabela1[[#This Row],[PRAZO ABERTURA R.A.E]]&lt;TODAY(),"ATRASADO","NO PRAZO")))</f>
        <v>0</v>
      </c>
      <c r="AB1175" s="13" t="str">
        <f ca="1">IF(Tabela1[[#This Row],[PRAZO ABERTURA R.A.E]]&gt;=TODAY(),"",IF(Tabela1[[#This Row],[STATUS]]="ATRASADO",TODAY()-Tabela1[[#This Row],[PRAZO ABERTURA R.A.E]],""))</f>
        <v/>
      </c>
      <c r="AE1175" s="3"/>
    </row>
    <row r="1176" spans="1:31" x14ac:dyDescent="0.25">
      <c r="A1176" s="2">
        <v>1175</v>
      </c>
      <c r="C1176" s="85"/>
      <c r="D1176" s="18" t="str">
        <f t="shared" si="17"/>
        <v>janeiro</v>
      </c>
      <c r="F1176" s="80"/>
      <c r="H1176" s="23"/>
      <c r="I1176" s="131"/>
      <c r="J1176" s="3"/>
      <c r="K1176" s="5"/>
      <c r="L1176" s="6"/>
      <c r="M1176" s="3"/>
      <c r="N1176" s="2"/>
      <c r="O1176" s="2"/>
      <c r="S1176" s="3"/>
      <c r="T1176"/>
      <c r="Y1176" s="3"/>
      <c r="Z1176" s="4" t="str">
        <f>IF(Tabela1[[#This Row],[R.A.E]]="SIM",VLOOKUP(Tabela1[[#This Row],[CLASSIFICAÇÃO]],Lista_Susp_!PRAZO,2,0)+Tabela1[[#This Row],[DATA]],"")</f>
        <v/>
      </c>
      <c r="AA1176" s="13" t="b">
        <f ca="1">IF(Tabela1[[#This Row],[R.A.E]]="SIM",IF(AC1176="ok","CONCLUÍDO",IF(Tabela1[[#This Row],[PRAZO ABERTURA R.A.E]]&lt;TODAY(),"ATRASADO","NO PRAZO")))</f>
        <v>0</v>
      </c>
      <c r="AB1176" s="13" t="str">
        <f ca="1">IF(Tabela1[[#This Row],[PRAZO ABERTURA R.A.E]]&gt;=TODAY(),"",IF(Tabela1[[#This Row],[STATUS]]="ATRASADO",TODAY()-Tabela1[[#This Row],[PRAZO ABERTURA R.A.E]],""))</f>
        <v/>
      </c>
      <c r="AE1176" s="3"/>
    </row>
    <row r="1177" spans="1:31" x14ac:dyDescent="0.25">
      <c r="A1177" s="2">
        <v>1176</v>
      </c>
      <c r="C1177" s="85"/>
      <c r="D1177" s="18" t="str">
        <f t="shared" si="17"/>
        <v>janeiro</v>
      </c>
      <c r="F1177" s="80"/>
      <c r="H1177" s="23"/>
      <c r="I1177" s="131"/>
      <c r="J1177" s="3"/>
      <c r="K1177" s="5"/>
      <c r="L1177" s="6"/>
      <c r="M1177" s="3"/>
      <c r="N1177" s="2"/>
      <c r="O1177" s="2"/>
      <c r="S1177" s="3"/>
      <c r="T1177"/>
      <c r="Y1177" s="3"/>
      <c r="Z1177" s="4" t="str">
        <f>IF(Tabela1[[#This Row],[R.A.E]]="SIM",VLOOKUP(Tabela1[[#This Row],[CLASSIFICAÇÃO]],Lista_Susp_!PRAZO,2,0)+Tabela1[[#This Row],[DATA]],"")</f>
        <v/>
      </c>
      <c r="AA1177" s="13" t="b">
        <f ca="1">IF(Tabela1[[#This Row],[R.A.E]]="SIM",IF(AC1177="ok","CONCLUÍDO",IF(Tabela1[[#This Row],[PRAZO ABERTURA R.A.E]]&lt;TODAY(),"ATRASADO","NO PRAZO")))</f>
        <v>0</v>
      </c>
      <c r="AB1177" s="13" t="str">
        <f ca="1">IF(Tabela1[[#This Row],[PRAZO ABERTURA R.A.E]]&gt;=TODAY(),"",IF(Tabela1[[#This Row],[STATUS]]="ATRASADO",TODAY()-Tabela1[[#This Row],[PRAZO ABERTURA R.A.E]],""))</f>
        <v/>
      </c>
      <c r="AE1177" s="3"/>
    </row>
    <row r="1178" spans="1:31" x14ac:dyDescent="0.25">
      <c r="A1178" s="2">
        <v>1177</v>
      </c>
      <c r="C1178" s="85"/>
      <c r="D1178" s="18" t="str">
        <f t="shared" si="17"/>
        <v>janeiro</v>
      </c>
      <c r="F1178" s="80"/>
      <c r="H1178" s="23"/>
      <c r="I1178" s="131"/>
      <c r="J1178" s="3"/>
      <c r="K1178" s="5"/>
      <c r="L1178" s="6"/>
      <c r="M1178" s="3"/>
      <c r="N1178" s="2"/>
      <c r="O1178" s="2"/>
      <c r="S1178" s="3"/>
      <c r="T1178"/>
      <c r="Y1178" s="3"/>
      <c r="Z1178" s="4" t="str">
        <f>IF(Tabela1[[#This Row],[R.A.E]]="SIM",VLOOKUP(Tabela1[[#This Row],[CLASSIFICAÇÃO]],Lista_Susp_!PRAZO,2,0)+Tabela1[[#This Row],[DATA]],"")</f>
        <v/>
      </c>
      <c r="AA1178" s="13" t="b">
        <f ca="1">IF(Tabela1[[#This Row],[R.A.E]]="SIM",IF(AC1178="ok","CONCLUÍDO",IF(Tabela1[[#This Row],[PRAZO ABERTURA R.A.E]]&lt;TODAY(),"ATRASADO","NO PRAZO")))</f>
        <v>0</v>
      </c>
      <c r="AB1178" s="13" t="str">
        <f ca="1">IF(Tabela1[[#This Row],[PRAZO ABERTURA R.A.E]]&gt;=TODAY(),"",IF(Tabela1[[#This Row],[STATUS]]="ATRASADO",TODAY()-Tabela1[[#This Row],[PRAZO ABERTURA R.A.E]],""))</f>
        <v/>
      </c>
      <c r="AE1178" s="3"/>
    </row>
    <row r="1179" spans="1:31" x14ac:dyDescent="0.25">
      <c r="A1179" s="2">
        <v>1178</v>
      </c>
      <c r="C1179" s="85"/>
      <c r="D1179" s="18" t="str">
        <f t="shared" si="17"/>
        <v>janeiro</v>
      </c>
      <c r="F1179" s="80"/>
      <c r="H1179" s="23"/>
      <c r="I1179" s="131"/>
      <c r="J1179" s="3"/>
      <c r="K1179" s="5"/>
      <c r="L1179" s="6"/>
      <c r="M1179" s="3"/>
      <c r="N1179" s="2"/>
      <c r="O1179" s="2"/>
      <c r="S1179" s="3"/>
      <c r="T1179"/>
      <c r="Y1179" s="3"/>
      <c r="Z1179" s="4" t="str">
        <f>IF(Tabela1[[#This Row],[R.A.E]]="SIM",VLOOKUP(Tabela1[[#This Row],[CLASSIFICAÇÃO]],Lista_Susp_!PRAZO,2,0)+Tabela1[[#This Row],[DATA]],"")</f>
        <v/>
      </c>
      <c r="AA1179" s="13" t="b">
        <f ca="1">IF(Tabela1[[#This Row],[R.A.E]]="SIM",IF(AC1179="ok","CONCLUÍDO",IF(Tabela1[[#This Row],[PRAZO ABERTURA R.A.E]]&lt;TODAY(),"ATRASADO","NO PRAZO")))</f>
        <v>0</v>
      </c>
      <c r="AB1179" s="13" t="str">
        <f ca="1">IF(Tabela1[[#This Row],[PRAZO ABERTURA R.A.E]]&gt;=TODAY(),"",IF(Tabela1[[#This Row],[STATUS]]="ATRASADO",TODAY()-Tabela1[[#This Row],[PRAZO ABERTURA R.A.E]],""))</f>
        <v/>
      </c>
      <c r="AE1179" s="3"/>
    </row>
    <row r="1180" spans="1:31" x14ac:dyDescent="0.25">
      <c r="A1180" s="2">
        <v>1179</v>
      </c>
      <c r="C1180" s="85"/>
      <c r="D1180" s="18" t="str">
        <f t="shared" si="17"/>
        <v>janeiro</v>
      </c>
      <c r="F1180" s="80"/>
      <c r="H1180" s="23"/>
      <c r="I1180" s="131"/>
      <c r="J1180" s="3"/>
      <c r="K1180" s="5"/>
      <c r="L1180" s="6"/>
      <c r="M1180" s="3"/>
      <c r="N1180" s="2"/>
      <c r="O1180" s="2"/>
      <c r="S1180" s="3"/>
      <c r="T1180"/>
      <c r="Y1180" s="3"/>
      <c r="Z1180" s="4" t="str">
        <f>IF(Tabela1[[#This Row],[R.A.E]]="SIM",VLOOKUP(Tabela1[[#This Row],[CLASSIFICAÇÃO]],Lista_Susp_!PRAZO,2,0)+Tabela1[[#This Row],[DATA]],"")</f>
        <v/>
      </c>
      <c r="AA1180" s="13" t="b">
        <f ca="1">IF(Tabela1[[#This Row],[R.A.E]]="SIM",IF(AC1180="ok","CONCLUÍDO",IF(Tabela1[[#This Row],[PRAZO ABERTURA R.A.E]]&lt;TODAY(),"ATRASADO","NO PRAZO")))</f>
        <v>0</v>
      </c>
      <c r="AB1180" s="13" t="str">
        <f ca="1">IF(Tabela1[[#This Row],[PRAZO ABERTURA R.A.E]]&gt;=TODAY(),"",IF(Tabela1[[#This Row],[STATUS]]="ATRASADO",TODAY()-Tabela1[[#This Row],[PRAZO ABERTURA R.A.E]],""))</f>
        <v/>
      </c>
      <c r="AE1180" s="3"/>
    </row>
    <row r="1181" spans="1:31" x14ac:dyDescent="0.25">
      <c r="A1181" s="2">
        <v>1180</v>
      </c>
      <c r="C1181" s="85"/>
      <c r="D1181" s="18" t="str">
        <f t="shared" si="17"/>
        <v>janeiro</v>
      </c>
      <c r="F1181" s="80"/>
      <c r="H1181" s="23"/>
      <c r="I1181" s="131"/>
      <c r="J1181" s="3"/>
      <c r="K1181" s="5"/>
      <c r="L1181" s="6"/>
      <c r="M1181" s="3"/>
      <c r="N1181" s="2"/>
      <c r="O1181" s="2"/>
      <c r="S1181" s="3"/>
      <c r="T1181"/>
      <c r="Y1181" s="3"/>
      <c r="Z1181" s="4" t="str">
        <f>IF(Tabela1[[#This Row],[R.A.E]]="SIM",VLOOKUP(Tabela1[[#This Row],[CLASSIFICAÇÃO]],Lista_Susp_!PRAZO,2,0)+Tabela1[[#This Row],[DATA]],"")</f>
        <v/>
      </c>
      <c r="AA1181" s="13" t="b">
        <f ca="1">IF(Tabela1[[#This Row],[R.A.E]]="SIM",IF(AC1181="ok","CONCLUÍDO",IF(Tabela1[[#This Row],[PRAZO ABERTURA R.A.E]]&lt;TODAY(),"ATRASADO","NO PRAZO")))</f>
        <v>0</v>
      </c>
      <c r="AB1181" s="13" t="str">
        <f ca="1">IF(Tabela1[[#This Row],[PRAZO ABERTURA R.A.E]]&gt;=TODAY(),"",IF(Tabela1[[#This Row],[STATUS]]="ATRASADO",TODAY()-Tabela1[[#This Row],[PRAZO ABERTURA R.A.E]],""))</f>
        <v/>
      </c>
      <c r="AE1181" s="3"/>
    </row>
    <row r="1182" spans="1:31" x14ac:dyDescent="0.25">
      <c r="A1182" s="2">
        <v>1181</v>
      </c>
      <c r="C1182" s="85"/>
      <c r="D1182" s="18" t="str">
        <f t="shared" si="17"/>
        <v>janeiro</v>
      </c>
      <c r="F1182" s="80"/>
      <c r="H1182" s="23"/>
      <c r="I1182" s="131"/>
      <c r="J1182" s="3"/>
      <c r="K1182" s="5"/>
      <c r="L1182" s="6"/>
      <c r="M1182" s="3"/>
      <c r="N1182" s="2"/>
      <c r="O1182" s="2"/>
      <c r="S1182" s="3"/>
      <c r="T1182"/>
      <c r="Y1182" s="3"/>
      <c r="Z1182" s="4" t="str">
        <f>IF(Tabela1[[#This Row],[R.A.E]]="SIM",VLOOKUP(Tabela1[[#This Row],[CLASSIFICAÇÃO]],Lista_Susp_!PRAZO,2,0)+Tabela1[[#This Row],[DATA]],"")</f>
        <v/>
      </c>
      <c r="AA1182" s="13" t="b">
        <f ca="1">IF(Tabela1[[#This Row],[R.A.E]]="SIM",IF(AC1182="ok","CONCLUÍDO",IF(Tabela1[[#This Row],[PRAZO ABERTURA R.A.E]]&lt;TODAY(),"ATRASADO","NO PRAZO")))</f>
        <v>0</v>
      </c>
      <c r="AB1182" s="13" t="str">
        <f ca="1">IF(Tabela1[[#This Row],[PRAZO ABERTURA R.A.E]]&gt;=TODAY(),"",IF(Tabela1[[#This Row],[STATUS]]="ATRASADO",TODAY()-Tabela1[[#This Row],[PRAZO ABERTURA R.A.E]],""))</f>
        <v/>
      </c>
      <c r="AE1182" s="3"/>
    </row>
    <row r="1183" spans="1:31" x14ac:dyDescent="0.25">
      <c r="A1183" s="2">
        <v>1182</v>
      </c>
      <c r="C1183" s="85"/>
      <c r="D1183" s="18" t="str">
        <f t="shared" si="17"/>
        <v>janeiro</v>
      </c>
      <c r="F1183" s="80"/>
      <c r="H1183" s="23"/>
      <c r="I1183" s="131"/>
      <c r="J1183" s="3"/>
      <c r="K1183" s="5"/>
      <c r="L1183" s="6"/>
      <c r="M1183" s="3"/>
      <c r="N1183" s="2"/>
      <c r="O1183" s="2"/>
      <c r="S1183" s="3"/>
      <c r="T1183"/>
      <c r="Y1183" s="3"/>
      <c r="Z1183" s="4" t="str">
        <f>IF(Tabela1[[#This Row],[R.A.E]]="SIM",VLOOKUP(Tabela1[[#This Row],[CLASSIFICAÇÃO]],Lista_Susp_!PRAZO,2,0)+Tabela1[[#This Row],[DATA]],"")</f>
        <v/>
      </c>
      <c r="AA1183" s="13" t="b">
        <f ca="1">IF(Tabela1[[#This Row],[R.A.E]]="SIM",IF(AC1183="ok","CONCLUÍDO",IF(Tabela1[[#This Row],[PRAZO ABERTURA R.A.E]]&lt;TODAY(),"ATRASADO","NO PRAZO")))</f>
        <v>0</v>
      </c>
      <c r="AB1183" s="13" t="str">
        <f ca="1">IF(Tabela1[[#This Row],[PRAZO ABERTURA R.A.E]]&gt;=TODAY(),"",IF(Tabela1[[#This Row],[STATUS]]="ATRASADO",TODAY()-Tabela1[[#This Row],[PRAZO ABERTURA R.A.E]],""))</f>
        <v/>
      </c>
      <c r="AE1183" s="3"/>
    </row>
    <row r="1184" spans="1:31" x14ac:dyDescent="0.25">
      <c r="A1184" s="2">
        <v>1183</v>
      </c>
      <c r="C1184" s="85"/>
      <c r="D1184" s="18" t="str">
        <f t="shared" si="17"/>
        <v>janeiro</v>
      </c>
      <c r="F1184" s="80"/>
      <c r="H1184" s="23"/>
      <c r="I1184" s="131"/>
      <c r="J1184" s="3"/>
      <c r="K1184" s="5"/>
      <c r="L1184" s="6"/>
      <c r="M1184" s="3"/>
      <c r="N1184" s="2"/>
      <c r="O1184" s="2"/>
      <c r="S1184" s="3"/>
      <c r="T1184"/>
      <c r="Y1184" s="3"/>
      <c r="Z1184" s="4" t="str">
        <f>IF(Tabela1[[#This Row],[R.A.E]]="SIM",VLOOKUP(Tabela1[[#This Row],[CLASSIFICAÇÃO]],Lista_Susp_!PRAZO,2,0)+Tabela1[[#This Row],[DATA]],"")</f>
        <v/>
      </c>
      <c r="AA1184" s="13" t="b">
        <f ca="1">IF(Tabela1[[#This Row],[R.A.E]]="SIM",IF(AC1184="ok","CONCLUÍDO",IF(Tabela1[[#This Row],[PRAZO ABERTURA R.A.E]]&lt;TODAY(),"ATRASADO","NO PRAZO")))</f>
        <v>0</v>
      </c>
      <c r="AB1184" s="13" t="str">
        <f ca="1">IF(Tabela1[[#This Row],[PRAZO ABERTURA R.A.E]]&gt;=TODAY(),"",IF(Tabela1[[#This Row],[STATUS]]="ATRASADO",TODAY()-Tabela1[[#This Row],[PRAZO ABERTURA R.A.E]],""))</f>
        <v/>
      </c>
      <c r="AE1184" s="3"/>
    </row>
    <row r="1185" spans="1:31" x14ac:dyDescent="0.25">
      <c r="A1185" s="2">
        <v>1184</v>
      </c>
      <c r="C1185" s="85"/>
      <c r="D1185" s="18" t="str">
        <f t="shared" si="17"/>
        <v>janeiro</v>
      </c>
      <c r="F1185" s="80"/>
      <c r="H1185" s="23"/>
      <c r="I1185" s="131"/>
      <c r="J1185" s="3"/>
      <c r="K1185" s="5"/>
      <c r="L1185" s="6"/>
      <c r="M1185" s="3"/>
      <c r="N1185" s="2"/>
      <c r="O1185" s="2"/>
      <c r="S1185" s="3"/>
      <c r="T1185"/>
      <c r="Y1185" s="3"/>
      <c r="Z1185" s="4" t="str">
        <f>IF(Tabela1[[#This Row],[R.A.E]]="SIM",VLOOKUP(Tabela1[[#This Row],[CLASSIFICAÇÃO]],Lista_Susp_!PRAZO,2,0)+Tabela1[[#This Row],[DATA]],"")</f>
        <v/>
      </c>
      <c r="AA1185" s="13" t="b">
        <f ca="1">IF(Tabela1[[#This Row],[R.A.E]]="SIM",IF(AC1185="ok","CONCLUÍDO",IF(Tabela1[[#This Row],[PRAZO ABERTURA R.A.E]]&lt;TODAY(),"ATRASADO","NO PRAZO")))</f>
        <v>0</v>
      </c>
      <c r="AB1185" s="13" t="str">
        <f ca="1">IF(Tabela1[[#This Row],[PRAZO ABERTURA R.A.E]]&gt;=TODAY(),"",IF(Tabela1[[#This Row],[STATUS]]="ATRASADO",TODAY()-Tabela1[[#This Row],[PRAZO ABERTURA R.A.E]],""))</f>
        <v/>
      </c>
      <c r="AE1185" s="3"/>
    </row>
    <row r="1186" spans="1:31" x14ac:dyDescent="0.25">
      <c r="A1186" s="2">
        <v>1185</v>
      </c>
      <c r="C1186" s="85"/>
      <c r="D1186" s="18" t="str">
        <f t="shared" si="17"/>
        <v>janeiro</v>
      </c>
      <c r="F1186" s="80"/>
      <c r="H1186" s="23"/>
      <c r="I1186" s="131"/>
      <c r="J1186" s="3"/>
      <c r="K1186" s="5"/>
      <c r="L1186" s="6"/>
      <c r="M1186" s="3"/>
      <c r="N1186" s="2"/>
      <c r="O1186" s="2"/>
      <c r="S1186" s="3"/>
      <c r="T1186"/>
      <c r="Y1186" s="3"/>
      <c r="Z1186" s="4" t="str">
        <f>IF(Tabela1[[#This Row],[R.A.E]]="SIM",VLOOKUP(Tabela1[[#This Row],[CLASSIFICAÇÃO]],Lista_Susp_!PRAZO,2,0)+Tabela1[[#This Row],[DATA]],"")</f>
        <v/>
      </c>
      <c r="AA1186" s="13" t="b">
        <f ca="1">IF(Tabela1[[#This Row],[R.A.E]]="SIM",IF(AC1186="ok","CONCLUÍDO",IF(Tabela1[[#This Row],[PRAZO ABERTURA R.A.E]]&lt;TODAY(),"ATRASADO","NO PRAZO")))</f>
        <v>0</v>
      </c>
      <c r="AB1186" s="13" t="str">
        <f ca="1">IF(Tabela1[[#This Row],[PRAZO ABERTURA R.A.E]]&gt;=TODAY(),"",IF(Tabela1[[#This Row],[STATUS]]="ATRASADO",TODAY()-Tabela1[[#This Row],[PRAZO ABERTURA R.A.E]],""))</f>
        <v/>
      </c>
      <c r="AE1186" s="3"/>
    </row>
    <row r="1187" spans="1:31" x14ac:dyDescent="0.25">
      <c r="A1187" s="2">
        <v>1186</v>
      </c>
      <c r="C1187" s="85"/>
      <c r="D1187" s="18" t="str">
        <f t="shared" si="17"/>
        <v>janeiro</v>
      </c>
      <c r="F1187" s="80"/>
      <c r="H1187" s="23"/>
      <c r="I1187" s="131"/>
      <c r="J1187" s="3"/>
      <c r="K1187" s="5"/>
      <c r="L1187" s="6"/>
      <c r="M1187" s="3"/>
      <c r="N1187" s="2"/>
      <c r="O1187" s="2"/>
      <c r="S1187" s="3"/>
      <c r="T1187"/>
      <c r="Y1187" s="3"/>
      <c r="Z1187" s="4" t="str">
        <f>IF(Tabela1[[#This Row],[R.A.E]]="SIM",VLOOKUP(Tabela1[[#This Row],[CLASSIFICAÇÃO]],Lista_Susp_!PRAZO,2,0)+Tabela1[[#This Row],[DATA]],"")</f>
        <v/>
      </c>
      <c r="AA1187" s="13" t="b">
        <f ca="1">IF(Tabela1[[#This Row],[R.A.E]]="SIM",IF(AC1187="ok","CONCLUÍDO",IF(Tabela1[[#This Row],[PRAZO ABERTURA R.A.E]]&lt;TODAY(),"ATRASADO","NO PRAZO")))</f>
        <v>0</v>
      </c>
      <c r="AB1187" s="13" t="str">
        <f ca="1">IF(Tabela1[[#This Row],[PRAZO ABERTURA R.A.E]]&gt;=TODAY(),"",IF(Tabela1[[#This Row],[STATUS]]="ATRASADO",TODAY()-Tabela1[[#This Row],[PRAZO ABERTURA R.A.E]],""))</f>
        <v/>
      </c>
      <c r="AE1187" s="3"/>
    </row>
    <row r="1188" spans="1:31" x14ac:dyDescent="0.25">
      <c r="A1188" s="2">
        <v>1187</v>
      </c>
      <c r="C1188" s="85"/>
      <c r="D1188" s="18" t="str">
        <f t="shared" si="17"/>
        <v>janeiro</v>
      </c>
      <c r="F1188" s="80"/>
      <c r="H1188" s="23"/>
      <c r="I1188" s="131"/>
      <c r="J1188" s="3"/>
      <c r="K1188" s="5"/>
      <c r="L1188" s="6"/>
      <c r="M1188" s="3"/>
      <c r="N1188" s="2"/>
      <c r="O1188" s="2"/>
      <c r="S1188" s="3"/>
      <c r="T1188"/>
      <c r="Y1188" s="3"/>
      <c r="Z1188" s="4" t="str">
        <f>IF(Tabela1[[#This Row],[R.A.E]]="SIM",VLOOKUP(Tabela1[[#This Row],[CLASSIFICAÇÃO]],Lista_Susp_!PRAZO,2,0)+Tabela1[[#This Row],[DATA]],"")</f>
        <v/>
      </c>
      <c r="AA1188" s="13" t="b">
        <f ca="1">IF(Tabela1[[#This Row],[R.A.E]]="SIM",IF(AC1188="ok","CONCLUÍDO",IF(Tabela1[[#This Row],[PRAZO ABERTURA R.A.E]]&lt;TODAY(),"ATRASADO","NO PRAZO")))</f>
        <v>0</v>
      </c>
      <c r="AB1188" s="13" t="str">
        <f ca="1">IF(Tabela1[[#This Row],[PRAZO ABERTURA R.A.E]]&gt;=TODAY(),"",IF(Tabela1[[#This Row],[STATUS]]="ATRASADO",TODAY()-Tabela1[[#This Row],[PRAZO ABERTURA R.A.E]],""))</f>
        <v/>
      </c>
      <c r="AE1188" s="3"/>
    </row>
    <row r="1189" spans="1:31" x14ac:dyDescent="0.25">
      <c r="A1189" s="2">
        <v>1188</v>
      </c>
      <c r="C1189" s="85"/>
      <c r="D1189" s="18" t="str">
        <f t="shared" si="17"/>
        <v>janeiro</v>
      </c>
      <c r="F1189" s="80"/>
      <c r="H1189" s="23"/>
      <c r="I1189" s="131"/>
      <c r="J1189" s="3"/>
      <c r="K1189" s="5"/>
      <c r="L1189" s="6"/>
      <c r="M1189" s="3"/>
      <c r="N1189" s="2"/>
      <c r="O1189" s="2"/>
      <c r="S1189" s="3"/>
      <c r="T1189"/>
      <c r="Y1189" s="3"/>
      <c r="Z1189" s="4" t="str">
        <f>IF(Tabela1[[#This Row],[R.A.E]]="SIM",VLOOKUP(Tabela1[[#This Row],[CLASSIFICAÇÃO]],Lista_Susp_!PRAZO,2,0)+Tabela1[[#This Row],[DATA]],"")</f>
        <v/>
      </c>
      <c r="AA1189" s="13" t="b">
        <f ca="1">IF(Tabela1[[#This Row],[R.A.E]]="SIM",IF(AC1189="ok","CONCLUÍDO",IF(Tabela1[[#This Row],[PRAZO ABERTURA R.A.E]]&lt;TODAY(),"ATRASADO","NO PRAZO")))</f>
        <v>0</v>
      </c>
      <c r="AB1189" s="13" t="str">
        <f ca="1">IF(Tabela1[[#This Row],[PRAZO ABERTURA R.A.E]]&gt;=TODAY(),"",IF(Tabela1[[#This Row],[STATUS]]="ATRASADO",TODAY()-Tabela1[[#This Row],[PRAZO ABERTURA R.A.E]],""))</f>
        <v/>
      </c>
      <c r="AE1189" s="3"/>
    </row>
    <row r="1190" spans="1:31" x14ac:dyDescent="0.25">
      <c r="A1190" s="2">
        <v>1189</v>
      </c>
      <c r="C1190" s="85"/>
      <c r="D1190" s="18" t="str">
        <f t="shared" si="17"/>
        <v>janeiro</v>
      </c>
      <c r="F1190" s="80"/>
      <c r="H1190" s="23"/>
      <c r="I1190" s="131"/>
      <c r="J1190" s="3"/>
      <c r="K1190" s="5"/>
      <c r="L1190" s="6"/>
      <c r="M1190" s="3"/>
      <c r="N1190" s="2"/>
      <c r="O1190" s="2"/>
      <c r="S1190" s="3"/>
      <c r="T1190"/>
      <c r="Y1190" s="3"/>
      <c r="Z1190" s="4" t="str">
        <f>IF(Tabela1[[#This Row],[R.A.E]]="SIM",VLOOKUP(Tabela1[[#This Row],[CLASSIFICAÇÃO]],Lista_Susp_!PRAZO,2,0)+Tabela1[[#This Row],[DATA]],"")</f>
        <v/>
      </c>
      <c r="AA1190" s="13" t="b">
        <f ca="1">IF(Tabela1[[#This Row],[R.A.E]]="SIM",IF(AC1190="ok","CONCLUÍDO",IF(Tabela1[[#This Row],[PRAZO ABERTURA R.A.E]]&lt;TODAY(),"ATRASADO","NO PRAZO")))</f>
        <v>0</v>
      </c>
      <c r="AB1190" s="13" t="str">
        <f ca="1">IF(Tabela1[[#This Row],[PRAZO ABERTURA R.A.E]]&gt;=TODAY(),"",IF(Tabela1[[#This Row],[STATUS]]="ATRASADO",TODAY()-Tabela1[[#This Row],[PRAZO ABERTURA R.A.E]],""))</f>
        <v/>
      </c>
      <c r="AE1190" s="3"/>
    </row>
    <row r="1191" spans="1:31" x14ac:dyDescent="0.25">
      <c r="A1191" s="2">
        <v>1190</v>
      </c>
      <c r="C1191" s="85"/>
      <c r="D1191" s="18" t="str">
        <f t="shared" si="17"/>
        <v>janeiro</v>
      </c>
      <c r="F1191" s="80"/>
      <c r="H1191" s="23"/>
      <c r="I1191" s="131"/>
      <c r="J1191" s="3"/>
      <c r="K1191" s="5"/>
      <c r="L1191" s="6"/>
      <c r="M1191" s="3"/>
      <c r="N1191" s="2"/>
      <c r="O1191" s="2"/>
      <c r="S1191" s="3"/>
      <c r="T1191"/>
      <c r="Y1191" s="3"/>
      <c r="Z1191" s="4" t="str">
        <f>IF(Tabela1[[#This Row],[R.A.E]]="SIM",VLOOKUP(Tabela1[[#This Row],[CLASSIFICAÇÃO]],Lista_Susp_!PRAZO,2,0)+Tabela1[[#This Row],[DATA]],"")</f>
        <v/>
      </c>
      <c r="AA1191" s="13" t="b">
        <f ca="1">IF(Tabela1[[#This Row],[R.A.E]]="SIM",IF(AC1191="ok","CONCLUÍDO",IF(Tabela1[[#This Row],[PRAZO ABERTURA R.A.E]]&lt;TODAY(),"ATRASADO","NO PRAZO")))</f>
        <v>0</v>
      </c>
      <c r="AB1191" s="13" t="str">
        <f ca="1">IF(Tabela1[[#This Row],[PRAZO ABERTURA R.A.E]]&gt;=TODAY(),"",IF(Tabela1[[#This Row],[STATUS]]="ATRASADO",TODAY()-Tabela1[[#This Row],[PRAZO ABERTURA R.A.E]],""))</f>
        <v/>
      </c>
      <c r="AE1191" s="3"/>
    </row>
    <row r="1192" spans="1:31" x14ac:dyDescent="0.25">
      <c r="A1192" s="2">
        <v>1191</v>
      </c>
      <c r="C1192" s="85"/>
      <c r="D1192" s="18" t="str">
        <f t="shared" si="17"/>
        <v>janeiro</v>
      </c>
      <c r="F1192" s="80"/>
      <c r="H1192" s="23"/>
      <c r="I1192" s="131"/>
      <c r="J1192" s="3"/>
      <c r="K1192" s="5"/>
      <c r="L1192" s="6"/>
      <c r="M1192" s="3"/>
      <c r="N1192" s="2"/>
      <c r="O1192" s="2"/>
      <c r="S1192" s="3"/>
      <c r="T1192"/>
      <c r="Y1192" s="3"/>
      <c r="Z1192" s="4" t="str">
        <f>IF(Tabela1[[#This Row],[R.A.E]]="SIM",VLOOKUP(Tabela1[[#This Row],[CLASSIFICAÇÃO]],Lista_Susp_!PRAZO,2,0)+Tabela1[[#This Row],[DATA]],"")</f>
        <v/>
      </c>
      <c r="AA1192" s="13" t="b">
        <f ca="1">IF(Tabela1[[#This Row],[R.A.E]]="SIM",IF(AC1192="ok","CONCLUÍDO",IF(Tabela1[[#This Row],[PRAZO ABERTURA R.A.E]]&lt;TODAY(),"ATRASADO","NO PRAZO")))</f>
        <v>0</v>
      </c>
      <c r="AB1192" s="13" t="str">
        <f ca="1">IF(Tabela1[[#This Row],[PRAZO ABERTURA R.A.E]]&gt;=TODAY(),"",IF(Tabela1[[#This Row],[STATUS]]="ATRASADO",TODAY()-Tabela1[[#This Row],[PRAZO ABERTURA R.A.E]],""))</f>
        <v/>
      </c>
      <c r="AE1192" s="3"/>
    </row>
    <row r="1193" spans="1:31" x14ac:dyDescent="0.25">
      <c r="A1193" s="2">
        <v>1192</v>
      </c>
      <c r="C1193" s="85"/>
      <c r="D1193" s="18" t="str">
        <f t="shared" si="17"/>
        <v>janeiro</v>
      </c>
      <c r="F1193" s="80"/>
      <c r="H1193" s="23"/>
      <c r="I1193" s="131"/>
      <c r="J1193" s="3"/>
      <c r="K1193" s="5"/>
      <c r="L1193" s="6"/>
      <c r="M1193" s="3"/>
      <c r="N1193" s="2"/>
      <c r="O1193" s="2"/>
      <c r="S1193" s="3"/>
      <c r="T1193"/>
      <c r="Y1193" s="3"/>
      <c r="Z1193" s="4" t="str">
        <f>IF(Tabela1[[#This Row],[R.A.E]]="SIM",VLOOKUP(Tabela1[[#This Row],[CLASSIFICAÇÃO]],Lista_Susp_!PRAZO,2,0)+Tabela1[[#This Row],[DATA]],"")</f>
        <v/>
      </c>
      <c r="AA1193" s="13" t="b">
        <f ca="1">IF(Tabela1[[#This Row],[R.A.E]]="SIM",IF(AC1193="ok","CONCLUÍDO",IF(Tabela1[[#This Row],[PRAZO ABERTURA R.A.E]]&lt;TODAY(),"ATRASADO","NO PRAZO")))</f>
        <v>0</v>
      </c>
      <c r="AB1193" s="13" t="str">
        <f ca="1">IF(Tabela1[[#This Row],[PRAZO ABERTURA R.A.E]]&gt;=TODAY(),"",IF(Tabela1[[#This Row],[STATUS]]="ATRASADO",TODAY()-Tabela1[[#This Row],[PRAZO ABERTURA R.A.E]],""))</f>
        <v/>
      </c>
      <c r="AE1193" s="3"/>
    </row>
    <row r="1194" spans="1:31" x14ac:dyDescent="0.25">
      <c r="A1194" s="2">
        <v>1193</v>
      </c>
      <c r="C1194" s="85"/>
      <c r="D1194" s="18" t="str">
        <f t="shared" si="17"/>
        <v>janeiro</v>
      </c>
      <c r="F1194" s="80"/>
      <c r="H1194" s="23"/>
      <c r="I1194" s="131"/>
      <c r="J1194" s="3"/>
      <c r="K1194" s="5"/>
      <c r="L1194" s="6"/>
      <c r="M1194" s="3"/>
      <c r="N1194" s="2"/>
      <c r="O1194" s="2"/>
      <c r="S1194" s="3"/>
      <c r="T1194"/>
      <c r="Y1194" s="3"/>
      <c r="Z1194" s="4" t="str">
        <f>IF(Tabela1[[#This Row],[R.A.E]]="SIM",VLOOKUP(Tabela1[[#This Row],[CLASSIFICAÇÃO]],Lista_Susp_!PRAZO,2,0)+Tabela1[[#This Row],[DATA]],"")</f>
        <v/>
      </c>
      <c r="AA1194" s="13" t="b">
        <f ca="1">IF(Tabela1[[#This Row],[R.A.E]]="SIM",IF(AC1194="ok","CONCLUÍDO",IF(Tabela1[[#This Row],[PRAZO ABERTURA R.A.E]]&lt;TODAY(),"ATRASADO","NO PRAZO")))</f>
        <v>0</v>
      </c>
      <c r="AB1194" s="13" t="str">
        <f ca="1">IF(Tabela1[[#This Row],[PRAZO ABERTURA R.A.E]]&gt;=TODAY(),"",IF(Tabela1[[#This Row],[STATUS]]="ATRASADO",TODAY()-Tabela1[[#This Row],[PRAZO ABERTURA R.A.E]],""))</f>
        <v/>
      </c>
      <c r="AE1194" s="3"/>
    </row>
    <row r="1195" spans="1:31" x14ac:dyDescent="0.25">
      <c r="A1195" s="2">
        <v>1194</v>
      </c>
      <c r="C1195" s="85"/>
      <c r="D1195" s="18" t="str">
        <f t="shared" si="17"/>
        <v>janeiro</v>
      </c>
      <c r="F1195" s="80"/>
      <c r="H1195" s="23"/>
      <c r="I1195" s="131"/>
      <c r="J1195" s="3"/>
      <c r="K1195" s="5"/>
      <c r="L1195" s="6"/>
      <c r="M1195" s="3"/>
      <c r="N1195" s="2"/>
      <c r="O1195" s="2"/>
      <c r="S1195" s="3"/>
      <c r="T1195"/>
      <c r="Y1195" s="3"/>
      <c r="Z1195" s="4" t="str">
        <f>IF(Tabela1[[#This Row],[R.A.E]]="SIM",VLOOKUP(Tabela1[[#This Row],[CLASSIFICAÇÃO]],Lista_Susp_!PRAZO,2,0)+Tabela1[[#This Row],[DATA]],"")</f>
        <v/>
      </c>
      <c r="AA1195" s="13" t="b">
        <f ca="1">IF(Tabela1[[#This Row],[R.A.E]]="SIM",IF(AC1195="ok","CONCLUÍDO",IF(Tabela1[[#This Row],[PRAZO ABERTURA R.A.E]]&lt;TODAY(),"ATRASADO","NO PRAZO")))</f>
        <v>0</v>
      </c>
      <c r="AB1195" s="13" t="str">
        <f ca="1">IF(Tabela1[[#This Row],[PRAZO ABERTURA R.A.E]]&gt;=TODAY(),"",IF(Tabela1[[#This Row],[STATUS]]="ATRASADO",TODAY()-Tabela1[[#This Row],[PRAZO ABERTURA R.A.E]],""))</f>
        <v/>
      </c>
      <c r="AE1195" s="3"/>
    </row>
    <row r="1196" spans="1:31" x14ac:dyDescent="0.25">
      <c r="A1196" s="2">
        <v>1195</v>
      </c>
      <c r="C1196" s="85"/>
      <c r="D1196" s="18" t="str">
        <f t="shared" si="17"/>
        <v>janeiro</v>
      </c>
      <c r="F1196" s="80"/>
      <c r="H1196" s="23"/>
      <c r="I1196" s="131"/>
      <c r="J1196" s="3"/>
      <c r="K1196" s="5"/>
      <c r="L1196" s="6"/>
      <c r="M1196" s="3"/>
      <c r="N1196" s="2"/>
      <c r="O1196" s="2"/>
      <c r="S1196" s="3"/>
      <c r="T1196"/>
      <c r="Y1196" s="3"/>
      <c r="Z1196" s="4" t="str">
        <f>IF(Tabela1[[#This Row],[R.A.E]]="SIM",VLOOKUP(Tabela1[[#This Row],[CLASSIFICAÇÃO]],Lista_Susp_!PRAZO,2,0)+Tabela1[[#This Row],[DATA]],"")</f>
        <v/>
      </c>
      <c r="AA1196" s="13" t="b">
        <f ca="1">IF(Tabela1[[#This Row],[R.A.E]]="SIM",IF(AC1196="ok","CONCLUÍDO",IF(Tabela1[[#This Row],[PRAZO ABERTURA R.A.E]]&lt;TODAY(),"ATRASADO","NO PRAZO")))</f>
        <v>0</v>
      </c>
      <c r="AB1196" s="13" t="str">
        <f ca="1">IF(Tabela1[[#This Row],[PRAZO ABERTURA R.A.E]]&gt;=TODAY(),"",IF(Tabela1[[#This Row],[STATUS]]="ATRASADO",TODAY()-Tabela1[[#This Row],[PRAZO ABERTURA R.A.E]],""))</f>
        <v/>
      </c>
      <c r="AE1196" s="3"/>
    </row>
    <row r="1197" spans="1:31" x14ac:dyDescent="0.25">
      <c r="A1197" s="2">
        <v>1196</v>
      </c>
      <c r="C1197" s="85"/>
      <c r="D1197" s="18" t="str">
        <f t="shared" si="17"/>
        <v>janeiro</v>
      </c>
      <c r="F1197" s="80"/>
      <c r="H1197" s="23"/>
      <c r="I1197" s="131"/>
      <c r="J1197" s="3"/>
      <c r="K1197" s="5"/>
      <c r="L1197" s="6"/>
      <c r="M1197" s="3"/>
      <c r="N1197" s="2"/>
      <c r="O1197" s="2"/>
      <c r="S1197" s="3"/>
      <c r="T1197"/>
      <c r="Y1197" s="3"/>
      <c r="Z1197" s="4" t="str">
        <f>IF(Tabela1[[#This Row],[R.A.E]]="SIM",VLOOKUP(Tabela1[[#This Row],[CLASSIFICAÇÃO]],Lista_Susp_!PRAZO,2,0)+Tabela1[[#This Row],[DATA]],"")</f>
        <v/>
      </c>
      <c r="AA1197" s="13" t="b">
        <f ca="1">IF(Tabela1[[#This Row],[R.A.E]]="SIM",IF(AC1197="ok","CONCLUÍDO",IF(Tabela1[[#This Row],[PRAZO ABERTURA R.A.E]]&lt;TODAY(),"ATRASADO","NO PRAZO")))</f>
        <v>0</v>
      </c>
      <c r="AB1197" s="13" t="str">
        <f ca="1">IF(Tabela1[[#This Row],[PRAZO ABERTURA R.A.E]]&gt;=TODAY(),"",IF(Tabela1[[#This Row],[STATUS]]="ATRASADO",TODAY()-Tabela1[[#This Row],[PRAZO ABERTURA R.A.E]],""))</f>
        <v/>
      </c>
      <c r="AE1197" s="3"/>
    </row>
    <row r="1198" spans="1:31" x14ac:dyDescent="0.25">
      <c r="A1198" s="2">
        <v>1197</v>
      </c>
      <c r="C1198" s="85"/>
      <c r="D1198" s="18" t="str">
        <f t="shared" si="17"/>
        <v>janeiro</v>
      </c>
      <c r="F1198" s="80"/>
      <c r="H1198" s="23"/>
      <c r="I1198" s="131"/>
      <c r="J1198" s="3"/>
      <c r="K1198" s="5"/>
      <c r="L1198" s="6"/>
      <c r="M1198" s="3"/>
      <c r="N1198" s="2"/>
      <c r="O1198" s="2"/>
      <c r="S1198" s="3"/>
      <c r="T1198"/>
      <c r="Y1198" s="3"/>
      <c r="Z1198" s="4" t="str">
        <f>IF(Tabela1[[#This Row],[R.A.E]]="SIM",VLOOKUP(Tabela1[[#This Row],[CLASSIFICAÇÃO]],Lista_Susp_!PRAZO,2,0)+Tabela1[[#This Row],[DATA]],"")</f>
        <v/>
      </c>
      <c r="AA1198" s="13" t="b">
        <f ca="1">IF(Tabela1[[#This Row],[R.A.E]]="SIM",IF(AC1198="ok","CONCLUÍDO",IF(Tabela1[[#This Row],[PRAZO ABERTURA R.A.E]]&lt;TODAY(),"ATRASADO","NO PRAZO")))</f>
        <v>0</v>
      </c>
      <c r="AB1198" s="13" t="str">
        <f ca="1">IF(Tabela1[[#This Row],[PRAZO ABERTURA R.A.E]]&gt;=TODAY(),"",IF(Tabela1[[#This Row],[STATUS]]="ATRASADO",TODAY()-Tabela1[[#This Row],[PRAZO ABERTURA R.A.E]],""))</f>
        <v/>
      </c>
      <c r="AE1198" s="3"/>
    </row>
    <row r="1199" spans="1:31" x14ac:dyDescent="0.25">
      <c r="A1199" s="2">
        <v>1198</v>
      </c>
      <c r="C1199" s="85"/>
      <c r="D1199" s="18" t="str">
        <f t="shared" si="17"/>
        <v>janeiro</v>
      </c>
      <c r="F1199" s="80"/>
      <c r="H1199" s="23"/>
      <c r="I1199" s="131"/>
      <c r="J1199" s="3"/>
      <c r="K1199" s="5"/>
      <c r="L1199" s="6"/>
      <c r="M1199" s="3"/>
      <c r="N1199" s="2"/>
      <c r="O1199" s="2"/>
      <c r="S1199" s="3"/>
      <c r="T1199"/>
      <c r="Y1199" s="3"/>
      <c r="Z1199" s="4" t="str">
        <f>IF(Tabela1[[#This Row],[R.A.E]]="SIM",VLOOKUP(Tabela1[[#This Row],[CLASSIFICAÇÃO]],Lista_Susp_!PRAZO,2,0)+Tabela1[[#This Row],[DATA]],"")</f>
        <v/>
      </c>
      <c r="AA1199" s="13" t="b">
        <f ca="1">IF(Tabela1[[#This Row],[R.A.E]]="SIM",IF(AC1199="ok","CONCLUÍDO",IF(Tabela1[[#This Row],[PRAZO ABERTURA R.A.E]]&lt;TODAY(),"ATRASADO","NO PRAZO")))</f>
        <v>0</v>
      </c>
      <c r="AB1199" s="13" t="str">
        <f ca="1">IF(Tabela1[[#This Row],[PRAZO ABERTURA R.A.E]]&gt;=TODAY(),"",IF(Tabela1[[#This Row],[STATUS]]="ATRASADO",TODAY()-Tabela1[[#This Row],[PRAZO ABERTURA R.A.E]],""))</f>
        <v/>
      </c>
      <c r="AE1199" s="3"/>
    </row>
    <row r="1200" spans="1:31" x14ac:dyDescent="0.25">
      <c r="A1200" s="2">
        <v>1199</v>
      </c>
      <c r="C1200" s="85"/>
      <c r="D1200" s="18" t="str">
        <f t="shared" si="17"/>
        <v>janeiro</v>
      </c>
      <c r="F1200" s="80"/>
      <c r="H1200" s="23"/>
      <c r="I1200" s="131"/>
      <c r="J1200" s="3"/>
      <c r="K1200" s="5"/>
      <c r="L1200" s="6"/>
      <c r="M1200" s="3"/>
      <c r="N1200" s="2"/>
      <c r="O1200" s="2"/>
      <c r="S1200" s="3"/>
      <c r="T1200"/>
      <c r="Y1200" s="3"/>
      <c r="Z1200" s="4" t="str">
        <f>IF(Tabela1[[#This Row],[R.A.E]]="SIM",VLOOKUP(Tabela1[[#This Row],[CLASSIFICAÇÃO]],Lista_Susp_!PRAZO,2,0)+Tabela1[[#This Row],[DATA]],"")</f>
        <v/>
      </c>
      <c r="AA1200" s="13" t="b">
        <f ca="1">IF(Tabela1[[#This Row],[R.A.E]]="SIM",IF(AC1200="ok","CONCLUÍDO",IF(Tabela1[[#This Row],[PRAZO ABERTURA R.A.E]]&lt;TODAY(),"ATRASADO","NO PRAZO")))</f>
        <v>0</v>
      </c>
      <c r="AB1200" s="13" t="str">
        <f ca="1">IF(Tabela1[[#This Row],[PRAZO ABERTURA R.A.E]]&gt;=TODAY(),"",IF(Tabela1[[#This Row],[STATUS]]="ATRASADO",TODAY()-Tabela1[[#This Row],[PRAZO ABERTURA R.A.E]],""))</f>
        <v/>
      </c>
      <c r="AE1200" s="3"/>
    </row>
    <row r="1201" spans="1:31" x14ac:dyDescent="0.25">
      <c r="A1201" s="2">
        <v>1200</v>
      </c>
      <c r="C1201" s="85"/>
      <c r="D1201" s="18" t="str">
        <f t="shared" si="17"/>
        <v>janeiro</v>
      </c>
      <c r="F1201" s="80"/>
      <c r="H1201" s="23"/>
      <c r="I1201" s="131"/>
      <c r="J1201" s="3"/>
      <c r="K1201" s="5"/>
      <c r="L1201" s="6"/>
      <c r="M1201" s="3"/>
      <c r="N1201" s="2"/>
      <c r="O1201" s="2"/>
      <c r="S1201" s="3"/>
      <c r="T1201"/>
      <c r="Y1201" s="3"/>
      <c r="Z1201" s="4" t="str">
        <f>IF(Tabela1[[#This Row],[R.A.E]]="SIM",VLOOKUP(Tabela1[[#This Row],[CLASSIFICAÇÃO]],Lista_Susp_!PRAZO,2,0)+Tabela1[[#This Row],[DATA]],"")</f>
        <v/>
      </c>
      <c r="AA1201" s="13" t="b">
        <f ca="1">IF(Tabela1[[#This Row],[R.A.E]]="SIM",IF(AC1201="ok","CONCLUÍDO",IF(Tabela1[[#This Row],[PRAZO ABERTURA R.A.E]]&lt;TODAY(),"ATRASADO","NO PRAZO")))</f>
        <v>0</v>
      </c>
      <c r="AB1201" s="13" t="str">
        <f ca="1">IF(Tabela1[[#This Row],[PRAZO ABERTURA R.A.E]]&gt;=TODAY(),"",IF(Tabela1[[#This Row],[STATUS]]="ATRASADO",TODAY()-Tabela1[[#This Row],[PRAZO ABERTURA R.A.E]],""))</f>
        <v/>
      </c>
      <c r="AE1201" s="3"/>
    </row>
    <row r="1202" spans="1:31" x14ac:dyDescent="0.25">
      <c r="A1202" s="2">
        <v>1201</v>
      </c>
      <c r="C1202" s="85"/>
      <c r="D1202" s="18" t="str">
        <f t="shared" si="17"/>
        <v>janeiro</v>
      </c>
      <c r="F1202" s="80"/>
      <c r="H1202" s="23"/>
      <c r="I1202" s="131"/>
      <c r="J1202" s="3"/>
      <c r="K1202" s="5"/>
      <c r="L1202" s="6"/>
      <c r="M1202" s="3"/>
      <c r="N1202" s="2"/>
      <c r="O1202" s="2"/>
      <c r="S1202" s="3"/>
      <c r="T1202"/>
      <c r="Y1202" s="3"/>
      <c r="Z1202" s="4" t="str">
        <f>IF(Tabela1[[#This Row],[R.A.E]]="SIM",VLOOKUP(Tabela1[[#This Row],[CLASSIFICAÇÃO]],Lista_Susp_!PRAZO,2,0)+Tabela1[[#This Row],[DATA]],"")</f>
        <v/>
      </c>
      <c r="AA1202" s="13" t="b">
        <f ca="1">IF(Tabela1[[#This Row],[R.A.E]]="SIM",IF(AC1202="ok","CONCLUÍDO",IF(Tabela1[[#This Row],[PRAZO ABERTURA R.A.E]]&lt;TODAY(),"ATRASADO","NO PRAZO")))</f>
        <v>0</v>
      </c>
      <c r="AB1202" s="13" t="str">
        <f ca="1">IF(Tabela1[[#This Row],[PRAZO ABERTURA R.A.E]]&gt;=TODAY(),"",IF(Tabela1[[#This Row],[STATUS]]="ATRASADO",TODAY()-Tabela1[[#This Row],[PRAZO ABERTURA R.A.E]],""))</f>
        <v/>
      </c>
      <c r="AE1202" s="3"/>
    </row>
    <row r="1203" spans="1:31" x14ac:dyDescent="0.25">
      <c r="A1203" s="2">
        <v>1202</v>
      </c>
      <c r="C1203" s="85"/>
      <c r="D1203" s="18" t="str">
        <f t="shared" si="17"/>
        <v>janeiro</v>
      </c>
      <c r="F1203" s="80"/>
      <c r="H1203" s="23"/>
      <c r="I1203" s="131"/>
      <c r="J1203" s="3"/>
      <c r="K1203" s="5"/>
      <c r="L1203" s="6"/>
      <c r="M1203" s="3"/>
      <c r="N1203" s="2"/>
      <c r="O1203" s="2"/>
      <c r="S1203" s="3"/>
      <c r="T1203"/>
      <c r="Y1203" s="3"/>
      <c r="Z1203" s="4" t="str">
        <f>IF(Tabela1[[#This Row],[R.A.E]]="SIM",VLOOKUP(Tabela1[[#This Row],[CLASSIFICAÇÃO]],Lista_Susp_!PRAZO,2,0)+Tabela1[[#This Row],[DATA]],"")</f>
        <v/>
      </c>
      <c r="AA1203" s="13" t="b">
        <f ca="1">IF(Tabela1[[#This Row],[R.A.E]]="SIM",IF(AC1203="ok","CONCLUÍDO",IF(Tabela1[[#This Row],[PRAZO ABERTURA R.A.E]]&lt;TODAY(),"ATRASADO","NO PRAZO")))</f>
        <v>0</v>
      </c>
      <c r="AB1203" s="13" t="str">
        <f ca="1">IF(Tabela1[[#This Row],[PRAZO ABERTURA R.A.E]]&gt;=TODAY(),"",IF(Tabela1[[#This Row],[STATUS]]="ATRASADO",TODAY()-Tabela1[[#This Row],[PRAZO ABERTURA R.A.E]],""))</f>
        <v/>
      </c>
      <c r="AE1203" s="3"/>
    </row>
    <row r="1204" spans="1:31" x14ac:dyDescent="0.25">
      <c r="A1204" s="2">
        <v>1203</v>
      </c>
      <c r="C1204" s="85"/>
      <c r="D1204" s="18" t="str">
        <f t="shared" si="17"/>
        <v>janeiro</v>
      </c>
      <c r="F1204" s="80"/>
      <c r="H1204" s="23"/>
      <c r="I1204" s="131"/>
      <c r="J1204" s="3"/>
      <c r="K1204" s="5"/>
      <c r="L1204" s="6"/>
      <c r="M1204" s="3"/>
      <c r="N1204" s="2"/>
      <c r="O1204" s="2"/>
      <c r="S1204" s="3"/>
      <c r="T1204"/>
      <c r="Y1204" s="3"/>
      <c r="Z1204" s="4" t="str">
        <f>IF(Tabela1[[#This Row],[R.A.E]]="SIM",VLOOKUP(Tabela1[[#This Row],[CLASSIFICAÇÃO]],Lista_Susp_!PRAZO,2,0)+Tabela1[[#This Row],[DATA]],"")</f>
        <v/>
      </c>
      <c r="AA1204" s="13" t="b">
        <f ca="1">IF(Tabela1[[#This Row],[R.A.E]]="SIM",IF(AC1204="ok","CONCLUÍDO",IF(Tabela1[[#This Row],[PRAZO ABERTURA R.A.E]]&lt;TODAY(),"ATRASADO","NO PRAZO")))</f>
        <v>0</v>
      </c>
      <c r="AB1204" s="13" t="str">
        <f ca="1">IF(Tabela1[[#This Row],[PRAZO ABERTURA R.A.E]]&gt;=TODAY(),"",IF(Tabela1[[#This Row],[STATUS]]="ATRASADO",TODAY()-Tabela1[[#This Row],[PRAZO ABERTURA R.A.E]],""))</f>
        <v/>
      </c>
      <c r="AE1204" s="3"/>
    </row>
    <row r="1205" spans="1:31" x14ac:dyDescent="0.25">
      <c r="A1205" s="2">
        <v>1204</v>
      </c>
      <c r="C1205" s="85"/>
      <c r="D1205" s="18" t="str">
        <f t="shared" si="17"/>
        <v>janeiro</v>
      </c>
      <c r="F1205" s="80"/>
      <c r="H1205" s="23"/>
      <c r="I1205" s="131"/>
      <c r="J1205" s="3"/>
      <c r="K1205" s="5"/>
      <c r="L1205" s="6"/>
      <c r="M1205" s="3"/>
      <c r="N1205" s="2"/>
      <c r="O1205" s="2"/>
      <c r="S1205" s="3"/>
      <c r="T1205"/>
      <c r="Y1205" s="3"/>
      <c r="Z1205" s="4" t="str">
        <f>IF(Tabela1[[#This Row],[R.A.E]]="SIM",VLOOKUP(Tabela1[[#This Row],[CLASSIFICAÇÃO]],Lista_Susp_!PRAZO,2,0)+Tabela1[[#This Row],[DATA]],"")</f>
        <v/>
      </c>
      <c r="AA1205" s="13" t="b">
        <f ca="1">IF(Tabela1[[#This Row],[R.A.E]]="SIM",IF(AC1205="ok","CONCLUÍDO",IF(Tabela1[[#This Row],[PRAZO ABERTURA R.A.E]]&lt;TODAY(),"ATRASADO","NO PRAZO")))</f>
        <v>0</v>
      </c>
      <c r="AB1205" s="13" t="str">
        <f ca="1">IF(Tabela1[[#This Row],[PRAZO ABERTURA R.A.E]]&gt;=TODAY(),"",IF(Tabela1[[#This Row],[STATUS]]="ATRASADO",TODAY()-Tabela1[[#This Row],[PRAZO ABERTURA R.A.E]],""))</f>
        <v/>
      </c>
      <c r="AE1205" s="3"/>
    </row>
    <row r="1206" spans="1:31" x14ac:dyDescent="0.25">
      <c r="A1206" s="2">
        <v>1205</v>
      </c>
      <c r="C1206" s="85"/>
      <c r="D1206" s="18" t="str">
        <f t="shared" si="17"/>
        <v>janeiro</v>
      </c>
      <c r="F1206" s="80"/>
      <c r="H1206" s="23"/>
      <c r="I1206" s="131"/>
      <c r="J1206" s="3"/>
      <c r="K1206" s="5"/>
      <c r="L1206" s="6"/>
      <c r="M1206" s="3"/>
      <c r="N1206" s="2"/>
      <c r="O1206" s="2"/>
      <c r="S1206" s="3"/>
      <c r="T1206"/>
      <c r="Y1206" s="3"/>
      <c r="Z1206" s="4" t="str">
        <f>IF(Tabela1[[#This Row],[R.A.E]]="SIM",VLOOKUP(Tabela1[[#This Row],[CLASSIFICAÇÃO]],Lista_Susp_!PRAZO,2,0)+Tabela1[[#This Row],[DATA]],"")</f>
        <v/>
      </c>
      <c r="AA1206" s="13" t="b">
        <f ca="1">IF(Tabela1[[#This Row],[R.A.E]]="SIM",IF(AC1206="ok","CONCLUÍDO",IF(Tabela1[[#This Row],[PRAZO ABERTURA R.A.E]]&lt;TODAY(),"ATRASADO","NO PRAZO")))</f>
        <v>0</v>
      </c>
      <c r="AB1206" s="13" t="str">
        <f ca="1">IF(Tabela1[[#This Row],[PRAZO ABERTURA R.A.E]]&gt;=TODAY(),"",IF(Tabela1[[#This Row],[STATUS]]="ATRASADO",TODAY()-Tabela1[[#This Row],[PRAZO ABERTURA R.A.E]],""))</f>
        <v/>
      </c>
      <c r="AE1206" s="3"/>
    </row>
    <row r="1207" spans="1:31" x14ac:dyDescent="0.25">
      <c r="A1207" s="2">
        <v>1206</v>
      </c>
      <c r="C1207" s="85"/>
      <c r="D1207" s="18" t="str">
        <f t="shared" si="17"/>
        <v>janeiro</v>
      </c>
      <c r="F1207" s="80"/>
      <c r="H1207" s="23"/>
      <c r="I1207" s="131"/>
      <c r="J1207" s="3"/>
      <c r="K1207" s="5"/>
      <c r="L1207" s="6"/>
      <c r="M1207" s="3"/>
      <c r="N1207" s="2"/>
      <c r="O1207" s="2"/>
      <c r="S1207" s="3"/>
      <c r="T1207"/>
      <c r="Y1207" s="3"/>
      <c r="Z1207" s="4" t="str">
        <f>IF(Tabela1[[#This Row],[R.A.E]]="SIM",VLOOKUP(Tabela1[[#This Row],[CLASSIFICAÇÃO]],Lista_Susp_!PRAZO,2,0)+Tabela1[[#This Row],[DATA]],"")</f>
        <v/>
      </c>
      <c r="AA1207" s="13" t="b">
        <f ca="1">IF(Tabela1[[#This Row],[R.A.E]]="SIM",IF(AC1207="ok","CONCLUÍDO",IF(Tabela1[[#This Row],[PRAZO ABERTURA R.A.E]]&lt;TODAY(),"ATRASADO","NO PRAZO")))</f>
        <v>0</v>
      </c>
      <c r="AB1207" s="13" t="str">
        <f ca="1">IF(Tabela1[[#This Row],[PRAZO ABERTURA R.A.E]]&gt;=TODAY(),"",IF(Tabela1[[#This Row],[STATUS]]="ATRASADO",TODAY()-Tabela1[[#This Row],[PRAZO ABERTURA R.A.E]],""))</f>
        <v/>
      </c>
      <c r="AE1207" s="3"/>
    </row>
    <row r="1208" spans="1:31" x14ac:dyDescent="0.25">
      <c r="A1208" s="2">
        <v>1207</v>
      </c>
      <c r="C1208" s="85"/>
      <c r="D1208" s="18" t="str">
        <f t="shared" ref="D1208:D1271" si="18">TEXT(C1208,"MMMM")</f>
        <v>janeiro</v>
      </c>
      <c r="F1208" s="80"/>
      <c r="H1208" s="23"/>
      <c r="I1208" s="131"/>
      <c r="J1208" s="3"/>
      <c r="K1208" s="5"/>
      <c r="L1208" s="6"/>
      <c r="M1208" s="3"/>
      <c r="N1208" s="2"/>
      <c r="O1208" s="2"/>
      <c r="S1208" s="3"/>
      <c r="T1208"/>
      <c r="Y1208" s="3"/>
      <c r="Z1208" s="4" t="str">
        <f>IF(Tabela1[[#This Row],[R.A.E]]="SIM",VLOOKUP(Tabela1[[#This Row],[CLASSIFICAÇÃO]],Lista_Susp_!PRAZO,2,0)+Tabela1[[#This Row],[DATA]],"")</f>
        <v/>
      </c>
      <c r="AA1208" s="13" t="b">
        <f ca="1">IF(Tabela1[[#This Row],[R.A.E]]="SIM",IF(AC1208="ok","CONCLUÍDO",IF(Tabela1[[#This Row],[PRAZO ABERTURA R.A.E]]&lt;TODAY(),"ATRASADO","NO PRAZO")))</f>
        <v>0</v>
      </c>
      <c r="AB1208" s="13" t="str">
        <f ca="1">IF(Tabela1[[#This Row],[PRAZO ABERTURA R.A.E]]&gt;=TODAY(),"",IF(Tabela1[[#This Row],[STATUS]]="ATRASADO",TODAY()-Tabela1[[#This Row],[PRAZO ABERTURA R.A.E]],""))</f>
        <v/>
      </c>
      <c r="AE1208" s="3"/>
    </row>
    <row r="1209" spans="1:31" x14ac:dyDescent="0.25">
      <c r="A1209" s="2">
        <v>1208</v>
      </c>
      <c r="C1209" s="85"/>
      <c r="D1209" s="18" t="str">
        <f t="shared" si="18"/>
        <v>janeiro</v>
      </c>
      <c r="F1209" s="80"/>
      <c r="H1209" s="23"/>
      <c r="I1209" s="131"/>
      <c r="J1209" s="3"/>
      <c r="K1209" s="5"/>
      <c r="L1209" s="6"/>
      <c r="M1209" s="3"/>
      <c r="N1209" s="2"/>
      <c r="O1209" s="2"/>
      <c r="S1209" s="3"/>
      <c r="T1209"/>
      <c r="Y1209" s="3"/>
      <c r="Z1209" s="4" t="str">
        <f>IF(Tabela1[[#This Row],[R.A.E]]="SIM",VLOOKUP(Tabela1[[#This Row],[CLASSIFICAÇÃO]],Lista_Susp_!PRAZO,2,0)+Tabela1[[#This Row],[DATA]],"")</f>
        <v/>
      </c>
      <c r="AA1209" s="13" t="b">
        <f ca="1">IF(Tabela1[[#This Row],[R.A.E]]="SIM",IF(AC1209="ok","CONCLUÍDO",IF(Tabela1[[#This Row],[PRAZO ABERTURA R.A.E]]&lt;TODAY(),"ATRASADO","NO PRAZO")))</f>
        <v>0</v>
      </c>
      <c r="AB1209" s="13" t="str">
        <f ca="1">IF(Tabela1[[#This Row],[PRAZO ABERTURA R.A.E]]&gt;=TODAY(),"",IF(Tabela1[[#This Row],[STATUS]]="ATRASADO",TODAY()-Tabela1[[#This Row],[PRAZO ABERTURA R.A.E]],""))</f>
        <v/>
      </c>
      <c r="AE1209" s="3"/>
    </row>
    <row r="1210" spans="1:31" x14ac:dyDescent="0.25">
      <c r="A1210" s="2">
        <v>1209</v>
      </c>
      <c r="C1210" s="85"/>
      <c r="D1210" s="18" t="str">
        <f t="shared" si="18"/>
        <v>janeiro</v>
      </c>
      <c r="F1210" s="80"/>
      <c r="H1210" s="23"/>
      <c r="I1210" s="131"/>
      <c r="J1210" s="3"/>
      <c r="K1210" s="5"/>
      <c r="L1210" s="6"/>
      <c r="M1210" s="3"/>
      <c r="N1210" s="2"/>
      <c r="O1210" s="2"/>
      <c r="S1210" s="3"/>
      <c r="T1210"/>
      <c r="Y1210" s="3"/>
      <c r="Z1210" s="4" t="str">
        <f>IF(Tabela1[[#This Row],[R.A.E]]="SIM",VLOOKUP(Tabela1[[#This Row],[CLASSIFICAÇÃO]],Lista_Susp_!PRAZO,2,0)+Tabela1[[#This Row],[DATA]],"")</f>
        <v/>
      </c>
      <c r="AA1210" s="13" t="b">
        <f ca="1">IF(Tabela1[[#This Row],[R.A.E]]="SIM",IF(AC1210="ok","CONCLUÍDO",IF(Tabela1[[#This Row],[PRAZO ABERTURA R.A.E]]&lt;TODAY(),"ATRASADO","NO PRAZO")))</f>
        <v>0</v>
      </c>
      <c r="AB1210" s="13" t="str">
        <f ca="1">IF(Tabela1[[#This Row],[PRAZO ABERTURA R.A.E]]&gt;=TODAY(),"",IF(Tabela1[[#This Row],[STATUS]]="ATRASADO",TODAY()-Tabela1[[#This Row],[PRAZO ABERTURA R.A.E]],""))</f>
        <v/>
      </c>
      <c r="AE1210" s="3"/>
    </row>
    <row r="1211" spans="1:31" x14ac:dyDescent="0.25">
      <c r="A1211" s="2">
        <v>1210</v>
      </c>
      <c r="C1211" s="85"/>
      <c r="D1211" s="18" t="str">
        <f t="shared" si="18"/>
        <v>janeiro</v>
      </c>
      <c r="F1211" s="80"/>
      <c r="H1211" s="23"/>
      <c r="I1211" s="131"/>
      <c r="J1211" s="3"/>
      <c r="K1211" s="5"/>
      <c r="L1211" s="6"/>
      <c r="M1211" s="3"/>
      <c r="N1211" s="2"/>
      <c r="O1211" s="2"/>
      <c r="S1211" s="3"/>
      <c r="T1211"/>
      <c r="Y1211" s="3"/>
      <c r="Z1211" s="4" t="str">
        <f>IF(Tabela1[[#This Row],[R.A.E]]="SIM",VLOOKUP(Tabela1[[#This Row],[CLASSIFICAÇÃO]],Lista_Susp_!PRAZO,2,0)+Tabela1[[#This Row],[DATA]],"")</f>
        <v/>
      </c>
      <c r="AA1211" s="13" t="b">
        <f ca="1">IF(Tabela1[[#This Row],[R.A.E]]="SIM",IF(AC1211="ok","CONCLUÍDO",IF(Tabela1[[#This Row],[PRAZO ABERTURA R.A.E]]&lt;TODAY(),"ATRASADO","NO PRAZO")))</f>
        <v>0</v>
      </c>
      <c r="AB1211" s="13" t="str">
        <f ca="1">IF(Tabela1[[#This Row],[PRAZO ABERTURA R.A.E]]&gt;=TODAY(),"",IF(Tabela1[[#This Row],[STATUS]]="ATRASADO",TODAY()-Tabela1[[#This Row],[PRAZO ABERTURA R.A.E]],""))</f>
        <v/>
      </c>
      <c r="AE1211" s="3"/>
    </row>
    <row r="1212" spans="1:31" x14ac:dyDescent="0.25">
      <c r="A1212" s="2">
        <v>1211</v>
      </c>
      <c r="C1212" s="85"/>
      <c r="D1212" s="18" t="str">
        <f t="shared" si="18"/>
        <v>janeiro</v>
      </c>
      <c r="F1212" s="80"/>
      <c r="H1212" s="23"/>
      <c r="I1212" s="131"/>
      <c r="J1212" s="3"/>
      <c r="K1212" s="5"/>
      <c r="L1212" s="6"/>
      <c r="M1212" s="3"/>
      <c r="N1212" s="2"/>
      <c r="O1212" s="2"/>
      <c r="S1212" s="3"/>
      <c r="T1212"/>
      <c r="Y1212" s="3"/>
      <c r="Z1212" s="4" t="str">
        <f>IF(Tabela1[[#This Row],[R.A.E]]="SIM",VLOOKUP(Tabela1[[#This Row],[CLASSIFICAÇÃO]],Lista_Susp_!PRAZO,2,0)+Tabela1[[#This Row],[DATA]],"")</f>
        <v/>
      </c>
      <c r="AA1212" s="13" t="b">
        <f ca="1">IF(Tabela1[[#This Row],[R.A.E]]="SIM",IF(AC1212="ok","CONCLUÍDO",IF(Tabela1[[#This Row],[PRAZO ABERTURA R.A.E]]&lt;TODAY(),"ATRASADO","NO PRAZO")))</f>
        <v>0</v>
      </c>
      <c r="AB1212" s="13" t="str">
        <f ca="1">IF(Tabela1[[#This Row],[PRAZO ABERTURA R.A.E]]&gt;=TODAY(),"",IF(Tabela1[[#This Row],[STATUS]]="ATRASADO",TODAY()-Tabela1[[#This Row],[PRAZO ABERTURA R.A.E]],""))</f>
        <v/>
      </c>
      <c r="AE1212" s="3"/>
    </row>
    <row r="1213" spans="1:31" x14ac:dyDescent="0.25">
      <c r="A1213" s="2">
        <v>1212</v>
      </c>
      <c r="C1213" s="85"/>
      <c r="D1213" s="18" t="str">
        <f t="shared" si="18"/>
        <v>janeiro</v>
      </c>
      <c r="F1213" s="80"/>
      <c r="H1213" s="23"/>
      <c r="I1213" s="131"/>
      <c r="J1213" s="3"/>
      <c r="K1213" s="5"/>
      <c r="L1213" s="6"/>
      <c r="M1213" s="3"/>
      <c r="N1213" s="2"/>
      <c r="O1213" s="2"/>
      <c r="S1213" s="3"/>
      <c r="T1213"/>
      <c r="Y1213" s="3"/>
      <c r="Z1213" s="4" t="str">
        <f>IF(Tabela1[[#This Row],[R.A.E]]="SIM",VLOOKUP(Tabela1[[#This Row],[CLASSIFICAÇÃO]],Lista_Susp_!PRAZO,2,0)+Tabela1[[#This Row],[DATA]],"")</f>
        <v/>
      </c>
      <c r="AA1213" s="13" t="b">
        <f ca="1">IF(Tabela1[[#This Row],[R.A.E]]="SIM",IF(AC1213="ok","CONCLUÍDO",IF(Tabela1[[#This Row],[PRAZO ABERTURA R.A.E]]&lt;TODAY(),"ATRASADO","NO PRAZO")))</f>
        <v>0</v>
      </c>
      <c r="AB1213" s="13" t="str">
        <f ca="1">IF(Tabela1[[#This Row],[PRAZO ABERTURA R.A.E]]&gt;=TODAY(),"",IF(Tabela1[[#This Row],[STATUS]]="ATRASADO",TODAY()-Tabela1[[#This Row],[PRAZO ABERTURA R.A.E]],""))</f>
        <v/>
      </c>
      <c r="AE1213" s="3"/>
    </row>
    <row r="1214" spans="1:31" x14ac:dyDescent="0.25">
      <c r="A1214" s="2">
        <v>1213</v>
      </c>
      <c r="C1214" s="85"/>
      <c r="D1214" s="18" t="str">
        <f t="shared" si="18"/>
        <v>janeiro</v>
      </c>
      <c r="F1214" s="80"/>
      <c r="H1214" s="23"/>
      <c r="I1214" s="131"/>
      <c r="J1214" s="3"/>
      <c r="K1214" s="5"/>
      <c r="L1214" s="6"/>
      <c r="M1214" s="3"/>
      <c r="N1214" s="2"/>
      <c r="O1214" s="2"/>
      <c r="S1214" s="3"/>
      <c r="T1214"/>
      <c r="Y1214" s="3"/>
      <c r="Z1214" s="4" t="str">
        <f>IF(Tabela1[[#This Row],[R.A.E]]="SIM",VLOOKUP(Tabela1[[#This Row],[CLASSIFICAÇÃO]],Lista_Susp_!PRAZO,2,0)+Tabela1[[#This Row],[DATA]],"")</f>
        <v/>
      </c>
      <c r="AA1214" s="13" t="b">
        <f ca="1">IF(Tabela1[[#This Row],[R.A.E]]="SIM",IF(AC1214="ok","CONCLUÍDO",IF(Tabela1[[#This Row],[PRAZO ABERTURA R.A.E]]&lt;TODAY(),"ATRASADO","NO PRAZO")))</f>
        <v>0</v>
      </c>
      <c r="AB1214" s="13" t="str">
        <f ca="1">IF(Tabela1[[#This Row],[PRAZO ABERTURA R.A.E]]&gt;=TODAY(),"",IF(Tabela1[[#This Row],[STATUS]]="ATRASADO",TODAY()-Tabela1[[#This Row],[PRAZO ABERTURA R.A.E]],""))</f>
        <v/>
      </c>
      <c r="AE1214" s="3"/>
    </row>
    <row r="1215" spans="1:31" x14ac:dyDescent="0.25">
      <c r="A1215" s="2">
        <v>1214</v>
      </c>
      <c r="C1215" s="85"/>
      <c r="D1215" s="18" t="str">
        <f t="shared" si="18"/>
        <v>janeiro</v>
      </c>
      <c r="F1215" s="80"/>
      <c r="H1215" s="23"/>
      <c r="I1215" s="131"/>
      <c r="J1215" s="3"/>
      <c r="K1215" s="5"/>
      <c r="L1215" s="6"/>
      <c r="M1215" s="3"/>
      <c r="N1215" s="2"/>
      <c r="O1215" s="2"/>
      <c r="S1215" s="3"/>
      <c r="T1215"/>
      <c r="Y1215" s="3"/>
      <c r="Z1215" s="4" t="str">
        <f>IF(Tabela1[[#This Row],[R.A.E]]="SIM",VLOOKUP(Tabela1[[#This Row],[CLASSIFICAÇÃO]],Lista_Susp_!PRAZO,2,0)+Tabela1[[#This Row],[DATA]],"")</f>
        <v/>
      </c>
      <c r="AA1215" s="13" t="b">
        <f ca="1">IF(Tabela1[[#This Row],[R.A.E]]="SIM",IF(AC1215="ok","CONCLUÍDO",IF(Tabela1[[#This Row],[PRAZO ABERTURA R.A.E]]&lt;TODAY(),"ATRASADO","NO PRAZO")))</f>
        <v>0</v>
      </c>
      <c r="AB1215" s="13" t="str">
        <f ca="1">IF(Tabela1[[#This Row],[PRAZO ABERTURA R.A.E]]&gt;=TODAY(),"",IF(Tabela1[[#This Row],[STATUS]]="ATRASADO",TODAY()-Tabela1[[#This Row],[PRAZO ABERTURA R.A.E]],""))</f>
        <v/>
      </c>
      <c r="AE1215" s="3"/>
    </row>
    <row r="1216" spans="1:31" x14ac:dyDescent="0.25">
      <c r="A1216" s="2">
        <v>1215</v>
      </c>
      <c r="C1216" s="85"/>
      <c r="D1216" s="18" t="str">
        <f t="shared" si="18"/>
        <v>janeiro</v>
      </c>
      <c r="F1216" s="80"/>
      <c r="H1216" s="23"/>
      <c r="I1216" s="131"/>
      <c r="J1216" s="3"/>
      <c r="K1216" s="5"/>
      <c r="L1216" s="6"/>
      <c r="M1216" s="3"/>
      <c r="N1216" s="2"/>
      <c r="O1216" s="2"/>
      <c r="S1216" s="3"/>
      <c r="T1216"/>
      <c r="Y1216" s="3"/>
      <c r="Z1216" s="4" t="str">
        <f>IF(Tabela1[[#This Row],[R.A.E]]="SIM",VLOOKUP(Tabela1[[#This Row],[CLASSIFICAÇÃO]],Lista_Susp_!PRAZO,2,0)+Tabela1[[#This Row],[DATA]],"")</f>
        <v/>
      </c>
      <c r="AA1216" s="13" t="b">
        <f ca="1">IF(Tabela1[[#This Row],[R.A.E]]="SIM",IF(AC1216="ok","CONCLUÍDO",IF(Tabela1[[#This Row],[PRAZO ABERTURA R.A.E]]&lt;TODAY(),"ATRASADO","NO PRAZO")))</f>
        <v>0</v>
      </c>
      <c r="AB1216" s="13" t="str">
        <f ca="1">IF(Tabela1[[#This Row],[PRAZO ABERTURA R.A.E]]&gt;=TODAY(),"",IF(Tabela1[[#This Row],[STATUS]]="ATRASADO",TODAY()-Tabela1[[#This Row],[PRAZO ABERTURA R.A.E]],""))</f>
        <v/>
      </c>
      <c r="AE1216" s="3"/>
    </row>
    <row r="1217" spans="1:31" x14ac:dyDescent="0.25">
      <c r="A1217" s="2">
        <v>1216</v>
      </c>
      <c r="C1217" s="85"/>
      <c r="D1217" s="18" t="str">
        <f t="shared" si="18"/>
        <v>janeiro</v>
      </c>
      <c r="F1217" s="80"/>
      <c r="H1217" s="23"/>
      <c r="I1217" s="131"/>
      <c r="J1217" s="3"/>
      <c r="K1217" s="5"/>
      <c r="L1217" s="6"/>
      <c r="M1217" s="3"/>
      <c r="N1217" s="2"/>
      <c r="O1217" s="2"/>
      <c r="S1217" s="3"/>
      <c r="T1217"/>
      <c r="Y1217" s="3"/>
      <c r="Z1217" s="4" t="str">
        <f>IF(Tabela1[[#This Row],[R.A.E]]="SIM",VLOOKUP(Tabela1[[#This Row],[CLASSIFICAÇÃO]],Lista_Susp_!PRAZO,2,0)+Tabela1[[#This Row],[DATA]],"")</f>
        <v/>
      </c>
      <c r="AA1217" s="13" t="b">
        <f ca="1">IF(Tabela1[[#This Row],[R.A.E]]="SIM",IF(AC1217="ok","CONCLUÍDO",IF(Tabela1[[#This Row],[PRAZO ABERTURA R.A.E]]&lt;TODAY(),"ATRASADO","NO PRAZO")))</f>
        <v>0</v>
      </c>
      <c r="AB1217" s="13" t="str">
        <f ca="1">IF(Tabela1[[#This Row],[PRAZO ABERTURA R.A.E]]&gt;=TODAY(),"",IF(Tabela1[[#This Row],[STATUS]]="ATRASADO",TODAY()-Tabela1[[#This Row],[PRAZO ABERTURA R.A.E]],""))</f>
        <v/>
      </c>
      <c r="AE1217" s="3"/>
    </row>
    <row r="1218" spans="1:31" x14ac:dyDescent="0.25">
      <c r="A1218" s="2">
        <v>1217</v>
      </c>
      <c r="C1218" s="85"/>
      <c r="D1218" s="18" t="str">
        <f t="shared" si="18"/>
        <v>janeiro</v>
      </c>
      <c r="F1218" s="80"/>
      <c r="H1218" s="23"/>
      <c r="I1218" s="131"/>
      <c r="J1218" s="3"/>
      <c r="K1218" s="5"/>
      <c r="L1218" s="6"/>
      <c r="M1218" s="3"/>
      <c r="N1218" s="2"/>
      <c r="O1218" s="2"/>
      <c r="S1218" s="3"/>
      <c r="T1218"/>
      <c r="Y1218" s="3"/>
      <c r="Z1218" s="4" t="str">
        <f>IF(Tabela1[[#This Row],[R.A.E]]="SIM",VLOOKUP(Tabela1[[#This Row],[CLASSIFICAÇÃO]],Lista_Susp_!PRAZO,2,0)+Tabela1[[#This Row],[DATA]],"")</f>
        <v/>
      </c>
      <c r="AA1218" s="13" t="b">
        <f ca="1">IF(Tabela1[[#This Row],[R.A.E]]="SIM",IF(AC1218="ok","CONCLUÍDO",IF(Tabela1[[#This Row],[PRAZO ABERTURA R.A.E]]&lt;TODAY(),"ATRASADO","NO PRAZO")))</f>
        <v>0</v>
      </c>
      <c r="AB1218" s="13" t="str">
        <f ca="1">IF(Tabela1[[#This Row],[PRAZO ABERTURA R.A.E]]&gt;=TODAY(),"",IF(Tabela1[[#This Row],[STATUS]]="ATRASADO",TODAY()-Tabela1[[#This Row],[PRAZO ABERTURA R.A.E]],""))</f>
        <v/>
      </c>
      <c r="AE1218" s="3"/>
    </row>
    <row r="1219" spans="1:31" x14ac:dyDescent="0.25">
      <c r="A1219" s="2">
        <v>1218</v>
      </c>
      <c r="C1219" s="85"/>
      <c r="D1219" s="18" t="str">
        <f t="shared" si="18"/>
        <v>janeiro</v>
      </c>
      <c r="F1219" s="80"/>
      <c r="H1219" s="23"/>
      <c r="I1219" s="131"/>
      <c r="J1219" s="3"/>
      <c r="K1219" s="5"/>
      <c r="L1219" s="6"/>
      <c r="M1219" s="3"/>
      <c r="N1219" s="2"/>
      <c r="O1219" s="2"/>
      <c r="S1219" s="3"/>
      <c r="T1219"/>
      <c r="Y1219" s="3"/>
      <c r="Z1219" s="4" t="str">
        <f>IF(Tabela1[[#This Row],[R.A.E]]="SIM",VLOOKUP(Tabela1[[#This Row],[CLASSIFICAÇÃO]],Lista_Susp_!PRAZO,2,0)+Tabela1[[#This Row],[DATA]],"")</f>
        <v/>
      </c>
      <c r="AA1219" s="13" t="b">
        <f ca="1">IF(Tabela1[[#This Row],[R.A.E]]="SIM",IF(AC1219="ok","CONCLUÍDO",IF(Tabela1[[#This Row],[PRAZO ABERTURA R.A.E]]&lt;TODAY(),"ATRASADO","NO PRAZO")))</f>
        <v>0</v>
      </c>
      <c r="AB1219" s="13" t="str">
        <f ca="1">IF(Tabela1[[#This Row],[PRAZO ABERTURA R.A.E]]&gt;=TODAY(),"",IF(Tabela1[[#This Row],[STATUS]]="ATRASADO",TODAY()-Tabela1[[#This Row],[PRAZO ABERTURA R.A.E]],""))</f>
        <v/>
      </c>
      <c r="AE1219" s="3"/>
    </row>
    <row r="1220" spans="1:31" x14ac:dyDescent="0.25">
      <c r="A1220" s="2">
        <v>1219</v>
      </c>
      <c r="C1220" s="85"/>
      <c r="D1220" s="18" t="str">
        <f t="shared" si="18"/>
        <v>janeiro</v>
      </c>
      <c r="F1220" s="80"/>
      <c r="H1220" s="23"/>
      <c r="I1220" s="131"/>
      <c r="J1220" s="3"/>
      <c r="K1220" s="5"/>
      <c r="L1220" s="6"/>
      <c r="M1220" s="3"/>
      <c r="N1220" s="2"/>
      <c r="O1220" s="2"/>
      <c r="S1220" s="3"/>
      <c r="T1220"/>
      <c r="Y1220" s="3"/>
      <c r="Z1220" s="4" t="str">
        <f>IF(Tabela1[[#This Row],[R.A.E]]="SIM",VLOOKUP(Tabela1[[#This Row],[CLASSIFICAÇÃO]],Lista_Susp_!PRAZO,2,0)+Tabela1[[#This Row],[DATA]],"")</f>
        <v/>
      </c>
      <c r="AA1220" s="13" t="b">
        <f ca="1">IF(Tabela1[[#This Row],[R.A.E]]="SIM",IF(AC1220="ok","CONCLUÍDO",IF(Tabela1[[#This Row],[PRAZO ABERTURA R.A.E]]&lt;TODAY(),"ATRASADO","NO PRAZO")))</f>
        <v>0</v>
      </c>
      <c r="AB1220" s="13" t="str">
        <f ca="1">IF(Tabela1[[#This Row],[PRAZO ABERTURA R.A.E]]&gt;=TODAY(),"",IF(Tabela1[[#This Row],[STATUS]]="ATRASADO",TODAY()-Tabela1[[#This Row],[PRAZO ABERTURA R.A.E]],""))</f>
        <v/>
      </c>
      <c r="AE1220" s="3"/>
    </row>
    <row r="1221" spans="1:31" x14ac:dyDescent="0.25">
      <c r="A1221" s="2">
        <v>1220</v>
      </c>
      <c r="C1221" s="85"/>
      <c r="D1221" s="18" t="str">
        <f t="shared" si="18"/>
        <v>janeiro</v>
      </c>
      <c r="F1221" s="80"/>
      <c r="H1221" s="23"/>
      <c r="I1221" s="131"/>
      <c r="J1221" s="3"/>
      <c r="K1221" s="5"/>
      <c r="L1221" s="6"/>
      <c r="M1221" s="3"/>
      <c r="N1221" s="2"/>
      <c r="O1221" s="2"/>
      <c r="S1221" s="3"/>
      <c r="T1221"/>
      <c r="Y1221" s="3"/>
      <c r="Z1221" s="4" t="str">
        <f>IF(Tabela1[[#This Row],[R.A.E]]="SIM",VLOOKUP(Tabela1[[#This Row],[CLASSIFICAÇÃO]],Lista_Susp_!PRAZO,2,0)+Tabela1[[#This Row],[DATA]],"")</f>
        <v/>
      </c>
      <c r="AA1221" s="13" t="b">
        <f ca="1">IF(Tabela1[[#This Row],[R.A.E]]="SIM",IF(AC1221="ok","CONCLUÍDO",IF(Tabela1[[#This Row],[PRAZO ABERTURA R.A.E]]&lt;TODAY(),"ATRASADO","NO PRAZO")))</f>
        <v>0</v>
      </c>
      <c r="AB1221" s="13" t="str">
        <f ca="1">IF(Tabela1[[#This Row],[PRAZO ABERTURA R.A.E]]&gt;=TODAY(),"",IF(Tabela1[[#This Row],[STATUS]]="ATRASADO",TODAY()-Tabela1[[#This Row],[PRAZO ABERTURA R.A.E]],""))</f>
        <v/>
      </c>
      <c r="AE1221" s="3"/>
    </row>
    <row r="1222" spans="1:31" x14ac:dyDescent="0.25">
      <c r="A1222" s="2">
        <v>1221</v>
      </c>
      <c r="C1222" s="85"/>
      <c r="D1222" s="18" t="str">
        <f t="shared" si="18"/>
        <v>janeiro</v>
      </c>
      <c r="F1222" s="80"/>
      <c r="H1222" s="23"/>
      <c r="I1222" s="131"/>
      <c r="J1222" s="3"/>
      <c r="K1222" s="5"/>
      <c r="L1222" s="6"/>
      <c r="M1222" s="3"/>
      <c r="N1222" s="2"/>
      <c r="O1222" s="2"/>
      <c r="S1222" s="3"/>
      <c r="T1222"/>
      <c r="Y1222" s="3"/>
      <c r="Z1222" s="4" t="str">
        <f>IF(Tabela1[[#This Row],[R.A.E]]="SIM",VLOOKUP(Tabela1[[#This Row],[CLASSIFICAÇÃO]],Lista_Susp_!PRAZO,2,0)+Tabela1[[#This Row],[DATA]],"")</f>
        <v/>
      </c>
      <c r="AA1222" s="13" t="b">
        <f ca="1">IF(Tabela1[[#This Row],[R.A.E]]="SIM",IF(AC1222="ok","CONCLUÍDO",IF(Tabela1[[#This Row],[PRAZO ABERTURA R.A.E]]&lt;TODAY(),"ATRASADO","NO PRAZO")))</f>
        <v>0</v>
      </c>
      <c r="AB1222" s="13" t="str">
        <f ca="1">IF(Tabela1[[#This Row],[PRAZO ABERTURA R.A.E]]&gt;=TODAY(),"",IF(Tabela1[[#This Row],[STATUS]]="ATRASADO",TODAY()-Tabela1[[#This Row],[PRAZO ABERTURA R.A.E]],""))</f>
        <v/>
      </c>
      <c r="AE1222" s="3"/>
    </row>
    <row r="1223" spans="1:31" x14ac:dyDescent="0.25">
      <c r="A1223" s="2">
        <v>1222</v>
      </c>
      <c r="C1223" s="85"/>
      <c r="D1223" s="18" t="str">
        <f t="shared" si="18"/>
        <v>janeiro</v>
      </c>
      <c r="F1223" s="80"/>
      <c r="H1223" s="23"/>
      <c r="I1223" s="131"/>
      <c r="J1223" s="3"/>
      <c r="K1223" s="5"/>
      <c r="L1223" s="6"/>
      <c r="M1223" s="3"/>
      <c r="N1223" s="2"/>
      <c r="O1223" s="2"/>
      <c r="S1223" s="3"/>
      <c r="T1223"/>
      <c r="Y1223" s="3"/>
      <c r="Z1223" s="4" t="str">
        <f>IF(Tabela1[[#This Row],[R.A.E]]="SIM",VLOOKUP(Tabela1[[#This Row],[CLASSIFICAÇÃO]],Lista_Susp_!PRAZO,2,0)+Tabela1[[#This Row],[DATA]],"")</f>
        <v/>
      </c>
      <c r="AA1223" s="13" t="b">
        <f ca="1">IF(Tabela1[[#This Row],[R.A.E]]="SIM",IF(AC1223="ok","CONCLUÍDO",IF(Tabela1[[#This Row],[PRAZO ABERTURA R.A.E]]&lt;TODAY(),"ATRASADO","NO PRAZO")))</f>
        <v>0</v>
      </c>
      <c r="AB1223" s="13" t="str">
        <f ca="1">IF(Tabela1[[#This Row],[PRAZO ABERTURA R.A.E]]&gt;=TODAY(),"",IF(Tabela1[[#This Row],[STATUS]]="ATRASADO",TODAY()-Tabela1[[#This Row],[PRAZO ABERTURA R.A.E]],""))</f>
        <v/>
      </c>
      <c r="AE1223" s="3"/>
    </row>
    <row r="1224" spans="1:31" x14ac:dyDescent="0.25">
      <c r="A1224" s="2">
        <v>1223</v>
      </c>
      <c r="C1224" s="85"/>
      <c r="D1224" s="18" t="str">
        <f t="shared" si="18"/>
        <v>janeiro</v>
      </c>
      <c r="F1224" s="80"/>
      <c r="H1224" s="23"/>
      <c r="I1224" s="131"/>
      <c r="J1224" s="3"/>
      <c r="K1224" s="5"/>
      <c r="L1224" s="6"/>
      <c r="M1224" s="3"/>
      <c r="N1224" s="2"/>
      <c r="O1224" s="2"/>
      <c r="S1224" s="3"/>
      <c r="T1224"/>
      <c r="Y1224" s="3"/>
      <c r="Z1224" s="4" t="str">
        <f>IF(Tabela1[[#This Row],[R.A.E]]="SIM",VLOOKUP(Tabela1[[#This Row],[CLASSIFICAÇÃO]],Lista_Susp_!PRAZO,2,0)+Tabela1[[#This Row],[DATA]],"")</f>
        <v/>
      </c>
      <c r="AA1224" s="13" t="b">
        <f ca="1">IF(Tabela1[[#This Row],[R.A.E]]="SIM",IF(AC1224="ok","CONCLUÍDO",IF(Tabela1[[#This Row],[PRAZO ABERTURA R.A.E]]&lt;TODAY(),"ATRASADO","NO PRAZO")))</f>
        <v>0</v>
      </c>
      <c r="AB1224" s="13" t="str">
        <f ca="1">IF(Tabela1[[#This Row],[PRAZO ABERTURA R.A.E]]&gt;=TODAY(),"",IF(Tabela1[[#This Row],[STATUS]]="ATRASADO",TODAY()-Tabela1[[#This Row],[PRAZO ABERTURA R.A.E]],""))</f>
        <v/>
      </c>
      <c r="AE1224" s="3"/>
    </row>
    <row r="1225" spans="1:31" x14ac:dyDescent="0.25">
      <c r="A1225" s="2">
        <v>1224</v>
      </c>
      <c r="C1225" s="85"/>
      <c r="D1225" s="18" t="str">
        <f t="shared" si="18"/>
        <v>janeiro</v>
      </c>
      <c r="F1225" s="80"/>
      <c r="H1225" s="23"/>
      <c r="I1225" s="131"/>
      <c r="J1225" s="3"/>
      <c r="K1225" s="5"/>
      <c r="L1225" s="6"/>
      <c r="M1225" s="3"/>
      <c r="N1225" s="2"/>
      <c r="O1225" s="2"/>
      <c r="S1225" s="3"/>
      <c r="T1225"/>
      <c r="Y1225" s="3"/>
      <c r="Z1225" s="4" t="str">
        <f>IF(Tabela1[[#This Row],[R.A.E]]="SIM",VLOOKUP(Tabela1[[#This Row],[CLASSIFICAÇÃO]],Lista_Susp_!PRAZO,2,0)+Tabela1[[#This Row],[DATA]],"")</f>
        <v/>
      </c>
      <c r="AA1225" s="13" t="b">
        <f ca="1">IF(Tabela1[[#This Row],[R.A.E]]="SIM",IF(AC1225="ok","CONCLUÍDO",IF(Tabela1[[#This Row],[PRAZO ABERTURA R.A.E]]&lt;TODAY(),"ATRASADO","NO PRAZO")))</f>
        <v>0</v>
      </c>
      <c r="AB1225" s="13" t="str">
        <f ca="1">IF(Tabela1[[#This Row],[PRAZO ABERTURA R.A.E]]&gt;=TODAY(),"",IF(Tabela1[[#This Row],[STATUS]]="ATRASADO",TODAY()-Tabela1[[#This Row],[PRAZO ABERTURA R.A.E]],""))</f>
        <v/>
      </c>
      <c r="AE1225" s="3"/>
    </row>
    <row r="1226" spans="1:31" x14ac:dyDescent="0.25">
      <c r="A1226" s="2">
        <v>1225</v>
      </c>
      <c r="C1226" s="85"/>
      <c r="D1226" s="18" t="str">
        <f t="shared" si="18"/>
        <v>janeiro</v>
      </c>
      <c r="F1226" s="80"/>
      <c r="H1226" s="23"/>
      <c r="I1226" s="131"/>
      <c r="J1226" s="3"/>
      <c r="K1226" s="5"/>
      <c r="L1226" s="6"/>
      <c r="M1226" s="3"/>
      <c r="N1226" s="2"/>
      <c r="O1226" s="2"/>
      <c r="S1226" s="3"/>
      <c r="T1226"/>
      <c r="Y1226" s="3"/>
      <c r="Z1226" s="4" t="str">
        <f>IF(Tabela1[[#This Row],[R.A.E]]="SIM",VLOOKUP(Tabela1[[#This Row],[CLASSIFICAÇÃO]],Lista_Susp_!PRAZO,2,0)+Tabela1[[#This Row],[DATA]],"")</f>
        <v/>
      </c>
      <c r="AA1226" s="13" t="b">
        <f ca="1">IF(Tabela1[[#This Row],[R.A.E]]="SIM",IF(AC1226="ok","CONCLUÍDO",IF(Tabela1[[#This Row],[PRAZO ABERTURA R.A.E]]&lt;TODAY(),"ATRASADO","NO PRAZO")))</f>
        <v>0</v>
      </c>
      <c r="AB1226" s="13" t="str">
        <f ca="1">IF(Tabela1[[#This Row],[PRAZO ABERTURA R.A.E]]&gt;=TODAY(),"",IF(Tabela1[[#This Row],[STATUS]]="ATRASADO",TODAY()-Tabela1[[#This Row],[PRAZO ABERTURA R.A.E]],""))</f>
        <v/>
      </c>
      <c r="AE1226" s="3"/>
    </row>
    <row r="1227" spans="1:31" x14ac:dyDescent="0.25">
      <c r="A1227" s="2">
        <v>1226</v>
      </c>
      <c r="C1227" s="85"/>
      <c r="D1227" s="18" t="str">
        <f t="shared" si="18"/>
        <v>janeiro</v>
      </c>
      <c r="F1227" s="80"/>
      <c r="H1227" s="23"/>
      <c r="I1227" s="131"/>
      <c r="J1227" s="3"/>
      <c r="K1227" s="5"/>
      <c r="L1227" s="6"/>
      <c r="M1227" s="3"/>
      <c r="N1227" s="2"/>
      <c r="O1227" s="2"/>
      <c r="S1227" s="3"/>
      <c r="T1227"/>
      <c r="Y1227" s="3"/>
      <c r="Z1227" s="4" t="str">
        <f>IF(Tabela1[[#This Row],[R.A.E]]="SIM",VLOOKUP(Tabela1[[#This Row],[CLASSIFICAÇÃO]],Lista_Susp_!PRAZO,2,0)+Tabela1[[#This Row],[DATA]],"")</f>
        <v/>
      </c>
      <c r="AA1227" s="13" t="b">
        <f ca="1">IF(Tabela1[[#This Row],[R.A.E]]="SIM",IF(AC1227="ok","CONCLUÍDO",IF(Tabela1[[#This Row],[PRAZO ABERTURA R.A.E]]&lt;TODAY(),"ATRASADO","NO PRAZO")))</f>
        <v>0</v>
      </c>
      <c r="AB1227" s="13" t="str">
        <f ca="1">IF(Tabela1[[#This Row],[PRAZO ABERTURA R.A.E]]&gt;=TODAY(),"",IF(Tabela1[[#This Row],[STATUS]]="ATRASADO",TODAY()-Tabela1[[#This Row],[PRAZO ABERTURA R.A.E]],""))</f>
        <v/>
      </c>
      <c r="AE1227" s="3"/>
    </row>
    <row r="1228" spans="1:31" x14ac:dyDescent="0.25">
      <c r="A1228" s="2">
        <v>1227</v>
      </c>
      <c r="C1228" s="85"/>
      <c r="D1228" s="18" t="str">
        <f t="shared" si="18"/>
        <v>janeiro</v>
      </c>
      <c r="F1228" s="80"/>
      <c r="H1228" s="23"/>
      <c r="I1228" s="131"/>
      <c r="J1228" s="3"/>
      <c r="K1228" s="5"/>
      <c r="L1228" s="6"/>
      <c r="M1228" s="3"/>
      <c r="N1228" s="2"/>
      <c r="O1228" s="2"/>
      <c r="S1228" s="3"/>
      <c r="T1228"/>
      <c r="Y1228" s="3"/>
      <c r="Z1228" s="4" t="str">
        <f>IF(Tabela1[[#This Row],[R.A.E]]="SIM",VLOOKUP(Tabela1[[#This Row],[CLASSIFICAÇÃO]],Lista_Susp_!PRAZO,2,0)+Tabela1[[#This Row],[DATA]],"")</f>
        <v/>
      </c>
      <c r="AA1228" s="13" t="b">
        <f ca="1">IF(Tabela1[[#This Row],[R.A.E]]="SIM",IF(AC1228="ok","CONCLUÍDO",IF(Tabela1[[#This Row],[PRAZO ABERTURA R.A.E]]&lt;TODAY(),"ATRASADO","NO PRAZO")))</f>
        <v>0</v>
      </c>
      <c r="AB1228" s="13" t="str">
        <f ca="1">IF(Tabela1[[#This Row],[PRAZO ABERTURA R.A.E]]&gt;=TODAY(),"",IF(Tabela1[[#This Row],[STATUS]]="ATRASADO",TODAY()-Tabela1[[#This Row],[PRAZO ABERTURA R.A.E]],""))</f>
        <v/>
      </c>
      <c r="AE1228" s="3"/>
    </row>
    <row r="1229" spans="1:31" x14ac:dyDescent="0.25">
      <c r="A1229" s="2">
        <v>1228</v>
      </c>
      <c r="C1229" s="85"/>
      <c r="D1229" s="18" t="str">
        <f t="shared" si="18"/>
        <v>janeiro</v>
      </c>
      <c r="F1229" s="80"/>
      <c r="H1229" s="23"/>
      <c r="I1229" s="131"/>
      <c r="J1229" s="3"/>
      <c r="K1229" s="5"/>
      <c r="L1229" s="6"/>
      <c r="M1229" s="3"/>
      <c r="N1229" s="2"/>
      <c r="O1229" s="2"/>
      <c r="S1229" s="3"/>
      <c r="T1229"/>
      <c r="Y1229" s="3"/>
      <c r="Z1229" s="4" t="str">
        <f>IF(Tabela1[[#This Row],[R.A.E]]="SIM",VLOOKUP(Tabela1[[#This Row],[CLASSIFICAÇÃO]],Lista_Susp_!PRAZO,2,0)+Tabela1[[#This Row],[DATA]],"")</f>
        <v/>
      </c>
      <c r="AA1229" s="13" t="b">
        <f ca="1">IF(Tabela1[[#This Row],[R.A.E]]="SIM",IF(AC1229="ok","CONCLUÍDO",IF(Tabela1[[#This Row],[PRAZO ABERTURA R.A.E]]&lt;TODAY(),"ATRASADO","NO PRAZO")))</f>
        <v>0</v>
      </c>
      <c r="AB1229" s="13" t="str">
        <f ca="1">IF(Tabela1[[#This Row],[PRAZO ABERTURA R.A.E]]&gt;=TODAY(),"",IF(Tabela1[[#This Row],[STATUS]]="ATRASADO",TODAY()-Tabela1[[#This Row],[PRAZO ABERTURA R.A.E]],""))</f>
        <v/>
      </c>
      <c r="AE1229" s="3"/>
    </row>
    <row r="1230" spans="1:31" x14ac:dyDescent="0.25">
      <c r="A1230" s="2">
        <v>1229</v>
      </c>
      <c r="C1230" s="85"/>
      <c r="D1230" s="18" t="str">
        <f t="shared" si="18"/>
        <v>janeiro</v>
      </c>
      <c r="F1230" s="80"/>
      <c r="H1230" s="23"/>
      <c r="I1230" s="131"/>
      <c r="J1230" s="3"/>
      <c r="K1230" s="5"/>
      <c r="L1230" s="6"/>
      <c r="M1230" s="3"/>
      <c r="N1230" s="2"/>
      <c r="O1230" s="2"/>
      <c r="S1230" s="3"/>
      <c r="T1230"/>
      <c r="Y1230" s="3"/>
      <c r="Z1230" s="4" t="str">
        <f>IF(Tabela1[[#This Row],[R.A.E]]="SIM",VLOOKUP(Tabela1[[#This Row],[CLASSIFICAÇÃO]],Lista_Susp_!PRAZO,2,0)+Tabela1[[#This Row],[DATA]],"")</f>
        <v/>
      </c>
      <c r="AA1230" s="13" t="b">
        <f ca="1">IF(Tabela1[[#This Row],[R.A.E]]="SIM",IF(AC1230="ok","CONCLUÍDO",IF(Tabela1[[#This Row],[PRAZO ABERTURA R.A.E]]&lt;TODAY(),"ATRASADO","NO PRAZO")))</f>
        <v>0</v>
      </c>
      <c r="AB1230" s="13" t="str">
        <f ca="1">IF(Tabela1[[#This Row],[PRAZO ABERTURA R.A.E]]&gt;=TODAY(),"",IF(Tabela1[[#This Row],[STATUS]]="ATRASADO",TODAY()-Tabela1[[#This Row],[PRAZO ABERTURA R.A.E]],""))</f>
        <v/>
      </c>
      <c r="AE1230" s="3"/>
    </row>
    <row r="1231" spans="1:31" x14ac:dyDescent="0.25">
      <c r="A1231" s="2">
        <v>1230</v>
      </c>
      <c r="C1231" s="85"/>
      <c r="D1231" s="18" t="str">
        <f t="shared" si="18"/>
        <v>janeiro</v>
      </c>
      <c r="F1231" s="80"/>
      <c r="H1231" s="23"/>
      <c r="I1231" s="131"/>
      <c r="J1231" s="3"/>
      <c r="K1231" s="5"/>
      <c r="L1231" s="6"/>
      <c r="M1231" s="3"/>
      <c r="N1231" s="2"/>
      <c r="O1231" s="2"/>
      <c r="S1231" s="3"/>
      <c r="T1231"/>
      <c r="Y1231" s="3"/>
      <c r="Z1231" s="4" t="str">
        <f>IF(Tabela1[[#This Row],[R.A.E]]="SIM",VLOOKUP(Tabela1[[#This Row],[CLASSIFICAÇÃO]],Lista_Susp_!PRAZO,2,0)+Tabela1[[#This Row],[DATA]],"")</f>
        <v/>
      </c>
      <c r="AA1231" s="13" t="b">
        <f ca="1">IF(Tabela1[[#This Row],[R.A.E]]="SIM",IF(AC1231="ok","CONCLUÍDO",IF(Tabela1[[#This Row],[PRAZO ABERTURA R.A.E]]&lt;TODAY(),"ATRASADO","NO PRAZO")))</f>
        <v>0</v>
      </c>
      <c r="AB1231" s="13" t="str">
        <f ca="1">IF(Tabela1[[#This Row],[PRAZO ABERTURA R.A.E]]&gt;=TODAY(),"",IF(Tabela1[[#This Row],[STATUS]]="ATRASADO",TODAY()-Tabela1[[#This Row],[PRAZO ABERTURA R.A.E]],""))</f>
        <v/>
      </c>
      <c r="AE1231" s="3"/>
    </row>
    <row r="1232" spans="1:31" x14ac:dyDescent="0.25">
      <c r="A1232" s="2">
        <v>1231</v>
      </c>
      <c r="C1232" s="85"/>
      <c r="D1232" s="18" t="str">
        <f t="shared" si="18"/>
        <v>janeiro</v>
      </c>
      <c r="F1232" s="80"/>
      <c r="H1232" s="23"/>
      <c r="I1232" s="131"/>
      <c r="J1232" s="3"/>
      <c r="K1232" s="5"/>
      <c r="L1232" s="6"/>
      <c r="M1232" s="3"/>
      <c r="N1232" s="2"/>
      <c r="O1232" s="2"/>
      <c r="S1232" s="3"/>
      <c r="T1232"/>
      <c r="Y1232" s="3"/>
      <c r="Z1232" s="4" t="str">
        <f>IF(Tabela1[[#This Row],[R.A.E]]="SIM",VLOOKUP(Tabela1[[#This Row],[CLASSIFICAÇÃO]],Lista_Susp_!PRAZO,2,0)+Tabela1[[#This Row],[DATA]],"")</f>
        <v/>
      </c>
      <c r="AA1232" s="13" t="b">
        <f ca="1">IF(Tabela1[[#This Row],[R.A.E]]="SIM",IF(AC1232="ok","CONCLUÍDO",IF(Tabela1[[#This Row],[PRAZO ABERTURA R.A.E]]&lt;TODAY(),"ATRASADO","NO PRAZO")))</f>
        <v>0</v>
      </c>
      <c r="AB1232" s="13" t="str">
        <f ca="1">IF(Tabela1[[#This Row],[PRAZO ABERTURA R.A.E]]&gt;=TODAY(),"",IF(Tabela1[[#This Row],[STATUS]]="ATRASADO",TODAY()-Tabela1[[#This Row],[PRAZO ABERTURA R.A.E]],""))</f>
        <v/>
      </c>
      <c r="AE1232" s="3"/>
    </row>
    <row r="1233" spans="1:31" x14ac:dyDescent="0.25">
      <c r="A1233" s="2">
        <v>1232</v>
      </c>
      <c r="C1233" s="85"/>
      <c r="D1233" s="18" t="str">
        <f t="shared" si="18"/>
        <v>janeiro</v>
      </c>
      <c r="F1233" s="80"/>
      <c r="H1233" s="23"/>
      <c r="I1233" s="131"/>
      <c r="J1233" s="3"/>
      <c r="K1233" s="5"/>
      <c r="L1233" s="6"/>
      <c r="M1233" s="3"/>
      <c r="N1233" s="2"/>
      <c r="O1233" s="2"/>
      <c r="S1233" s="3"/>
      <c r="T1233"/>
      <c r="Y1233" s="3"/>
      <c r="Z1233" s="4" t="str">
        <f>IF(Tabela1[[#This Row],[R.A.E]]="SIM",VLOOKUP(Tabela1[[#This Row],[CLASSIFICAÇÃO]],Lista_Susp_!PRAZO,2,0)+Tabela1[[#This Row],[DATA]],"")</f>
        <v/>
      </c>
      <c r="AA1233" s="13" t="b">
        <f ca="1">IF(Tabela1[[#This Row],[R.A.E]]="SIM",IF(AC1233="ok","CONCLUÍDO",IF(Tabela1[[#This Row],[PRAZO ABERTURA R.A.E]]&lt;TODAY(),"ATRASADO","NO PRAZO")))</f>
        <v>0</v>
      </c>
      <c r="AB1233" s="13" t="str">
        <f ca="1">IF(Tabela1[[#This Row],[PRAZO ABERTURA R.A.E]]&gt;=TODAY(),"",IF(Tabela1[[#This Row],[STATUS]]="ATRASADO",TODAY()-Tabela1[[#This Row],[PRAZO ABERTURA R.A.E]],""))</f>
        <v/>
      </c>
      <c r="AE1233" s="3"/>
    </row>
    <row r="1234" spans="1:31" x14ac:dyDescent="0.25">
      <c r="A1234" s="2">
        <v>1233</v>
      </c>
      <c r="C1234" s="85"/>
      <c r="D1234" s="18" t="str">
        <f t="shared" si="18"/>
        <v>janeiro</v>
      </c>
      <c r="F1234" s="80"/>
      <c r="H1234" s="23"/>
      <c r="I1234" s="131"/>
      <c r="J1234" s="3"/>
      <c r="K1234" s="5"/>
      <c r="L1234" s="6"/>
      <c r="M1234" s="3"/>
      <c r="N1234" s="2"/>
      <c r="O1234" s="2"/>
      <c r="S1234" s="3"/>
      <c r="T1234"/>
      <c r="Y1234" s="3"/>
      <c r="Z1234" s="4" t="str">
        <f>IF(Tabela1[[#This Row],[R.A.E]]="SIM",VLOOKUP(Tabela1[[#This Row],[CLASSIFICAÇÃO]],Lista_Susp_!PRAZO,2,0)+Tabela1[[#This Row],[DATA]],"")</f>
        <v/>
      </c>
      <c r="AA1234" s="13" t="b">
        <f ca="1">IF(Tabela1[[#This Row],[R.A.E]]="SIM",IF(AC1234="ok","CONCLUÍDO",IF(Tabela1[[#This Row],[PRAZO ABERTURA R.A.E]]&lt;TODAY(),"ATRASADO","NO PRAZO")))</f>
        <v>0</v>
      </c>
      <c r="AB1234" s="13" t="str">
        <f ca="1">IF(Tabela1[[#This Row],[PRAZO ABERTURA R.A.E]]&gt;=TODAY(),"",IF(Tabela1[[#This Row],[STATUS]]="ATRASADO",TODAY()-Tabela1[[#This Row],[PRAZO ABERTURA R.A.E]],""))</f>
        <v/>
      </c>
      <c r="AE1234" s="3"/>
    </row>
    <row r="1235" spans="1:31" x14ac:dyDescent="0.25">
      <c r="A1235" s="2">
        <v>1234</v>
      </c>
      <c r="C1235" s="85"/>
      <c r="D1235" s="18" t="str">
        <f t="shared" si="18"/>
        <v>janeiro</v>
      </c>
      <c r="F1235" s="80"/>
      <c r="H1235" s="23"/>
      <c r="I1235" s="131"/>
      <c r="J1235" s="3"/>
      <c r="K1235" s="5"/>
      <c r="L1235" s="6"/>
      <c r="M1235" s="3"/>
      <c r="N1235" s="2"/>
      <c r="O1235" s="2"/>
      <c r="S1235" s="3"/>
      <c r="T1235"/>
      <c r="Y1235" s="3"/>
      <c r="Z1235" s="4" t="str">
        <f>IF(Tabela1[[#This Row],[R.A.E]]="SIM",VLOOKUP(Tabela1[[#This Row],[CLASSIFICAÇÃO]],Lista_Susp_!PRAZO,2,0)+Tabela1[[#This Row],[DATA]],"")</f>
        <v/>
      </c>
      <c r="AA1235" s="13" t="b">
        <f ca="1">IF(Tabela1[[#This Row],[R.A.E]]="SIM",IF(AC1235="ok","CONCLUÍDO",IF(Tabela1[[#This Row],[PRAZO ABERTURA R.A.E]]&lt;TODAY(),"ATRASADO","NO PRAZO")))</f>
        <v>0</v>
      </c>
      <c r="AB1235" s="13" t="str">
        <f ca="1">IF(Tabela1[[#This Row],[PRAZO ABERTURA R.A.E]]&gt;=TODAY(),"",IF(Tabela1[[#This Row],[STATUS]]="ATRASADO",TODAY()-Tabela1[[#This Row],[PRAZO ABERTURA R.A.E]],""))</f>
        <v/>
      </c>
      <c r="AE1235" s="3"/>
    </row>
    <row r="1236" spans="1:31" x14ac:dyDescent="0.25">
      <c r="A1236" s="2">
        <v>1235</v>
      </c>
      <c r="C1236" s="85"/>
      <c r="D1236" s="18" t="str">
        <f t="shared" si="18"/>
        <v>janeiro</v>
      </c>
      <c r="F1236" s="80"/>
      <c r="H1236" s="23"/>
      <c r="I1236" s="131"/>
      <c r="J1236" s="3"/>
      <c r="K1236" s="5"/>
      <c r="L1236" s="6"/>
      <c r="M1236" s="3"/>
      <c r="N1236" s="2"/>
      <c r="O1236" s="2"/>
      <c r="S1236" s="3"/>
      <c r="T1236"/>
      <c r="Y1236" s="3"/>
      <c r="Z1236" s="4" t="str">
        <f>IF(Tabela1[[#This Row],[R.A.E]]="SIM",VLOOKUP(Tabela1[[#This Row],[CLASSIFICAÇÃO]],Lista_Susp_!PRAZO,2,0)+Tabela1[[#This Row],[DATA]],"")</f>
        <v/>
      </c>
      <c r="AA1236" s="13" t="b">
        <f ca="1">IF(Tabela1[[#This Row],[R.A.E]]="SIM",IF(AC1236="ok","CONCLUÍDO",IF(Tabela1[[#This Row],[PRAZO ABERTURA R.A.E]]&lt;TODAY(),"ATRASADO","NO PRAZO")))</f>
        <v>0</v>
      </c>
      <c r="AB1236" s="13" t="str">
        <f ca="1">IF(Tabela1[[#This Row],[PRAZO ABERTURA R.A.E]]&gt;=TODAY(),"",IF(Tabela1[[#This Row],[STATUS]]="ATRASADO",TODAY()-Tabela1[[#This Row],[PRAZO ABERTURA R.A.E]],""))</f>
        <v/>
      </c>
      <c r="AE1236" s="3"/>
    </row>
    <row r="1237" spans="1:31" x14ac:dyDescent="0.25">
      <c r="A1237" s="2">
        <v>1236</v>
      </c>
      <c r="C1237" s="85"/>
      <c r="D1237" s="18" t="str">
        <f t="shared" si="18"/>
        <v>janeiro</v>
      </c>
      <c r="F1237" s="80"/>
      <c r="H1237" s="23"/>
      <c r="I1237" s="131"/>
      <c r="J1237" s="3"/>
      <c r="K1237" s="5"/>
      <c r="L1237" s="6"/>
      <c r="M1237" s="3"/>
      <c r="N1237" s="2"/>
      <c r="O1237" s="2"/>
      <c r="S1237" s="3"/>
      <c r="T1237"/>
      <c r="Y1237" s="3"/>
      <c r="Z1237" s="4" t="str">
        <f>IF(Tabela1[[#This Row],[R.A.E]]="SIM",VLOOKUP(Tabela1[[#This Row],[CLASSIFICAÇÃO]],Lista_Susp_!PRAZO,2,0)+Tabela1[[#This Row],[DATA]],"")</f>
        <v/>
      </c>
      <c r="AA1237" s="13" t="b">
        <f ca="1">IF(Tabela1[[#This Row],[R.A.E]]="SIM",IF(AC1237="ok","CONCLUÍDO",IF(Tabela1[[#This Row],[PRAZO ABERTURA R.A.E]]&lt;TODAY(),"ATRASADO","NO PRAZO")))</f>
        <v>0</v>
      </c>
      <c r="AB1237" s="13" t="str">
        <f ca="1">IF(Tabela1[[#This Row],[PRAZO ABERTURA R.A.E]]&gt;=TODAY(),"",IF(Tabela1[[#This Row],[STATUS]]="ATRASADO",TODAY()-Tabela1[[#This Row],[PRAZO ABERTURA R.A.E]],""))</f>
        <v/>
      </c>
      <c r="AE1237" s="3"/>
    </row>
    <row r="1238" spans="1:31" x14ac:dyDescent="0.25">
      <c r="A1238" s="2">
        <v>1237</v>
      </c>
      <c r="C1238" s="85"/>
      <c r="D1238" s="18" t="str">
        <f t="shared" si="18"/>
        <v>janeiro</v>
      </c>
      <c r="F1238" s="80"/>
      <c r="H1238" s="23"/>
      <c r="I1238" s="131"/>
      <c r="J1238" s="3"/>
      <c r="K1238" s="5"/>
      <c r="L1238" s="6"/>
      <c r="M1238" s="3"/>
      <c r="N1238" s="2"/>
      <c r="O1238" s="2"/>
      <c r="S1238" s="3"/>
      <c r="T1238"/>
      <c r="Y1238" s="3"/>
      <c r="Z1238" s="4" t="str">
        <f>IF(Tabela1[[#This Row],[R.A.E]]="SIM",VLOOKUP(Tabela1[[#This Row],[CLASSIFICAÇÃO]],Lista_Susp_!PRAZO,2,0)+Tabela1[[#This Row],[DATA]],"")</f>
        <v/>
      </c>
      <c r="AA1238" s="13" t="b">
        <f ca="1">IF(Tabela1[[#This Row],[R.A.E]]="SIM",IF(AC1238="ok","CONCLUÍDO",IF(Tabela1[[#This Row],[PRAZO ABERTURA R.A.E]]&lt;TODAY(),"ATRASADO","NO PRAZO")))</f>
        <v>0</v>
      </c>
      <c r="AB1238" s="13" t="str">
        <f ca="1">IF(Tabela1[[#This Row],[PRAZO ABERTURA R.A.E]]&gt;=TODAY(),"",IF(Tabela1[[#This Row],[STATUS]]="ATRASADO",TODAY()-Tabela1[[#This Row],[PRAZO ABERTURA R.A.E]],""))</f>
        <v/>
      </c>
      <c r="AE1238" s="3"/>
    </row>
    <row r="1239" spans="1:31" x14ac:dyDescent="0.25">
      <c r="A1239" s="2">
        <v>1238</v>
      </c>
      <c r="C1239" s="85"/>
      <c r="D1239" s="18" t="str">
        <f t="shared" si="18"/>
        <v>janeiro</v>
      </c>
      <c r="F1239" s="80"/>
      <c r="H1239" s="23"/>
      <c r="I1239" s="131"/>
      <c r="J1239" s="3"/>
      <c r="K1239" s="5"/>
      <c r="L1239" s="6"/>
      <c r="M1239" s="3"/>
      <c r="N1239" s="2"/>
      <c r="O1239" s="2"/>
      <c r="S1239" s="3"/>
      <c r="T1239"/>
      <c r="Y1239" s="3"/>
      <c r="Z1239" s="4" t="str">
        <f>IF(Tabela1[[#This Row],[R.A.E]]="SIM",VLOOKUP(Tabela1[[#This Row],[CLASSIFICAÇÃO]],Lista_Susp_!PRAZO,2,0)+Tabela1[[#This Row],[DATA]],"")</f>
        <v/>
      </c>
      <c r="AA1239" s="13" t="b">
        <f ca="1">IF(Tabela1[[#This Row],[R.A.E]]="SIM",IF(AC1239="ok","CONCLUÍDO",IF(Tabela1[[#This Row],[PRAZO ABERTURA R.A.E]]&lt;TODAY(),"ATRASADO","NO PRAZO")))</f>
        <v>0</v>
      </c>
      <c r="AB1239" s="13" t="str">
        <f ca="1">IF(Tabela1[[#This Row],[PRAZO ABERTURA R.A.E]]&gt;=TODAY(),"",IF(Tabela1[[#This Row],[STATUS]]="ATRASADO",TODAY()-Tabela1[[#This Row],[PRAZO ABERTURA R.A.E]],""))</f>
        <v/>
      </c>
      <c r="AE1239" s="3"/>
    </row>
    <row r="1240" spans="1:31" x14ac:dyDescent="0.25">
      <c r="A1240" s="2">
        <v>1239</v>
      </c>
      <c r="C1240" s="85"/>
      <c r="D1240" s="18" t="str">
        <f t="shared" si="18"/>
        <v>janeiro</v>
      </c>
      <c r="F1240" s="80"/>
      <c r="H1240" s="23"/>
      <c r="I1240" s="131"/>
      <c r="J1240" s="3"/>
      <c r="K1240" s="5"/>
      <c r="L1240" s="6"/>
      <c r="M1240" s="3"/>
      <c r="N1240" s="2"/>
      <c r="O1240" s="2"/>
      <c r="S1240" s="3"/>
      <c r="T1240"/>
      <c r="Y1240" s="3"/>
      <c r="Z1240" s="4" t="str">
        <f>IF(Tabela1[[#This Row],[R.A.E]]="SIM",VLOOKUP(Tabela1[[#This Row],[CLASSIFICAÇÃO]],Lista_Susp_!PRAZO,2,0)+Tabela1[[#This Row],[DATA]],"")</f>
        <v/>
      </c>
      <c r="AA1240" s="13" t="b">
        <f ca="1">IF(Tabela1[[#This Row],[R.A.E]]="SIM",IF(AC1240="ok","CONCLUÍDO",IF(Tabela1[[#This Row],[PRAZO ABERTURA R.A.E]]&lt;TODAY(),"ATRASADO","NO PRAZO")))</f>
        <v>0</v>
      </c>
      <c r="AB1240" s="13" t="str">
        <f ca="1">IF(Tabela1[[#This Row],[PRAZO ABERTURA R.A.E]]&gt;=TODAY(),"",IF(Tabela1[[#This Row],[STATUS]]="ATRASADO",TODAY()-Tabela1[[#This Row],[PRAZO ABERTURA R.A.E]],""))</f>
        <v/>
      </c>
      <c r="AE1240" s="3"/>
    </row>
    <row r="1241" spans="1:31" x14ac:dyDescent="0.25">
      <c r="A1241" s="2">
        <v>1240</v>
      </c>
      <c r="C1241" s="85"/>
      <c r="D1241" s="18" t="str">
        <f t="shared" si="18"/>
        <v>janeiro</v>
      </c>
      <c r="F1241" s="80"/>
      <c r="H1241" s="23"/>
      <c r="I1241" s="131"/>
      <c r="J1241" s="3"/>
      <c r="K1241" s="5"/>
      <c r="L1241" s="6"/>
      <c r="M1241" s="3"/>
      <c r="N1241" s="2"/>
      <c r="O1241" s="2"/>
      <c r="S1241" s="3"/>
      <c r="T1241"/>
      <c r="Y1241" s="3"/>
      <c r="Z1241" s="4" t="str">
        <f>IF(Tabela1[[#This Row],[R.A.E]]="SIM",VLOOKUP(Tabela1[[#This Row],[CLASSIFICAÇÃO]],Lista_Susp_!PRAZO,2,0)+Tabela1[[#This Row],[DATA]],"")</f>
        <v/>
      </c>
      <c r="AA1241" s="13" t="b">
        <f ca="1">IF(Tabela1[[#This Row],[R.A.E]]="SIM",IF(AC1241="ok","CONCLUÍDO",IF(Tabela1[[#This Row],[PRAZO ABERTURA R.A.E]]&lt;TODAY(),"ATRASADO","NO PRAZO")))</f>
        <v>0</v>
      </c>
      <c r="AB1241" s="13" t="str">
        <f ca="1">IF(Tabela1[[#This Row],[PRAZO ABERTURA R.A.E]]&gt;=TODAY(),"",IF(Tabela1[[#This Row],[STATUS]]="ATRASADO",TODAY()-Tabela1[[#This Row],[PRAZO ABERTURA R.A.E]],""))</f>
        <v/>
      </c>
      <c r="AE1241" s="3"/>
    </row>
    <row r="1242" spans="1:31" x14ac:dyDescent="0.25">
      <c r="A1242" s="2">
        <v>1241</v>
      </c>
      <c r="C1242" s="85"/>
      <c r="D1242" s="18" t="str">
        <f t="shared" si="18"/>
        <v>janeiro</v>
      </c>
      <c r="F1242" s="80"/>
      <c r="H1242" s="23"/>
      <c r="I1242" s="131"/>
      <c r="J1242" s="3"/>
      <c r="K1242" s="5"/>
      <c r="L1242" s="6"/>
      <c r="M1242" s="3"/>
      <c r="N1242" s="2"/>
      <c r="O1242" s="2"/>
      <c r="S1242" s="3"/>
      <c r="T1242"/>
      <c r="Y1242" s="3"/>
      <c r="Z1242" s="4" t="str">
        <f>IF(Tabela1[[#This Row],[R.A.E]]="SIM",VLOOKUP(Tabela1[[#This Row],[CLASSIFICAÇÃO]],Lista_Susp_!PRAZO,2,0)+Tabela1[[#This Row],[DATA]],"")</f>
        <v/>
      </c>
      <c r="AA1242" s="13" t="b">
        <f ca="1">IF(Tabela1[[#This Row],[R.A.E]]="SIM",IF(AC1242="ok","CONCLUÍDO",IF(Tabela1[[#This Row],[PRAZO ABERTURA R.A.E]]&lt;TODAY(),"ATRASADO","NO PRAZO")))</f>
        <v>0</v>
      </c>
      <c r="AB1242" s="13" t="str">
        <f ca="1">IF(Tabela1[[#This Row],[PRAZO ABERTURA R.A.E]]&gt;=TODAY(),"",IF(Tabela1[[#This Row],[STATUS]]="ATRASADO",TODAY()-Tabela1[[#This Row],[PRAZO ABERTURA R.A.E]],""))</f>
        <v/>
      </c>
      <c r="AE1242" s="3"/>
    </row>
    <row r="1243" spans="1:31" x14ac:dyDescent="0.25">
      <c r="A1243" s="2">
        <v>1242</v>
      </c>
      <c r="C1243" s="85"/>
      <c r="D1243" s="18" t="str">
        <f t="shared" si="18"/>
        <v>janeiro</v>
      </c>
      <c r="F1243" s="80"/>
      <c r="H1243" s="23"/>
      <c r="I1243" s="131"/>
      <c r="J1243" s="3"/>
      <c r="K1243" s="5"/>
      <c r="L1243" s="6"/>
      <c r="M1243" s="3"/>
      <c r="N1243" s="2"/>
      <c r="O1243" s="2"/>
      <c r="S1243" s="3"/>
      <c r="T1243"/>
      <c r="Y1243" s="3"/>
      <c r="Z1243" s="4" t="str">
        <f>IF(Tabela1[[#This Row],[R.A.E]]="SIM",VLOOKUP(Tabela1[[#This Row],[CLASSIFICAÇÃO]],Lista_Susp_!PRAZO,2,0)+Tabela1[[#This Row],[DATA]],"")</f>
        <v/>
      </c>
      <c r="AA1243" s="13" t="b">
        <f ca="1">IF(Tabela1[[#This Row],[R.A.E]]="SIM",IF(AC1243="ok","CONCLUÍDO",IF(Tabela1[[#This Row],[PRAZO ABERTURA R.A.E]]&lt;TODAY(),"ATRASADO","NO PRAZO")))</f>
        <v>0</v>
      </c>
      <c r="AB1243" s="13" t="str">
        <f ca="1">IF(Tabela1[[#This Row],[PRAZO ABERTURA R.A.E]]&gt;=TODAY(),"",IF(Tabela1[[#This Row],[STATUS]]="ATRASADO",TODAY()-Tabela1[[#This Row],[PRAZO ABERTURA R.A.E]],""))</f>
        <v/>
      </c>
      <c r="AE1243" s="3"/>
    </row>
    <row r="1244" spans="1:31" x14ac:dyDescent="0.25">
      <c r="A1244" s="2">
        <v>1243</v>
      </c>
      <c r="C1244" s="85"/>
      <c r="D1244" s="18" t="str">
        <f t="shared" si="18"/>
        <v>janeiro</v>
      </c>
      <c r="F1244" s="80"/>
      <c r="H1244" s="23"/>
      <c r="I1244" s="131"/>
      <c r="J1244" s="3"/>
      <c r="K1244" s="5"/>
      <c r="L1244" s="6"/>
      <c r="M1244" s="3"/>
      <c r="N1244" s="2"/>
      <c r="O1244" s="2"/>
      <c r="S1244" s="3"/>
      <c r="T1244"/>
      <c r="Y1244" s="3"/>
      <c r="Z1244" s="4" t="str">
        <f>IF(Tabela1[[#This Row],[R.A.E]]="SIM",VLOOKUP(Tabela1[[#This Row],[CLASSIFICAÇÃO]],Lista_Susp_!PRAZO,2,0)+Tabela1[[#This Row],[DATA]],"")</f>
        <v/>
      </c>
      <c r="AA1244" s="13" t="b">
        <f ca="1">IF(Tabela1[[#This Row],[R.A.E]]="SIM",IF(AC1244="ok","CONCLUÍDO",IF(Tabela1[[#This Row],[PRAZO ABERTURA R.A.E]]&lt;TODAY(),"ATRASADO","NO PRAZO")))</f>
        <v>0</v>
      </c>
      <c r="AB1244" s="13" t="str">
        <f ca="1">IF(Tabela1[[#This Row],[PRAZO ABERTURA R.A.E]]&gt;=TODAY(),"",IF(Tabela1[[#This Row],[STATUS]]="ATRASADO",TODAY()-Tabela1[[#This Row],[PRAZO ABERTURA R.A.E]],""))</f>
        <v/>
      </c>
      <c r="AE1244" s="3"/>
    </row>
    <row r="1245" spans="1:31" x14ac:dyDescent="0.25">
      <c r="A1245" s="2">
        <v>1244</v>
      </c>
      <c r="C1245" s="85"/>
      <c r="D1245" s="18" t="str">
        <f t="shared" si="18"/>
        <v>janeiro</v>
      </c>
      <c r="F1245" s="80"/>
      <c r="H1245" s="23"/>
      <c r="I1245" s="131"/>
      <c r="J1245" s="3"/>
      <c r="K1245" s="5"/>
      <c r="L1245" s="6"/>
      <c r="M1245" s="3"/>
      <c r="N1245" s="2"/>
      <c r="O1245" s="2"/>
      <c r="S1245" s="3"/>
      <c r="T1245"/>
      <c r="Y1245" s="3"/>
      <c r="Z1245" s="4" t="str">
        <f>IF(Tabela1[[#This Row],[R.A.E]]="SIM",VLOOKUP(Tabela1[[#This Row],[CLASSIFICAÇÃO]],Lista_Susp_!PRAZO,2,0)+Tabela1[[#This Row],[DATA]],"")</f>
        <v/>
      </c>
      <c r="AA1245" s="13" t="b">
        <f ca="1">IF(Tabela1[[#This Row],[R.A.E]]="SIM",IF(AC1245="ok","CONCLUÍDO",IF(Tabela1[[#This Row],[PRAZO ABERTURA R.A.E]]&lt;TODAY(),"ATRASADO","NO PRAZO")))</f>
        <v>0</v>
      </c>
      <c r="AB1245" s="13" t="str">
        <f ca="1">IF(Tabela1[[#This Row],[PRAZO ABERTURA R.A.E]]&gt;=TODAY(),"",IF(Tabela1[[#This Row],[STATUS]]="ATRASADO",TODAY()-Tabela1[[#This Row],[PRAZO ABERTURA R.A.E]],""))</f>
        <v/>
      </c>
      <c r="AE1245" s="3"/>
    </row>
    <row r="1246" spans="1:31" x14ac:dyDescent="0.25">
      <c r="A1246" s="2">
        <v>1245</v>
      </c>
      <c r="C1246" s="85"/>
      <c r="D1246" s="18" t="str">
        <f t="shared" si="18"/>
        <v>janeiro</v>
      </c>
      <c r="F1246" s="80"/>
      <c r="H1246" s="23"/>
      <c r="I1246" s="131"/>
      <c r="J1246" s="3"/>
      <c r="K1246" s="5"/>
      <c r="L1246" s="6"/>
      <c r="M1246" s="3"/>
      <c r="N1246" s="2"/>
      <c r="O1246" s="2"/>
      <c r="S1246" s="3"/>
      <c r="T1246"/>
      <c r="Y1246" s="3"/>
      <c r="Z1246" s="4" t="str">
        <f>IF(Tabela1[[#This Row],[R.A.E]]="SIM",VLOOKUP(Tabela1[[#This Row],[CLASSIFICAÇÃO]],Lista_Susp_!PRAZO,2,0)+Tabela1[[#This Row],[DATA]],"")</f>
        <v/>
      </c>
      <c r="AA1246" s="13" t="b">
        <f ca="1">IF(Tabela1[[#This Row],[R.A.E]]="SIM",IF(AC1246="ok","CONCLUÍDO",IF(Tabela1[[#This Row],[PRAZO ABERTURA R.A.E]]&lt;TODAY(),"ATRASADO","NO PRAZO")))</f>
        <v>0</v>
      </c>
      <c r="AB1246" s="13" t="str">
        <f ca="1">IF(Tabela1[[#This Row],[PRAZO ABERTURA R.A.E]]&gt;=TODAY(),"",IF(Tabela1[[#This Row],[STATUS]]="ATRASADO",TODAY()-Tabela1[[#This Row],[PRAZO ABERTURA R.A.E]],""))</f>
        <v/>
      </c>
      <c r="AE1246" s="3"/>
    </row>
    <row r="1247" spans="1:31" x14ac:dyDescent="0.25">
      <c r="A1247" s="2">
        <v>1246</v>
      </c>
      <c r="C1247" s="85"/>
      <c r="D1247" s="18" t="str">
        <f t="shared" si="18"/>
        <v>janeiro</v>
      </c>
      <c r="F1247" s="80"/>
      <c r="H1247" s="23"/>
      <c r="I1247" s="131"/>
      <c r="J1247" s="3"/>
      <c r="K1247" s="5"/>
      <c r="L1247" s="6"/>
      <c r="M1247" s="3"/>
      <c r="N1247" s="2"/>
      <c r="O1247" s="2"/>
      <c r="S1247" s="3"/>
      <c r="T1247"/>
      <c r="Y1247" s="3"/>
      <c r="Z1247" s="4" t="str">
        <f>IF(Tabela1[[#This Row],[R.A.E]]="SIM",VLOOKUP(Tabela1[[#This Row],[CLASSIFICAÇÃO]],Lista_Susp_!PRAZO,2,0)+Tabela1[[#This Row],[DATA]],"")</f>
        <v/>
      </c>
      <c r="AA1247" s="13" t="b">
        <f ca="1">IF(Tabela1[[#This Row],[R.A.E]]="SIM",IF(AC1247="ok","CONCLUÍDO",IF(Tabela1[[#This Row],[PRAZO ABERTURA R.A.E]]&lt;TODAY(),"ATRASADO","NO PRAZO")))</f>
        <v>0</v>
      </c>
      <c r="AB1247" s="13" t="str">
        <f ca="1">IF(Tabela1[[#This Row],[PRAZO ABERTURA R.A.E]]&gt;=TODAY(),"",IF(Tabela1[[#This Row],[STATUS]]="ATRASADO",TODAY()-Tabela1[[#This Row],[PRAZO ABERTURA R.A.E]],""))</f>
        <v/>
      </c>
      <c r="AE1247" s="3"/>
    </row>
    <row r="1248" spans="1:31" x14ac:dyDescent="0.25">
      <c r="A1248" s="2">
        <v>1247</v>
      </c>
      <c r="C1248" s="85"/>
      <c r="D1248" s="18" t="str">
        <f t="shared" si="18"/>
        <v>janeiro</v>
      </c>
      <c r="F1248" s="80"/>
      <c r="H1248" s="23"/>
      <c r="I1248" s="131"/>
      <c r="J1248" s="3"/>
      <c r="K1248" s="5"/>
      <c r="L1248" s="6"/>
      <c r="M1248" s="3"/>
      <c r="N1248" s="2"/>
      <c r="O1248" s="2"/>
      <c r="S1248" s="3"/>
      <c r="T1248"/>
      <c r="Y1248" s="3"/>
      <c r="Z1248" s="4" t="str">
        <f>IF(Tabela1[[#This Row],[R.A.E]]="SIM",VLOOKUP(Tabela1[[#This Row],[CLASSIFICAÇÃO]],Lista_Susp_!PRAZO,2,0)+Tabela1[[#This Row],[DATA]],"")</f>
        <v/>
      </c>
      <c r="AA1248" s="13" t="b">
        <f ca="1">IF(Tabela1[[#This Row],[R.A.E]]="SIM",IF(AC1248="ok","CONCLUÍDO",IF(Tabela1[[#This Row],[PRAZO ABERTURA R.A.E]]&lt;TODAY(),"ATRASADO","NO PRAZO")))</f>
        <v>0</v>
      </c>
      <c r="AB1248" s="13" t="str">
        <f ca="1">IF(Tabela1[[#This Row],[PRAZO ABERTURA R.A.E]]&gt;=TODAY(),"",IF(Tabela1[[#This Row],[STATUS]]="ATRASADO",TODAY()-Tabela1[[#This Row],[PRAZO ABERTURA R.A.E]],""))</f>
        <v/>
      </c>
      <c r="AE1248" s="3"/>
    </row>
    <row r="1249" spans="1:31" x14ac:dyDescent="0.25">
      <c r="A1249" s="2">
        <v>1248</v>
      </c>
      <c r="C1249" s="85"/>
      <c r="D1249" s="18" t="str">
        <f t="shared" si="18"/>
        <v>janeiro</v>
      </c>
      <c r="F1249" s="80"/>
      <c r="H1249" s="23"/>
      <c r="I1249" s="131"/>
      <c r="J1249" s="3"/>
      <c r="K1249" s="5"/>
      <c r="L1249" s="6"/>
      <c r="M1249" s="3"/>
      <c r="N1249" s="2"/>
      <c r="O1249" s="2"/>
      <c r="S1249" s="3"/>
      <c r="T1249"/>
      <c r="Y1249" s="3"/>
      <c r="Z1249" s="4" t="str">
        <f>IF(Tabela1[[#This Row],[R.A.E]]="SIM",VLOOKUP(Tabela1[[#This Row],[CLASSIFICAÇÃO]],Lista_Susp_!PRAZO,2,0)+Tabela1[[#This Row],[DATA]],"")</f>
        <v/>
      </c>
      <c r="AA1249" s="13" t="b">
        <f ca="1">IF(Tabela1[[#This Row],[R.A.E]]="SIM",IF(AC1249="ok","CONCLUÍDO",IF(Tabela1[[#This Row],[PRAZO ABERTURA R.A.E]]&lt;TODAY(),"ATRASADO","NO PRAZO")))</f>
        <v>0</v>
      </c>
      <c r="AB1249" s="13" t="str">
        <f ca="1">IF(Tabela1[[#This Row],[PRAZO ABERTURA R.A.E]]&gt;=TODAY(),"",IF(Tabela1[[#This Row],[STATUS]]="ATRASADO",TODAY()-Tabela1[[#This Row],[PRAZO ABERTURA R.A.E]],""))</f>
        <v/>
      </c>
      <c r="AE1249" s="3"/>
    </row>
    <row r="1250" spans="1:31" x14ac:dyDescent="0.25">
      <c r="A1250" s="2">
        <v>1249</v>
      </c>
      <c r="C1250" s="85"/>
      <c r="D1250" s="18" t="str">
        <f t="shared" si="18"/>
        <v>janeiro</v>
      </c>
      <c r="F1250" s="80"/>
      <c r="H1250" s="23"/>
      <c r="I1250" s="131"/>
      <c r="J1250" s="3"/>
      <c r="K1250" s="5"/>
      <c r="L1250" s="6"/>
      <c r="M1250" s="3"/>
      <c r="N1250" s="2"/>
      <c r="O1250" s="2"/>
      <c r="S1250" s="3"/>
      <c r="T1250"/>
      <c r="Y1250" s="3"/>
      <c r="Z1250" s="4" t="str">
        <f>IF(Tabela1[[#This Row],[R.A.E]]="SIM",VLOOKUP(Tabela1[[#This Row],[CLASSIFICAÇÃO]],Lista_Susp_!PRAZO,2,0)+Tabela1[[#This Row],[DATA]],"")</f>
        <v/>
      </c>
      <c r="AA1250" s="13" t="b">
        <f ca="1">IF(Tabela1[[#This Row],[R.A.E]]="SIM",IF(AC1250="ok","CONCLUÍDO",IF(Tabela1[[#This Row],[PRAZO ABERTURA R.A.E]]&lt;TODAY(),"ATRASADO","NO PRAZO")))</f>
        <v>0</v>
      </c>
      <c r="AB1250" s="13" t="str">
        <f ca="1">IF(Tabela1[[#This Row],[PRAZO ABERTURA R.A.E]]&gt;=TODAY(),"",IF(Tabela1[[#This Row],[STATUS]]="ATRASADO",TODAY()-Tabela1[[#This Row],[PRAZO ABERTURA R.A.E]],""))</f>
        <v/>
      </c>
      <c r="AE1250" s="3"/>
    </row>
    <row r="1251" spans="1:31" x14ac:dyDescent="0.25">
      <c r="A1251" s="2">
        <v>1250</v>
      </c>
      <c r="C1251" s="85"/>
      <c r="D1251" s="18" t="str">
        <f t="shared" si="18"/>
        <v>janeiro</v>
      </c>
      <c r="F1251" s="80"/>
      <c r="H1251" s="23"/>
      <c r="I1251" s="131"/>
      <c r="J1251" s="3"/>
      <c r="K1251" s="5"/>
      <c r="L1251" s="6"/>
      <c r="M1251" s="3"/>
      <c r="N1251" s="2"/>
      <c r="O1251" s="2"/>
      <c r="S1251" s="3"/>
      <c r="T1251"/>
      <c r="Y1251" s="3"/>
      <c r="Z1251" s="4" t="str">
        <f>IF(Tabela1[[#This Row],[R.A.E]]="SIM",VLOOKUP(Tabela1[[#This Row],[CLASSIFICAÇÃO]],Lista_Susp_!PRAZO,2,0)+Tabela1[[#This Row],[DATA]],"")</f>
        <v/>
      </c>
      <c r="AA1251" s="13" t="b">
        <f ca="1">IF(Tabela1[[#This Row],[R.A.E]]="SIM",IF(AC1251="ok","CONCLUÍDO",IF(Tabela1[[#This Row],[PRAZO ABERTURA R.A.E]]&lt;TODAY(),"ATRASADO","NO PRAZO")))</f>
        <v>0</v>
      </c>
      <c r="AB1251" s="13" t="str">
        <f ca="1">IF(Tabela1[[#This Row],[PRAZO ABERTURA R.A.E]]&gt;=TODAY(),"",IF(Tabela1[[#This Row],[STATUS]]="ATRASADO",TODAY()-Tabela1[[#This Row],[PRAZO ABERTURA R.A.E]],""))</f>
        <v/>
      </c>
      <c r="AE1251" s="3"/>
    </row>
    <row r="1252" spans="1:31" x14ac:dyDescent="0.25">
      <c r="A1252" s="2">
        <v>1251</v>
      </c>
      <c r="C1252" s="85"/>
      <c r="D1252" s="18" t="str">
        <f t="shared" si="18"/>
        <v>janeiro</v>
      </c>
      <c r="F1252" s="80"/>
      <c r="H1252" s="23"/>
      <c r="I1252" s="131"/>
      <c r="J1252" s="3"/>
      <c r="K1252" s="5"/>
      <c r="L1252" s="6"/>
      <c r="M1252" s="3"/>
      <c r="N1252" s="2"/>
      <c r="O1252" s="2"/>
      <c r="S1252" s="3"/>
      <c r="T1252"/>
      <c r="Y1252" s="3"/>
      <c r="Z1252" s="4" t="str">
        <f>IF(Tabela1[[#This Row],[R.A.E]]="SIM",VLOOKUP(Tabela1[[#This Row],[CLASSIFICAÇÃO]],Lista_Susp_!PRAZO,2,0)+Tabela1[[#This Row],[DATA]],"")</f>
        <v/>
      </c>
      <c r="AA1252" s="13" t="b">
        <f ca="1">IF(Tabela1[[#This Row],[R.A.E]]="SIM",IF(AC1252="ok","CONCLUÍDO",IF(Tabela1[[#This Row],[PRAZO ABERTURA R.A.E]]&lt;TODAY(),"ATRASADO","NO PRAZO")))</f>
        <v>0</v>
      </c>
      <c r="AB1252" s="13" t="str">
        <f ca="1">IF(Tabela1[[#This Row],[PRAZO ABERTURA R.A.E]]&gt;=TODAY(),"",IF(Tabela1[[#This Row],[STATUS]]="ATRASADO",TODAY()-Tabela1[[#This Row],[PRAZO ABERTURA R.A.E]],""))</f>
        <v/>
      </c>
      <c r="AE1252" s="3"/>
    </row>
    <row r="1253" spans="1:31" x14ac:dyDescent="0.25">
      <c r="A1253" s="2">
        <v>1252</v>
      </c>
      <c r="C1253" s="85"/>
      <c r="D1253" s="18" t="str">
        <f t="shared" si="18"/>
        <v>janeiro</v>
      </c>
      <c r="F1253" s="80"/>
      <c r="H1253" s="23"/>
      <c r="I1253" s="131"/>
      <c r="J1253" s="3"/>
      <c r="K1253" s="5"/>
      <c r="L1253" s="6"/>
      <c r="M1253" s="3"/>
      <c r="N1253" s="2"/>
      <c r="O1253" s="2"/>
      <c r="S1253" s="3"/>
      <c r="T1253"/>
      <c r="Y1253" s="3"/>
      <c r="Z1253" s="4" t="str">
        <f>IF(Tabela1[[#This Row],[R.A.E]]="SIM",VLOOKUP(Tabela1[[#This Row],[CLASSIFICAÇÃO]],Lista_Susp_!PRAZO,2,0)+Tabela1[[#This Row],[DATA]],"")</f>
        <v/>
      </c>
      <c r="AA1253" s="13" t="b">
        <f ca="1">IF(Tabela1[[#This Row],[R.A.E]]="SIM",IF(AC1253="ok","CONCLUÍDO",IF(Tabela1[[#This Row],[PRAZO ABERTURA R.A.E]]&lt;TODAY(),"ATRASADO","NO PRAZO")))</f>
        <v>0</v>
      </c>
      <c r="AB1253" s="13" t="str">
        <f ca="1">IF(Tabela1[[#This Row],[PRAZO ABERTURA R.A.E]]&gt;=TODAY(),"",IF(Tabela1[[#This Row],[STATUS]]="ATRASADO",TODAY()-Tabela1[[#This Row],[PRAZO ABERTURA R.A.E]],""))</f>
        <v/>
      </c>
      <c r="AE1253" s="3"/>
    </row>
    <row r="1254" spans="1:31" x14ac:dyDescent="0.25">
      <c r="A1254" s="2">
        <v>1253</v>
      </c>
      <c r="C1254" s="85"/>
      <c r="D1254" s="18" t="str">
        <f t="shared" si="18"/>
        <v>janeiro</v>
      </c>
      <c r="F1254" s="80"/>
      <c r="H1254" s="23"/>
      <c r="I1254" s="131"/>
      <c r="J1254" s="3"/>
      <c r="K1254" s="5"/>
      <c r="L1254" s="6"/>
      <c r="M1254" s="3"/>
      <c r="N1254" s="2"/>
      <c r="O1254" s="2"/>
      <c r="S1254" s="3"/>
      <c r="T1254"/>
      <c r="Y1254" s="3"/>
      <c r="Z1254" s="4" t="str">
        <f>IF(Tabela1[[#This Row],[R.A.E]]="SIM",VLOOKUP(Tabela1[[#This Row],[CLASSIFICAÇÃO]],Lista_Susp_!PRAZO,2,0)+Tabela1[[#This Row],[DATA]],"")</f>
        <v/>
      </c>
      <c r="AA1254" s="13" t="b">
        <f ca="1">IF(Tabela1[[#This Row],[R.A.E]]="SIM",IF(AC1254="ok","CONCLUÍDO",IF(Tabela1[[#This Row],[PRAZO ABERTURA R.A.E]]&lt;TODAY(),"ATRASADO","NO PRAZO")))</f>
        <v>0</v>
      </c>
      <c r="AB1254" s="13" t="str">
        <f ca="1">IF(Tabela1[[#This Row],[PRAZO ABERTURA R.A.E]]&gt;=TODAY(),"",IF(Tabela1[[#This Row],[STATUS]]="ATRASADO",TODAY()-Tabela1[[#This Row],[PRAZO ABERTURA R.A.E]],""))</f>
        <v/>
      </c>
      <c r="AE1254" s="3"/>
    </row>
    <row r="1255" spans="1:31" x14ac:dyDescent="0.25">
      <c r="A1255" s="2">
        <v>1254</v>
      </c>
      <c r="C1255" s="85"/>
      <c r="D1255" s="18" t="str">
        <f t="shared" si="18"/>
        <v>janeiro</v>
      </c>
      <c r="F1255" s="80"/>
      <c r="H1255" s="23"/>
      <c r="I1255" s="131"/>
      <c r="J1255" s="3"/>
      <c r="K1255" s="5"/>
      <c r="L1255" s="6"/>
      <c r="M1255" s="3"/>
      <c r="N1255" s="2"/>
      <c r="O1255" s="2"/>
      <c r="S1255" s="3"/>
      <c r="T1255"/>
      <c r="Y1255" s="3"/>
      <c r="Z1255" s="4" t="str">
        <f>IF(Tabela1[[#This Row],[R.A.E]]="SIM",VLOOKUP(Tabela1[[#This Row],[CLASSIFICAÇÃO]],Lista_Susp_!PRAZO,2,0)+Tabela1[[#This Row],[DATA]],"")</f>
        <v/>
      </c>
      <c r="AA1255" s="13" t="b">
        <f ca="1">IF(Tabela1[[#This Row],[R.A.E]]="SIM",IF(AC1255="ok","CONCLUÍDO",IF(Tabela1[[#This Row],[PRAZO ABERTURA R.A.E]]&lt;TODAY(),"ATRASADO","NO PRAZO")))</f>
        <v>0</v>
      </c>
      <c r="AB1255" s="13" t="str">
        <f ca="1">IF(Tabela1[[#This Row],[PRAZO ABERTURA R.A.E]]&gt;=TODAY(),"",IF(Tabela1[[#This Row],[STATUS]]="ATRASADO",TODAY()-Tabela1[[#This Row],[PRAZO ABERTURA R.A.E]],""))</f>
        <v/>
      </c>
      <c r="AE1255" s="3"/>
    </row>
    <row r="1256" spans="1:31" x14ac:dyDescent="0.25">
      <c r="A1256" s="2">
        <v>1255</v>
      </c>
      <c r="C1256" s="85"/>
      <c r="D1256" s="18" t="str">
        <f t="shared" si="18"/>
        <v>janeiro</v>
      </c>
      <c r="F1256" s="80"/>
      <c r="H1256" s="23"/>
      <c r="I1256" s="131"/>
      <c r="J1256" s="3"/>
      <c r="K1256" s="5"/>
      <c r="L1256" s="6"/>
      <c r="M1256" s="3"/>
      <c r="N1256" s="2"/>
      <c r="O1256" s="2"/>
      <c r="S1256" s="3"/>
      <c r="T1256"/>
      <c r="Y1256" s="3"/>
      <c r="Z1256" s="4" t="str">
        <f>IF(Tabela1[[#This Row],[R.A.E]]="SIM",VLOOKUP(Tabela1[[#This Row],[CLASSIFICAÇÃO]],Lista_Susp_!PRAZO,2,0)+Tabela1[[#This Row],[DATA]],"")</f>
        <v/>
      </c>
      <c r="AA1256" s="13" t="b">
        <f ca="1">IF(Tabela1[[#This Row],[R.A.E]]="SIM",IF(AC1256="ok","CONCLUÍDO",IF(Tabela1[[#This Row],[PRAZO ABERTURA R.A.E]]&lt;TODAY(),"ATRASADO","NO PRAZO")))</f>
        <v>0</v>
      </c>
      <c r="AB1256" s="13" t="str">
        <f ca="1">IF(Tabela1[[#This Row],[PRAZO ABERTURA R.A.E]]&gt;=TODAY(),"",IF(Tabela1[[#This Row],[STATUS]]="ATRASADO",TODAY()-Tabela1[[#This Row],[PRAZO ABERTURA R.A.E]],""))</f>
        <v/>
      </c>
      <c r="AE1256" s="3"/>
    </row>
    <row r="1257" spans="1:31" x14ac:dyDescent="0.25">
      <c r="A1257" s="2">
        <v>1256</v>
      </c>
      <c r="C1257" s="85"/>
      <c r="D1257" s="18" t="str">
        <f t="shared" si="18"/>
        <v>janeiro</v>
      </c>
      <c r="F1257" s="80"/>
      <c r="H1257" s="23"/>
      <c r="I1257" s="131"/>
      <c r="J1257" s="3"/>
      <c r="K1257" s="5"/>
      <c r="L1257" s="6"/>
      <c r="M1257" s="3"/>
      <c r="N1257" s="2"/>
      <c r="O1257" s="2"/>
      <c r="S1257" s="3"/>
      <c r="T1257"/>
      <c r="Y1257" s="3"/>
      <c r="Z1257" s="4" t="str">
        <f>IF(Tabela1[[#This Row],[R.A.E]]="SIM",VLOOKUP(Tabela1[[#This Row],[CLASSIFICAÇÃO]],Lista_Susp_!PRAZO,2,0)+Tabela1[[#This Row],[DATA]],"")</f>
        <v/>
      </c>
      <c r="AA1257" s="13" t="b">
        <f ca="1">IF(Tabela1[[#This Row],[R.A.E]]="SIM",IF(AC1257="ok","CONCLUÍDO",IF(Tabela1[[#This Row],[PRAZO ABERTURA R.A.E]]&lt;TODAY(),"ATRASADO","NO PRAZO")))</f>
        <v>0</v>
      </c>
      <c r="AB1257" s="13" t="str">
        <f ca="1">IF(Tabela1[[#This Row],[PRAZO ABERTURA R.A.E]]&gt;=TODAY(),"",IF(Tabela1[[#This Row],[STATUS]]="ATRASADO",TODAY()-Tabela1[[#This Row],[PRAZO ABERTURA R.A.E]],""))</f>
        <v/>
      </c>
      <c r="AE1257" s="3"/>
    </row>
    <row r="1258" spans="1:31" x14ac:dyDescent="0.25">
      <c r="A1258" s="2">
        <v>1257</v>
      </c>
      <c r="C1258" s="85"/>
      <c r="D1258" s="18" t="str">
        <f t="shared" si="18"/>
        <v>janeiro</v>
      </c>
      <c r="F1258" s="80"/>
      <c r="H1258" s="23"/>
      <c r="I1258" s="131"/>
      <c r="J1258" s="3"/>
      <c r="K1258" s="5"/>
      <c r="L1258" s="6"/>
      <c r="M1258" s="3"/>
      <c r="N1258" s="2"/>
      <c r="O1258" s="2"/>
      <c r="S1258" s="3"/>
      <c r="T1258"/>
      <c r="Y1258" s="3"/>
      <c r="Z1258" s="4" t="str">
        <f>IF(Tabela1[[#This Row],[R.A.E]]="SIM",VLOOKUP(Tabela1[[#This Row],[CLASSIFICAÇÃO]],Lista_Susp_!PRAZO,2,0)+Tabela1[[#This Row],[DATA]],"")</f>
        <v/>
      </c>
      <c r="AA1258" s="13" t="b">
        <f ca="1">IF(Tabela1[[#This Row],[R.A.E]]="SIM",IF(AC1258="ok","CONCLUÍDO",IF(Tabela1[[#This Row],[PRAZO ABERTURA R.A.E]]&lt;TODAY(),"ATRASADO","NO PRAZO")))</f>
        <v>0</v>
      </c>
      <c r="AB1258" s="13" t="str">
        <f ca="1">IF(Tabela1[[#This Row],[PRAZO ABERTURA R.A.E]]&gt;=TODAY(),"",IF(Tabela1[[#This Row],[STATUS]]="ATRASADO",TODAY()-Tabela1[[#This Row],[PRAZO ABERTURA R.A.E]],""))</f>
        <v/>
      </c>
      <c r="AE1258" s="3"/>
    </row>
    <row r="1259" spans="1:31" x14ac:dyDescent="0.25">
      <c r="A1259" s="2">
        <v>1258</v>
      </c>
      <c r="C1259" s="85"/>
      <c r="D1259" s="18" t="str">
        <f t="shared" si="18"/>
        <v>janeiro</v>
      </c>
      <c r="F1259" s="80"/>
      <c r="H1259" s="23"/>
      <c r="I1259" s="131"/>
      <c r="J1259" s="3"/>
      <c r="K1259" s="5"/>
      <c r="L1259" s="6"/>
      <c r="M1259" s="3"/>
      <c r="N1259" s="2"/>
      <c r="O1259" s="2"/>
      <c r="S1259" s="3"/>
      <c r="T1259"/>
      <c r="Y1259" s="3"/>
      <c r="Z1259" s="4" t="str">
        <f>IF(Tabela1[[#This Row],[R.A.E]]="SIM",VLOOKUP(Tabela1[[#This Row],[CLASSIFICAÇÃO]],Lista_Susp_!PRAZO,2,0)+Tabela1[[#This Row],[DATA]],"")</f>
        <v/>
      </c>
      <c r="AA1259" s="13" t="b">
        <f ca="1">IF(Tabela1[[#This Row],[R.A.E]]="SIM",IF(AC1259="ok","CONCLUÍDO",IF(Tabela1[[#This Row],[PRAZO ABERTURA R.A.E]]&lt;TODAY(),"ATRASADO","NO PRAZO")))</f>
        <v>0</v>
      </c>
      <c r="AB1259" s="13" t="str">
        <f ca="1">IF(Tabela1[[#This Row],[PRAZO ABERTURA R.A.E]]&gt;=TODAY(),"",IF(Tabela1[[#This Row],[STATUS]]="ATRASADO",TODAY()-Tabela1[[#This Row],[PRAZO ABERTURA R.A.E]],""))</f>
        <v/>
      </c>
      <c r="AE1259" s="3"/>
    </row>
    <row r="1260" spans="1:31" x14ac:dyDescent="0.25">
      <c r="A1260" s="2">
        <v>1259</v>
      </c>
      <c r="C1260" s="85"/>
      <c r="D1260" s="18" t="str">
        <f t="shared" si="18"/>
        <v>janeiro</v>
      </c>
      <c r="F1260" s="80"/>
      <c r="H1260" s="23"/>
      <c r="I1260" s="131"/>
      <c r="J1260" s="3"/>
      <c r="K1260" s="5"/>
      <c r="L1260" s="6"/>
      <c r="M1260" s="3"/>
      <c r="N1260" s="2"/>
      <c r="O1260" s="2"/>
      <c r="S1260" s="3"/>
      <c r="T1260"/>
      <c r="Y1260" s="3"/>
      <c r="Z1260" s="4" t="str">
        <f>IF(Tabela1[[#This Row],[R.A.E]]="SIM",VLOOKUP(Tabela1[[#This Row],[CLASSIFICAÇÃO]],Lista_Susp_!PRAZO,2,0)+Tabela1[[#This Row],[DATA]],"")</f>
        <v/>
      </c>
      <c r="AA1260" s="13" t="b">
        <f ca="1">IF(Tabela1[[#This Row],[R.A.E]]="SIM",IF(AC1260="ok","CONCLUÍDO",IF(Tabela1[[#This Row],[PRAZO ABERTURA R.A.E]]&lt;TODAY(),"ATRASADO","NO PRAZO")))</f>
        <v>0</v>
      </c>
      <c r="AB1260" s="13" t="str">
        <f ca="1">IF(Tabela1[[#This Row],[PRAZO ABERTURA R.A.E]]&gt;=TODAY(),"",IF(Tabela1[[#This Row],[STATUS]]="ATRASADO",TODAY()-Tabela1[[#This Row],[PRAZO ABERTURA R.A.E]],""))</f>
        <v/>
      </c>
      <c r="AE1260" s="3"/>
    </row>
    <row r="1261" spans="1:31" x14ac:dyDescent="0.25">
      <c r="A1261" s="2">
        <v>1260</v>
      </c>
      <c r="C1261" s="85"/>
      <c r="D1261" s="18" t="str">
        <f t="shared" si="18"/>
        <v>janeiro</v>
      </c>
      <c r="F1261" s="80"/>
      <c r="H1261" s="23"/>
      <c r="I1261" s="131"/>
      <c r="J1261" s="3"/>
      <c r="K1261" s="5"/>
      <c r="L1261" s="6"/>
      <c r="M1261" s="3"/>
      <c r="N1261" s="2"/>
      <c r="O1261" s="2"/>
      <c r="S1261" s="3"/>
      <c r="T1261"/>
      <c r="Y1261" s="3"/>
      <c r="Z1261" s="4" t="str">
        <f>IF(Tabela1[[#This Row],[R.A.E]]="SIM",VLOOKUP(Tabela1[[#This Row],[CLASSIFICAÇÃO]],Lista_Susp_!PRAZO,2,0)+Tabela1[[#This Row],[DATA]],"")</f>
        <v/>
      </c>
      <c r="AA1261" s="13" t="b">
        <f ca="1">IF(Tabela1[[#This Row],[R.A.E]]="SIM",IF(AC1261="ok","CONCLUÍDO",IF(Tabela1[[#This Row],[PRAZO ABERTURA R.A.E]]&lt;TODAY(),"ATRASADO","NO PRAZO")))</f>
        <v>0</v>
      </c>
      <c r="AB1261" s="13" t="str">
        <f ca="1">IF(Tabela1[[#This Row],[PRAZO ABERTURA R.A.E]]&gt;=TODAY(),"",IF(Tabela1[[#This Row],[STATUS]]="ATRASADO",TODAY()-Tabela1[[#This Row],[PRAZO ABERTURA R.A.E]],""))</f>
        <v/>
      </c>
      <c r="AE1261" s="3"/>
    </row>
    <row r="1262" spans="1:31" x14ac:dyDescent="0.25">
      <c r="A1262" s="2">
        <v>1261</v>
      </c>
      <c r="C1262" s="85"/>
      <c r="D1262" s="18" t="str">
        <f t="shared" si="18"/>
        <v>janeiro</v>
      </c>
      <c r="F1262" s="80"/>
      <c r="H1262" s="23"/>
      <c r="I1262" s="131"/>
      <c r="J1262" s="3"/>
      <c r="K1262" s="5"/>
      <c r="L1262" s="6"/>
      <c r="M1262" s="3"/>
      <c r="N1262" s="2"/>
      <c r="O1262" s="2"/>
      <c r="S1262" s="3"/>
      <c r="T1262"/>
      <c r="Y1262" s="3"/>
      <c r="Z1262" s="4" t="str">
        <f>IF(Tabela1[[#This Row],[R.A.E]]="SIM",VLOOKUP(Tabela1[[#This Row],[CLASSIFICAÇÃO]],Lista_Susp_!PRAZO,2,0)+Tabela1[[#This Row],[DATA]],"")</f>
        <v/>
      </c>
      <c r="AA1262" s="13" t="b">
        <f ca="1">IF(Tabela1[[#This Row],[R.A.E]]="SIM",IF(AC1262="ok","CONCLUÍDO",IF(Tabela1[[#This Row],[PRAZO ABERTURA R.A.E]]&lt;TODAY(),"ATRASADO","NO PRAZO")))</f>
        <v>0</v>
      </c>
      <c r="AB1262" s="13" t="str">
        <f ca="1">IF(Tabela1[[#This Row],[PRAZO ABERTURA R.A.E]]&gt;=TODAY(),"",IF(Tabela1[[#This Row],[STATUS]]="ATRASADO",TODAY()-Tabela1[[#This Row],[PRAZO ABERTURA R.A.E]],""))</f>
        <v/>
      </c>
      <c r="AE1262" s="3"/>
    </row>
    <row r="1263" spans="1:31" x14ac:dyDescent="0.25">
      <c r="A1263" s="2">
        <v>1262</v>
      </c>
      <c r="C1263" s="85"/>
      <c r="D1263" s="18" t="str">
        <f t="shared" si="18"/>
        <v>janeiro</v>
      </c>
      <c r="F1263" s="80"/>
      <c r="H1263" s="23"/>
      <c r="I1263" s="131"/>
      <c r="J1263" s="3"/>
      <c r="K1263" s="5"/>
      <c r="L1263" s="6"/>
      <c r="M1263" s="3"/>
      <c r="N1263" s="2"/>
      <c r="O1263" s="2"/>
      <c r="S1263" s="3"/>
      <c r="T1263"/>
      <c r="Y1263" s="3"/>
      <c r="Z1263" s="4" t="str">
        <f>IF(Tabela1[[#This Row],[R.A.E]]="SIM",VLOOKUP(Tabela1[[#This Row],[CLASSIFICAÇÃO]],Lista_Susp_!PRAZO,2,0)+Tabela1[[#This Row],[DATA]],"")</f>
        <v/>
      </c>
      <c r="AA1263" s="13" t="b">
        <f ca="1">IF(Tabela1[[#This Row],[R.A.E]]="SIM",IF(AC1263="ok","CONCLUÍDO",IF(Tabela1[[#This Row],[PRAZO ABERTURA R.A.E]]&lt;TODAY(),"ATRASADO","NO PRAZO")))</f>
        <v>0</v>
      </c>
      <c r="AB1263" s="13" t="str">
        <f ca="1">IF(Tabela1[[#This Row],[PRAZO ABERTURA R.A.E]]&gt;=TODAY(),"",IF(Tabela1[[#This Row],[STATUS]]="ATRASADO",TODAY()-Tabela1[[#This Row],[PRAZO ABERTURA R.A.E]],""))</f>
        <v/>
      </c>
      <c r="AE1263" s="3"/>
    </row>
    <row r="1264" spans="1:31" x14ac:dyDescent="0.25">
      <c r="A1264" s="2">
        <v>1263</v>
      </c>
      <c r="C1264" s="85"/>
      <c r="D1264" s="18" t="str">
        <f t="shared" si="18"/>
        <v>janeiro</v>
      </c>
      <c r="F1264" s="80"/>
      <c r="H1264" s="23"/>
      <c r="I1264" s="131"/>
      <c r="J1264" s="3"/>
      <c r="K1264" s="5"/>
      <c r="L1264" s="6"/>
      <c r="M1264" s="3"/>
      <c r="N1264" s="2"/>
      <c r="O1264" s="2"/>
      <c r="S1264" s="3"/>
      <c r="T1264"/>
      <c r="Y1264" s="3"/>
      <c r="Z1264" s="4" t="str">
        <f>IF(Tabela1[[#This Row],[R.A.E]]="SIM",VLOOKUP(Tabela1[[#This Row],[CLASSIFICAÇÃO]],Lista_Susp_!PRAZO,2,0)+Tabela1[[#This Row],[DATA]],"")</f>
        <v/>
      </c>
      <c r="AA1264" s="13" t="b">
        <f ca="1">IF(Tabela1[[#This Row],[R.A.E]]="SIM",IF(AC1264="ok","CONCLUÍDO",IF(Tabela1[[#This Row],[PRAZO ABERTURA R.A.E]]&lt;TODAY(),"ATRASADO","NO PRAZO")))</f>
        <v>0</v>
      </c>
      <c r="AB1264" s="13" t="str">
        <f ca="1">IF(Tabela1[[#This Row],[PRAZO ABERTURA R.A.E]]&gt;=TODAY(),"",IF(Tabela1[[#This Row],[STATUS]]="ATRASADO",TODAY()-Tabela1[[#This Row],[PRAZO ABERTURA R.A.E]],""))</f>
        <v/>
      </c>
      <c r="AE1264" s="3"/>
    </row>
    <row r="1265" spans="1:31" x14ac:dyDescent="0.25">
      <c r="A1265" s="2">
        <v>1264</v>
      </c>
      <c r="C1265" s="85"/>
      <c r="D1265" s="18" t="str">
        <f t="shared" si="18"/>
        <v>janeiro</v>
      </c>
      <c r="F1265" s="80"/>
      <c r="H1265" s="23"/>
      <c r="I1265" s="131"/>
      <c r="J1265" s="3"/>
      <c r="K1265" s="5"/>
      <c r="L1265" s="6"/>
      <c r="M1265" s="3"/>
      <c r="N1265" s="2"/>
      <c r="O1265" s="2"/>
      <c r="S1265" s="3"/>
      <c r="T1265"/>
      <c r="Y1265" s="3"/>
      <c r="Z1265" s="4" t="str">
        <f>IF(Tabela1[[#This Row],[R.A.E]]="SIM",VLOOKUP(Tabela1[[#This Row],[CLASSIFICAÇÃO]],Lista_Susp_!PRAZO,2,0)+Tabela1[[#This Row],[DATA]],"")</f>
        <v/>
      </c>
      <c r="AA1265" s="13" t="b">
        <f ca="1">IF(Tabela1[[#This Row],[R.A.E]]="SIM",IF(AC1265="ok","CONCLUÍDO",IF(Tabela1[[#This Row],[PRAZO ABERTURA R.A.E]]&lt;TODAY(),"ATRASADO","NO PRAZO")))</f>
        <v>0</v>
      </c>
      <c r="AB1265" s="13" t="str">
        <f ca="1">IF(Tabela1[[#This Row],[PRAZO ABERTURA R.A.E]]&gt;=TODAY(),"",IF(Tabela1[[#This Row],[STATUS]]="ATRASADO",TODAY()-Tabela1[[#This Row],[PRAZO ABERTURA R.A.E]],""))</f>
        <v/>
      </c>
      <c r="AE1265" s="3"/>
    </row>
    <row r="1266" spans="1:31" x14ac:dyDescent="0.25">
      <c r="A1266" s="2">
        <v>1265</v>
      </c>
      <c r="C1266" s="85"/>
      <c r="D1266" s="18" t="str">
        <f t="shared" si="18"/>
        <v>janeiro</v>
      </c>
      <c r="F1266" s="80"/>
      <c r="H1266" s="23"/>
      <c r="I1266" s="131"/>
      <c r="J1266" s="3"/>
      <c r="K1266" s="5"/>
      <c r="L1266" s="6"/>
      <c r="M1266" s="3"/>
      <c r="N1266" s="2"/>
      <c r="O1266" s="2"/>
      <c r="S1266" s="3"/>
      <c r="T1266"/>
      <c r="Y1266" s="3"/>
      <c r="Z1266" s="4" t="str">
        <f>IF(Tabela1[[#This Row],[R.A.E]]="SIM",VLOOKUP(Tabela1[[#This Row],[CLASSIFICAÇÃO]],Lista_Susp_!PRAZO,2,0)+Tabela1[[#This Row],[DATA]],"")</f>
        <v/>
      </c>
      <c r="AA1266" s="13" t="b">
        <f ca="1">IF(Tabela1[[#This Row],[R.A.E]]="SIM",IF(AC1266="ok","CONCLUÍDO",IF(Tabela1[[#This Row],[PRAZO ABERTURA R.A.E]]&lt;TODAY(),"ATRASADO","NO PRAZO")))</f>
        <v>0</v>
      </c>
      <c r="AB1266" s="13" t="str">
        <f ca="1">IF(Tabela1[[#This Row],[PRAZO ABERTURA R.A.E]]&gt;=TODAY(),"",IF(Tabela1[[#This Row],[STATUS]]="ATRASADO",TODAY()-Tabela1[[#This Row],[PRAZO ABERTURA R.A.E]],""))</f>
        <v/>
      </c>
      <c r="AE1266" s="3"/>
    </row>
    <row r="1267" spans="1:31" x14ac:dyDescent="0.25">
      <c r="A1267" s="2">
        <v>1266</v>
      </c>
      <c r="C1267" s="85"/>
      <c r="D1267" s="18" t="str">
        <f t="shared" si="18"/>
        <v>janeiro</v>
      </c>
      <c r="F1267" s="80"/>
      <c r="H1267" s="23"/>
      <c r="I1267" s="131"/>
      <c r="J1267" s="3"/>
      <c r="K1267" s="5"/>
      <c r="L1267" s="6"/>
      <c r="M1267" s="3"/>
      <c r="N1267" s="2"/>
      <c r="O1267" s="2"/>
      <c r="S1267" s="3"/>
      <c r="T1267"/>
      <c r="Y1267" s="3"/>
      <c r="Z1267" s="4" t="str">
        <f>IF(Tabela1[[#This Row],[R.A.E]]="SIM",VLOOKUP(Tabela1[[#This Row],[CLASSIFICAÇÃO]],Lista_Susp_!PRAZO,2,0)+Tabela1[[#This Row],[DATA]],"")</f>
        <v/>
      </c>
      <c r="AA1267" s="13" t="b">
        <f ca="1">IF(Tabela1[[#This Row],[R.A.E]]="SIM",IF(AC1267="ok","CONCLUÍDO",IF(Tabela1[[#This Row],[PRAZO ABERTURA R.A.E]]&lt;TODAY(),"ATRASADO","NO PRAZO")))</f>
        <v>0</v>
      </c>
      <c r="AB1267" s="13" t="str">
        <f ca="1">IF(Tabela1[[#This Row],[PRAZO ABERTURA R.A.E]]&gt;=TODAY(),"",IF(Tabela1[[#This Row],[STATUS]]="ATRASADO",TODAY()-Tabela1[[#This Row],[PRAZO ABERTURA R.A.E]],""))</f>
        <v/>
      </c>
      <c r="AE1267" s="3"/>
    </row>
    <row r="1268" spans="1:31" x14ac:dyDescent="0.25">
      <c r="A1268" s="2">
        <v>1267</v>
      </c>
      <c r="C1268" s="85"/>
      <c r="D1268" s="18" t="str">
        <f t="shared" si="18"/>
        <v>janeiro</v>
      </c>
      <c r="F1268" s="80"/>
      <c r="H1268" s="23"/>
      <c r="I1268" s="131"/>
      <c r="J1268" s="3"/>
      <c r="K1268" s="5"/>
      <c r="L1268" s="6"/>
      <c r="M1268" s="3"/>
      <c r="N1268" s="2"/>
      <c r="O1268" s="2"/>
      <c r="S1268" s="3"/>
      <c r="T1268"/>
      <c r="Y1268" s="3"/>
      <c r="Z1268" s="4" t="str">
        <f>IF(Tabela1[[#This Row],[R.A.E]]="SIM",VLOOKUP(Tabela1[[#This Row],[CLASSIFICAÇÃO]],Lista_Susp_!PRAZO,2,0)+Tabela1[[#This Row],[DATA]],"")</f>
        <v/>
      </c>
      <c r="AA1268" s="13" t="b">
        <f ca="1">IF(Tabela1[[#This Row],[R.A.E]]="SIM",IF(AC1268="ok","CONCLUÍDO",IF(Tabela1[[#This Row],[PRAZO ABERTURA R.A.E]]&lt;TODAY(),"ATRASADO","NO PRAZO")))</f>
        <v>0</v>
      </c>
      <c r="AB1268" s="13" t="str">
        <f ca="1">IF(Tabela1[[#This Row],[PRAZO ABERTURA R.A.E]]&gt;=TODAY(),"",IF(Tabela1[[#This Row],[STATUS]]="ATRASADO",TODAY()-Tabela1[[#This Row],[PRAZO ABERTURA R.A.E]],""))</f>
        <v/>
      </c>
      <c r="AE1268" s="3"/>
    </row>
    <row r="1269" spans="1:31" x14ac:dyDescent="0.25">
      <c r="A1269" s="2">
        <v>1268</v>
      </c>
      <c r="C1269" s="85"/>
      <c r="D1269" s="18" t="str">
        <f t="shared" si="18"/>
        <v>janeiro</v>
      </c>
      <c r="F1269" s="80"/>
      <c r="H1269" s="23"/>
      <c r="I1269" s="131"/>
      <c r="J1269" s="3"/>
      <c r="K1269" s="5"/>
      <c r="L1269" s="6"/>
      <c r="M1269" s="3"/>
      <c r="N1269" s="2"/>
      <c r="O1269" s="2"/>
      <c r="S1269" s="3"/>
      <c r="T1269"/>
      <c r="Y1269" s="3"/>
      <c r="Z1269" s="4" t="str">
        <f>IF(Tabela1[[#This Row],[R.A.E]]="SIM",VLOOKUP(Tabela1[[#This Row],[CLASSIFICAÇÃO]],Lista_Susp_!PRAZO,2,0)+Tabela1[[#This Row],[DATA]],"")</f>
        <v/>
      </c>
      <c r="AA1269" s="13" t="b">
        <f ca="1">IF(Tabela1[[#This Row],[R.A.E]]="SIM",IF(AC1269="ok","CONCLUÍDO",IF(Tabela1[[#This Row],[PRAZO ABERTURA R.A.E]]&lt;TODAY(),"ATRASADO","NO PRAZO")))</f>
        <v>0</v>
      </c>
      <c r="AB1269" s="13" t="str">
        <f ca="1">IF(Tabela1[[#This Row],[PRAZO ABERTURA R.A.E]]&gt;=TODAY(),"",IF(Tabela1[[#This Row],[STATUS]]="ATRASADO",TODAY()-Tabela1[[#This Row],[PRAZO ABERTURA R.A.E]],""))</f>
        <v/>
      </c>
      <c r="AE1269" s="3"/>
    </row>
    <row r="1270" spans="1:31" x14ac:dyDescent="0.25">
      <c r="A1270" s="2">
        <v>1269</v>
      </c>
      <c r="C1270" s="85"/>
      <c r="D1270" s="18" t="str">
        <f t="shared" si="18"/>
        <v>janeiro</v>
      </c>
      <c r="F1270" s="80"/>
      <c r="H1270" s="23"/>
      <c r="I1270" s="131"/>
      <c r="J1270" s="3"/>
      <c r="K1270" s="5"/>
      <c r="L1270" s="6"/>
      <c r="M1270" s="3"/>
      <c r="N1270" s="2"/>
      <c r="O1270" s="2"/>
      <c r="S1270" s="3"/>
      <c r="T1270"/>
      <c r="Y1270" s="3"/>
      <c r="Z1270" s="4" t="str">
        <f>IF(Tabela1[[#This Row],[R.A.E]]="SIM",VLOOKUP(Tabela1[[#This Row],[CLASSIFICAÇÃO]],Lista_Susp_!PRAZO,2,0)+Tabela1[[#This Row],[DATA]],"")</f>
        <v/>
      </c>
      <c r="AA1270" s="13" t="b">
        <f ca="1">IF(Tabela1[[#This Row],[R.A.E]]="SIM",IF(AC1270="ok","CONCLUÍDO",IF(Tabela1[[#This Row],[PRAZO ABERTURA R.A.E]]&lt;TODAY(),"ATRASADO","NO PRAZO")))</f>
        <v>0</v>
      </c>
      <c r="AB1270" s="13" t="str">
        <f ca="1">IF(Tabela1[[#This Row],[PRAZO ABERTURA R.A.E]]&gt;=TODAY(),"",IF(Tabela1[[#This Row],[STATUS]]="ATRASADO",TODAY()-Tabela1[[#This Row],[PRAZO ABERTURA R.A.E]],""))</f>
        <v/>
      </c>
      <c r="AE1270" s="3"/>
    </row>
    <row r="1271" spans="1:31" x14ac:dyDescent="0.25">
      <c r="A1271" s="2">
        <v>1270</v>
      </c>
      <c r="C1271" s="85"/>
      <c r="D1271" s="18" t="str">
        <f t="shared" si="18"/>
        <v>janeiro</v>
      </c>
      <c r="F1271" s="80"/>
      <c r="H1271" s="23"/>
      <c r="I1271" s="131"/>
      <c r="J1271" s="3"/>
      <c r="K1271" s="5"/>
      <c r="L1271" s="6"/>
      <c r="M1271" s="3"/>
      <c r="N1271" s="2"/>
      <c r="O1271" s="2"/>
      <c r="S1271" s="3"/>
      <c r="T1271"/>
      <c r="Y1271" s="3"/>
      <c r="Z1271" s="4" t="str">
        <f>IF(Tabela1[[#This Row],[R.A.E]]="SIM",VLOOKUP(Tabela1[[#This Row],[CLASSIFICAÇÃO]],Lista_Susp_!PRAZO,2,0)+Tabela1[[#This Row],[DATA]],"")</f>
        <v/>
      </c>
      <c r="AA1271" s="13" t="b">
        <f ca="1">IF(Tabela1[[#This Row],[R.A.E]]="SIM",IF(AC1271="ok","CONCLUÍDO",IF(Tabela1[[#This Row],[PRAZO ABERTURA R.A.E]]&lt;TODAY(),"ATRASADO","NO PRAZO")))</f>
        <v>0</v>
      </c>
      <c r="AB1271" s="13" t="str">
        <f ca="1">IF(Tabela1[[#This Row],[PRAZO ABERTURA R.A.E]]&gt;=TODAY(),"",IF(Tabela1[[#This Row],[STATUS]]="ATRASADO",TODAY()-Tabela1[[#This Row],[PRAZO ABERTURA R.A.E]],""))</f>
        <v/>
      </c>
      <c r="AE1271" s="3"/>
    </row>
    <row r="1272" spans="1:31" x14ac:dyDescent="0.25">
      <c r="A1272" s="2">
        <v>1271</v>
      </c>
      <c r="C1272" s="85"/>
      <c r="D1272" s="18" t="str">
        <f t="shared" ref="D1272:D1281" si="19">TEXT(C1272,"MMMM")</f>
        <v>janeiro</v>
      </c>
      <c r="F1272" s="80"/>
      <c r="H1272" s="23"/>
      <c r="I1272" s="131"/>
      <c r="J1272" s="3"/>
      <c r="K1272" s="5"/>
      <c r="L1272" s="6"/>
      <c r="M1272" s="3"/>
      <c r="N1272" s="2"/>
      <c r="O1272" s="2"/>
      <c r="S1272" s="3"/>
      <c r="T1272"/>
      <c r="Y1272" s="3"/>
      <c r="Z1272" s="4" t="str">
        <f>IF(Tabela1[[#This Row],[R.A.E]]="SIM",VLOOKUP(Tabela1[[#This Row],[CLASSIFICAÇÃO]],Lista_Susp_!PRAZO,2,0)+Tabela1[[#This Row],[DATA]],"")</f>
        <v/>
      </c>
      <c r="AA1272" s="13" t="b">
        <f ca="1">IF(Tabela1[[#This Row],[R.A.E]]="SIM",IF(AC1272="ok","CONCLUÍDO",IF(Tabela1[[#This Row],[PRAZO ABERTURA R.A.E]]&lt;TODAY(),"ATRASADO","NO PRAZO")))</f>
        <v>0</v>
      </c>
      <c r="AB1272" s="13" t="str">
        <f ca="1">IF(Tabela1[[#This Row],[PRAZO ABERTURA R.A.E]]&gt;=TODAY(),"",IF(Tabela1[[#This Row],[STATUS]]="ATRASADO",TODAY()-Tabela1[[#This Row],[PRAZO ABERTURA R.A.E]],""))</f>
        <v/>
      </c>
      <c r="AE1272" s="3"/>
    </row>
    <row r="1273" spans="1:31" x14ac:dyDescent="0.25">
      <c r="A1273" s="2">
        <v>1272</v>
      </c>
      <c r="C1273" s="85"/>
      <c r="D1273" s="18" t="str">
        <f t="shared" si="19"/>
        <v>janeiro</v>
      </c>
      <c r="F1273" s="80"/>
      <c r="H1273" s="23"/>
      <c r="I1273" s="131"/>
      <c r="J1273" s="3"/>
      <c r="K1273" s="5"/>
      <c r="L1273" s="6"/>
      <c r="M1273" s="3"/>
      <c r="N1273" s="2"/>
      <c r="O1273" s="2"/>
      <c r="S1273" s="3"/>
      <c r="T1273"/>
      <c r="Y1273" s="3"/>
      <c r="Z1273" s="4" t="str">
        <f>IF(Tabela1[[#This Row],[R.A.E]]="SIM",VLOOKUP(Tabela1[[#This Row],[CLASSIFICAÇÃO]],Lista_Susp_!PRAZO,2,0)+Tabela1[[#This Row],[DATA]],"")</f>
        <v/>
      </c>
      <c r="AA1273" s="13" t="b">
        <f ca="1">IF(Tabela1[[#This Row],[R.A.E]]="SIM",IF(AC1273="ok","CONCLUÍDO",IF(Tabela1[[#This Row],[PRAZO ABERTURA R.A.E]]&lt;TODAY(),"ATRASADO","NO PRAZO")))</f>
        <v>0</v>
      </c>
      <c r="AB1273" s="13" t="str">
        <f ca="1">IF(Tabela1[[#This Row],[PRAZO ABERTURA R.A.E]]&gt;=TODAY(),"",IF(Tabela1[[#This Row],[STATUS]]="ATRASADO",TODAY()-Tabela1[[#This Row],[PRAZO ABERTURA R.A.E]],""))</f>
        <v/>
      </c>
      <c r="AE1273" s="3"/>
    </row>
    <row r="1274" spans="1:31" x14ac:dyDescent="0.25">
      <c r="A1274" s="2">
        <v>1273</v>
      </c>
      <c r="C1274" s="85"/>
      <c r="D1274" s="18" t="str">
        <f t="shared" si="19"/>
        <v>janeiro</v>
      </c>
      <c r="F1274" s="80"/>
      <c r="H1274" s="23"/>
      <c r="I1274" s="131"/>
      <c r="J1274" s="3"/>
      <c r="K1274" s="5"/>
      <c r="L1274" s="6"/>
      <c r="M1274" s="3"/>
      <c r="N1274" s="2"/>
      <c r="O1274" s="2"/>
      <c r="S1274" s="3"/>
      <c r="T1274"/>
      <c r="Y1274" s="3"/>
      <c r="Z1274" s="4" t="str">
        <f>IF(Tabela1[[#This Row],[R.A.E]]="SIM",VLOOKUP(Tabela1[[#This Row],[CLASSIFICAÇÃO]],Lista_Susp_!PRAZO,2,0)+Tabela1[[#This Row],[DATA]],"")</f>
        <v/>
      </c>
      <c r="AA1274" s="13" t="b">
        <f ca="1">IF(Tabela1[[#This Row],[R.A.E]]="SIM",IF(AC1274="ok","CONCLUÍDO",IF(Tabela1[[#This Row],[PRAZO ABERTURA R.A.E]]&lt;TODAY(),"ATRASADO","NO PRAZO")))</f>
        <v>0</v>
      </c>
      <c r="AB1274" s="13" t="str">
        <f ca="1">IF(Tabela1[[#This Row],[PRAZO ABERTURA R.A.E]]&gt;=TODAY(),"",IF(Tabela1[[#This Row],[STATUS]]="ATRASADO",TODAY()-Tabela1[[#This Row],[PRAZO ABERTURA R.A.E]],""))</f>
        <v/>
      </c>
      <c r="AE1274" s="3"/>
    </row>
    <row r="1275" spans="1:31" x14ac:dyDescent="0.25">
      <c r="A1275" s="2">
        <v>1274</v>
      </c>
      <c r="C1275" s="85"/>
      <c r="D1275" s="18" t="str">
        <f t="shared" si="19"/>
        <v>janeiro</v>
      </c>
      <c r="F1275" s="80"/>
      <c r="H1275" s="23"/>
      <c r="I1275" s="131"/>
      <c r="J1275" s="3"/>
      <c r="K1275" s="5"/>
      <c r="L1275" s="6"/>
      <c r="M1275" s="3"/>
      <c r="N1275" s="2"/>
      <c r="O1275" s="2"/>
      <c r="S1275" s="3"/>
      <c r="T1275"/>
      <c r="Y1275" s="3"/>
      <c r="Z1275" s="4" t="str">
        <f>IF(Tabela1[[#This Row],[R.A.E]]="SIM",VLOOKUP(Tabela1[[#This Row],[CLASSIFICAÇÃO]],Lista_Susp_!PRAZO,2,0)+Tabela1[[#This Row],[DATA]],"")</f>
        <v/>
      </c>
      <c r="AA1275" s="13" t="b">
        <f ca="1">IF(Tabela1[[#This Row],[R.A.E]]="SIM",IF(AC1275="ok","CONCLUÍDO",IF(Tabela1[[#This Row],[PRAZO ABERTURA R.A.E]]&lt;TODAY(),"ATRASADO","NO PRAZO")))</f>
        <v>0</v>
      </c>
      <c r="AB1275" s="13" t="str">
        <f ca="1">IF(Tabela1[[#This Row],[PRAZO ABERTURA R.A.E]]&gt;=TODAY(),"",IF(Tabela1[[#This Row],[STATUS]]="ATRASADO",TODAY()-Tabela1[[#This Row],[PRAZO ABERTURA R.A.E]],""))</f>
        <v/>
      </c>
      <c r="AE1275" s="3"/>
    </row>
    <row r="1276" spans="1:31" x14ac:dyDescent="0.25">
      <c r="A1276" s="2">
        <v>1275</v>
      </c>
      <c r="C1276" s="85"/>
      <c r="D1276" s="18" t="str">
        <f t="shared" si="19"/>
        <v>janeiro</v>
      </c>
      <c r="F1276" s="80"/>
      <c r="H1276" s="23"/>
      <c r="I1276" s="131"/>
      <c r="J1276" s="3"/>
      <c r="K1276" s="5"/>
      <c r="L1276" s="6"/>
      <c r="M1276" s="3"/>
      <c r="N1276" s="2"/>
      <c r="O1276" s="2"/>
      <c r="S1276" s="3"/>
      <c r="T1276"/>
      <c r="Y1276" s="3"/>
      <c r="Z1276" s="4" t="str">
        <f>IF(Tabela1[[#This Row],[R.A.E]]="SIM",VLOOKUP(Tabela1[[#This Row],[CLASSIFICAÇÃO]],Lista_Susp_!PRAZO,2,0)+Tabela1[[#This Row],[DATA]],"")</f>
        <v/>
      </c>
      <c r="AA1276" s="13" t="b">
        <f ca="1">IF(Tabela1[[#This Row],[R.A.E]]="SIM",IF(AC1276="ok","CONCLUÍDO",IF(Tabela1[[#This Row],[PRAZO ABERTURA R.A.E]]&lt;TODAY(),"ATRASADO","NO PRAZO")))</f>
        <v>0</v>
      </c>
      <c r="AB1276" s="13" t="str">
        <f ca="1">IF(Tabela1[[#This Row],[PRAZO ABERTURA R.A.E]]&gt;=TODAY(),"",IF(Tabela1[[#This Row],[STATUS]]="ATRASADO",TODAY()-Tabela1[[#This Row],[PRAZO ABERTURA R.A.E]],""))</f>
        <v/>
      </c>
      <c r="AE1276" s="3"/>
    </row>
    <row r="1277" spans="1:31" x14ac:dyDescent="0.25">
      <c r="A1277" s="2">
        <v>1276</v>
      </c>
      <c r="C1277" s="85"/>
      <c r="D1277" s="18" t="str">
        <f t="shared" si="19"/>
        <v>janeiro</v>
      </c>
      <c r="F1277" s="80"/>
      <c r="H1277" s="23"/>
      <c r="I1277" s="131"/>
      <c r="J1277" s="3"/>
      <c r="K1277" s="5"/>
      <c r="L1277" s="6"/>
      <c r="M1277" s="3"/>
      <c r="N1277" s="2"/>
      <c r="O1277" s="2"/>
      <c r="S1277" s="3"/>
      <c r="T1277"/>
      <c r="Y1277" s="3"/>
      <c r="Z1277" s="4" t="str">
        <f>IF(Tabela1[[#This Row],[R.A.E]]="SIM",VLOOKUP(Tabela1[[#This Row],[CLASSIFICAÇÃO]],Lista_Susp_!PRAZO,2,0)+Tabela1[[#This Row],[DATA]],"")</f>
        <v/>
      </c>
      <c r="AA1277" s="13" t="b">
        <f ca="1">IF(Tabela1[[#This Row],[R.A.E]]="SIM",IF(AC1277="ok","CONCLUÍDO",IF(Tabela1[[#This Row],[PRAZO ABERTURA R.A.E]]&lt;TODAY(),"ATRASADO","NO PRAZO")))</f>
        <v>0</v>
      </c>
      <c r="AB1277" s="13" t="str">
        <f ca="1">IF(Tabela1[[#This Row],[PRAZO ABERTURA R.A.E]]&gt;=TODAY(),"",IF(Tabela1[[#This Row],[STATUS]]="ATRASADO",TODAY()-Tabela1[[#This Row],[PRAZO ABERTURA R.A.E]],""))</f>
        <v/>
      </c>
      <c r="AE1277" s="3"/>
    </row>
    <row r="1278" spans="1:31" x14ac:dyDescent="0.25">
      <c r="A1278" s="2">
        <v>1277</v>
      </c>
      <c r="C1278" s="85"/>
      <c r="D1278" s="18" t="str">
        <f t="shared" si="19"/>
        <v>janeiro</v>
      </c>
      <c r="F1278" s="80"/>
      <c r="H1278" s="23"/>
      <c r="I1278" s="131"/>
      <c r="J1278" s="3"/>
      <c r="K1278" s="5"/>
      <c r="L1278" s="6"/>
      <c r="M1278" s="3"/>
      <c r="N1278" s="2"/>
      <c r="O1278" s="2"/>
      <c r="S1278" s="3"/>
      <c r="T1278"/>
      <c r="Y1278" s="3"/>
      <c r="Z1278" s="4" t="str">
        <f>IF(Tabela1[[#This Row],[R.A.E]]="SIM",VLOOKUP(Tabela1[[#This Row],[CLASSIFICAÇÃO]],Lista_Susp_!PRAZO,2,0)+Tabela1[[#This Row],[DATA]],"")</f>
        <v/>
      </c>
      <c r="AA1278" s="13" t="b">
        <f ca="1">IF(Tabela1[[#This Row],[R.A.E]]="SIM",IF(AC1278="ok","CONCLUÍDO",IF(Tabela1[[#This Row],[PRAZO ABERTURA R.A.E]]&lt;TODAY(),"ATRASADO","NO PRAZO")))</f>
        <v>0</v>
      </c>
      <c r="AB1278" s="13" t="str">
        <f ca="1">IF(Tabela1[[#This Row],[PRAZO ABERTURA R.A.E]]&gt;=TODAY(),"",IF(Tabela1[[#This Row],[STATUS]]="ATRASADO",TODAY()-Tabela1[[#This Row],[PRAZO ABERTURA R.A.E]],""))</f>
        <v/>
      </c>
      <c r="AE1278" s="3"/>
    </row>
    <row r="1279" spans="1:31" ht="13.5" customHeight="1" x14ac:dyDescent="0.25">
      <c r="A1279" s="2">
        <v>1278</v>
      </c>
      <c r="C1279" s="85"/>
      <c r="D1279" s="18" t="str">
        <f t="shared" si="19"/>
        <v>janeiro</v>
      </c>
      <c r="F1279" s="80"/>
      <c r="H1279" s="23"/>
      <c r="I1279" s="131"/>
      <c r="J1279" s="3"/>
      <c r="K1279" s="5"/>
      <c r="L1279" s="6"/>
      <c r="M1279" s="3"/>
      <c r="N1279" s="2"/>
      <c r="O1279" s="2"/>
      <c r="S1279" s="3"/>
      <c r="T1279"/>
      <c r="Y1279" s="3"/>
      <c r="Z1279" s="4" t="str">
        <f>IF(Tabela1[[#This Row],[R.A.E]]="SIM",VLOOKUP(Tabela1[[#This Row],[CLASSIFICAÇÃO]],Lista_Susp_!PRAZO,2,0)+Tabela1[[#This Row],[DATA]],"")</f>
        <v/>
      </c>
      <c r="AA1279" s="13" t="b">
        <f ca="1">IF(Tabela1[[#This Row],[R.A.E]]="SIM",IF(AC1279="ok","CONCLUÍDO",IF(Tabela1[[#This Row],[PRAZO ABERTURA R.A.E]]&lt;TODAY(),"ATRASADO","NO PRAZO")))</f>
        <v>0</v>
      </c>
      <c r="AB1279" s="13" t="str">
        <f ca="1">IF(Tabela1[[#This Row],[PRAZO ABERTURA R.A.E]]&gt;=TODAY(),"",IF(Tabela1[[#This Row],[STATUS]]="ATRASADO",TODAY()-Tabela1[[#This Row],[PRAZO ABERTURA R.A.E]],""))</f>
        <v/>
      </c>
      <c r="AE1279" s="3"/>
    </row>
    <row r="1280" spans="1:31" ht="21" customHeight="1" x14ac:dyDescent="0.25">
      <c r="A1280" s="2">
        <v>1279</v>
      </c>
      <c r="C1280" s="85"/>
      <c r="D1280" s="18" t="str">
        <f t="shared" si="19"/>
        <v>janeiro</v>
      </c>
      <c r="F1280" s="80"/>
      <c r="H1280" s="23"/>
      <c r="I1280" s="131"/>
      <c r="J1280" s="3"/>
      <c r="K1280" s="5"/>
      <c r="L1280" s="6"/>
      <c r="M1280" s="3"/>
      <c r="N1280" s="2"/>
      <c r="O1280" s="2"/>
      <c r="S1280" s="3"/>
      <c r="T1280"/>
      <c r="Y1280" s="3"/>
      <c r="Z1280" s="4" t="str">
        <f>IF(Tabela1[[#This Row],[R.A.E]]="SIM",VLOOKUP(Tabela1[[#This Row],[CLASSIFICAÇÃO]],Lista_Susp_!PRAZO,2,0)+Tabela1[[#This Row],[DATA]],"")</f>
        <v/>
      </c>
      <c r="AA1280" s="13" t="b">
        <f ca="1">IF(Tabela1[[#This Row],[R.A.E]]="SIM",IF(AC1280="ok","CONCLUÍDO",IF(Tabela1[[#This Row],[PRAZO ABERTURA R.A.E]]&lt;TODAY(),"ATRASADO","NO PRAZO")))</f>
        <v>0</v>
      </c>
      <c r="AB1280" s="13" t="str">
        <f ca="1">IF(Tabela1[[#This Row],[PRAZO ABERTURA R.A.E]]&gt;=TODAY(),"",IF(Tabela1[[#This Row],[STATUS]]="ATRASADO",TODAY()-Tabela1[[#This Row],[PRAZO ABERTURA R.A.E]],""))</f>
        <v/>
      </c>
      <c r="AE1280" s="3"/>
    </row>
    <row r="1281" spans="1:31" ht="24.75" customHeight="1" x14ac:dyDescent="0.25">
      <c r="A1281" s="2">
        <v>1280</v>
      </c>
      <c r="C1281" s="85"/>
      <c r="D1281" s="18" t="str">
        <f t="shared" si="19"/>
        <v>janeiro</v>
      </c>
      <c r="F1281" s="80"/>
      <c r="H1281" s="23"/>
      <c r="I1281" s="131"/>
      <c r="J1281" s="3"/>
      <c r="K1281" s="5"/>
      <c r="L1281" s="6"/>
      <c r="M1281" s="3"/>
      <c r="N1281" s="2"/>
      <c r="O1281" s="2"/>
      <c r="S1281" s="3"/>
      <c r="T1281"/>
      <c r="Y1281" s="3"/>
      <c r="Z1281" s="4" t="str">
        <f>IF(Tabela1[[#This Row],[R.A.E]]="SIM",VLOOKUP(Tabela1[[#This Row],[CLASSIFICAÇÃO]],Lista_Susp_!PRAZO,2,0)+Tabela1[[#This Row],[DATA]],"")</f>
        <v/>
      </c>
      <c r="AA1281" s="13" t="b">
        <f ca="1">IF(Tabela1[[#This Row],[R.A.E]]="SIM",IF(AC1281="ok","CONCLUÍDO",IF(Tabela1[[#This Row],[PRAZO ABERTURA R.A.E]]&lt;TODAY(),"ATRASADO","NO PRAZO")))</f>
        <v>0</v>
      </c>
      <c r="AB1281" s="13" t="str">
        <f ca="1">IF(Tabela1[[#This Row],[PRAZO ABERTURA R.A.E]]&gt;=TODAY(),"",IF(Tabela1[[#This Row],[STATUS]]="ATRASADO",TODAY()-Tabela1[[#This Row],[PRAZO ABERTURA R.A.E]],""))</f>
        <v/>
      </c>
      <c r="AE1281" s="3"/>
    </row>
    <row r="1282" spans="1:31" x14ac:dyDescent="0.25">
      <c r="C1282" s="85"/>
      <c r="D1282" s="18"/>
      <c r="J1282" s="5"/>
    </row>
    <row r="1283" spans="1:31" x14ac:dyDescent="0.25">
      <c r="C1283" s="85"/>
      <c r="D1283" s="18"/>
      <c r="J1283" s="5"/>
    </row>
    <row r="1284" spans="1:31" x14ac:dyDescent="0.25">
      <c r="C1284" s="85"/>
      <c r="D1284" s="18"/>
      <c r="J1284" s="5"/>
    </row>
    <row r="1285" spans="1:31" x14ac:dyDescent="0.25">
      <c r="C1285" s="85"/>
      <c r="D1285" s="18"/>
      <c r="J1285" s="5"/>
    </row>
    <row r="1286" spans="1:31" x14ac:dyDescent="0.25">
      <c r="C1286" s="85"/>
      <c r="D1286" s="18"/>
      <c r="J1286" s="5"/>
    </row>
    <row r="1287" spans="1:31" x14ac:dyDescent="0.25">
      <c r="C1287" s="85"/>
      <c r="D1287" s="18"/>
      <c r="J1287" s="5"/>
    </row>
    <row r="1288" spans="1:31" x14ac:dyDescent="0.25">
      <c r="C1288" s="85"/>
      <c r="D1288" s="18"/>
      <c r="J1288" s="5"/>
    </row>
    <row r="1289" spans="1:31" x14ac:dyDescent="0.25">
      <c r="C1289" s="85"/>
      <c r="D1289" s="18"/>
      <c r="J1289" s="5"/>
    </row>
    <row r="1290" spans="1:31" x14ac:dyDescent="0.25">
      <c r="C1290" s="85"/>
      <c r="D1290" s="18"/>
      <c r="J1290" s="5"/>
    </row>
    <row r="1291" spans="1:31" x14ac:dyDescent="0.25">
      <c r="C1291" s="85"/>
      <c r="D1291" s="18"/>
      <c r="J1291" s="5"/>
    </row>
    <row r="1292" spans="1:31" x14ac:dyDescent="0.25">
      <c r="C1292" s="85"/>
      <c r="D1292" s="18"/>
      <c r="J1292" s="5"/>
    </row>
    <row r="1293" spans="1:31" x14ac:dyDescent="0.25">
      <c r="C1293" s="85"/>
      <c r="D1293" s="18"/>
      <c r="J1293" s="5"/>
    </row>
    <row r="1294" spans="1:31" x14ac:dyDescent="0.25">
      <c r="C1294" s="85"/>
      <c r="D1294" s="18"/>
      <c r="J1294" s="5"/>
    </row>
    <row r="1295" spans="1:31" x14ac:dyDescent="0.25">
      <c r="C1295" s="85"/>
      <c r="D1295" s="18"/>
      <c r="J1295" s="5"/>
    </row>
    <row r="1296" spans="1:31" x14ac:dyDescent="0.25">
      <c r="C1296" s="85"/>
      <c r="D1296" s="18"/>
      <c r="J1296" s="5"/>
    </row>
    <row r="1297" spans="3:10" x14ac:dyDescent="0.25">
      <c r="C1297" s="85"/>
      <c r="D1297" s="18"/>
      <c r="J1297" s="5"/>
    </row>
    <row r="1298" spans="3:10" x14ac:dyDescent="0.25">
      <c r="C1298" s="85"/>
      <c r="D1298" s="18"/>
      <c r="J1298" s="5"/>
    </row>
    <row r="1299" spans="3:10" x14ac:dyDescent="0.25">
      <c r="C1299" s="85"/>
      <c r="D1299" s="18"/>
      <c r="J1299" s="17"/>
    </row>
    <row r="1300" spans="3:10" x14ac:dyDescent="0.25">
      <c r="C1300" s="85"/>
      <c r="D1300" s="18"/>
      <c r="J1300" s="15"/>
    </row>
    <row r="1301" spans="3:10" x14ac:dyDescent="0.25">
      <c r="C1301" s="85"/>
      <c r="D1301" s="18"/>
      <c r="J1301" s="15"/>
    </row>
    <row r="1302" spans="3:10" x14ac:dyDescent="0.25">
      <c r="C1302" s="85"/>
      <c r="D1302" s="18"/>
      <c r="J1302" s="15"/>
    </row>
    <row r="1303" spans="3:10" x14ac:dyDescent="0.25">
      <c r="C1303" s="85"/>
      <c r="D1303" s="18"/>
      <c r="J1303" s="14"/>
    </row>
    <row r="1304" spans="3:10" x14ac:dyDescent="0.25">
      <c r="C1304" s="85"/>
      <c r="D1304" s="18"/>
      <c r="J1304" s="14"/>
    </row>
    <row r="1305" spans="3:10" x14ac:dyDescent="0.25">
      <c r="C1305" s="85"/>
      <c r="D1305" s="18"/>
      <c r="J1305" s="15"/>
    </row>
    <row r="1306" spans="3:10" x14ac:dyDescent="0.25">
      <c r="C1306" s="85"/>
      <c r="D1306" s="18"/>
      <c r="J1306" s="15"/>
    </row>
    <row r="1307" spans="3:10" x14ac:dyDescent="0.25">
      <c r="C1307" s="85"/>
      <c r="D1307" s="18"/>
      <c r="J1307" s="15"/>
    </row>
    <row r="1308" spans="3:10" x14ac:dyDescent="0.25">
      <c r="C1308" s="85"/>
      <c r="D1308" s="18"/>
      <c r="J1308" s="15"/>
    </row>
    <row r="1309" spans="3:10" x14ac:dyDescent="0.25">
      <c r="C1309" s="85"/>
      <c r="D1309" s="18"/>
      <c r="J1309" s="15"/>
    </row>
    <row r="1310" spans="3:10" x14ac:dyDescent="0.25">
      <c r="C1310" s="85"/>
      <c r="D1310" s="18"/>
      <c r="J1310" s="14"/>
    </row>
    <row r="1311" spans="3:10" x14ac:dyDescent="0.25">
      <c r="C1311" s="85"/>
      <c r="D1311" s="18"/>
      <c r="J1311" s="14"/>
    </row>
    <row r="1312" spans="3:10" x14ac:dyDescent="0.25">
      <c r="C1312" s="85"/>
      <c r="D1312" s="18"/>
      <c r="J1312" s="15"/>
    </row>
    <row r="1313" spans="3:10" x14ac:dyDescent="0.25">
      <c r="C1313" s="85"/>
      <c r="D1313" s="18"/>
      <c r="J1313" s="14"/>
    </row>
    <row r="1314" spans="3:10" x14ac:dyDescent="0.25">
      <c r="C1314" s="85"/>
      <c r="D1314" s="18"/>
      <c r="J1314" s="17"/>
    </row>
    <row r="1315" spans="3:10" x14ac:dyDescent="0.25">
      <c r="C1315" s="85"/>
      <c r="D1315" s="18"/>
      <c r="J1315" s="14"/>
    </row>
    <row r="1316" spans="3:10" x14ac:dyDescent="0.25">
      <c r="C1316" s="85"/>
      <c r="D1316" s="18"/>
      <c r="J1316" s="15"/>
    </row>
    <row r="1317" spans="3:10" x14ac:dyDescent="0.25">
      <c r="C1317" s="85"/>
      <c r="D1317" s="18"/>
      <c r="J1317" s="14"/>
    </row>
    <row r="1318" spans="3:10" x14ac:dyDescent="0.25">
      <c r="C1318" s="85"/>
      <c r="D1318" s="18"/>
      <c r="J1318" s="15"/>
    </row>
    <row r="1319" spans="3:10" x14ac:dyDescent="0.25">
      <c r="C1319" s="85"/>
      <c r="D1319" s="18"/>
      <c r="J1319" s="14"/>
    </row>
    <row r="1320" spans="3:10" x14ac:dyDescent="0.25">
      <c r="C1320" s="85"/>
      <c r="D1320" s="18"/>
      <c r="J1320" s="15"/>
    </row>
    <row r="1321" spans="3:10" x14ac:dyDescent="0.25">
      <c r="C1321" s="85"/>
      <c r="D1321" s="18"/>
      <c r="J1321" s="15"/>
    </row>
    <row r="1322" spans="3:10" x14ac:dyDescent="0.25">
      <c r="C1322" s="85"/>
      <c r="D1322" s="18"/>
      <c r="J1322" s="16"/>
    </row>
    <row r="1323" spans="3:10" x14ac:dyDescent="0.25">
      <c r="C1323" s="85"/>
      <c r="D1323" s="18"/>
      <c r="J1323" s="15"/>
    </row>
    <row r="1324" spans="3:10" x14ac:dyDescent="0.25">
      <c r="C1324" s="85"/>
      <c r="D1324" s="18"/>
      <c r="J1324" s="14"/>
    </row>
    <row r="1325" spans="3:10" x14ac:dyDescent="0.25">
      <c r="C1325" s="85"/>
      <c r="D1325" s="18"/>
      <c r="J1325" s="14"/>
    </row>
    <row r="1326" spans="3:10" x14ac:dyDescent="0.25">
      <c r="C1326" s="85"/>
      <c r="D1326" s="18"/>
      <c r="J1326" s="16"/>
    </row>
    <row r="1327" spans="3:10" x14ac:dyDescent="0.25">
      <c r="C1327" s="85"/>
      <c r="D1327" s="18"/>
      <c r="J1327" s="14"/>
    </row>
    <row r="1328" spans="3:10" x14ac:dyDescent="0.25">
      <c r="C1328" s="85"/>
      <c r="D1328" s="18"/>
      <c r="J1328" s="15"/>
    </row>
    <row r="1329" spans="3:10" x14ac:dyDescent="0.25">
      <c r="C1329" s="85"/>
      <c r="D1329" s="18"/>
      <c r="J1329" s="15"/>
    </row>
    <row r="1330" spans="3:10" x14ac:dyDescent="0.25">
      <c r="C1330" s="85"/>
      <c r="D1330" s="18"/>
      <c r="J1330" s="14"/>
    </row>
    <row r="1331" spans="3:10" x14ac:dyDescent="0.25">
      <c r="C1331" s="85"/>
      <c r="D1331" s="18"/>
      <c r="J1331" s="14"/>
    </row>
    <row r="1332" spans="3:10" x14ac:dyDescent="0.25">
      <c r="C1332" s="85"/>
      <c r="D1332" s="18"/>
      <c r="J1332" s="14"/>
    </row>
    <row r="1333" spans="3:10" x14ac:dyDescent="0.25">
      <c r="C1333" s="85"/>
      <c r="D1333" s="18"/>
      <c r="J1333" s="15"/>
    </row>
    <row r="1334" spans="3:10" x14ac:dyDescent="0.25">
      <c r="C1334" s="85"/>
      <c r="D1334" s="18"/>
      <c r="J1334" s="14"/>
    </row>
    <row r="1335" spans="3:10" x14ac:dyDescent="0.25">
      <c r="C1335" s="85"/>
      <c r="D1335" s="18"/>
      <c r="J1335" s="5"/>
    </row>
    <row r="1336" spans="3:10" x14ac:dyDescent="0.25">
      <c r="C1336" s="85"/>
      <c r="D1336" s="18"/>
      <c r="J1336" s="5"/>
    </row>
    <row r="1337" spans="3:10" x14ac:dyDescent="0.25">
      <c r="C1337" s="85"/>
      <c r="D1337" s="18"/>
      <c r="J1337" s="5"/>
    </row>
    <row r="1338" spans="3:10" x14ac:dyDescent="0.25">
      <c r="C1338" s="85"/>
      <c r="D1338" s="18"/>
      <c r="J1338" s="5"/>
    </row>
    <row r="1339" spans="3:10" x14ac:dyDescent="0.25">
      <c r="C1339" s="85"/>
      <c r="D1339" s="18"/>
      <c r="J1339" s="5"/>
    </row>
    <row r="1340" spans="3:10" x14ac:dyDescent="0.25">
      <c r="C1340" s="85"/>
      <c r="D1340" s="18"/>
      <c r="J1340" s="5"/>
    </row>
    <row r="1341" spans="3:10" x14ac:dyDescent="0.25">
      <c r="C1341" s="85"/>
      <c r="D1341" s="18"/>
      <c r="J1341" s="5"/>
    </row>
    <row r="1342" spans="3:10" x14ac:dyDescent="0.25">
      <c r="C1342" s="85"/>
      <c r="D1342" s="18"/>
      <c r="J1342" s="5"/>
    </row>
    <row r="1343" spans="3:10" x14ac:dyDescent="0.25">
      <c r="C1343" s="85"/>
      <c r="D1343" s="18"/>
      <c r="J1343" s="5"/>
    </row>
    <row r="1344" spans="3:10" x14ac:dyDescent="0.25">
      <c r="C1344" s="85"/>
      <c r="D1344" s="18"/>
      <c r="J1344" s="5"/>
    </row>
    <row r="1345" spans="3:10" x14ac:dyDescent="0.25">
      <c r="C1345" s="85"/>
      <c r="D1345" s="18"/>
      <c r="J1345" s="5"/>
    </row>
    <row r="1346" spans="3:10" x14ac:dyDescent="0.25">
      <c r="C1346" s="85"/>
      <c r="D1346" s="18"/>
      <c r="J1346" s="5"/>
    </row>
    <row r="1347" spans="3:10" x14ac:dyDescent="0.25">
      <c r="C1347" s="85"/>
      <c r="D1347" s="18"/>
      <c r="J1347" s="5"/>
    </row>
    <row r="1348" spans="3:10" x14ac:dyDescent="0.25">
      <c r="C1348" s="85"/>
      <c r="D1348" s="18"/>
      <c r="J1348" s="5"/>
    </row>
    <row r="1349" spans="3:10" x14ac:dyDescent="0.25">
      <c r="C1349" s="85"/>
      <c r="D1349" s="18"/>
      <c r="J1349" s="5"/>
    </row>
    <row r="1350" spans="3:10" x14ac:dyDescent="0.25">
      <c r="C1350" s="85"/>
      <c r="D1350" s="18"/>
      <c r="J1350" s="5"/>
    </row>
    <row r="1351" spans="3:10" x14ac:dyDescent="0.25">
      <c r="C1351" s="85"/>
      <c r="D1351" s="18"/>
      <c r="J1351" s="5"/>
    </row>
    <row r="1352" spans="3:10" x14ac:dyDescent="0.25">
      <c r="C1352" s="85"/>
      <c r="D1352" s="18"/>
      <c r="J1352" s="5"/>
    </row>
    <row r="1353" spans="3:10" x14ac:dyDescent="0.25">
      <c r="C1353" s="85"/>
      <c r="D1353" s="18"/>
      <c r="J1353" s="5"/>
    </row>
    <row r="1354" spans="3:10" x14ac:dyDescent="0.25">
      <c r="C1354" s="85"/>
      <c r="D1354" s="18"/>
      <c r="J1354" s="5"/>
    </row>
    <row r="1355" spans="3:10" x14ac:dyDescent="0.25">
      <c r="C1355" s="85"/>
      <c r="D1355" s="18"/>
      <c r="J1355" s="5"/>
    </row>
    <row r="1356" spans="3:10" x14ac:dyDescent="0.25">
      <c r="C1356" s="85"/>
      <c r="D1356" s="18"/>
      <c r="J1356" s="5"/>
    </row>
    <row r="1357" spans="3:10" x14ac:dyDescent="0.25">
      <c r="C1357" s="85"/>
      <c r="D1357" s="18"/>
      <c r="J1357" s="5"/>
    </row>
    <row r="1358" spans="3:10" x14ac:dyDescent="0.25">
      <c r="C1358" s="85"/>
      <c r="D1358" s="18"/>
      <c r="J1358" s="5"/>
    </row>
    <row r="1359" spans="3:10" x14ac:dyDescent="0.25">
      <c r="C1359" s="85"/>
      <c r="D1359" s="18"/>
      <c r="J1359" s="5"/>
    </row>
    <row r="1360" spans="3:10" x14ac:dyDescent="0.25">
      <c r="C1360" s="85"/>
      <c r="D1360" s="18"/>
      <c r="J1360" s="5"/>
    </row>
    <row r="1361" spans="3:10" x14ac:dyDescent="0.25">
      <c r="C1361" s="85"/>
      <c r="D1361" s="18"/>
      <c r="J1361" s="5"/>
    </row>
    <row r="1362" spans="3:10" x14ac:dyDescent="0.25">
      <c r="C1362" s="85"/>
      <c r="D1362" s="18"/>
      <c r="J1362" s="5"/>
    </row>
    <row r="1363" spans="3:10" x14ac:dyDescent="0.25">
      <c r="C1363" s="85"/>
      <c r="D1363" s="18"/>
      <c r="J1363" s="5"/>
    </row>
    <row r="1364" spans="3:10" x14ac:dyDescent="0.25">
      <c r="C1364" s="85"/>
      <c r="D1364" s="18"/>
      <c r="J1364" s="5"/>
    </row>
    <row r="1365" spans="3:10" x14ac:dyDescent="0.25">
      <c r="C1365" s="85"/>
      <c r="D1365" s="18"/>
      <c r="J1365" s="5"/>
    </row>
    <row r="1366" spans="3:10" x14ac:dyDescent="0.25">
      <c r="C1366" s="85"/>
      <c r="D1366" s="18"/>
      <c r="J1366" s="5"/>
    </row>
    <row r="1367" spans="3:10" x14ac:dyDescent="0.25">
      <c r="C1367" s="85"/>
      <c r="D1367" s="18"/>
      <c r="J1367" s="5"/>
    </row>
    <row r="1368" spans="3:10" x14ac:dyDescent="0.25">
      <c r="C1368" s="85"/>
      <c r="D1368" s="18"/>
      <c r="J1368" s="5"/>
    </row>
    <row r="1369" spans="3:10" x14ac:dyDescent="0.25">
      <c r="C1369" s="85"/>
      <c r="D1369" s="18"/>
      <c r="J1369" s="5"/>
    </row>
    <row r="1370" spans="3:10" x14ac:dyDescent="0.25">
      <c r="C1370" s="85"/>
      <c r="D1370" s="18"/>
      <c r="J1370" s="5"/>
    </row>
    <row r="1371" spans="3:10" x14ac:dyDescent="0.25">
      <c r="C1371" s="85"/>
      <c r="D1371" s="18"/>
      <c r="J1371" s="5"/>
    </row>
    <row r="1372" spans="3:10" x14ac:dyDescent="0.25">
      <c r="C1372" s="85"/>
      <c r="D1372" s="18"/>
      <c r="J1372" s="5"/>
    </row>
    <row r="1373" spans="3:10" x14ac:dyDescent="0.25">
      <c r="C1373" s="85"/>
      <c r="D1373" s="18"/>
      <c r="J1373" s="5"/>
    </row>
    <row r="1374" spans="3:10" x14ac:dyDescent="0.25">
      <c r="C1374" s="85"/>
      <c r="D1374" s="18"/>
      <c r="J1374" s="5"/>
    </row>
    <row r="1375" spans="3:10" x14ac:dyDescent="0.25">
      <c r="C1375" s="85"/>
      <c r="D1375" s="18"/>
      <c r="J1375" s="5"/>
    </row>
    <row r="1376" spans="3:10" x14ac:dyDescent="0.25">
      <c r="C1376" s="85"/>
      <c r="D1376" s="18"/>
      <c r="J1376" s="5"/>
    </row>
    <row r="1377" spans="3:10" x14ac:dyDescent="0.25">
      <c r="C1377" s="85"/>
      <c r="D1377" s="18"/>
      <c r="J1377" s="5"/>
    </row>
    <row r="1378" spans="3:10" x14ac:dyDescent="0.25">
      <c r="C1378" s="85"/>
      <c r="D1378" s="18"/>
      <c r="J1378" s="5"/>
    </row>
    <row r="1379" spans="3:10" x14ac:dyDescent="0.25">
      <c r="C1379" s="85"/>
      <c r="D1379" s="18"/>
      <c r="J1379" s="5"/>
    </row>
    <row r="1380" spans="3:10" x14ac:dyDescent="0.25">
      <c r="C1380" s="85"/>
      <c r="D1380" s="18"/>
      <c r="J1380" s="5"/>
    </row>
    <row r="1381" spans="3:10" x14ac:dyDescent="0.25">
      <c r="C1381" s="85"/>
      <c r="D1381" s="18"/>
      <c r="J1381" s="5"/>
    </row>
    <row r="1382" spans="3:10" x14ac:dyDescent="0.25">
      <c r="C1382" s="85"/>
      <c r="D1382" s="18"/>
      <c r="J1382" s="5"/>
    </row>
    <row r="1383" spans="3:10" x14ac:dyDescent="0.25">
      <c r="C1383" s="85"/>
      <c r="D1383" s="18"/>
      <c r="J1383" s="5"/>
    </row>
    <row r="1384" spans="3:10" x14ac:dyDescent="0.25">
      <c r="C1384" s="85"/>
      <c r="D1384" s="18"/>
      <c r="J1384" s="5"/>
    </row>
    <row r="1385" spans="3:10" x14ac:dyDescent="0.25">
      <c r="C1385" s="85"/>
      <c r="D1385" s="18"/>
      <c r="J1385" s="5"/>
    </row>
    <row r="1386" spans="3:10" x14ac:dyDescent="0.25">
      <c r="C1386" s="85"/>
      <c r="D1386" s="18"/>
      <c r="J1386" s="5"/>
    </row>
    <row r="1387" spans="3:10" x14ac:dyDescent="0.25">
      <c r="C1387" s="85"/>
      <c r="D1387" s="18"/>
      <c r="J1387" s="5"/>
    </row>
    <row r="1388" spans="3:10" x14ac:dyDescent="0.25">
      <c r="C1388" s="85"/>
      <c r="D1388" s="18"/>
      <c r="J1388" s="5"/>
    </row>
    <row r="1389" spans="3:10" x14ac:dyDescent="0.25">
      <c r="C1389" s="85"/>
      <c r="D1389" s="18"/>
      <c r="J1389" s="5"/>
    </row>
    <row r="1390" spans="3:10" x14ac:dyDescent="0.25">
      <c r="C1390" s="85"/>
      <c r="D1390" s="18"/>
      <c r="J1390" s="5"/>
    </row>
    <row r="1391" spans="3:10" x14ac:dyDescent="0.25">
      <c r="C1391" s="85"/>
      <c r="D1391" s="18"/>
      <c r="J1391" s="5"/>
    </row>
    <row r="1392" spans="3:10" x14ac:dyDescent="0.25">
      <c r="C1392" s="85"/>
      <c r="D1392" s="18"/>
      <c r="J1392" s="5"/>
    </row>
    <row r="1393" spans="3:10" x14ac:dyDescent="0.25">
      <c r="C1393" s="85"/>
      <c r="D1393" s="18"/>
      <c r="J1393" s="5"/>
    </row>
    <row r="1394" spans="3:10" x14ac:dyDescent="0.25">
      <c r="C1394" s="85"/>
      <c r="D1394" s="18"/>
      <c r="J1394" s="5"/>
    </row>
    <row r="1395" spans="3:10" x14ac:dyDescent="0.25">
      <c r="C1395" s="85"/>
      <c r="D1395" s="18"/>
      <c r="J1395" s="5"/>
    </row>
    <row r="1396" spans="3:10" x14ac:dyDescent="0.25">
      <c r="C1396" s="85"/>
      <c r="D1396" s="18"/>
      <c r="J1396" s="5"/>
    </row>
    <row r="1397" spans="3:10" x14ac:dyDescent="0.25">
      <c r="C1397" s="85"/>
      <c r="D1397" s="18"/>
      <c r="J1397" s="5"/>
    </row>
    <row r="1398" spans="3:10" x14ac:dyDescent="0.25">
      <c r="C1398" s="85"/>
      <c r="D1398" s="18"/>
      <c r="J1398" s="5"/>
    </row>
    <row r="1399" spans="3:10" x14ac:dyDescent="0.25">
      <c r="C1399" s="85"/>
      <c r="D1399" s="18"/>
      <c r="J1399" s="5"/>
    </row>
    <row r="1400" spans="3:10" x14ac:dyDescent="0.25">
      <c r="C1400" s="85"/>
      <c r="D1400" s="18"/>
      <c r="J1400" s="5"/>
    </row>
    <row r="1401" spans="3:10" x14ac:dyDescent="0.25">
      <c r="C1401" s="85"/>
      <c r="D1401" s="18"/>
      <c r="J1401" s="5"/>
    </row>
    <row r="1402" spans="3:10" x14ac:dyDescent="0.25">
      <c r="C1402" s="85"/>
      <c r="D1402" s="18"/>
      <c r="J1402" s="5"/>
    </row>
    <row r="1403" spans="3:10" x14ac:dyDescent="0.25">
      <c r="C1403" s="85"/>
      <c r="D1403" s="18"/>
      <c r="J1403" s="5"/>
    </row>
    <row r="1404" spans="3:10" x14ac:dyDescent="0.25">
      <c r="C1404" s="85"/>
      <c r="D1404" s="18"/>
      <c r="J1404" s="5"/>
    </row>
    <row r="1405" spans="3:10" x14ac:dyDescent="0.25">
      <c r="C1405" s="85"/>
      <c r="D1405" s="18"/>
      <c r="J1405" s="5"/>
    </row>
    <row r="1406" spans="3:10" x14ac:dyDescent="0.25">
      <c r="C1406" s="85"/>
      <c r="D1406" s="18"/>
      <c r="J1406" s="5"/>
    </row>
    <row r="1407" spans="3:10" x14ac:dyDescent="0.25">
      <c r="C1407" s="85"/>
      <c r="D1407" s="18"/>
      <c r="J1407" s="5"/>
    </row>
    <row r="1408" spans="3:10" x14ac:dyDescent="0.25">
      <c r="C1408" s="85"/>
      <c r="D1408" s="18"/>
      <c r="J1408" s="5"/>
    </row>
    <row r="1409" spans="3:10" x14ac:dyDescent="0.25">
      <c r="C1409" s="85"/>
      <c r="D1409" s="18"/>
      <c r="J1409" s="5"/>
    </row>
    <row r="1410" spans="3:10" x14ac:dyDescent="0.25">
      <c r="C1410" s="85"/>
      <c r="D1410" s="18"/>
      <c r="J1410" s="5"/>
    </row>
    <row r="1411" spans="3:10" x14ac:dyDescent="0.25">
      <c r="C1411" s="85"/>
      <c r="D1411" s="18"/>
      <c r="J1411" s="5"/>
    </row>
    <row r="1412" spans="3:10" x14ac:dyDescent="0.25">
      <c r="C1412" s="85"/>
      <c r="D1412" s="18"/>
      <c r="J1412" s="5"/>
    </row>
    <row r="1413" spans="3:10" x14ac:dyDescent="0.25">
      <c r="C1413" s="85"/>
      <c r="D1413" s="18"/>
      <c r="J1413" s="5"/>
    </row>
    <row r="1414" spans="3:10" x14ac:dyDescent="0.25">
      <c r="C1414" s="85"/>
      <c r="D1414" s="18"/>
      <c r="J1414" s="5"/>
    </row>
    <row r="1415" spans="3:10" x14ac:dyDescent="0.25">
      <c r="C1415" s="85"/>
      <c r="D1415" s="18"/>
      <c r="J1415" s="5"/>
    </row>
    <row r="1416" spans="3:10" x14ac:dyDescent="0.25">
      <c r="C1416" s="85"/>
      <c r="D1416" s="18"/>
      <c r="J1416" s="5"/>
    </row>
    <row r="1417" spans="3:10" x14ac:dyDescent="0.25">
      <c r="C1417" s="85"/>
      <c r="D1417" s="18"/>
      <c r="J1417" s="5"/>
    </row>
    <row r="1418" spans="3:10" x14ac:dyDescent="0.25">
      <c r="C1418" s="85"/>
      <c r="D1418" s="18"/>
      <c r="J1418" s="5"/>
    </row>
    <row r="1419" spans="3:10" x14ac:dyDescent="0.25">
      <c r="C1419" s="85"/>
      <c r="D1419" s="18"/>
      <c r="J1419" s="5"/>
    </row>
    <row r="1420" spans="3:10" x14ac:dyDescent="0.25">
      <c r="C1420" s="85"/>
      <c r="D1420" s="18"/>
      <c r="J1420" s="5"/>
    </row>
    <row r="1421" spans="3:10" x14ac:dyDescent="0.25">
      <c r="C1421" s="85"/>
      <c r="D1421" s="18"/>
      <c r="J1421" s="5"/>
    </row>
    <row r="1422" spans="3:10" x14ac:dyDescent="0.25">
      <c r="C1422" s="85"/>
      <c r="D1422" s="18"/>
      <c r="J1422" s="5"/>
    </row>
    <row r="1423" spans="3:10" x14ac:dyDescent="0.25">
      <c r="C1423" s="85"/>
      <c r="D1423" s="18"/>
      <c r="J1423" s="5"/>
    </row>
    <row r="1424" spans="3:10" x14ac:dyDescent="0.25">
      <c r="C1424" s="85"/>
      <c r="D1424" s="18"/>
      <c r="J1424" s="5"/>
    </row>
    <row r="1425" spans="3:10" x14ac:dyDescent="0.25">
      <c r="C1425" s="85"/>
      <c r="D1425" s="18"/>
      <c r="J1425" s="5"/>
    </row>
    <row r="1426" spans="3:10" x14ac:dyDescent="0.25">
      <c r="C1426" s="85"/>
      <c r="D1426" s="18"/>
      <c r="J1426" s="5"/>
    </row>
    <row r="1427" spans="3:10" x14ac:dyDescent="0.25">
      <c r="C1427" s="85"/>
      <c r="D1427" s="18"/>
      <c r="J1427" s="5"/>
    </row>
    <row r="1428" spans="3:10" x14ac:dyDescent="0.25">
      <c r="C1428" s="85"/>
      <c r="D1428" s="18"/>
      <c r="J1428" s="5"/>
    </row>
    <row r="1429" spans="3:10" x14ac:dyDescent="0.25">
      <c r="C1429" s="85"/>
      <c r="D1429" s="18"/>
      <c r="J1429" s="5"/>
    </row>
    <row r="1430" spans="3:10" x14ac:dyDescent="0.25">
      <c r="C1430" s="85"/>
      <c r="D1430" s="18"/>
      <c r="J1430" s="5"/>
    </row>
    <row r="1431" spans="3:10" x14ac:dyDescent="0.25">
      <c r="C1431" s="85"/>
      <c r="D1431" s="18"/>
      <c r="J1431" s="5"/>
    </row>
    <row r="1432" spans="3:10" x14ac:dyDescent="0.25">
      <c r="C1432" s="85"/>
      <c r="D1432" s="18"/>
      <c r="J1432" s="5"/>
    </row>
    <row r="1433" spans="3:10" x14ac:dyDescent="0.25">
      <c r="C1433" s="85"/>
      <c r="D1433" s="18"/>
      <c r="J1433" s="5"/>
    </row>
    <row r="1434" spans="3:10" x14ac:dyDescent="0.25">
      <c r="C1434" s="85"/>
      <c r="D1434" s="18"/>
      <c r="J1434" s="5"/>
    </row>
    <row r="1435" spans="3:10" x14ac:dyDescent="0.25">
      <c r="C1435" s="85"/>
      <c r="D1435" s="18"/>
      <c r="J1435" s="5"/>
    </row>
    <row r="1436" spans="3:10" x14ac:dyDescent="0.25">
      <c r="C1436" s="85"/>
      <c r="D1436" s="18"/>
    </row>
    <row r="1437" spans="3:10" x14ac:dyDescent="0.25">
      <c r="C1437" s="85"/>
      <c r="D1437" s="18"/>
    </row>
    <row r="1438" spans="3:10" x14ac:dyDescent="0.25">
      <c r="C1438" s="85"/>
      <c r="D1438" s="18"/>
    </row>
    <row r="1439" spans="3:10" x14ac:dyDescent="0.25">
      <c r="C1439" s="85"/>
      <c r="D1439" s="18"/>
    </row>
    <row r="1440" spans="3:10" x14ac:dyDescent="0.25">
      <c r="C1440" s="85"/>
      <c r="D1440" s="18"/>
    </row>
    <row r="1441" spans="3:4" x14ac:dyDescent="0.25">
      <c r="C1441" s="85"/>
      <c r="D1441" s="18"/>
    </row>
    <row r="1442" spans="3:4" x14ac:dyDescent="0.25">
      <c r="C1442" s="85"/>
      <c r="D1442" s="18"/>
    </row>
    <row r="1443" spans="3:4" x14ac:dyDescent="0.25">
      <c r="C1443" s="85"/>
      <c r="D1443" s="18"/>
    </row>
    <row r="1444" spans="3:4" x14ac:dyDescent="0.25">
      <c r="C1444" s="85"/>
      <c r="D1444" s="18"/>
    </row>
    <row r="1445" spans="3:4" x14ac:dyDescent="0.25">
      <c r="C1445" s="85"/>
      <c r="D1445" s="18"/>
    </row>
    <row r="1446" spans="3:4" x14ac:dyDescent="0.25">
      <c r="C1446" s="85"/>
      <c r="D1446" s="18"/>
    </row>
    <row r="1447" spans="3:4" x14ac:dyDescent="0.25">
      <c r="C1447" s="85"/>
      <c r="D1447" s="18"/>
    </row>
    <row r="1448" spans="3:4" x14ac:dyDescent="0.25">
      <c r="C1448" s="85"/>
      <c r="D1448" s="18"/>
    </row>
    <row r="1449" spans="3:4" x14ac:dyDescent="0.25">
      <c r="C1449" s="85"/>
      <c r="D1449" s="18"/>
    </row>
    <row r="1450" spans="3:4" x14ac:dyDescent="0.25">
      <c r="C1450" s="85"/>
      <c r="D1450" s="18"/>
    </row>
    <row r="1451" spans="3:4" x14ac:dyDescent="0.25">
      <c r="C1451" s="85"/>
      <c r="D1451" s="18"/>
    </row>
    <row r="1452" spans="3:4" x14ac:dyDescent="0.25">
      <c r="C1452" s="85"/>
      <c r="D1452" s="18"/>
    </row>
    <row r="1453" spans="3:4" x14ac:dyDescent="0.25">
      <c r="C1453" s="85"/>
      <c r="D1453" s="18"/>
    </row>
    <row r="1454" spans="3:4" x14ac:dyDescent="0.25">
      <c r="C1454" s="85"/>
      <c r="D1454" s="18"/>
    </row>
    <row r="1455" spans="3:4" x14ac:dyDescent="0.25">
      <c r="C1455" s="85"/>
      <c r="D1455" s="18"/>
    </row>
    <row r="1456" spans="3:4" x14ac:dyDescent="0.25">
      <c r="C1456" s="85"/>
      <c r="D1456" s="18"/>
    </row>
    <row r="1457" spans="3:4" x14ac:dyDescent="0.25">
      <c r="C1457" s="85"/>
      <c r="D1457" s="18"/>
    </row>
    <row r="1458" spans="3:4" x14ac:dyDescent="0.25">
      <c r="C1458" s="85"/>
      <c r="D1458" s="18"/>
    </row>
    <row r="1459" spans="3:4" x14ac:dyDescent="0.25">
      <c r="C1459" s="85"/>
      <c r="D1459" s="18"/>
    </row>
    <row r="1460" spans="3:4" x14ac:dyDescent="0.25">
      <c r="C1460" s="85"/>
      <c r="D1460" s="18"/>
    </row>
    <row r="1461" spans="3:4" x14ac:dyDescent="0.25">
      <c r="C1461" s="85"/>
      <c r="D1461" s="18"/>
    </row>
    <row r="1462" spans="3:4" x14ac:dyDescent="0.25">
      <c r="C1462" s="85"/>
      <c r="D1462" s="18"/>
    </row>
    <row r="1463" spans="3:4" x14ac:dyDescent="0.25">
      <c r="C1463" s="85"/>
      <c r="D1463" s="18"/>
    </row>
    <row r="1464" spans="3:4" x14ac:dyDescent="0.25">
      <c r="C1464" s="85"/>
      <c r="D1464" s="18"/>
    </row>
    <row r="1465" spans="3:4" x14ac:dyDescent="0.25">
      <c r="C1465" s="85"/>
      <c r="D1465" s="18"/>
    </row>
    <row r="1466" spans="3:4" x14ac:dyDescent="0.25">
      <c r="C1466" s="85"/>
      <c r="D1466" s="18"/>
    </row>
    <row r="1467" spans="3:4" x14ac:dyDescent="0.25">
      <c r="C1467" s="85"/>
      <c r="D1467" s="18"/>
    </row>
    <row r="1468" spans="3:4" x14ac:dyDescent="0.25">
      <c r="C1468" s="85"/>
      <c r="D1468" s="18"/>
    </row>
    <row r="1469" spans="3:4" x14ac:dyDescent="0.25">
      <c r="C1469" s="85"/>
      <c r="D1469" s="18"/>
    </row>
    <row r="1470" spans="3:4" x14ac:dyDescent="0.25">
      <c r="C1470" s="85"/>
      <c r="D1470" s="18"/>
    </row>
    <row r="1471" spans="3:4" x14ac:dyDescent="0.25">
      <c r="C1471" s="85"/>
      <c r="D1471" s="18"/>
    </row>
    <row r="1472" spans="3:4" x14ac:dyDescent="0.25">
      <c r="C1472" s="85"/>
      <c r="D1472" s="18"/>
    </row>
    <row r="1473" spans="3:4" x14ac:dyDescent="0.25">
      <c r="C1473" s="85"/>
      <c r="D1473" s="18"/>
    </row>
    <row r="1474" spans="3:4" x14ac:dyDescent="0.25">
      <c r="C1474" s="85"/>
      <c r="D1474" s="18"/>
    </row>
    <row r="1475" spans="3:4" x14ac:dyDescent="0.25">
      <c r="C1475" s="85"/>
      <c r="D1475" s="18"/>
    </row>
    <row r="1476" spans="3:4" x14ac:dyDescent="0.25">
      <c r="C1476" s="85"/>
      <c r="D1476" s="18"/>
    </row>
    <row r="1477" spans="3:4" x14ac:dyDescent="0.25">
      <c r="C1477" s="85"/>
      <c r="D1477" s="18"/>
    </row>
    <row r="1478" spans="3:4" x14ac:dyDescent="0.25">
      <c r="C1478" s="85"/>
      <c r="D1478" s="18"/>
    </row>
    <row r="1479" spans="3:4" x14ac:dyDescent="0.25">
      <c r="C1479" s="85"/>
      <c r="D1479" s="18"/>
    </row>
    <row r="1480" spans="3:4" x14ac:dyDescent="0.25">
      <c r="C1480" s="85"/>
      <c r="D1480" s="18"/>
    </row>
    <row r="1481" spans="3:4" x14ac:dyDescent="0.25">
      <c r="C1481" s="85"/>
      <c r="D1481" s="18"/>
    </row>
    <row r="1482" spans="3:4" x14ac:dyDescent="0.25">
      <c r="C1482" s="85"/>
      <c r="D1482" s="18"/>
    </row>
    <row r="1483" spans="3:4" x14ac:dyDescent="0.25">
      <c r="C1483" s="85"/>
      <c r="D1483" s="18"/>
    </row>
    <row r="1484" spans="3:4" x14ac:dyDescent="0.25">
      <c r="C1484" s="85"/>
      <c r="D1484" s="18"/>
    </row>
    <row r="1485" spans="3:4" x14ac:dyDescent="0.25">
      <c r="C1485" s="85"/>
      <c r="D1485" s="18"/>
    </row>
    <row r="1486" spans="3:4" x14ac:dyDescent="0.25">
      <c r="C1486" s="85"/>
      <c r="D1486" s="18"/>
    </row>
    <row r="1487" spans="3:4" x14ac:dyDescent="0.25">
      <c r="C1487" s="85"/>
      <c r="D1487" s="18"/>
    </row>
    <row r="1488" spans="3:4" x14ac:dyDescent="0.25">
      <c r="C1488" s="85"/>
      <c r="D1488" s="18"/>
    </row>
    <row r="1489" spans="3:4" x14ac:dyDescent="0.25">
      <c r="C1489" s="85"/>
      <c r="D1489" s="18"/>
    </row>
    <row r="1490" spans="3:4" x14ac:dyDescent="0.25">
      <c r="C1490" s="85"/>
      <c r="D1490" s="18"/>
    </row>
    <row r="1491" spans="3:4" x14ac:dyDescent="0.25">
      <c r="C1491" s="85"/>
      <c r="D1491" s="18"/>
    </row>
    <row r="1492" spans="3:4" x14ac:dyDescent="0.25">
      <c r="C1492" s="85"/>
      <c r="D1492" s="18"/>
    </row>
    <row r="1493" spans="3:4" x14ac:dyDescent="0.25">
      <c r="C1493" s="85"/>
      <c r="D1493" s="18"/>
    </row>
    <row r="1494" spans="3:4" x14ac:dyDescent="0.25">
      <c r="C1494" s="85"/>
      <c r="D1494" s="18"/>
    </row>
    <row r="1495" spans="3:4" x14ac:dyDescent="0.25">
      <c r="C1495" s="85"/>
      <c r="D1495" s="18"/>
    </row>
    <row r="1496" spans="3:4" x14ac:dyDescent="0.25">
      <c r="C1496" s="85"/>
      <c r="D1496" s="18"/>
    </row>
    <row r="1497" spans="3:4" x14ac:dyDescent="0.25">
      <c r="C1497" s="85"/>
      <c r="D1497" s="18"/>
    </row>
    <row r="1498" spans="3:4" x14ac:dyDescent="0.25">
      <c r="C1498" s="85"/>
      <c r="D1498" s="18"/>
    </row>
    <row r="1499" spans="3:4" x14ac:dyDescent="0.25">
      <c r="C1499" s="85"/>
      <c r="D1499" s="18"/>
    </row>
    <row r="1500" spans="3:4" x14ac:dyDescent="0.25">
      <c r="C1500" s="85"/>
      <c r="D1500" s="18"/>
    </row>
    <row r="1501" spans="3:4" x14ac:dyDescent="0.25">
      <c r="C1501" s="85"/>
      <c r="D1501" s="18"/>
    </row>
    <row r="1502" spans="3:4" x14ac:dyDescent="0.25">
      <c r="C1502" s="85"/>
      <c r="D1502" s="18"/>
    </row>
    <row r="1503" spans="3:4" x14ac:dyDescent="0.25">
      <c r="C1503" s="85"/>
      <c r="D1503" s="18"/>
    </row>
    <row r="1504" spans="3:4" x14ac:dyDescent="0.25">
      <c r="C1504" s="85"/>
      <c r="D1504" s="18"/>
    </row>
    <row r="1505" spans="3:4" x14ac:dyDescent="0.25">
      <c r="C1505" s="85"/>
      <c r="D1505" s="18"/>
    </row>
    <row r="1506" spans="3:4" x14ac:dyDescent="0.25">
      <c r="C1506" s="85"/>
      <c r="D1506" s="18"/>
    </row>
    <row r="1507" spans="3:4" x14ac:dyDescent="0.25">
      <c r="C1507" s="85"/>
      <c r="D1507" s="18"/>
    </row>
    <row r="1508" spans="3:4" x14ac:dyDescent="0.25">
      <c r="C1508" s="85"/>
      <c r="D1508" s="18"/>
    </row>
    <row r="1509" spans="3:4" x14ac:dyDescent="0.25">
      <c r="C1509" s="85"/>
      <c r="D1509" s="18"/>
    </row>
    <row r="1510" spans="3:4" x14ac:dyDescent="0.25">
      <c r="C1510" s="85"/>
      <c r="D1510" s="18"/>
    </row>
    <row r="1511" spans="3:4" x14ac:dyDescent="0.25">
      <c r="C1511" s="85"/>
      <c r="D1511" s="18"/>
    </row>
    <row r="1512" spans="3:4" x14ac:dyDescent="0.25">
      <c r="C1512" s="85"/>
      <c r="D1512" s="18"/>
    </row>
    <row r="1513" spans="3:4" x14ac:dyDescent="0.25">
      <c r="C1513" s="85"/>
      <c r="D1513" s="18"/>
    </row>
    <row r="1514" spans="3:4" x14ac:dyDescent="0.25">
      <c r="C1514" s="85"/>
      <c r="D1514" s="18"/>
    </row>
    <row r="1515" spans="3:4" x14ac:dyDescent="0.25">
      <c r="C1515" s="85"/>
      <c r="D1515" s="18"/>
    </row>
    <row r="1516" spans="3:4" x14ac:dyDescent="0.25">
      <c r="C1516" s="85"/>
      <c r="D1516" s="18"/>
    </row>
    <row r="1517" spans="3:4" x14ac:dyDescent="0.25">
      <c r="C1517" s="85"/>
      <c r="D1517" s="18"/>
    </row>
    <row r="1518" spans="3:4" x14ac:dyDescent="0.25">
      <c r="C1518" s="85"/>
      <c r="D1518" s="18"/>
    </row>
    <row r="1519" spans="3:4" x14ac:dyDescent="0.25">
      <c r="C1519" s="85"/>
      <c r="D1519" s="18"/>
    </row>
    <row r="1520" spans="3:4" x14ac:dyDescent="0.25">
      <c r="C1520" s="85"/>
      <c r="D1520" s="18"/>
    </row>
    <row r="1521" spans="3:4" x14ac:dyDescent="0.25">
      <c r="C1521" s="85"/>
      <c r="D1521" s="18"/>
    </row>
    <row r="1522" spans="3:4" x14ac:dyDescent="0.25">
      <c r="C1522" s="85"/>
      <c r="D1522" s="18"/>
    </row>
    <row r="1523" spans="3:4" x14ac:dyDescent="0.25">
      <c r="C1523" s="85"/>
      <c r="D1523" s="18"/>
    </row>
    <row r="1524" spans="3:4" x14ac:dyDescent="0.25">
      <c r="C1524" s="85"/>
      <c r="D1524" s="18"/>
    </row>
    <row r="1525" spans="3:4" x14ac:dyDescent="0.25">
      <c r="C1525" s="85"/>
      <c r="D1525" s="18"/>
    </row>
    <row r="1526" spans="3:4" x14ac:dyDescent="0.25">
      <c r="C1526" s="85"/>
      <c r="D1526" s="18"/>
    </row>
    <row r="1527" spans="3:4" x14ac:dyDescent="0.25">
      <c r="C1527" s="85"/>
      <c r="D1527" s="18"/>
    </row>
    <row r="1528" spans="3:4" x14ac:dyDescent="0.25">
      <c r="C1528" s="85"/>
      <c r="D1528" s="18"/>
    </row>
    <row r="1529" spans="3:4" x14ac:dyDescent="0.25">
      <c r="C1529" s="85"/>
      <c r="D1529" s="18"/>
    </row>
    <row r="1530" spans="3:4" x14ac:dyDescent="0.25">
      <c r="C1530" s="85"/>
      <c r="D1530" s="18"/>
    </row>
    <row r="1531" spans="3:4" x14ac:dyDescent="0.25">
      <c r="C1531" s="85"/>
      <c r="D1531" s="18"/>
    </row>
    <row r="1532" spans="3:4" x14ac:dyDescent="0.25">
      <c r="C1532" s="85"/>
      <c r="D1532" s="18"/>
    </row>
    <row r="1533" spans="3:4" x14ac:dyDescent="0.25">
      <c r="C1533" s="85"/>
      <c r="D1533" s="18"/>
    </row>
    <row r="1534" spans="3:4" x14ac:dyDescent="0.25">
      <c r="C1534" s="85"/>
      <c r="D1534" s="18"/>
    </row>
    <row r="1535" spans="3:4" x14ac:dyDescent="0.25">
      <c r="C1535" s="85"/>
      <c r="D1535" s="18"/>
    </row>
    <row r="1536" spans="3:4" x14ac:dyDescent="0.25">
      <c r="C1536" s="85"/>
      <c r="D1536" s="18"/>
    </row>
    <row r="1537" spans="3:4" x14ac:dyDescent="0.25">
      <c r="C1537" s="85"/>
      <c r="D1537" s="18"/>
    </row>
    <row r="1538" spans="3:4" x14ac:dyDescent="0.25">
      <c r="C1538" s="85"/>
      <c r="D1538" s="18"/>
    </row>
    <row r="1539" spans="3:4" x14ac:dyDescent="0.25">
      <c r="C1539" s="85"/>
      <c r="D1539" s="18"/>
    </row>
    <row r="1540" spans="3:4" x14ac:dyDescent="0.25">
      <c r="C1540" s="85"/>
      <c r="D1540" s="18"/>
    </row>
  </sheetData>
  <conditionalFormatting sqref="AA2:AA212 AA214:AA451 AA481:AA513 AA527:AA613 AA616:AA627 AA629:AA660 AA662:AA742 AA744:AA875 AA877:AA1036 AA1038:AA1122 AA1125:AA1281">
    <cfRule type="containsText" dxfId="138" priority="94" operator="containsText" text="ATRASADO">
      <formula>NOT(ISERROR(SEARCH("ATRASADO",AA2)))</formula>
    </cfRule>
    <cfRule type="containsText" dxfId="137" priority="97" operator="containsText" text="CONCLUÍDO">
      <formula>NOT(ISERROR(SEARCH("CONCLUÍDO",AA2)))</formula>
    </cfRule>
    <cfRule type="containsText" dxfId="136" priority="99" operator="containsText" text="FALSO">
      <formula>NOT(ISERROR(SEARCH("FALSO",AA2)))</formula>
    </cfRule>
  </conditionalFormatting>
  <conditionalFormatting sqref="AA213">
    <cfRule type="containsText" dxfId="135" priority="52" operator="containsText" text="ATRASADO">
      <formula>NOT(ISERROR(SEARCH("ATRASADO",AA213)))</formula>
    </cfRule>
    <cfRule type="containsText" dxfId="134" priority="53" operator="containsText" text="CONCLUÍDO">
      <formula>NOT(ISERROR(SEARCH("CONCLUÍDO",AA213)))</formula>
    </cfRule>
    <cfRule type="containsText" dxfId="133" priority="54" operator="containsText" text="FALSO">
      <formula>NOT(ISERROR(SEARCH("FALSO",AA213)))</formula>
    </cfRule>
  </conditionalFormatting>
  <conditionalFormatting sqref="AA453:AA472 AA474:AA480">
    <cfRule type="containsText" dxfId="132" priority="49" operator="containsText" text="ATRASADO">
      <formula>NOT(ISERROR(SEARCH("ATRASADO",AA453)))</formula>
    </cfRule>
    <cfRule type="containsText" dxfId="131" priority="50" operator="containsText" text="CONCLUÍDO">
      <formula>NOT(ISERROR(SEARCH("CONCLUÍDO",AA453)))</formula>
    </cfRule>
    <cfRule type="containsText" dxfId="130" priority="51" operator="containsText" text="FALSO">
      <formula>NOT(ISERROR(SEARCH("FALSO",AA453)))</formula>
    </cfRule>
  </conditionalFormatting>
  <conditionalFormatting sqref="AA473">
    <cfRule type="containsText" dxfId="129" priority="46" operator="containsText" text="ATRASADO">
      <formula>NOT(ISERROR(SEARCH("ATRASADO",AA473)))</formula>
    </cfRule>
    <cfRule type="containsText" dxfId="128" priority="47" operator="containsText" text="CONCLUÍDO">
      <formula>NOT(ISERROR(SEARCH("CONCLUÍDO",AA473)))</formula>
    </cfRule>
    <cfRule type="containsText" dxfId="127" priority="48" operator="containsText" text="FALSO">
      <formula>NOT(ISERROR(SEARCH("FALSO",AA473)))</formula>
    </cfRule>
  </conditionalFormatting>
  <conditionalFormatting sqref="AA514:AA526">
    <cfRule type="containsText" dxfId="126" priority="37" operator="containsText" text="ATRASADO">
      <formula>NOT(ISERROR(SEARCH("ATRASADO",AA514)))</formula>
    </cfRule>
    <cfRule type="containsText" dxfId="125" priority="38" operator="containsText" text="CONCLUÍDO">
      <formula>NOT(ISERROR(SEARCH("CONCLUÍDO",AA514)))</formula>
    </cfRule>
    <cfRule type="containsText" dxfId="124" priority="39" operator="containsText" text="FALSO">
      <formula>NOT(ISERROR(SEARCH("FALSO",AA514)))</formula>
    </cfRule>
  </conditionalFormatting>
  <conditionalFormatting sqref="AA614">
    <cfRule type="containsText" dxfId="123" priority="34" operator="containsText" text="ATRASADO">
      <formula>NOT(ISERROR(SEARCH("ATRASADO",AA614)))</formula>
    </cfRule>
    <cfRule type="containsText" dxfId="122" priority="35" operator="containsText" text="CONCLUÍDO">
      <formula>NOT(ISERROR(SEARCH("CONCLUÍDO",AA614)))</formula>
    </cfRule>
    <cfRule type="containsText" dxfId="121" priority="36" operator="containsText" text="FALSO">
      <formula>NOT(ISERROR(SEARCH("FALSO",AA614)))</formula>
    </cfRule>
  </conditionalFormatting>
  <conditionalFormatting sqref="AA615">
    <cfRule type="containsText" dxfId="120" priority="31" operator="containsText" text="ATRASADO">
      <formula>NOT(ISERROR(SEARCH("ATRASADO",AA615)))</formula>
    </cfRule>
    <cfRule type="containsText" dxfId="119" priority="32" operator="containsText" text="CONCLUÍDO">
      <formula>NOT(ISERROR(SEARCH("CONCLUÍDO",AA615)))</formula>
    </cfRule>
    <cfRule type="containsText" dxfId="118" priority="33" operator="containsText" text="FALSO">
      <formula>NOT(ISERROR(SEARCH("FALSO",AA615)))</formula>
    </cfRule>
  </conditionalFormatting>
  <conditionalFormatting sqref="AA628">
    <cfRule type="containsText" dxfId="117" priority="28" operator="containsText" text="ATRASADO">
      <formula>NOT(ISERROR(SEARCH("ATRASADO",AA628)))</formula>
    </cfRule>
    <cfRule type="containsText" dxfId="116" priority="29" operator="containsText" text="CONCLUÍDO">
      <formula>NOT(ISERROR(SEARCH("CONCLUÍDO",AA628)))</formula>
    </cfRule>
    <cfRule type="containsText" dxfId="115" priority="30" operator="containsText" text="FALSO">
      <formula>NOT(ISERROR(SEARCH("FALSO",AA628)))</formula>
    </cfRule>
  </conditionalFormatting>
  <conditionalFormatting sqref="AA661">
    <cfRule type="containsText" dxfId="114" priority="25" operator="containsText" text="ATRASADO">
      <formula>NOT(ISERROR(SEARCH("ATRASADO",AA661)))</formula>
    </cfRule>
    <cfRule type="containsText" dxfId="113" priority="26" operator="containsText" text="CONCLUÍDO">
      <formula>NOT(ISERROR(SEARCH("CONCLUÍDO",AA661)))</formula>
    </cfRule>
    <cfRule type="containsText" dxfId="112" priority="27" operator="containsText" text="FALSO">
      <formula>NOT(ISERROR(SEARCH("FALSO",AA661)))</formula>
    </cfRule>
  </conditionalFormatting>
  <conditionalFormatting sqref="AA743">
    <cfRule type="containsText" dxfId="111" priority="22" operator="containsText" text="ATRASADO">
      <formula>NOT(ISERROR(SEARCH("ATRASADO",AA743)))</formula>
    </cfRule>
    <cfRule type="containsText" dxfId="110" priority="23" operator="containsText" text="CONCLUÍDO">
      <formula>NOT(ISERROR(SEARCH("CONCLUÍDO",AA743)))</formula>
    </cfRule>
    <cfRule type="containsText" dxfId="109" priority="24" operator="containsText" text="FALSO">
      <formula>NOT(ISERROR(SEARCH("FALSO",AA743)))</formula>
    </cfRule>
  </conditionalFormatting>
  <conditionalFormatting sqref="AA876">
    <cfRule type="containsText" dxfId="108" priority="7" operator="containsText" text="ATRASADO">
      <formula>NOT(ISERROR(SEARCH("ATRASADO",AA876)))</formula>
    </cfRule>
    <cfRule type="containsText" dxfId="107" priority="8" operator="containsText" text="CONCLUÍDO">
      <formula>NOT(ISERROR(SEARCH("CONCLUÍDO",AA876)))</formula>
    </cfRule>
    <cfRule type="containsText" dxfId="106" priority="9" operator="containsText" text="FALSO">
      <formula>NOT(ISERROR(SEARCH("FALSO",AA876)))</formula>
    </cfRule>
  </conditionalFormatting>
  <conditionalFormatting sqref="AA1037">
    <cfRule type="containsText" dxfId="105" priority="4" operator="containsText" text="ATRASADO">
      <formula>NOT(ISERROR(SEARCH("ATRASADO",AA1037)))</formula>
    </cfRule>
    <cfRule type="containsText" dxfId="104" priority="5" operator="containsText" text="CONCLUÍDO">
      <formula>NOT(ISERROR(SEARCH("CONCLUÍDO",AA1037)))</formula>
    </cfRule>
    <cfRule type="containsText" dxfId="103" priority="6" operator="containsText" text="FALSO">
      <formula>NOT(ISERROR(SEARCH("FALSO",AA1037)))</formula>
    </cfRule>
  </conditionalFormatting>
  <conditionalFormatting sqref="AA1123:AA1124">
    <cfRule type="containsText" dxfId="102" priority="1" operator="containsText" text="ATRASADO">
      <formula>NOT(ISERROR(SEARCH("ATRASADO",AA1123)))</formula>
    </cfRule>
    <cfRule type="containsText" dxfId="101" priority="2" operator="containsText" text="CONCLUÍDO">
      <formula>NOT(ISERROR(SEARCH("CONCLUÍDO",AA1123)))</formula>
    </cfRule>
    <cfRule type="containsText" dxfId="100" priority="3" operator="containsText" text="FALSO">
      <formula>NOT(ISERROR(SEARCH("FALSO",AA1123)))</formula>
    </cfRule>
  </conditionalFormatting>
  <dataValidations count="1">
    <dataValidation type="list" allowBlank="1" showInputMessage="1" showErrorMessage="1" sqref="I1282:I1048576 X1282:X1048576 J2:J1281 Y2:Y1281" xr:uid="{00000000-0002-0000-0300-000000000000}">
      <formula1>"SIM,NÃO"</formula1>
    </dataValidation>
  </dataValidations>
  <pageMargins left="0.51181102362204722" right="0.51181102362204722" top="0.78740157480314965" bottom="0.78740157480314965" header="0.31496062992125984" footer="0.31496062992125984"/>
  <pageSetup paperSize="9" scale="10" orientation="landscape" r:id="rId1"/>
  <legacyDrawing r:id="rId2"/>
  <tableParts count="1">
    <tablePart r:id="rId3"/>
  </tableParts>
  <extLst>
    <ext xmlns:x14="http://schemas.microsoft.com/office/spreadsheetml/2009/9/main" uri="{CCE6A557-97BC-4b89-ADB6-D9C93CAAB3DF}">
      <x14:dataValidations xmlns:xm="http://schemas.microsoft.com/office/excel/2006/main" count="37">
        <x14:dataValidation type="list" allowBlank="1" showInputMessage="1" showErrorMessage="1" xr:uid="{00000000-0002-0000-0300-000005000000}">
          <x14:formula1>
            <xm:f>Lista_Susp_!$D$2:$D$32</xm:f>
          </x14:formula1>
          <xm:sqref>J1299:J1305 J1321:J1323 J1326 J1328:J1329 J1333 M70:M72 L1282:L1048576</xm:sqref>
        </x14:dataValidation>
        <x14:dataValidation type="list" allowBlank="1" showInputMessage="1" showErrorMessage="1" xr:uid="{00000000-0002-0000-0300-000008000000}">
          <x14:formula1>
            <xm:f>'F:\BRACELL\FLORESTAL\ESTATÍSTICA\2023\07 JULHO\[001.DBControleEventos - cópia.xlsx]Lista_Susp_'!#REF!</xm:f>
          </x14:formula1>
          <xm:sqref>J1324:J1325 J1330:J1332 J1334 J1306:J1320 J1327</xm:sqref>
        </x14:dataValidation>
        <x14:dataValidation type="list" allowBlank="1" showInputMessage="1" showErrorMessage="1" xr:uid="{5F5C96D6-68D2-4F23-9F84-1291D70B4A30}">
          <x14:formula1>
            <xm:f>Lista_Susp_!$J$9:$J$13</xm:f>
          </x14:formula1>
          <xm:sqref>X2:X451 X457:X479 X488:X514 X527:X1036 X1038:X1105 X1107:X1122 X1124:X1281</xm:sqref>
        </x14:dataValidation>
        <x14:dataValidation type="list" allowBlank="1" showInputMessage="1" showErrorMessage="1" xr:uid="{EF454DCF-CBD2-44CF-9E97-E420CCAD54C9}">
          <x14:formula1>
            <xm:f>Lista_Susp_!$H$7:$H$31</xm:f>
          </x14:formula1>
          <xm:sqref>V2:V14 V18:V44 V47:V70 V72</xm:sqref>
        </x14:dataValidation>
        <x14:dataValidation type="list" allowBlank="1" showInputMessage="1" showErrorMessage="1" xr:uid="{9120244C-BD0C-4546-AC04-46C126B352ED}">
          <x14:formula1>
            <xm:f>Lista_Susp_!$I$9:$I$21</xm:f>
          </x14:formula1>
          <xm:sqref>W2:W77 W79:W85 W87:W91 W94:W98 W100 W102:W103 W106:W107 W109:W112 W114:W129 W131:W138 W141:W144 W146:W148</xm:sqref>
        </x14:dataValidation>
        <x14:dataValidation type="list" allowBlank="1" showInputMessage="1" showErrorMessage="1" xr:uid="{3B144337-5F01-4C30-92FF-5CC63D71D690}">
          <x14:formula1>
            <xm:f>Lista_Susp_!$D$9:$D$38</xm:f>
          </x14:formula1>
          <xm:sqref>M2:M69 M1036</xm:sqref>
        </x14:dataValidation>
        <x14:dataValidation type="list" allowBlank="1" showInputMessage="1" showErrorMessage="1" xr:uid="{D169AB9E-80CB-4FE0-BDB6-F4D46229B6A5}">
          <x14:formula1>
            <xm:f>Lista_Susp_!$C$8:$C$107</xm:f>
          </x14:formula1>
          <xm:sqref>L2:L69 L71:L72 L78:L80 L83 L87 L92 L94:L95 L98 L100:L101 L104 L106:L108 L110 L114</xm:sqref>
        </x14:dataValidation>
        <x14:dataValidation type="list" allowBlank="1" showInputMessage="1" showErrorMessage="1" xr:uid="{61210220-5F6A-4183-983B-013AE383ACD8}">
          <x14:formula1>
            <xm:f>Lista_Susp_!$H$7:$H$33</xm:f>
          </x14:formula1>
          <xm:sqref>V15:V17</xm:sqref>
        </x14:dataValidation>
        <x14:dataValidation type="list" allowBlank="1" showInputMessage="1" showErrorMessage="1" xr:uid="{00000000-0002-0000-0300-000004000000}">
          <x14:formula1>
            <xm:f>Lista_Susp_!$C$2:$C$114</xm:f>
          </x14:formula1>
          <xm:sqref>L70 L73:L77 L81:L82 L84:L86 L88:L91 L93 L96:L97 L99 L102:L103 L105 L109 L111:L113 L115:L185 L187:L234 L236:L381 L383:L434 L436:L438 L498:L514 L440:L488 L527:L554 L556:L599 L601:L683 L685:L697 K1282:K1048576 L699:L702</xm:sqref>
        </x14:dataValidation>
        <x14:dataValidation type="list" allowBlank="1" showInputMessage="1" showErrorMessage="1" xr:uid="{00000000-0002-0000-0300-000002000000}">
          <x14:formula1>
            <xm:f>Lista_Susp_!$H$2:$H$38</xm:f>
          </x14:formula1>
          <xm:sqref>V71 V73:V83 V85:V102 V104:V110 V112:V115 V118:V186 V188:V199 V201:V241 V243:V394 V396:V514 U1282:U1048576 V527:V1036 V1038:V1122 V1125:V1281</xm:sqref>
        </x14:dataValidation>
        <x14:dataValidation type="list" allowBlank="1" showInputMessage="1" showErrorMessage="1" xr:uid="{00000000-0002-0000-0300-000003000000}">
          <x14:formula1>
            <xm:f>Lista_Susp_!$B$2:$B$10</xm:f>
          </x14:formula1>
          <xm:sqref>G1282:H1048576 H478:H479 H483 H510 H453:H454 H825:H827 H831</xm:sqref>
        </x14:dataValidation>
        <x14:dataValidation type="list" allowBlank="1" showInputMessage="1" showErrorMessage="1" xr:uid="{0C7450B0-8A3A-4B08-A9C1-9C5088B1DA60}">
          <x14:formula1>
            <xm:f>Lista_Susp_!$I$9:$I$13</xm:f>
          </x14:formula1>
          <xm:sqref>W78 W92:W93 W99 W101 W104:W105 W108 W113 W130 W139:W140 W145 W86 W149:W254 W256:W451 W457:W479 W488:W514 X550 W527:W549 W551:W1036 W1038:W1105 W1107:W1122 W1124:W1281</xm:sqref>
        </x14:dataValidation>
        <x14:dataValidation type="list" allowBlank="1" showInputMessage="1" showErrorMessage="1" xr:uid="{32649A31-0724-4647-8F60-92975568A8AB}">
          <x14:formula1>
            <xm:f>Lista_Susp_!$C$2:$C$117</xm:f>
          </x14:formula1>
          <xm:sqref>L235 L439</xm:sqref>
        </x14:dataValidation>
        <x14:dataValidation type="list" allowBlank="1" showInputMessage="1" showErrorMessage="1" xr:uid="{A5D640FD-5C28-4509-8B3C-C66D61E4466C}">
          <x14:formula1>
            <xm:f>Lista_Susp_!$I$9:$I$14</xm:f>
          </x14:formula1>
          <xm:sqref>W255 W1106</xm:sqref>
        </x14:dataValidation>
        <x14:dataValidation type="list" allowBlank="1" showInputMessage="1" showErrorMessage="1" xr:uid="{55191ACD-062E-4371-B5C7-7170C082043D}">
          <x14:formula1>
            <xm:f>Lista_Susp_!$B$19:$B$20</xm:f>
          </x14:formula1>
          <xm:sqref>AF11:AF17 AF41:AF42 AF54:AF58 AF62:AF64 AF66:AF70 AF72:AF74 AF76 AF93 AF98:AF100 AF103:AF104 AF106 AF110:AF111 AF113:AF118 AF122:AF126 AF137:AF139 AF151 AF153:AF154 AF159 AF171 AF184 AF199:AF201 AF221 AF230:AF231 AF238:AF241 AF254 AF264:AF267 AF270:AF271 AF275:AF276 AF295:AF297 AF305:AF311 AF341 AF356 AF360 AF366 AF374 AF379 AF384:AF386 AF388:AF396 AF398:AF399 AF419:AF421 AF423 AF431 AF439:AF440 AF5:AF7 AF21:AF25 AF28:AF29 AF36 AF39 AF44:AF48 AF50:AF52 AF81:AF82 AF84:AF85 AF88 AF130:AF131 AF133:AF134 AF143:AF144 AF146:AF148 AF156:AF157 AF163:AF168 AF173:AF176 AF186:AF197 AF208:AF215 AF217:AF219 AF226:AF227 AF233:AF234 AF236 AF246:AF251 AF260:AF261 AF278:AF280 AF283:AF292 AF314:AF316 AF322 AF324:AF332 AF334:AF338 AF343:AF346 AF349 AF351:AF352 AF358 AF368:AF369 AF376 AF402:AF406 AF410 AF412 AF415:AF416 AF426:AF427 AF429 AF435:AF437 AD1282:AD1048576 AE1125:AE1365 AE2:AE1036 AF452:AF1036 AE1038:AF1122 AF1125:AF1126 AF1131:AF1281</xm:sqref>
        </x14:dataValidation>
        <x14:dataValidation type="list" allowBlank="1" showInputMessage="1" showErrorMessage="1" xr:uid="{1EE8F506-0114-4ED9-9D2A-E05AC812BA65}">
          <x14:formula1>
            <xm:f>Lista_Susp_!$S$2:$S$4</xm:f>
          </x14:formula1>
          <xm:sqref>H82:H135 H137 H139:H140 H142:H173 H175:H179 H181:H186 H188:H207 H209:H210 H212:H221 H223 H225:H233 H235:H242 H244:H252 H254 H256 H258 H260:H265 H267:H269 H271:H272 H274:H298 H300:H301 H303:H313 H315:H317 H319:H322 H324 H327:H333 H335 H337:H339 H341:H345 H347:H360 H362:H363 H365:H366 H370:H376 H378:H382 H384:H386 H389:H395 H398 H407:H410 H412:H427 H429:H452 H455:H477 H480:H482 H484:H509 H555:H561 H400:H404 H511:H553 H828:H829</xm:sqref>
        </x14:dataValidation>
        <x14:dataValidation type="list" allowBlank="1" showInputMessage="1" showErrorMessage="1" xr:uid="{436BE97F-C656-4470-8CCC-63BE732CB359}">
          <x14:formula1>
            <xm:f>[001.DBControleEventos_MARÇO.xlsx]Lista_Susp_!#REF!</xm:f>
          </x14:formula1>
          <xm:sqref>H57:H69 H71:H80 H3:H55</xm:sqref>
        </x14:dataValidation>
        <x14:dataValidation type="list" allowBlank="1" showInputMessage="1" showErrorMessage="1" xr:uid="{610F82CD-1D6C-4C9A-9B3A-19F65B41E1D2}">
          <x14:formula1>
            <xm:f>Lista_Susp_!$C$5:$C$115</xm:f>
          </x14:formula1>
          <xm:sqref>L382</xm:sqref>
        </x14:dataValidation>
        <x14:dataValidation type="list" allowBlank="1" showInputMessage="1" showErrorMessage="1" xr:uid="{08E8AA06-2523-43F6-9FED-F9D66C4D0269}">
          <x14:formula1>
            <xm:f>Lista_Susp_!$S$2:$S$5</xm:f>
          </x14:formula1>
          <xm:sqref>H56 H70 H81 H136 H138 H141 H174 H180 H187 H208 H211 H222 H224 H234 H243 H253 H255 H257 H259 H266 H270 H273 H299 H302 H314 H318 H323 H325:H326 H334 H336 H340 H346 H361 H364 H367:H369 H377 H383 H387:H388 H396:H397 H399 H411 H428 H562:H824 H2 H405:H406 H830 H554 H832:H1036 I1063 H1038:H1062 H1064:H1122 H1125:H1281</xm:sqref>
        </x14:dataValidation>
        <x14:dataValidation type="list" allowBlank="1" showInputMessage="1" showErrorMessage="1" xr:uid="{49D73AFC-FD7D-4D23-AC22-F33D48CF3202}">
          <x14:formula1>
            <xm:f>Lista_Susp_!$C$2:$C$144</xm:f>
          </x14:formula1>
          <xm:sqref>L435</xm:sqref>
        </x14:dataValidation>
        <x14:dataValidation type="list" allowBlank="1" showInputMessage="1" showErrorMessage="1" xr:uid="{27060398-976F-40DC-ABDC-29F4E5C4ADEC}">
          <x14:formula1>
            <xm:f>Lista_Susp_!$B$8:$B$17</xm:f>
          </x14:formula1>
          <xm:sqref>G2:G514 G519 G524 G527:G1036 G1038:G1122 G1124:G1281</xm:sqref>
        </x14:dataValidation>
        <x14:dataValidation type="list" allowBlank="1" showInputMessage="1" showErrorMessage="1" xr:uid="{86200BAF-C4A7-46FB-89B8-FFDCB549E71E}">
          <x14:formula1>
            <xm:f>Lista_Susp_!$D$9:$D$39</xm:f>
          </x14:formula1>
          <xm:sqref>M73:M514 N555 N1099 M527:M1035 N1092 M1038:M1122 M1125:M1281 N1151</xm:sqref>
        </x14:dataValidation>
        <x14:dataValidation type="list" allowBlank="1" showInputMessage="1" showErrorMessage="1" xr:uid="{77A76F44-2073-433E-B013-0969DE2D5171}">
          <x14:formula1>
            <xm:f>Lista_Susp_!$A$9:$A$10</xm:f>
          </x14:formula1>
          <xm:sqref>B2:B514 B527:B824 B906 B910 B1077</xm:sqref>
        </x14:dataValidation>
        <x14:dataValidation type="list" allowBlank="1" showInputMessage="1" showErrorMessage="1" xr:uid="{00000000-0002-0000-0300-000006000000}">
          <x14:formula1>
            <xm:f>Lista_Susp_!$I$2:$I$9</xm:f>
          </x14:formula1>
          <xm:sqref>W452:W456 W480:W487 V1282:V1048576</xm:sqref>
        </x14:dataValidation>
        <x14:dataValidation type="list" allowBlank="1" showInputMessage="1" showErrorMessage="1" xr:uid="{00000000-0002-0000-0300-000007000000}">
          <x14:formula1>
            <xm:f>Lista_Susp_!$J$2:$J$10</xm:f>
          </x14:formula1>
          <xm:sqref>X452:X456 X480:X487 W1282:W1048576</xm:sqref>
        </x14:dataValidation>
        <x14:dataValidation type="list" allowBlank="1" showInputMessage="1" showErrorMessage="1" xr:uid="{E06C29A3-8F74-48F0-B8EB-9518B27B89A9}">
          <x14:formula1>
            <xm:f>'F:\Gestão ST Outbound\8. Superados\FLORESTAL\A REFERÊNCIA\05. INDICADORES\001.Databases\[Cópia de 001.DBControleEventos.xlsx]Lista_Susp_'!#REF!</xm:f>
          </x14:formula1>
          <xm:sqref>B515:B526 V515:X526 L525:L526 M515:M526 L515:L523 G525:G526 G515:G518 G520:G523</xm:sqref>
        </x14:dataValidation>
        <x14:dataValidation type="list" allowBlank="1" showInputMessage="1" showErrorMessage="1" xr:uid="{ACF53150-E7E4-4405-B431-83AAF18B3087}">
          <x14:formula1>
            <xm:f>Lista_Susp_!$C$2:$C$118</xm:f>
          </x14:formula1>
          <xm:sqref>L524</xm:sqref>
        </x14:dataValidation>
        <x14:dataValidation type="list" allowBlank="1" showInputMessage="1" showErrorMessage="1" xr:uid="{15DBD23C-9AEB-4195-A9A4-10429EBF1CAA}">
          <x14:formula1>
            <xm:f>'\\glwfs02.lwart.net\lwc-seguranca\Gestão ST Outbound\8. Superados\FLORESTAL\A REFERÊNCIA\05. INDICADORES\001.Databases\Nova pasta\[Cópia de 001.DBControleEventos.xlsx]Lista_Susp_'!#REF!</xm:f>
          </x14:formula1>
          <xm:sqref>L489:L497</xm:sqref>
        </x14:dataValidation>
        <x14:dataValidation type="list" allowBlank="1" showInputMessage="1" showErrorMessage="1" xr:uid="{91119135-7504-4CE0-859C-6BCD09843F08}">
          <x14:formula1>
            <xm:f>Lista_Susp_!$C$6:$C$122</xm:f>
          </x14:formula1>
          <xm:sqref>L555</xm:sqref>
        </x14:dataValidation>
        <x14:dataValidation type="list" allowBlank="1" showInputMessage="1" showErrorMessage="1" xr:uid="{467A017B-537A-4D62-B52A-122BC2A9C34E}">
          <x14:formula1>
            <xm:f>Lista_Susp_!$C$2:$C$119</xm:f>
          </x14:formula1>
          <xm:sqref>L600</xm:sqref>
        </x14:dataValidation>
        <x14:dataValidation type="list" allowBlank="1" showInputMessage="1" showErrorMessage="1" xr:uid="{E3E06F0D-10FC-4213-9F89-BDBF6F50992C}">
          <x14:formula1>
            <xm:f>Lista_Susp_!$C$5:$C$125</xm:f>
          </x14:formula1>
          <xm:sqref>L684 L1157:L1281</xm:sqref>
        </x14:dataValidation>
        <x14:dataValidation type="list" allowBlank="1" showInputMessage="1" showErrorMessage="1" xr:uid="{9744D4A7-E651-4E1A-B8C8-63CA3A1F8C88}">
          <x14:formula1>
            <xm:f>Lista_Susp_!$C$4:$C$122</xm:f>
          </x14:formula1>
          <xm:sqref>L698</xm:sqref>
        </x14:dataValidation>
        <x14:dataValidation type="list" allowBlank="1" showInputMessage="1" showErrorMessage="1" xr:uid="{F2E1927C-00AE-4617-AF8D-3DEC22C85ED2}">
          <x14:formula1>
            <xm:f>Lista_Susp_!$U$2:$U$3</xm:f>
          </x14:formula1>
          <xm:sqref>I2:I1036 I1038:I1122 I1125:I1281</xm:sqref>
        </x14:dataValidation>
        <x14:dataValidation type="list" allowBlank="1" showInputMessage="1" showErrorMessage="1" xr:uid="{9996BAAE-43D0-40C5-9060-4B8D2FC3D28D}">
          <x14:formula1>
            <xm:f>'C:\Users\blbrajato\AppData\Local\Microsoft\Windows\INetCache\Content.Outlook\X8TTL6WS\[001.DBControleEventos - 21.08.2024.xlsx]Lista_Susp_'!#REF!</xm:f>
          </x14:formula1>
          <xm:sqref>V1037:X1037 G1037:I1037 AE1037:AF1037 M1037</xm:sqref>
        </x14:dataValidation>
        <x14:dataValidation type="list" allowBlank="1" showInputMessage="1" showErrorMessage="1" xr:uid="{B3036473-6E9E-45FD-AE3C-A1BB6F6F1665}">
          <x14:formula1>
            <xm:f>Lista_Susp_!$J$9:$J$14</xm:f>
          </x14:formula1>
          <xm:sqref>X1106</xm:sqref>
        </x14:dataValidation>
        <x14:dataValidation type="list" allowBlank="1" showInputMessage="1" showErrorMessage="1" xr:uid="{6A430251-80EF-47B6-9123-3246BA81D95C}">
          <x14:formula1>
            <xm:f>'F:\@GMT-2024.09.09-14.00.53\Gestão ST Outbound\8. Superados\FLORESTAL\A REFERÊNCIA\05. INDICADORES\001.Databases\[001.DBControleEventos.xlsx]Lista_Susp_'!#REF!</xm:f>
          </x14:formula1>
          <xm:sqref>W1123:X1123 AF1127:AF1130 AE1123:AF1124 G1123 H1123:I1124 V1123:V1124 M1123:M1124</xm:sqref>
        </x14:dataValidation>
        <x14:dataValidation type="list" allowBlank="1" showInputMessage="1" showErrorMessage="1" xr:uid="{E1C2C3A2-E92C-4185-836C-BD9E900AE371}">
          <x14:formula1>
            <xm:f>Lista_Susp_!$C$7:$C$133</xm:f>
          </x14:formula1>
          <xm:sqref>L703:L1156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
  <sheetViews>
    <sheetView workbookViewId="0">
      <selection activeCell="D20" sqref="D20"/>
    </sheetView>
  </sheetViews>
  <sheetFormatPr defaultRowHeight="15" x14ac:dyDescent="0.25"/>
  <cols>
    <col min="1" max="1" width="18" bestFit="1" customWidth="1"/>
    <col min="2" max="2" width="15.7109375" bestFit="1" customWidth="1"/>
  </cols>
  <sheetData>
    <row r="1" spans="1:2" x14ac:dyDescent="0.25">
      <c r="A1" s="10" t="s">
        <v>3</v>
      </c>
      <c r="B1" t="s">
        <v>132</v>
      </c>
    </row>
    <row r="3" spans="1:2" x14ac:dyDescent="0.25">
      <c r="A3" s="10" t="s">
        <v>130</v>
      </c>
      <c r="B3" t="s">
        <v>133</v>
      </c>
    </row>
    <row r="4" spans="1:2" x14ac:dyDescent="0.25">
      <c r="A4" s="11" t="s">
        <v>26</v>
      </c>
      <c r="B4" s="12">
        <v>2</v>
      </c>
    </row>
    <row r="5" spans="1:2" x14ac:dyDescent="0.25">
      <c r="A5" s="11" t="s">
        <v>34</v>
      </c>
      <c r="B5" s="12">
        <v>10</v>
      </c>
    </row>
    <row r="6" spans="1:2" x14ac:dyDescent="0.25">
      <c r="A6" s="11" t="s">
        <v>131</v>
      </c>
      <c r="B6" s="12">
        <v>12</v>
      </c>
    </row>
    <row r="17" spans="1:5" x14ac:dyDescent="0.25">
      <c r="A17" s="10" t="s">
        <v>3</v>
      </c>
      <c r="B17" t="s">
        <v>132</v>
      </c>
    </row>
    <row r="19" spans="1:5" x14ac:dyDescent="0.25">
      <c r="A19" s="10" t="s">
        <v>130</v>
      </c>
      <c r="B19" t="s">
        <v>133</v>
      </c>
      <c r="C19" s="10"/>
      <c r="D19" s="10"/>
      <c r="E19" s="10"/>
    </row>
    <row r="20" spans="1:5" x14ac:dyDescent="0.25">
      <c r="A20" s="11" t="s">
        <v>89</v>
      </c>
      <c r="B20" s="12">
        <v>13</v>
      </c>
    </row>
    <row r="21" spans="1:5" x14ac:dyDescent="0.25">
      <c r="A21" s="11" t="s">
        <v>1902</v>
      </c>
      <c r="B21" s="12">
        <v>134</v>
      </c>
    </row>
    <row r="22" spans="1:5" x14ac:dyDescent="0.25">
      <c r="A22" s="11" t="s">
        <v>131</v>
      </c>
      <c r="B22" s="12">
        <v>147</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70F91-9830-43E9-BDC3-C98C0C51EF92}">
  <dimension ref="A1:B62"/>
  <sheetViews>
    <sheetView workbookViewId="0">
      <selection activeCell="B20" sqref="B20"/>
    </sheetView>
  </sheetViews>
  <sheetFormatPr defaultRowHeight="15" x14ac:dyDescent="0.25"/>
  <cols>
    <col min="1" max="1" width="23.5703125" bestFit="1" customWidth="1"/>
    <col min="2" max="2" width="15.7109375" bestFit="1" customWidth="1"/>
  </cols>
  <sheetData>
    <row r="1" spans="1:2" x14ac:dyDescent="0.25">
      <c r="A1" s="10" t="s">
        <v>6</v>
      </c>
      <c r="B1" t="s">
        <v>34</v>
      </c>
    </row>
    <row r="3" spans="1:2" x14ac:dyDescent="0.25">
      <c r="A3" s="10" t="s">
        <v>130</v>
      </c>
      <c r="B3" t="s">
        <v>133</v>
      </c>
    </row>
    <row r="4" spans="1:2" x14ac:dyDescent="0.25">
      <c r="A4" s="11" t="s">
        <v>25</v>
      </c>
      <c r="B4" s="12">
        <v>40</v>
      </c>
    </row>
    <row r="5" spans="1:2" x14ac:dyDescent="0.25">
      <c r="A5" s="153" t="s">
        <v>143</v>
      </c>
      <c r="B5" s="12">
        <v>7</v>
      </c>
    </row>
    <row r="6" spans="1:2" x14ac:dyDescent="0.25">
      <c r="A6" s="170" t="s">
        <v>5261</v>
      </c>
      <c r="B6" s="12">
        <v>6</v>
      </c>
    </row>
    <row r="7" spans="1:2" x14ac:dyDescent="0.25">
      <c r="A7" s="170" t="s">
        <v>5262</v>
      </c>
      <c r="B7" s="12">
        <v>1</v>
      </c>
    </row>
    <row r="8" spans="1:2" x14ac:dyDescent="0.25">
      <c r="A8" s="153" t="s">
        <v>142</v>
      </c>
      <c r="B8" s="12">
        <v>3</v>
      </c>
    </row>
    <row r="9" spans="1:2" x14ac:dyDescent="0.25">
      <c r="A9" s="170" t="s">
        <v>5261</v>
      </c>
      <c r="B9" s="12">
        <v>1</v>
      </c>
    </row>
    <row r="10" spans="1:2" x14ac:dyDescent="0.25">
      <c r="A10" s="170" t="s">
        <v>5262</v>
      </c>
      <c r="B10" s="12">
        <v>2</v>
      </c>
    </row>
    <row r="11" spans="1:2" x14ac:dyDescent="0.25">
      <c r="A11" s="153" t="s">
        <v>139</v>
      </c>
      <c r="B11" s="12">
        <v>4</v>
      </c>
    </row>
    <row r="12" spans="1:2" x14ac:dyDescent="0.25">
      <c r="A12" s="170" t="s">
        <v>5261</v>
      </c>
      <c r="B12" s="12">
        <v>2</v>
      </c>
    </row>
    <row r="13" spans="1:2" x14ac:dyDescent="0.25">
      <c r="A13" s="170" t="s">
        <v>5262</v>
      </c>
      <c r="B13" s="12">
        <v>2</v>
      </c>
    </row>
    <row r="14" spans="1:2" x14ac:dyDescent="0.25">
      <c r="A14" s="153" t="s">
        <v>140</v>
      </c>
      <c r="B14" s="12">
        <v>5</v>
      </c>
    </row>
    <row r="15" spans="1:2" x14ac:dyDescent="0.25">
      <c r="A15" s="170" t="s">
        <v>5261</v>
      </c>
      <c r="B15" s="12">
        <v>2</v>
      </c>
    </row>
    <row r="16" spans="1:2" x14ac:dyDescent="0.25">
      <c r="A16" s="170" t="s">
        <v>5262</v>
      </c>
      <c r="B16" s="12">
        <v>3</v>
      </c>
    </row>
    <row r="17" spans="1:2" x14ac:dyDescent="0.25">
      <c r="A17" s="153" t="s">
        <v>141</v>
      </c>
      <c r="B17" s="12">
        <v>7</v>
      </c>
    </row>
    <row r="18" spans="1:2" x14ac:dyDescent="0.25">
      <c r="A18" s="170" t="s">
        <v>5261</v>
      </c>
      <c r="B18" s="12">
        <v>3</v>
      </c>
    </row>
    <row r="19" spans="1:2" x14ac:dyDescent="0.25">
      <c r="A19" s="170" t="s">
        <v>5262</v>
      </c>
      <c r="B19" s="12">
        <v>4</v>
      </c>
    </row>
    <row r="20" spans="1:2" x14ac:dyDescent="0.25">
      <c r="A20" s="153" t="s">
        <v>132</v>
      </c>
      <c r="B20" s="12">
        <v>10</v>
      </c>
    </row>
    <row r="21" spans="1:2" x14ac:dyDescent="0.25">
      <c r="A21" s="170" t="s">
        <v>5261</v>
      </c>
      <c r="B21" s="12">
        <v>5</v>
      </c>
    </row>
    <row r="22" spans="1:2" x14ac:dyDescent="0.25">
      <c r="A22" s="170" t="s">
        <v>5262</v>
      </c>
      <c r="B22" s="12">
        <v>5</v>
      </c>
    </row>
    <row r="23" spans="1:2" x14ac:dyDescent="0.25">
      <c r="A23" s="153" t="s">
        <v>254</v>
      </c>
      <c r="B23" s="12">
        <v>4</v>
      </c>
    </row>
    <row r="24" spans="1:2" x14ac:dyDescent="0.25">
      <c r="A24" s="170" t="s">
        <v>5261</v>
      </c>
      <c r="B24" s="12">
        <v>3</v>
      </c>
    </row>
    <row r="25" spans="1:2" x14ac:dyDescent="0.25">
      <c r="A25" s="170" t="s">
        <v>5262</v>
      </c>
      <c r="B25" s="12">
        <v>1</v>
      </c>
    </row>
    <row r="26" spans="1:2" x14ac:dyDescent="0.25">
      <c r="A26" s="11" t="s">
        <v>30</v>
      </c>
      <c r="B26" s="12">
        <v>2</v>
      </c>
    </row>
    <row r="27" spans="1:2" x14ac:dyDescent="0.25">
      <c r="A27" s="153" t="s">
        <v>138</v>
      </c>
      <c r="B27" s="12">
        <v>1</v>
      </c>
    </row>
    <row r="28" spans="1:2" x14ac:dyDescent="0.25">
      <c r="A28" s="170" t="s">
        <v>5261</v>
      </c>
      <c r="B28" s="12">
        <v>1</v>
      </c>
    </row>
    <row r="29" spans="1:2" x14ac:dyDescent="0.25">
      <c r="A29" s="153" t="s">
        <v>139</v>
      </c>
      <c r="B29" s="12">
        <v>1</v>
      </c>
    </row>
    <row r="30" spans="1:2" x14ac:dyDescent="0.25">
      <c r="A30" s="170" t="s">
        <v>5261</v>
      </c>
      <c r="B30" s="12">
        <v>1</v>
      </c>
    </row>
    <row r="31" spans="1:2" x14ac:dyDescent="0.25">
      <c r="A31" s="11" t="s">
        <v>131</v>
      </c>
      <c r="B31" s="12">
        <v>42</v>
      </c>
    </row>
    <row r="32" spans="1:2" x14ac:dyDescent="0.25">
      <c r="A32" s="10" t="s">
        <v>6</v>
      </c>
      <c r="B32" t="s">
        <v>34</v>
      </c>
    </row>
    <row r="34" spans="1:2" x14ac:dyDescent="0.25">
      <c r="A34" s="10" t="s">
        <v>130</v>
      </c>
      <c r="B34" t="s">
        <v>133</v>
      </c>
    </row>
    <row r="35" spans="1:2" x14ac:dyDescent="0.25">
      <c r="A35" s="11" t="s">
        <v>25</v>
      </c>
      <c r="B35" s="12">
        <v>40</v>
      </c>
    </row>
    <row r="36" spans="1:2" x14ac:dyDescent="0.25">
      <c r="A36" s="153" t="s">
        <v>143</v>
      </c>
      <c r="B36" s="12">
        <v>7</v>
      </c>
    </row>
    <row r="37" spans="1:2" x14ac:dyDescent="0.25">
      <c r="A37" s="170" t="s">
        <v>5261</v>
      </c>
      <c r="B37" s="12">
        <v>6</v>
      </c>
    </row>
    <row r="38" spans="1:2" x14ac:dyDescent="0.25">
      <c r="A38" s="170" t="s">
        <v>5262</v>
      </c>
      <c r="B38" s="12">
        <v>1</v>
      </c>
    </row>
    <row r="39" spans="1:2" x14ac:dyDescent="0.25">
      <c r="A39" s="153" t="s">
        <v>142</v>
      </c>
      <c r="B39" s="12">
        <v>3</v>
      </c>
    </row>
    <row r="40" spans="1:2" x14ac:dyDescent="0.25">
      <c r="A40" s="170" t="s">
        <v>5261</v>
      </c>
      <c r="B40" s="12">
        <v>1</v>
      </c>
    </row>
    <row r="41" spans="1:2" x14ac:dyDescent="0.25">
      <c r="A41" s="170" t="s">
        <v>5262</v>
      </c>
      <c r="B41" s="12">
        <v>2</v>
      </c>
    </row>
    <row r="42" spans="1:2" x14ac:dyDescent="0.25">
      <c r="A42" s="153" t="s">
        <v>139</v>
      </c>
      <c r="B42" s="12">
        <v>4</v>
      </c>
    </row>
    <row r="43" spans="1:2" x14ac:dyDescent="0.25">
      <c r="A43" s="170" t="s">
        <v>5261</v>
      </c>
      <c r="B43" s="12">
        <v>2</v>
      </c>
    </row>
    <row r="44" spans="1:2" x14ac:dyDescent="0.25">
      <c r="A44" s="170" t="s">
        <v>5262</v>
      </c>
      <c r="B44" s="12">
        <v>2</v>
      </c>
    </row>
    <row r="45" spans="1:2" x14ac:dyDescent="0.25">
      <c r="A45" s="153" t="s">
        <v>140</v>
      </c>
      <c r="B45" s="12">
        <v>5</v>
      </c>
    </row>
    <row r="46" spans="1:2" x14ac:dyDescent="0.25">
      <c r="A46" s="170" t="s">
        <v>5261</v>
      </c>
      <c r="B46" s="12">
        <v>2</v>
      </c>
    </row>
    <row r="47" spans="1:2" x14ac:dyDescent="0.25">
      <c r="A47" s="170" t="s">
        <v>5262</v>
      </c>
      <c r="B47" s="12">
        <v>3</v>
      </c>
    </row>
    <row r="48" spans="1:2" x14ac:dyDescent="0.25">
      <c r="A48" s="153" t="s">
        <v>141</v>
      </c>
      <c r="B48" s="12">
        <v>7</v>
      </c>
    </row>
    <row r="49" spans="1:2" x14ac:dyDescent="0.25">
      <c r="A49" s="170" t="s">
        <v>5261</v>
      </c>
      <c r="B49" s="12">
        <v>3</v>
      </c>
    </row>
    <row r="50" spans="1:2" x14ac:dyDescent="0.25">
      <c r="A50" s="170" t="s">
        <v>5262</v>
      </c>
      <c r="B50" s="12">
        <v>4</v>
      </c>
    </row>
    <row r="51" spans="1:2" x14ac:dyDescent="0.25">
      <c r="A51" s="153" t="s">
        <v>132</v>
      </c>
      <c r="B51" s="12">
        <v>10</v>
      </c>
    </row>
    <row r="52" spans="1:2" x14ac:dyDescent="0.25">
      <c r="A52" s="170" t="s">
        <v>5261</v>
      </c>
      <c r="B52" s="12">
        <v>5</v>
      </c>
    </row>
    <row r="53" spans="1:2" x14ac:dyDescent="0.25">
      <c r="A53" s="170" t="s">
        <v>5262</v>
      </c>
      <c r="B53" s="12">
        <v>5</v>
      </c>
    </row>
    <row r="54" spans="1:2" x14ac:dyDescent="0.25">
      <c r="A54" s="153" t="s">
        <v>254</v>
      </c>
      <c r="B54" s="12">
        <v>4</v>
      </c>
    </row>
    <row r="55" spans="1:2" x14ac:dyDescent="0.25">
      <c r="A55" s="170" t="s">
        <v>5261</v>
      </c>
      <c r="B55" s="12">
        <v>3</v>
      </c>
    </row>
    <row r="56" spans="1:2" x14ac:dyDescent="0.25">
      <c r="A56" s="170" t="s">
        <v>5262</v>
      </c>
      <c r="B56" s="12">
        <v>1</v>
      </c>
    </row>
    <row r="57" spans="1:2" x14ac:dyDescent="0.25">
      <c r="A57" s="11" t="s">
        <v>30</v>
      </c>
      <c r="B57" s="12">
        <v>2</v>
      </c>
    </row>
    <row r="58" spans="1:2" x14ac:dyDescent="0.25">
      <c r="A58" s="153" t="s">
        <v>138</v>
      </c>
      <c r="B58" s="12">
        <v>1</v>
      </c>
    </row>
    <row r="59" spans="1:2" x14ac:dyDescent="0.25">
      <c r="A59" s="170" t="s">
        <v>5261</v>
      </c>
      <c r="B59" s="12">
        <v>1</v>
      </c>
    </row>
    <row r="60" spans="1:2" x14ac:dyDescent="0.25">
      <c r="A60" s="153" t="s">
        <v>139</v>
      </c>
      <c r="B60" s="12">
        <v>1</v>
      </c>
    </row>
    <row r="61" spans="1:2" x14ac:dyDescent="0.25">
      <c r="A61" s="170" t="s">
        <v>5261</v>
      </c>
      <c r="B61" s="12">
        <v>1</v>
      </c>
    </row>
    <row r="62" spans="1:2" x14ac:dyDescent="0.25">
      <c r="A62" s="11" t="s">
        <v>131</v>
      </c>
      <c r="B62" s="12">
        <v>42</v>
      </c>
    </row>
  </sheetData>
  <pageMargins left="0.511811024" right="0.511811024" top="0.78740157499999996" bottom="0.78740157499999996" header="0.31496062000000002" footer="0.3149606200000000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79887-D9B6-479D-A388-30D3AADE60AD}">
  <dimension ref="A1:H17"/>
  <sheetViews>
    <sheetView workbookViewId="0">
      <selection activeCell="D10" sqref="D10"/>
    </sheetView>
  </sheetViews>
  <sheetFormatPr defaultRowHeight="15" x14ac:dyDescent="0.25"/>
  <cols>
    <col min="1" max="1" width="28" bestFit="1" customWidth="1"/>
    <col min="2" max="2" width="19.5703125" bestFit="1" customWidth="1"/>
    <col min="3" max="3" width="5.5703125" bestFit="1" customWidth="1"/>
    <col min="4" max="4" width="10.42578125" bestFit="1" customWidth="1"/>
    <col min="5" max="5" width="4.5703125" bestFit="1" customWidth="1"/>
    <col min="6" max="7" width="8.5703125" bestFit="1" customWidth="1"/>
    <col min="8" max="9" width="10.7109375" bestFit="1" customWidth="1"/>
    <col min="10" max="10" width="8.5703125" bestFit="1" customWidth="1"/>
    <col min="11" max="11" width="10.7109375" bestFit="1" customWidth="1"/>
  </cols>
  <sheetData>
    <row r="1" spans="1:8" x14ac:dyDescent="0.25">
      <c r="A1" s="10" t="s">
        <v>1</v>
      </c>
      <c r="B1" t="s">
        <v>6197</v>
      </c>
    </row>
    <row r="2" spans="1:8" x14ac:dyDescent="0.25">
      <c r="A2" s="10" t="s">
        <v>9</v>
      </c>
      <c r="B2" t="s">
        <v>6197</v>
      </c>
    </row>
    <row r="3" spans="1:8" x14ac:dyDescent="0.25">
      <c r="A3" s="10" t="s">
        <v>3</v>
      </c>
      <c r="B3" t="s">
        <v>254</v>
      </c>
    </row>
    <row r="5" spans="1:8" x14ac:dyDescent="0.25">
      <c r="A5" s="10" t="s">
        <v>133</v>
      </c>
      <c r="B5" s="10" t="s">
        <v>137</v>
      </c>
    </row>
    <row r="6" spans="1:8" x14ac:dyDescent="0.25">
      <c r="A6" s="10" t="s">
        <v>130</v>
      </c>
      <c r="B6" t="s">
        <v>26</v>
      </c>
      <c r="C6" t="s">
        <v>34</v>
      </c>
      <c r="D6" t="s">
        <v>39</v>
      </c>
      <c r="E6" t="s">
        <v>32</v>
      </c>
      <c r="F6" t="s">
        <v>36</v>
      </c>
      <c r="G6" t="s">
        <v>58</v>
      </c>
      <c r="H6" t="s">
        <v>131</v>
      </c>
    </row>
    <row r="7" spans="1:8" x14ac:dyDescent="0.25">
      <c r="A7" s="11" t="s">
        <v>147</v>
      </c>
      <c r="B7" s="13"/>
      <c r="C7" s="13">
        <v>2</v>
      </c>
      <c r="D7" s="13">
        <v>3</v>
      </c>
      <c r="E7" s="13">
        <v>5</v>
      </c>
      <c r="F7" s="13">
        <v>3</v>
      </c>
      <c r="G7" s="13"/>
      <c r="H7" s="13">
        <v>13</v>
      </c>
    </row>
    <row r="8" spans="1:8" x14ac:dyDescent="0.25">
      <c r="A8" s="11" t="s">
        <v>145</v>
      </c>
      <c r="B8" s="13">
        <v>5</v>
      </c>
      <c r="C8" s="13">
        <v>2</v>
      </c>
      <c r="D8" s="13">
        <v>24</v>
      </c>
      <c r="E8" s="13">
        <v>24</v>
      </c>
      <c r="F8" s="13">
        <v>1</v>
      </c>
      <c r="G8" s="13"/>
      <c r="H8" s="13">
        <v>56</v>
      </c>
    </row>
    <row r="9" spans="1:8" x14ac:dyDescent="0.25">
      <c r="A9" s="11" t="s">
        <v>51</v>
      </c>
      <c r="B9" s="13">
        <v>1</v>
      </c>
      <c r="C9" s="13"/>
      <c r="D9" s="13"/>
      <c r="E9" s="13">
        <v>13</v>
      </c>
      <c r="F9" s="13"/>
      <c r="G9" s="13"/>
      <c r="H9" s="13">
        <v>14</v>
      </c>
    </row>
    <row r="10" spans="1:8" x14ac:dyDescent="0.25">
      <c r="A10" s="11" t="s">
        <v>146</v>
      </c>
      <c r="B10" s="13">
        <v>2</v>
      </c>
      <c r="C10" s="13"/>
      <c r="D10" s="13">
        <v>3</v>
      </c>
      <c r="E10" s="13">
        <v>1</v>
      </c>
      <c r="F10" s="13"/>
      <c r="G10" s="13">
        <v>1</v>
      </c>
      <c r="H10" s="13">
        <v>7</v>
      </c>
    </row>
    <row r="11" spans="1:8" x14ac:dyDescent="0.25">
      <c r="A11" s="11" t="s">
        <v>235</v>
      </c>
      <c r="B11" s="13"/>
      <c r="C11" s="13"/>
      <c r="D11" s="13">
        <v>1</v>
      </c>
      <c r="E11" s="13"/>
      <c r="F11" s="13"/>
      <c r="G11" s="13"/>
      <c r="H11" s="13">
        <v>1</v>
      </c>
    </row>
    <row r="12" spans="1:8" x14ac:dyDescent="0.25">
      <c r="A12" s="11" t="s">
        <v>275</v>
      </c>
      <c r="B12" s="13"/>
      <c r="C12" s="13"/>
      <c r="D12" s="13">
        <v>1</v>
      </c>
      <c r="E12" s="13">
        <v>3</v>
      </c>
      <c r="F12" s="13"/>
      <c r="G12" s="13"/>
      <c r="H12" s="13">
        <v>4</v>
      </c>
    </row>
    <row r="13" spans="1:8" x14ac:dyDescent="0.25">
      <c r="A13" s="11" t="s">
        <v>284</v>
      </c>
      <c r="B13" s="13"/>
      <c r="C13" s="13"/>
      <c r="D13" s="13">
        <v>1</v>
      </c>
      <c r="E13" s="13"/>
      <c r="F13" s="13"/>
      <c r="G13" s="13"/>
      <c r="H13" s="13">
        <v>1</v>
      </c>
    </row>
    <row r="14" spans="1:8" x14ac:dyDescent="0.25">
      <c r="A14" s="11" t="s">
        <v>234</v>
      </c>
      <c r="B14" s="13"/>
      <c r="C14" s="13"/>
      <c r="D14" s="13"/>
      <c r="E14" s="13">
        <v>1</v>
      </c>
      <c r="F14" s="13"/>
      <c r="G14" s="13"/>
      <c r="H14" s="13">
        <v>1</v>
      </c>
    </row>
    <row r="15" spans="1:8" x14ac:dyDescent="0.25">
      <c r="A15" s="11" t="s">
        <v>257</v>
      </c>
      <c r="B15" s="13"/>
      <c r="C15" s="13"/>
      <c r="D15" s="13">
        <v>1</v>
      </c>
      <c r="E15" s="13">
        <v>7</v>
      </c>
      <c r="F15" s="13">
        <v>1</v>
      </c>
      <c r="G15" s="13"/>
      <c r="H15" s="13">
        <v>9</v>
      </c>
    </row>
    <row r="16" spans="1:8" x14ac:dyDescent="0.25">
      <c r="A16" s="11" t="s">
        <v>144</v>
      </c>
      <c r="B16" s="13"/>
      <c r="C16" s="13"/>
      <c r="D16" s="13">
        <v>2</v>
      </c>
      <c r="E16" s="13">
        <v>1</v>
      </c>
      <c r="F16" s="13"/>
      <c r="G16" s="13"/>
      <c r="H16" s="13">
        <v>3</v>
      </c>
    </row>
    <row r="17" spans="1:8" x14ac:dyDescent="0.25">
      <c r="A17" s="11" t="s">
        <v>131</v>
      </c>
      <c r="B17" s="13">
        <v>8</v>
      </c>
      <c r="C17" s="13">
        <v>4</v>
      </c>
      <c r="D17" s="13">
        <v>36</v>
      </c>
      <c r="E17" s="13">
        <v>55</v>
      </c>
      <c r="F17" s="13">
        <v>5</v>
      </c>
      <c r="G17" s="13">
        <v>1</v>
      </c>
      <c r="H17" s="13">
        <v>109</v>
      </c>
    </row>
  </sheetData>
  <pageMargins left="0.511811024" right="0.511811024" top="0.78740157499999996" bottom="0.78740157499999996" header="0.31496062000000002" footer="0.31496062000000002"/>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9B53C-E28A-4676-A5A4-A313BC9D6251}">
  <dimension ref="E2:M5"/>
  <sheetViews>
    <sheetView zoomScale="90" zoomScaleNormal="90" workbookViewId="0">
      <selection activeCell="G16" sqref="G16"/>
    </sheetView>
  </sheetViews>
  <sheetFormatPr defaultRowHeight="15" x14ac:dyDescent="0.25"/>
  <cols>
    <col min="5" max="5" width="11.28515625" bestFit="1" customWidth="1"/>
    <col min="7" max="7" width="10.5703125" customWidth="1"/>
    <col min="8" max="8" width="9.140625" customWidth="1"/>
    <col min="9" max="9" width="14.85546875" customWidth="1"/>
    <col min="10" max="10" width="15.28515625" customWidth="1"/>
    <col min="11" max="11" width="48" customWidth="1"/>
    <col min="12" max="12" width="18.7109375" customWidth="1"/>
    <col min="13" max="13" width="18.5703125" bestFit="1" customWidth="1"/>
  </cols>
  <sheetData>
    <row r="2" spans="5:13" ht="15.75" thickBot="1" x14ac:dyDescent="0.3"/>
    <row r="3" spans="5:13" ht="30.75" thickBot="1" x14ac:dyDescent="0.3">
      <c r="E3" s="127" t="s">
        <v>2</v>
      </c>
      <c r="F3" s="128" t="s">
        <v>2237</v>
      </c>
      <c r="G3" s="128" t="s">
        <v>3</v>
      </c>
      <c r="H3" s="128" t="s">
        <v>4</v>
      </c>
      <c r="I3" s="128" t="s">
        <v>5</v>
      </c>
      <c r="J3" s="128" t="s">
        <v>6</v>
      </c>
      <c r="K3" s="128" t="s">
        <v>8</v>
      </c>
      <c r="L3" s="128" t="s">
        <v>9</v>
      </c>
      <c r="M3" s="129" t="s">
        <v>10</v>
      </c>
    </row>
    <row r="4" spans="5:13" ht="82.5" customHeight="1" thickBot="1" x14ac:dyDescent="0.3">
      <c r="E4" s="173">
        <f>Banco_de_Dados!C1114</f>
        <v>45540</v>
      </c>
      <c r="F4" s="174" t="s">
        <v>2648</v>
      </c>
      <c r="G4" s="175" t="s">
        <v>255</v>
      </c>
      <c r="H4" s="176">
        <f>Banco_de_Dados!E1116</f>
        <v>0.59375</v>
      </c>
      <c r="I4" s="185" t="str">
        <f>Banco_de_Dados!F1116</f>
        <v>Fazenda Nova América 2</v>
      </c>
      <c r="J4" s="175" t="s">
        <v>26</v>
      </c>
      <c r="K4" s="177" t="str">
        <f>Banco_de_Dados!K1116</f>
        <v>O tratorista estava realizando o desengate da calcareadeira, ao retirar o pino, o implemento veio a escorregar o cabeçalho e a cair atingindo seu pé direito, ocasionando a fratura no 2DO e 3RO metatarsiano.</v>
      </c>
      <c r="L4" s="177" t="str">
        <f>Banco_de_Dados!L1116</f>
        <v>J.F.I</v>
      </c>
      <c r="M4" s="177" t="str">
        <f>Banco_de_Dados!M1116</f>
        <v>Silvicultura</v>
      </c>
    </row>
    <row r="5" spans="5:13" ht="64.5" customHeight="1" thickBot="1" x14ac:dyDescent="0.3">
      <c r="E5" s="178">
        <f>E4</f>
        <v>45540</v>
      </c>
      <c r="F5" s="179" t="s">
        <v>2648</v>
      </c>
      <c r="G5" s="175" t="s">
        <v>255</v>
      </c>
      <c r="H5" s="181">
        <f>Banco_de_Dados!E1114</f>
        <v>0.86458333333333337</v>
      </c>
      <c r="I5" s="183" t="str">
        <f>Banco_de_Dados!F1114</f>
        <v>Fazenda Santo Antônio - MÓD 13</v>
      </c>
      <c r="J5" s="180" t="s">
        <v>5983</v>
      </c>
      <c r="K5" s="182" t="str">
        <f>Banco_de_Dados!K1114</f>
        <v xml:space="preserve">Durante a manutenção no HV10124, o colaborador estava tentando retirar cabo da rede CAN como uso de uma marreta e acabou atingindo o 5° dedo de sua mão direta. </v>
      </c>
      <c r="L5" s="182" t="str">
        <f>Banco_de_Dados!L1114</f>
        <v>Komatsu</v>
      </c>
      <c r="M5" s="182" t="str">
        <f>Banco_de_Dados!M1114</f>
        <v>Colheita</v>
      </c>
    </row>
  </sheetData>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L36"/>
  <sheetViews>
    <sheetView topLeftCell="A7" workbookViewId="0">
      <selection activeCell="Y39" sqref="Y39"/>
    </sheetView>
  </sheetViews>
  <sheetFormatPr defaultRowHeight="15" x14ac:dyDescent="0.25"/>
  <cols>
    <col min="1" max="1" width="18" bestFit="1" customWidth="1"/>
    <col min="2" max="2" width="19.5703125" bestFit="1" customWidth="1"/>
    <col min="3" max="3" width="9.28515625" bestFit="1" customWidth="1"/>
    <col min="4" max="4" width="6.42578125" bestFit="1" customWidth="1"/>
    <col min="5" max="5" width="5" bestFit="1" customWidth="1"/>
    <col min="6" max="6" width="5.42578125" bestFit="1" customWidth="1"/>
    <col min="7" max="7" width="6.140625" bestFit="1" customWidth="1"/>
    <col min="8" max="8" width="5.5703125" bestFit="1" customWidth="1"/>
    <col min="9" max="9" width="6.85546875" bestFit="1" customWidth="1"/>
    <col min="10" max="11" width="10.7109375" bestFit="1" customWidth="1"/>
    <col min="12" max="12" width="10.140625" bestFit="1" customWidth="1"/>
    <col min="13" max="13" width="10.7109375" bestFit="1" customWidth="1"/>
  </cols>
  <sheetData>
    <row r="2" spans="1:10" x14ac:dyDescent="0.25">
      <c r="A2" s="10" t="s">
        <v>1</v>
      </c>
      <c r="B2" t="s">
        <v>25</v>
      </c>
    </row>
    <row r="4" spans="1:10" x14ac:dyDescent="0.25">
      <c r="A4" s="10" t="s">
        <v>133</v>
      </c>
      <c r="B4" s="10" t="s">
        <v>137</v>
      </c>
    </row>
    <row r="5" spans="1:10" x14ac:dyDescent="0.25">
      <c r="A5" s="10" t="s">
        <v>130</v>
      </c>
      <c r="B5" t="s">
        <v>143</v>
      </c>
      <c r="C5" t="s">
        <v>142</v>
      </c>
      <c r="D5" t="s">
        <v>138</v>
      </c>
      <c r="E5" t="s">
        <v>139</v>
      </c>
      <c r="F5" t="s">
        <v>140</v>
      </c>
      <c r="G5" t="s">
        <v>141</v>
      </c>
      <c r="H5" t="s">
        <v>132</v>
      </c>
      <c r="I5" t="s">
        <v>254</v>
      </c>
      <c r="J5" t="s">
        <v>131</v>
      </c>
    </row>
    <row r="6" spans="1:10" x14ac:dyDescent="0.25">
      <c r="A6" s="11" t="s">
        <v>32</v>
      </c>
      <c r="B6" s="12">
        <v>13</v>
      </c>
      <c r="C6" s="12">
        <v>28</v>
      </c>
      <c r="D6" s="12">
        <v>8</v>
      </c>
      <c r="E6" s="12">
        <v>19</v>
      </c>
      <c r="F6" s="12">
        <v>30</v>
      </c>
      <c r="G6" s="12">
        <v>29</v>
      </c>
      <c r="H6" s="12">
        <v>34</v>
      </c>
      <c r="I6" s="12">
        <v>39</v>
      </c>
      <c r="J6" s="12">
        <v>200</v>
      </c>
    </row>
    <row r="7" spans="1:10" x14ac:dyDescent="0.25">
      <c r="A7" s="11" t="s">
        <v>39</v>
      </c>
      <c r="B7" s="12">
        <v>15</v>
      </c>
      <c r="C7" s="12">
        <v>11</v>
      </c>
      <c r="D7" s="12">
        <v>17</v>
      </c>
      <c r="E7" s="12">
        <v>15</v>
      </c>
      <c r="F7" s="12">
        <v>18</v>
      </c>
      <c r="G7" s="12">
        <v>21</v>
      </c>
      <c r="H7" s="12">
        <v>23</v>
      </c>
      <c r="I7" s="12">
        <v>29</v>
      </c>
      <c r="J7" s="12">
        <v>149</v>
      </c>
    </row>
    <row r="8" spans="1:10" x14ac:dyDescent="0.25">
      <c r="A8" s="11" t="s">
        <v>36</v>
      </c>
      <c r="B8" s="12">
        <v>10</v>
      </c>
      <c r="C8" s="12">
        <v>10</v>
      </c>
      <c r="D8" s="12">
        <v>13</v>
      </c>
      <c r="E8" s="12">
        <v>11</v>
      </c>
      <c r="F8" s="12">
        <v>12</v>
      </c>
      <c r="G8" s="12">
        <v>12</v>
      </c>
      <c r="H8" s="12">
        <v>8</v>
      </c>
      <c r="I8" s="12">
        <v>5</v>
      </c>
      <c r="J8" s="12">
        <v>81</v>
      </c>
    </row>
    <row r="9" spans="1:10" x14ac:dyDescent="0.25">
      <c r="A9" s="11" t="s">
        <v>34</v>
      </c>
      <c r="B9" s="12">
        <v>7</v>
      </c>
      <c r="C9" s="12">
        <v>3</v>
      </c>
      <c r="D9" s="12"/>
      <c r="E9" s="12">
        <v>4</v>
      </c>
      <c r="F9" s="12">
        <v>5</v>
      </c>
      <c r="G9" s="12">
        <v>7</v>
      </c>
      <c r="H9" s="12">
        <v>10</v>
      </c>
      <c r="I9" s="12">
        <v>4</v>
      </c>
      <c r="J9" s="12">
        <v>40</v>
      </c>
    </row>
    <row r="10" spans="1:10" x14ac:dyDescent="0.25">
      <c r="A10" s="11" t="s">
        <v>58</v>
      </c>
      <c r="B10" s="12">
        <v>1</v>
      </c>
      <c r="C10" s="12">
        <v>1</v>
      </c>
      <c r="D10" s="12">
        <v>1</v>
      </c>
      <c r="E10" s="12">
        <v>1</v>
      </c>
      <c r="F10" s="12">
        <v>3</v>
      </c>
      <c r="G10" s="12">
        <v>1</v>
      </c>
      <c r="H10" s="12"/>
      <c r="I10" s="12">
        <v>1</v>
      </c>
      <c r="J10" s="12">
        <v>9</v>
      </c>
    </row>
    <row r="11" spans="1:10" x14ac:dyDescent="0.25">
      <c r="A11" s="11" t="s">
        <v>26</v>
      </c>
      <c r="B11" s="12"/>
      <c r="C11" s="12">
        <v>2</v>
      </c>
      <c r="D11" s="12">
        <v>2</v>
      </c>
      <c r="E11" s="12">
        <v>3</v>
      </c>
      <c r="F11" s="12">
        <v>3</v>
      </c>
      <c r="G11" s="12"/>
      <c r="H11" s="12">
        <v>2</v>
      </c>
      <c r="I11" s="12">
        <v>4</v>
      </c>
      <c r="J11" s="12">
        <v>16</v>
      </c>
    </row>
    <row r="12" spans="1:10" x14ac:dyDescent="0.25">
      <c r="A12" s="11" t="s">
        <v>64</v>
      </c>
      <c r="B12" s="12">
        <v>1</v>
      </c>
      <c r="C12" s="12"/>
      <c r="D12" s="12"/>
      <c r="E12" s="12"/>
      <c r="F12" s="12"/>
      <c r="G12" s="12"/>
      <c r="H12" s="12"/>
      <c r="I12" s="12"/>
      <c r="J12" s="12">
        <v>1</v>
      </c>
    </row>
    <row r="13" spans="1:10" x14ac:dyDescent="0.25">
      <c r="A13" s="11" t="s">
        <v>131</v>
      </c>
      <c r="B13" s="12">
        <v>47</v>
      </c>
      <c r="C13" s="12">
        <v>55</v>
      </c>
      <c r="D13" s="12">
        <v>41</v>
      </c>
      <c r="E13" s="12">
        <v>53</v>
      </c>
      <c r="F13" s="12">
        <v>71</v>
      </c>
      <c r="G13" s="12">
        <v>70</v>
      </c>
      <c r="H13" s="12">
        <v>77</v>
      </c>
      <c r="I13" s="12">
        <v>82</v>
      </c>
      <c r="J13" s="12">
        <v>496</v>
      </c>
    </row>
    <row r="27" spans="1:12" x14ac:dyDescent="0.25">
      <c r="A27" s="24" t="s">
        <v>130</v>
      </c>
      <c r="B27" s="24" t="s">
        <v>143</v>
      </c>
      <c r="C27" s="24" t="s">
        <v>142</v>
      </c>
      <c r="D27" s="24" t="s">
        <v>138</v>
      </c>
      <c r="E27" s="24" t="s">
        <v>139</v>
      </c>
      <c r="F27" s="24" t="s">
        <v>140</v>
      </c>
      <c r="G27" s="24" t="s">
        <v>141</v>
      </c>
      <c r="H27" s="24" t="s">
        <v>132</v>
      </c>
      <c r="I27" s="24" t="s">
        <v>254</v>
      </c>
      <c r="J27" s="24" t="s">
        <v>255</v>
      </c>
      <c r="K27" s="24" t="s">
        <v>282</v>
      </c>
      <c r="L27" s="24" t="s">
        <v>294</v>
      </c>
    </row>
    <row r="28" spans="1:12" x14ac:dyDescent="0.25">
      <c r="A28" s="11" t="s">
        <v>32</v>
      </c>
      <c r="B28" s="12">
        <v>13</v>
      </c>
      <c r="C28" s="12">
        <v>28</v>
      </c>
      <c r="D28" s="12">
        <v>8</v>
      </c>
      <c r="E28" s="12">
        <v>19</v>
      </c>
      <c r="F28" s="12">
        <v>30</v>
      </c>
      <c r="G28" s="12">
        <v>29</v>
      </c>
      <c r="H28" s="12">
        <v>34</v>
      </c>
      <c r="I28" s="12">
        <v>39</v>
      </c>
      <c r="J28" s="12"/>
      <c r="K28" s="12"/>
      <c r="L28" s="12"/>
    </row>
    <row r="29" spans="1:12" x14ac:dyDescent="0.25">
      <c r="A29" s="11" t="s">
        <v>39</v>
      </c>
      <c r="B29" s="12">
        <v>15</v>
      </c>
      <c r="C29" s="12">
        <v>11</v>
      </c>
      <c r="D29" s="12">
        <v>17</v>
      </c>
      <c r="E29" s="12">
        <v>15</v>
      </c>
      <c r="F29" s="12">
        <v>18</v>
      </c>
      <c r="G29" s="12">
        <v>21</v>
      </c>
      <c r="H29" s="12">
        <v>23</v>
      </c>
      <c r="I29" s="12">
        <v>29</v>
      </c>
      <c r="J29" s="12"/>
      <c r="K29" s="12"/>
      <c r="L29" s="12"/>
    </row>
    <row r="30" spans="1:12" x14ac:dyDescent="0.25">
      <c r="A30" s="11" t="s">
        <v>36</v>
      </c>
      <c r="B30" s="12">
        <v>10</v>
      </c>
      <c r="C30" s="12">
        <v>10</v>
      </c>
      <c r="D30" s="12">
        <v>13</v>
      </c>
      <c r="E30" s="12">
        <v>11</v>
      </c>
      <c r="F30" s="12">
        <v>12</v>
      </c>
      <c r="G30" s="12">
        <v>12</v>
      </c>
      <c r="H30" s="12">
        <v>8</v>
      </c>
      <c r="I30" s="12">
        <v>5</v>
      </c>
      <c r="J30" s="12"/>
      <c r="K30" s="12"/>
      <c r="L30" s="12"/>
    </row>
    <row r="31" spans="1:12" x14ac:dyDescent="0.25">
      <c r="A31" s="11" t="s">
        <v>34</v>
      </c>
      <c r="B31" s="12">
        <v>7</v>
      </c>
      <c r="C31" s="12">
        <v>3</v>
      </c>
      <c r="D31" s="12">
        <v>0</v>
      </c>
      <c r="E31" s="12">
        <v>4</v>
      </c>
      <c r="F31" s="12">
        <v>5</v>
      </c>
      <c r="G31" s="12">
        <v>7</v>
      </c>
      <c r="H31" s="12">
        <v>10</v>
      </c>
      <c r="I31" s="12">
        <v>4</v>
      </c>
      <c r="J31" s="12"/>
      <c r="K31" s="12"/>
      <c r="L31" s="12"/>
    </row>
    <row r="32" spans="1:12" x14ac:dyDescent="0.25">
      <c r="A32" s="11" t="s">
        <v>58</v>
      </c>
      <c r="B32" s="12">
        <v>1</v>
      </c>
      <c r="C32" s="12">
        <v>1</v>
      </c>
      <c r="D32" s="12">
        <v>1</v>
      </c>
      <c r="E32" s="12">
        <v>1</v>
      </c>
      <c r="F32" s="12">
        <v>3</v>
      </c>
      <c r="G32" s="12">
        <v>1</v>
      </c>
      <c r="H32" s="12">
        <v>0</v>
      </c>
      <c r="I32" s="12">
        <v>1</v>
      </c>
      <c r="J32" s="12"/>
      <c r="K32" s="12"/>
      <c r="L32" s="12"/>
    </row>
    <row r="33" spans="1:12" x14ac:dyDescent="0.25">
      <c r="A33" s="11" t="s">
        <v>26</v>
      </c>
      <c r="B33" s="12">
        <v>0</v>
      </c>
      <c r="C33" s="12">
        <v>2</v>
      </c>
      <c r="D33" s="12">
        <v>2</v>
      </c>
      <c r="E33" s="12">
        <v>3</v>
      </c>
      <c r="F33" s="12">
        <v>3</v>
      </c>
      <c r="G33" s="12">
        <v>0</v>
      </c>
      <c r="H33" s="12">
        <v>2</v>
      </c>
      <c r="I33" s="12">
        <v>4</v>
      </c>
      <c r="J33" s="12"/>
      <c r="K33" s="12"/>
      <c r="L33" s="12"/>
    </row>
    <row r="34" spans="1:12" x14ac:dyDescent="0.25">
      <c r="A34" s="11" t="s">
        <v>64</v>
      </c>
      <c r="B34" s="12">
        <v>1</v>
      </c>
      <c r="C34" s="12">
        <v>0</v>
      </c>
      <c r="D34" s="12">
        <v>0</v>
      </c>
      <c r="E34" s="12">
        <v>0</v>
      </c>
      <c r="F34" s="12">
        <v>0</v>
      </c>
      <c r="G34" s="12">
        <v>0</v>
      </c>
      <c r="H34" s="12">
        <v>0</v>
      </c>
      <c r="I34" s="12">
        <v>0</v>
      </c>
      <c r="J34" s="12"/>
      <c r="K34" s="12"/>
      <c r="L34" s="12"/>
    </row>
    <row r="35" spans="1:12" x14ac:dyDescent="0.25">
      <c r="A35" s="11"/>
      <c r="B35" s="12"/>
      <c r="C35" s="12"/>
      <c r="D35" s="12"/>
      <c r="E35" s="12"/>
      <c r="F35" s="12"/>
      <c r="G35" s="12"/>
      <c r="H35" s="12"/>
      <c r="I35" s="12"/>
      <c r="J35" s="12"/>
      <c r="K35" s="12"/>
      <c r="L35" s="12"/>
    </row>
    <row r="36" spans="1:12" x14ac:dyDescent="0.25">
      <c r="A36" s="37"/>
      <c r="B36" s="38"/>
      <c r="C36" s="38"/>
      <c r="D36" s="38"/>
      <c r="E36" s="38"/>
      <c r="F36" s="38"/>
      <c r="G36" s="38"/>
      <c r="H36" s="38"/>
      <c r="I36" s="38"/>
      <c r="J36" s="38"/>
      <c r="K36" s="38"/>
    </row>
  </sheetData>
  <pageMargins left="0.511811024" right="0.511811024" top="0.78740157499999996" bottom="0.78740157499999996" header="0.31496062000000002" footer="0.31496062000000002"/>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6539F-58ED-471A-8FF8-B606ABC8F474}">
  <dimension ref="J7:Z25"/>
  <sheetViews>
    <sheetView workbookViewId="0">
      <selection activeCell="J35" sqref="J35"/>
    </sheetView>
  </sheetViews>
  <sheetFormatPr defaultRowHeight="15" x14ac:dyDescent="0.25"/>
  <cols>
    <col min="10" max="10" width="17.7109375" customWidth="1"/>
    <col min="11" max="11" width="8.7109375" customWidth="1"/>
    <col min="13" max="13" width="9.42578125" customWidth="1"/>
    <col min="15" max="16" width="9.42578125" customWidth="1"/>
  </cols>
  <sheetData>
    <row r="7" spans="10:26" x14ac:dyDescent="0.25">
      <c r="J7" s="24" t="s">
        <v>130</v>
      </c>
      <c r="K7" s="121" t="s">
        <v>1903</v>
      </c>
      <c r="L7" s="121" t="s">
        <v>1904</v>
      </c>
      <c r="M7" s="121" t="s">
        <v>1905</v>
      </c>
      <c r="N7" s="121" t="s">
        <v>1906</v>
      </c>
      <c r="O7" s="121" t="s">
        <v>1907</v>
      </c>
      <c r="P7" s="121" t="s">
        <v>1908</v>
      </c>
    </row>
    <row r="8" spans="10:26" x14ac:dyDescent="0.25">
      <c r="J8" s="11" t="s">
        <v>28</v>
      </c>
      <c r="K8" s="115">
        <v>29</v>
      </c>
      <c r="L8" s="115">
        <v>24</v>
      </c>
      <c r="M8" s="115">
        <v>15</v>
      </c>
      <c r="N8">
        <f>VLOOKUP(J8,$W$9:$Z$16,2,0)</f>
        <v>33</v>
      </c>
      <c r="O8">
        <f>VLOOKUP(J8,$W$9:$Z$16,3,0)</f>
        <v>29</v>
      </c>
      <c r="P8">
        <f>VLOOKUP(J8,$W$9:$Z$16,4,0)</f>
        <v>33</v>
      </c>
      <c r="W8" s="24" t="s">
        <v>130</v>
      </c>
      <c r="X8" s="24" t="s">
        <v>143</v>
      </c>
      <c r="Y8" s="24" t="s">
        <v>142</v>
      </c>
      <c r="Z8" s="24" t="s">
        <v>138</v>
      </c>
    </row>
    <row r="9" spans="10:26" x14ac:dyDescent="0.25">
      <c r="J9" s="11" t="s">
        <v>32</v>
      </c>
      <c r="K9" s="115">
        <v>13</v>
      </c>
      <c r="L9" s="115">
        <v>28</v>
      </c>
      <c r="M9" s="115">
        <v>1</v>
      </c>
      <c r="N9">
        <f t="shared" ref="N9:N14" si="0">VLOOKUP(J9,$W$9:$Z$16,2,0)</f>
        <v>20</v>
      </c>
      <c r="O9">
        <f t="shared" ref="O9:O15" si="1">VLOOKUP(J9,$W$9:$Z$16,3,0)</f>
        <v>16</v>
      </c>
      <c r="P9">
        <f t="shared" ref="P9:P15" si="2">VLOOKUP(J9,$W$9:$Z$16,4,0)</f>
        <v>28</v>
      </c>
      <c r="W9" s="11" t="s">
        <v>32</v>
      </c>
      <c r="X9" s="12">
        <v>20</v>
      </c>
      <c r="Y9" s="12">
        <v>16</v>
      </c>
      <c r="Z9" s="12">
        <v>28</v>
      </c>
    </row>
    <row r="10" spans="10:26" x14ac:dyDescent="0.25">
      <c r="J10" s="11" t="s">
        <v>39</v>
      </c>
      <c r="K10" s="115">
        <v>15</v>
      </c>
      <c r="L10" s="115">
        <v>11</v>
      </c>
      <c r="M10" s="115">
        <v>5</v>
      </c>
      <c r="N10">
        <f t="shared" si="0"/>
        <v>21</v>
      </c>
      <c r="O10">
        <f t="shared" si="1"/>
        <v>8</v>
      </c>
      <c r="P10">
        <f t="shared" si="2"/>
        <v>20</v>
      </c>
      <c r="W10" s="11" t="s">
        <v>28</v>
      </c>
      <c r="X10" s="12">
        <v>33</v>
      </c>
      <c r="Y10" s="12">
        <v>29</v>
      </c>
      <c r="Z10" s="12">
        <v>33</v>
      </c>
    </row>
    <row r="11" spans="10:26" x14ac:dyDescent="0.25">
      <c r="J11" s="11" t="s">
        <v>36</v>
      </c>
      <c r="K11" s="115">
        <v>10</v>
      </c>
      <c r="L11" s="115">
        <v>10</v>
      </c>
      <c r="M11" s="115">
        <v>3</v>
      </c>
      <c r="N11">
        <f t="shared" si="0"/>
        <v>15</v>
      </c>
      <c r="O11">
        <f t="shared" si="1"/>
        <v>21</v>
      </c>
      <c r="P11">
        <f t="shared" si="2"/>
        <v>13</v>
      </c>
      <c r="W11" s="11" t="s">
        <v>39</v>
      </c>
      <c r="X11" s="12">
        <v>21</v>
      </c>
      <c r="Y11" s="12">
        <v>8</v>
      </c>
      <c r="Z11" s="12">
        <v>20</v>
      </c>
    </row>
    <row r="12" spans="10:26" x14ac:dyDescent="0.25">
      <c r="J12" s="11" t="s">
        <v>34</v>
      </c>
      <c r="K12" s="115">
        <v>7</v>
      </c>
      <c r="L12" s="115">
        <v>3</v>
      </c>
      <c r="M12" s="115"/>
      <c r="N12">
        <f t="shared" si="0"/>
        <v>5</v>
      </c>
      <c r="O12">
        <f t="shared" si="1"/>
        <v>3</v>
      </c>
      <c r="P12">
        <f t="shared" si="2"/>
        <v>4</v>
      </c>
      <c r="W12" s="11" t="s">
        <v>36</v>
      </c>
      <c r="X12" s="12">
        <v>15</v>
      </c>
      <c r="Y12" s="12">
        <v>21</v>
      </c>
      <c r="Z12" s="12">
        <v>13</v>
      </c>
    </row>
    <row r="13" spans="10:26" x14ac:dyDescent="0.25">
      <c r="J13" s="11" t="s">
        <v>58</v>
      </c>
      <c r="K13" s="115">
        <v>1</v>
      </c>
      <c r="L13" s="115">
        <v>1</v>
      </c>
      <c r="M13" s="115">
        <v>1</v>
      </c>
      <c r="N13">
        <f t="shared" si="0"/>
        <v>0</v>
      </c>
      <c r="O13">
        <f t="shared" si="1"/>
        <v>1</v>
      </c>
      <c r="P13">
        <f t="shared" si="2"/>
        <v>0</v>
      </c>
      <c r="W13" s="11" t="s">
        <v>34</v>
      </c>
      <c r="X13" s="12">
        <v>5</v>
      </c>
      <c r="Y13" s="12">
        <v>3</v>
      </c>
      <c r="Z13" s="12">
        <v>4</v>
      </c>
    </row>
    <row r="14" spans="10:26" x14ac:dyDescent="0.25">
      <c r="J14" s="11" t="s">
        <v>26</v>
      </c>
      <c r="K14" s="115"/>
      <c r="L14" s="115">
        <v>2</v>
      </c>
      <c r="M14" s="115"/>
      <c r="N14">
        <f t="shared" si="0"/>
        <v>2</v>
      </c>
      <c r="O14">
        <f t="shared" si="1"/>
        <v>0</v>
      </c>
      <c r="P14">
        <f t="shared" si="2"/>
        <v>2</v>
      </c>
      <c r="W14" s="11" t="s">
        <v>58</v>
      </c>
      <c r="X14" s="12"/>
      <c r="Y14" s="12">
        <v>1</v>
      </c>
      <c r="Z14" s="12"/>
    </row>
    <row r="15" spans="10:26" x14ac:dyDescent="0.25">
      <c r="J15" s="11" t="s">
        <v>64</v>
      </c>
      <c r="K15" s="115">
        <v>1</v>
      </c>
      <c r="L15" s="115"/>
      <c r="M15" s="115"/>
      <c r="N15" t="e">
        <f>VLOOKUP(J15,$W$9:$Z$16,2,0)</f>
        <v>#N/A</v>
      </c>
      <c r="O15" t="e">
        <f t="shared" si="1"/>
        <v>#N/A</v>
      </c>
      <c r="P15" t="e">
        <f t="shared" si="2"/>
        <v>#N/A</v>
      </c>
      <c r="W15" s="11" t="s">
        <v>26</v>
      </c>
      <c r="X15" s="12">
        <v>2</v>
      </c>
      <c r="Y15" s="12"/>
      <c r="Z15" s="12">
        <v>2</v>
      </c>
    </row>
    <row r="17" spans="10:16" x14ac:dyDescent="0.25">
      <c r="J17" s="2" t="s">
        <v>130</v>
      </c>
      <c r="K17" s="2" t="s">
        <v>1906</v>
      </c>
      <c r="L17" s="2" t="s">
        <v>1903</v>
      </c>
      <c r="M17" s="2" t="s">
        <v>1907</v>
      </c>
      <c r="N17" s="2" t="s">
        <v>1904</v>
      </c>
      <c r="O17" s="2" t="s">
        <v>1908</v>
      </c>
      <c r="P17" s="2" t="s">
        <v>1905</v>
      </c>
    </row>
    <row r="18" spans="10:16" x14ac:dyDescent="0.25">
      <c r="J18" s="14" t="s">
        <v>28</v>
      </c>
      <c r="K18" s="2">
        <v>33</v>
      </c>
      <c r="L18" s="122">
        <v>29</v>
      </c>
      <c r="M18" s="2">
        <v>29</v>
      </c>
      <c r="N18" s="2">
        <v>24</v>
      </c>
      <c r="O18" s="119">
        <v>33</v>
      </c>
      <c r="P18" s="122">
        <v>15</v>
      </c>
    </row>
    <row r="19" spans="10:16" x14ac:dyDescent="0.25">
      <c r="J19" s="14" t="s">
        <v>32</v>
      </c>
      <c r="K19" s="2">
        <v>20</v>
      </c>
      <c r="L19" s="122">
        <v>13</v>
      </c>
      <c r="M19" s="2">
        <v>16</v>
      </c>
      <c r="N19" s="122">
        <v>28</v>
      </c>
      <c r="O19" s="119">
        <v>28</v>
      </c>
      <c r="P19" s="122">
        <v>1</v>
      </c>
    </row>
    <row r="20" spans="10:16" x14ac:dyDescent="0.25">
      <c r="J20" s="14" t="s">
        <v>39</v>
      </c>
      <c r="K20" s="2">
        <v>21</v>
      </c>
      <c r="L20" s="122">
        <v>15</v>
      </c>
      <c r="M20" s="2">
        <v>8</v>
      </c>
      <c r="N20" s="122">
        <v>11</v>
      </c>
      <c r="O20" s="119">
        <v>20</v>
      </c>
      <c r="P20" s="122">
        <v>5</v>
      </c>
    </row>
    <row r="21" spans="10:16" x14ac:dyDescent="0.25">
      <c r="J21" s="14" t="s">
        <v>36</v>
      </c>
      <c r="K21" s="2">
        <v>15</v>
      </c>
      <c r="L21" s="122">
        <v>10</v>
      </c>
      <c r="M21" s="2">
        <v>21</v>
      </c>
      <c r="N21" s="2">
        <v>10</v>
      </c>
      <c r="O21" s="119">
        <v>13</v>
      </c>
      <c r="P21" s="122">
        <v>3</v>
      </c>
    </row>
    <row r="22" spans="10:16" x14ac:dyDescent="0.25">
      <c r="J22" s="14" t="s">
        <v>34</v>
      </c>
      <c r="K22" s="2">
        <v>5</v>
      </c>
      <c r="L22" s="122">
        <v>7</v>
      </c>
      <c r="M22" s="2">
        <v>3</v>
      </c>
      <c r="N22" s="2">
        <v>3</v>
      </c>
      <c r="O22" s="119">
        <v>4</v>
      </c>
      <c r="P22" s="122"/>
    </row>
    <row r="23" spans="10:16" x14ac:dyDescent="0.25">
      <c r="J23" s="14" t="s">
        <v>58</v>
      </c>
      <c r="K23" s="2"/>
      <c r="L23" s="122">
        <v>1</v>
      </c>
      <c r="M23" s="2">
        <v>1</v>
      </c>
      <c r="N23" s="2">
        <v>1</v>
      </c>
      <c r="O23" s="119"/>
      <c r="P23" s="122">
        <v>1</v>
      </c>
    </row>
    <row r="24" spans="10:16" x14ac:dyDescent="0.25">
      <c r="J24" s="14" t="s">
        <v>26</v>
      </c>
      <c r="K24" s="2">
        <v>2</v>
      </c>
      <c r="L24" s="122"/>
      <c r="M24" s="2"/>
      <c r="N24" s="122">
        <v>2</v>
      </c>
      <c r="O24" s="119">
        <v>2</v>
      </c>
      <c r="P24" s="122"/>
    </row>
    <row r="25" spans="10:16" x14ac:dyDescent="0.25">
      <c r="J25" s="120" t="s">
        <v>64</v>
      </c>
      <c r="K25" s="2"/>
      <c r="L25" s="122">
        <v>1</v>
      </c>
      <c r="M25" s="2"/>
      <c r="N25" s="2"/>
      <c r="O25" s="124"/>
      <c r="P25" s="123"/>
    </row>
  </sheetData>
  <conditionalFormatting sqref="L25">
    <cfRule type="cellIs" dxfId="77" priority="5" operator="greaterThan">
      <formula>$K$25</formula>
    </cfRule>
  </conditionalFormatting>
  <conditionalFormatting sqref="L22">
    <cfRule type="cellIs" dxfId="76" priority="4" operator="greaterThan">
      <formula>$K$25</formula>
    </cfRule>
  </conditionalFormatting>
  <conditionalFormatting sqref="N19">
    <cfRule type="cellIs" dxfId="75" priority="3" operator="greaterThan">
      <formula>$K$25</formula>
    </cfRule>
  </conditionalFormatting>
  <conditionalFormatting sqref="N20">
    <cfRule type="cellIs" dxfId="74" priority="2" operator="greaterThan">
      <formula>$K$25</formula>
    </cfRule>
  </conditionalFormatting>
  <conditionalFormatting sqref="N24">
    <cfRule type="cellIs" dxfId="73" priority="1" operator="greaterThan">
      <formula>$K$25</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5DCBD-2ADC-46B8-AEE2-958B94CD3900}">
  <dimension ref="A2:C42"/>
  <sheetViews>
    <sheetView workbookViewId="0">
      <selection activeCell="A8" sqref="A8"/>
    </sheetView>
  </sheetViews>
  <sheetFormatPr defaultRowHeight="15" x14ac:dyDescent="0.25"/>
  <cols>
    <col min="1" max="1" width="33" bestFit="1" customWidth="1"/>
    <col min="2" max="2" width="19.5703125" bestFit="1" customWidth="1"/>
    <col min="3" max="5" width="10.7109375" bestFit="1" customWidth="1"/>
    <col min="6" max="6" width="11.28515625" bestFit="1" customWidth="1"/>
    <col min="7" max="7" width="14.28515625" bestFit="1" customWidth="1"/>
    <col min="8" max="8" width="21.7109375" bestFit="1" customWidth="1"/>
    <col min="9" max="10" width="11.28515625" bestFit="1" customWidth="1"/>
    <col min="11" max="11" width="21.7109375" bestFit="1" customWidth="1"/>
    <col min="12" max="12" width="11.28515625" bestFit="1" customWidth="1"/>
    <col min="13" max="13" width="9.85546875" bestFit="1" customWidth="1"/>
    <col min="14" max="14" width="8.85546875" bestFit="1" customWidth="1"/>
    <col min="15" max="15" width="11.85546875" bestFit="1" customWidth="1"/>
    <col min="16" max="16" width="10.7109375" bestFit="1" customWidth="1"/>
  </cols>
  <sheetData>
    <row r="2" spans="1:3" x14ac:dyDescent="0.25">
      <c r="A2" s="10" t="s">
        <v>6</v>
      </c>
      <c r="B2" t="s">
        <v>28</v>
      </c>
    </row>
    <row r="4" spans="1:3" x14ac:dyDescent="0.25">
      <c r="A4" s="138" t="s">
        <v>133</v>
      </c>
      <c r="B4" s="138" t="s">
        <v>137</v>
      </c>
      <c r="C4" s="139"/>
    </row>
    <row r="5" spans="1:3" x14ac:dyDescent="0.25">
      <c r="A5" s="142" t="s">
        <v>28</v>
      </c>
      <c r="B5" s="143" t="s">
        <v>25</v>
      </c>
      <c r="C5" s="143" t="s">
        <v>131</v>
      </c>
    </row>
    <row r="6" spans="1:3" x14ac:dyDescent="0.25">
      <c r="A6" s="148" t="s">
        <v>2399</v>
      </c>
      <c r="B6" s="144">
        <v>93</v>
      </c>
      <c r="C6" s="145">
        <v>93</v>
      </c>
    </row>
    <row r="7" spans="1:3" x14ac:dyDescent="0.25">
      <c r="A7" s="149" t="s">
        <v>143</v>
      </c>
      <c r="B7" s="146">
        <v>10</v>
      </c>
      <c r="C7" s="140">
        <v>10</v>
      </c>
    </row>
    <row r="8" spans="1:3" x14ac:dyDescent="0.25">
      <c r="A8" s="150" t="s">
        <v>142</v>
      </c>
      <c r="B8" s="146">
        <v>7</v>
      </c>
      <c r="C8" s="140">
        <v>7</v>
      </c>
    </row>
    <row r="9" spans="1:3" x14ac:dyDescent="0.25">
      <c r="A9" s="150" t="s">
        <v>138</v>
      </c>
      <c r="B9" s="146">
        <v>12</v>
      </c>
      <c r="C9" s="140">
        <v>12</v>
      </c>
    </row>
    <row r="10" spans="1:3" x14ac:dyDescent="0.25">
      <c r="A10" s="151" t="s">
        <v>139</v>
      </c>
      <c r="B10" s="146">
        <v>13</v>
      </c>
      <c r="C10" s="140">
        <v>13</v>
      </c>
    </row>
    <row r="11" spans="1:3" x14ac:dyDescent="0.25">
      <c r="A11" s="153" t="s">
        <v>140</v>
      </c>
      <c r="B11" s="146">
        <v>16</v>
      </c>
      <c r="C11" s="140">
        <v>16</v>
      </c>
    </row>
    <row r="12" spans="1:3" x14ac:dyDescent="0.25">
      <c r="A12" s="153" t="s">
        <v>141</v>
      </c>
      <c r="B12" s="146">
        <v>9</v>
      </c>
      <c r="C12" s="140">
        <v>9</v>
      </c>
    </row>
    <row r="13" spans="1:3" x14ac:dyDescent="0.25">
      <c r="A13" s="153" t="s">
        <v>132</v>
      </c>
      <c r="B13" s="146">
        <v>14</v>
      </c>
      <c r="C13" s="140">
        <v>14</v>
      </c>
    </row>
    <row r="14" spans="1:3" x14ac:dyDescent="0.25">
      <c r="A14" s="153" t="s">
        <v>254</v>
      </c>
      <c r="B14" s="146">
        <v>12</v>
      </c>
      <c r="C14" s="140">
        <v>12</v>
      </c>
    </row>
    <row r="15" spans="1:3" x14ac:dyDescent="0.25">
      <c r="A15" s="148" t="s">
        <v>2400</v>
      </c>
      <c r="B15" s="146">
        <v>40</v>
      </c>
      <c r="C15" s="140">
        <v>40</v>
      </c>
    </row>
    <row r="16" spans="1:3" x14ac:dyDescent="0.25">
      <c r="A16" s="149" t="s">
        <v>143</v>
      </c>
      <c r="B16" s="146">
        <v>2</v>
      </c>
      <c r="C16" s="140">
        <v>2</v>
      </c>
    </row>
    <row r="17" spans="1:3" x14ac:dyDescent="0.25">
      <c r="A17" s="150" t="s">
        <v>142</v>
      </c>
      <c r="B17" s="146">
        <v>3</v>
      </c>
      <c r="C17" s="140">
        <v>3</v>
      </c>
    </row>
    <row r="18" spans="1:3" x14ac:dyDescent="0.25">
      <c r="A18" s="150" t="s">
        <v>138</v>
      </c>
      <c r="B18" s="146">
        <v>8</v>
      </c>
      <c r="C18" s="140">
        <v>8</v>
      </c>
    </row>
    <row r="19" spans="1:3" x14ac:dyDescent="0.25">
      <c r="A19" s="151" t="s">
        <v>139</v>
      </c>
      <c r="B19" s="146">
        <v>11</v>
      </c>
      <c r="C19" s="140">
        <v>11</v>
      </c>
    </row>
    <row r="20" spans="1:3" x14ac:dyDescent="0.25">
      <c r="A20" s="153" t="s">
        <v>140</v>
      </c>
      <c r="B20" s="146">
        <v>5</v>
      </c>
      <c r="C20" s="140">
        <v>5</v>
      </c>
    </row>
    <row r="21" spans="1:3" x14ac:dyDescent="0.25">
      <c r="A21" s="153" t="s">
        <v>141</v>
      </c>
      <c r="B21" s="146">
        <v>5</v>
      </c>
      <c r="C21" s="140">
        <v>5</v>
      </c>
    </row>
    <row r="22" spans="1:3" x14ac:dyDescent="0.25">
      <c r="A22" s="153" t="s">
        <v>132</v>
      </c>
      <c r="B22" s="146">
        <v>4</v>
      </c>
      <c r="C22" s="140">
        <v>4</v>
      </c>
    </row>
    <row r="23" spans="1:3" x14ac:dyDescent="0.25">
      <c r="A23" s="153" t="s">
        <v>254</v>
      </c>
      <c r="B23" s="146">
        <v>2</v>
      </c>
      <c r="C23" s="140">
        <v>2</v>
      </c>
    </row>
    <row r="24" spans="1:3" x14ac:dyDescent="0.25">
      <c r="A24" s="148" t="s">
        <v>2401</v>
      </c>
      <c r="B24" s="146">
        <v>146</v>
      </c>
      <c r="C24" s="140">
        <v>146</v>
      </c>
    </row>
    <row r="25" spans="1:3" x14ac:dyDescent="0.25">
      <c r="A25" s="149" t="s">
        <v>143</v>
      </c>
      <c r="B25" s="146">
        <v>16</v>
      </c>
      <c r="C25" s="140">
        <v>16</v>
      </c>
    </row>
    <row r="26" spans="1:3" x14ac:dyDescent="0.25">
      <c r="A26" s="150" t="s">
        <v>142</v>
      </c>
      <c r="B26" s="146">
        <v>12</v>
      </c>
      <c r="C26" s="140">
        <v>12</v>
      </c>
    </row>
    <row r="27" spans="1:3" x14ac:dyDescent="0.25">
      <c r="A27" s="150" t="s">
        <v>138</v>
      </c>
      <c r="B27" s="146">
        <v>10</v>
      </c>
      <c r="C27" s="140">
        <v>10</v>
      </c>
    </row>
    <row r="28" spans="1:3" x14ac:dyDescent="0.25">
      <c r="A28" s="150" t="s">
        <v>139</v>
      </c>
      <c r="B28" s="146">
        <v>16</v>
      </c>
      <c r="C28" s="140">
        <v>16</v>
      </c>
    </row>
    <row r="29" spans="1:3" x14ac:dyDescent="0.25">
      <c r="A29" s="151" t="s">
        <v>140</v>
      </c>
      <c r="B29" s="146">
        <v>24</v>
      </c>
      <c r="C29" s="140">
        <v>24</v>
      </c>
    </row>
    <row r="30" spans="1:3" x14ac:dyDescent="0.25">
      <c r="A30" s="153" t="s">
        <v>141</v>
      </c>
      <c r="B30" s="146">
        <v>22</v>
      </c>
      <c r="C30" s="140">
        <v>22</v>
      </c>
    </row>
    <row r="31" spans="1:3" x14ac:dyDescent="0.25">
      <c r="A31" s="153" t="s">
        <v>132</v>
      </c>
      <c r="B31" s="146">
        <v>24</v>
      </c>
      <c r="C31" s="140">
        <v>24</v>
      </c>
    </row>
    <row r="32" spans="1:3" x14ac:dyDescent="0.25">
      <c r="A32" s="153" t="s">
        <v>254</v>
      </c>
      <c r="B32" s="146">
        <v>22</v>
      </c>
      <c r="C32" s="140">
        <v>22</v>
      </c>
    </row>
    <row r="33" spans="1:3" x14ac:dyDescent="0.25">
      <c r="A33" s="148" t="s">
        <v>2532</v>
      </c>
      <c r="B33" s="146">
        <v>24</v>
      </c>
      <c r="C33" s="140">
        <v>24</v>
      </c>
    </row>
    <row r="34" spans="1:3" x14ac:dyDescent="0.25">
      <c r="A34" s="149" t="s">
        <v>143</v>
      </c>
      <c r="B34" s="146">
        <v>1</v>
      </c>
      <c r="C34" s="140">
        <v>1</v>
      </c>
    </row>
    <row r="35" spans="1:3" x14ac:dyDescent="0.25">
      <c r="A35" s="150" t="s">
        <v>142</v>
      </c>
      <c r="B35" s="146">
        <v>2</v>
      </c>
      <c r="C35" s="140">
        <v>2</v>
      </c>
    </row>
    <row r="36" spans="1:3" x14ac:dyDescent="0.25">
      <c r="A36" s="150" t="s">
        <v>138</v>
      </c>
      <c r="B36" s="146">
        <v>6</v>
      </c>
      <c r="C36" s="140">
        <v>6</v>
      </c>
    </row>
    <row r="37" spans="1:3" x14ac:dyDescent="0.25">
      <c r="A37" s="151" t="s">
        <v>139</v>
      </c>
      <c r="B37" s="146">
        <v>3</v>
      </c>
      <c r="C37" s="140">
        <v>3</v>
      </c>
    </row>
    <row r="38" spans="1:3" x14ac:dyDescent="0.25">
      <c r="A38" s="153" t="s">
        <v>140</v>
      </c>
      <c r="B38" s="146">
        <v>1</v>
      </c>
      <c r="C38" s="140">
        <v>1</v>
      </c>
    </row>
    <row r="39" spans="1:3" x14ac:dyDescent="0.25">
      <c r="A39" s="153" t="s">
        <v>141</v>
      </c>
      <c r="B39" s="146">
        <v>3</v>
      </c>
      <c r="C39" s="140">
        <v>3</v>
      </c>
    </row>
    <row r="40" spans="1:3" x14ac:dyDescent="0.25">
      <c r="A40" s="153" t="s">
        <v>132</v>
      </c>
      <c r="B40" s="146">
        <v>5</v>
      </c>
      <c r="C40" s="140">
        <v>5</v>
      </c>
    </row>
    <row r="41" spans="1:3" x14ac:dyDescent="0.25">
      <c r="A41" s="153" t="s">
        <v>254</v>
      </c>
      <c r="B41" s="146">
        <v>3</v>
      </c>
      <c r="C41" s="140">
        <v>3</v>
      </c>
    </row>
    <row r="42" spans="1:3" x14ac:dyDescent="0.25">
      <c r="A42" s="148" t="s">
        <v>131</v>
      </c>
      <c r="B42" s="147">
        <v>303</v>
      </c>
      <c r="C42" s="141">
        <v>303</v>
      </c>
    </row>
  </sheetData>
  <pageMargins left="0.511811024" right="0.511811024" top="0.78740157499999996" bottom="0.78740157499999996" header="0.31496062000000002" footer="0.31496062000000002"/>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1F8CF-9C43-402B-813A-C79A98BFADCE}">
  <dimension ref="A2:AE73"/>
  <sheetViews>
    <sheetView zoomScale="90" zoomScaleNormal="90" workbookViewId="0">
      <selection activeCell="A10" sqref="A10"/>
    </sheetView>
  </sheetViews>
  <sheetFormatPr defaultRowHeight="15" x14ac:dyDescent="0.25"/>
  <cols>
    <col min="1" max="1" width="34" bestFit="1" customWidth="1"/>
    <col min="2" max="2" width="19.5703125" bestFit="1" customWidth="1"/>
    <col min="3" max="3" width="9.7109375" bestFit="1" customWidth="1"/>
    <col min="4" max="4" width="5.5703125" bestFit="1" customWidth="1"/>
    <col min="5" max="5" width="28.7109375" bestFit="1" customWidth="1"/>
    <col min="6" max="6" width="4.42578125" bestFit="1" customWidth="1"/>
    <col min="7" max="7" width="4.5703125" bestFit="1" customWidth="1"/>
    <col min="8" max="9" width="8.5703125" bestFit="1" customWidth="1"/>
    <col min="10" max="10" width="12.7109375" bestFit="1" customWidth="1"/>
    <col min="11" max="11" width="10.7109375" bestFit="1" customWidth="1"/>
    <col min="16" max="16" width="34" bestFit="1" customWidth="1"/>
    <col min="19" max="19" width="10.42578125" bestFit="1" customWidth="1"/>
    <col min="24" max="24" width="12.7109375" bestFit="1" customWidth="1"/>
    <col min="25" max="25" width="14" bestFit="1" customWidth="1"/>
  </cols>
  <sheetData>
    <row r="2" spans="1:16" x14ac:dyDescent="0.25">
      <c r="A2" s="10" t="s">
        <v>1</v>
      </c>
      <c r="B2" t="s">
        <v>25</v>
      </c>
      <c r="E2" s="118" t="s">
        <v>1764</v>
      </c>
    </row>
    <row r="3" spans="1:16" x14ac:dyDescent="0.25">
      <c r="A3" s="10" t="s">
        <v>3</v>
      </c>
      <c r="B3" t="s">
        <v>285</v>
      </c>
    </row>
    <row r="5" spans="1:16" x14ac:dyDescent="0.25">
      <c r="A5" s="10" t="s">
        <v>133</v>
      </c>
      <c r="B5" s="10" t="s">
        <v>137</v>
      </c>
    </row>
    <row r="6" spans="1:16" x14ac:dyDescent="0.25">
      <c r="A6" s="58" t="s">
        <v>10</v>
      </c>
      <c r="B6" s="2" t="s">
        <v>26</v>
      </c>
      <c r="C6" s="2" t="s">
        <v>64</v>
      </c>
      <c r="D6" s="2" t="s">
        <v>34</v>
      </c>
      <c r="E6" s="2" t="s">
        <v>39</v>
      </c>
      <c r="F6" s="2" t="s">
        <v>28</v>
      </c>
      <c r="G6" s="2" t="s">
        <v>32</v>
      </c>
      <c r="H6" s="2" t="s">
        <v>36</v>
      </c>
      <c r="I6" s="2" t="s">
        <v>58</v>
      </c>
      <c r="J6" s="2" t="s">
        <v>286</v>
      </c>
    </row>
    <row r="7" spans="1:16" x14ac:dyDescent="0.25">
      <c r="A7" s="11" t="s">
        <v>145</v>
      </c>
      <c r="B7" s="13">
        <v>4</v>
      </c>
      <c r="C7" s="13"/>
      <c r="D7" s="13">
        <v>6</v>
      </c>
      <c r="E7" s="13">
        <v>98</v>
      </c>
      <c r="F7" s="13">
        <v>41</v>
      </c>
      <c r="G7" s="13">
        <v>76</v>
      </c>
      <c r="H7" s="13">
        <v>22</v>
      </c>
      <c r="I7" s="13"/>
      <c r="J7" s="13">
        <v>247</v>
      </c>
      <c r="K7" t="str">
        <f>UPPER(A7)</f>
        <v>SILVICULTURA</v>
      </c>
      <c r="P7" t="s">
        <v>288</v>
      </c>
    </row>
    <row r="8" spans="1:16" x14ac:dyDescent="0.25">
      <c r="A8" s="11" t="s">
        <v>147</v>
      </c>
      <c r="B8" s="13">
        <v>3</v>
      </c>
      <c r="C8" s="13"/>
      <c r="D8" s="13">
        <v>15</v>
      </c>
      <c r="E8" s="13">
        <v>25</v>
      </c>
      <c r="F8" s="13">
        <v>35</v>
      </c>
      <c r="G8" s="13">
        <v>29</v>
      </c>
      <c r="H8" s="13">
        <v>35</v>
      </c>
      <c r="I8" s="13"/>
      <c r="J8" s="13">
        <v>142</v>
      </c>
      <c r="K8" t="str">
        <f t="shared" ref="K8:K16" si="0">UPPER(A8)</f>
        <v>COLHEITA</v>
      </c>
      <c r="P8" t="s">
        <v>292</v>
      </c>
    </row>
    <row r="9" spans="1:16" x14ac:dyDescent="0.25">
      <c r="A9" s="11" t="s">
        <v>51</v>
      </c>
      <c r="B9" s="13"/>
      <c r="C9" s="13"/>
      <c r="D9" s="13">
        <v>5</v>
      </c>
      <c r="E9" s="13"/>
      <c r="F9" s="13">
        <v>3</v>
      </c>
      <c r="G9" s="13">
        <v>47</v>
      </c>
      <c r="H9" s="13">
        <v>2</v>
      </c>
      <c r="I9" s="13">
        <v>3</v>
      </c>
      <c r="J9" s="13">
        <v>60</v>
      </c>
      <c r="K9" t="str">
        <f t="shared" si="0"/>
        <v>VIVEIRO</v>
      </c>
      <c r="P9" t="s">
        <v>60</v>
      </c>
    </row>
    <row r="10" spans="1:16" x14ac:dyDescent="0.25">
      <c r="A10" s="11" t="s">
        <v>242</v>
      </c>
      <c r="B10" s="13"/>
      <c r="C10" s="13"/>
      <c r="D10" s="13"/>
      <c r="E10" s="13"/>
      <c r="F10" s="13">
        <v>1</v>
      </c>
      <c r="G10" s="13">
        <v>1</v>
      </c>
      <c r="H10" s="13"/>
      <c r="I10" s="13"/>
      <c r="J10" s="13">
        <v>2</v>
      </c>
      <c r="K10" t="str">
        <f t="shared" si="0"/>
        <v>DESENV. OPER</v>
      </c>
      <c r="P10" t="s">
        <v>49</v>
      </c>
    </row>
    <row r="11" spans="1:16" x14ac:dyDescent="0.25">
      <c r="A11" s="11" t="s">
        <v>144</v>
      </c>
      <c r="B11" s="115"/>
      <c r="C11" s="115"/>
      <c r="D11" s="115">
        <v>1</v>
      </c>
      <c r="E11" s="115">
        <v>4</v>
      </c>
      <c r="F11" s="115">
        <v>24</v>
      </c>
      <c r="G11" s="115">
        <v>3</v>
      </c>
      <c r="H11" s="115">
        <v>1</v>
      </c>
      <c r="I11" s="115"/>
      <c r="J11" s="115">
        <v>33</v>
      </c>
      <c r="K11" t="str">
        <f t="shared" si="0"/>
        <v>CARREGAMENTO DE MADEIRA</v>
      </c>
      <c r="P11" t="s">
        <v>291</v>
      </c>
    </row>
    <row r="12" spans="1:16" x14ac:dyDescent="0.25">
      <c r="A12" s="11" t="s">
        <v>233</v>
      </c>
      <c r="B12" s="13"/>
      <c r="C12" s="13"/>
      <c r="D12" s="13"/>
      <c r="E12" s="13"/>
      <c r="F12" s="13">
        <v>4</v>
      </c>
      <c r="G12" s="13">
        <v>2</v>
      </c>
      <c r="H12" s="13">
        <v>5</v>
      </c>
      <c r="I12" s="13"/>
      <c r="J12" s="13">
        <v>11</v>
      </c>
      <c r="K12" t="str">
        <f t="shared" si="0"/>
        <v>PLANEJ. E CONTROLE</v>
      </c>
      <c r="P12" t="s">
        <v>46</v>
      </c>
    </row>
    <row r="13" spans="1:16" x14ac:dyDescent="0.25">
      <c r="A13" s="11" t="s">
        <v>234</v>
      </c>
      <c r="B13" s="13"/>
      <c r="C13" s="13"/>
      <c r="D13" s="13"/>
      <c r="E13" s="13">
        <v>2</v>
      </c>
      <c r="F13" s="13">
        <v>3</v>
      </c>
      <c r="G13" s="13"/>
      <c r="H13" s="13">
        <v>1</v>
      </c>
      <c r="I13" s="13"/>
      <c r="J13" s="13">
        <v>6</v>
      </c>
      <c r="K13" t="str">
        <f t="shared" si="0"/>
        <v>QUALIDADE FLORESTAL</v>
      </c>
      <c r="P13" t="s">
        <v>47</v>
      </c>
    </row>
    <row r="14" spans="1:16" x14ac:dyDescent="0.25">
      <c r="A14" s="11" t="s">
        <v>292</v>
      </c>
      <c r="B14" s="13">
        <v>3</v>
      </c>
      <c r="C14" s="13"/>
      <c r="D14" s="13">
        <v>3</v>
      </c>
      <c r="E14" s="13">
        <v>1</v>
      </c>
      <c r="F14" s="13">
        <v>11</v>
      </c>
      <c r="G14" s="13">
        <v>17</v>
      </c>
      <c r="H14" s="13">
        <v>1</v>
      </c>
      <c r="I14" s="13">
        <v>3</v>
      </c>
      <c r="J14" s="13">
        <v>39</v>
      </c>
      <c r="K14" t="str">
        <f t="shared" si="0"/>
        <v xml:space="preserve">MANUT. AUTOMOTIVA </v>
      </c>
      <c r="P14" t="s">
        <v>61</v>
      </c>
    </row>
    <row r="15" spans="1:16" x14ac:dyDescent="0.25">
      <c r="A15" s="11" t="s">
        <v>291</v>
      </c>
      <c r="B15" s="13"/>
      <c r="C15" s="13"/>
      <c r="D15" s="13"/>
      <c r="E15" s="13">
        <v>3</v>
      </c>
      <c r="F15" s="13">
        <v>3</v>
      </c>
      <c r="G15" s="13">
        <v>2</v>
      </c>
      <c r="H15" s="13">
        <v>1</v>
      </c>
      <c r="I15" s="13"/>
      <c r="J15" s="13">
        <v>9</v>
      </c>
      <c r="K15" t="str">
        <f t="shared" si="0"/>
        <v>MANUT. ESTRADAS LOGÍST TERCEIRO</v>
      </c>
      <c r="P15" t="s">
        <v>71</v>
      </c>
    </row>
    <row r="16" spans="1:16" x14ac:dyDescent="0.25">
      <c r="A16" s="11" t="s">
        <v>240</v>
      </c>
      <c r="B16" s="115"/>
      <c r="C16" s="115"/>
      <c r="D16" s="115"/>
      <c r="E16" s="115"/>
      <c r="F16" s="115">
        <v>1</v>
      </c>
      <c r="G16" s="115"/>
      <c r="H16" s="115">
        <v>1</v>
      </c>
      <c r="I16" s="115"/>
      <c r="J16" s="115">
        <v>2</v>
      </c>
      <c r="K16" t="str">
        <f t="shared" si="0"/>
        <v xml:space="preserve">INVENTÁRIO FLORESTAL </v>
      </c>
      <c r="P16" t="s">
        <v>52</v>
      </c>
    </row>
    <row r="17" spans="1:25" x14ac:dyDescent="0.25">
      <c r="A17" s="11" t="s">
        <v>275</v>
      </c>
      <c r="B17" s="13"/>
      <c r="C17" s="13"/>
      <c r="D17" s="13"/>
      <c r="E17" s="13">
        <v>7</v>
      </c>
      <c r="F17" s="13">
        <v>7</v>
      </c>
      <c r="G17" s="13">
        <v>4</v>
      </c>
      <c r="H17" s="13">
        <v>2</v>
      </c>
      <c r="I17" s="13"/>
      <c r="J17" s="13">
        <v>20</v>
      </c>
    </row>
    <row r="18" spans="1:25" x14ac:dyDescent="0.25">
      <c r="A18" s="11" t="s">
        <v>237</v>
      </c>
      <c r="B18" s="115"/>
      <c r="C18" s="115"/>
      <c r="D18" s="115"/>
      <c r="E18" s="115"/>
      <c r="F18" s="115">
        <v>2</v>
      </c>
      <c r="G18" s="115"/>
      <c r="H18" s="115">
        <v>1</v>
      </c>
      <c r="I18" s="115"/>
      <c r="J18" s="115">
        <v>3</v>
      </c>
    </row>
    <row r="19" spans="1:25" x14ac:dyDescent="0.25">
      <c r="A19" s="11" t="s">
        <v>46</v>
      </c>
      <c r="B19" s="13"/>
      <c r="C19" s="13"/>
      <c r="D19" s="13"/>
      <c r="E19" s="13"/>
      <c r="F19" s="13">
        <v>3</v>
      </c>
      <c r="G19" s="13">
        <v>2</v>
      </c>
      <c r="H19" s="13">
        <v>7</v>
      </c>
      <c r="I19" s="13">
        <v>1</v>
      </c>
      <c r="J19" s="13">
        <v>13</v>
      </c>
    </row>
    <row r="20" spans="1:25" x14ac:dyDescent="0.25">
      <c r="A20" s="11" t="s">
        <v>284</v>
      </c>
      <c r="B20" s="13"/>
      <c r="C20" s="13"/>
      <c r="D20" s="13"/>
      <c r="E20" s="13">
        <v>6</v>
      </c>
      <c r="F20" s="13">
        <v>13</v>
      </c>
      <c r="G20" s="13">
        <v>2</v>
      </c>
      <c r="H20" s="13"/>
      <c r="I20" s="13"/>
      <c r="J20" s="13">
        <v>21</v>
      </c>
    </row>
    <row r="21" spans="1:25" x14ac:dyDescent="0.25">
      <c r="A21" s="11" t="s">
        <v>236</v>
      </c>
      <c r="B21" s="115"/>
      <c r="C21" s="115"/>
      <c r="D21" s="115">
        <v>1</v>
      </c>
      <c r="E21" s="115"/>
      <c r="F21" s="115"/>
      <c r="G21" s="115"/>
      <c r="H21" s="115"/>
      <c r="I21" s="115"/>
      <c r="J21" s="115">
        <v>1</v>
      </c>
    </row>
    <row r="22" spans="1:25" x14ac:dyDescent="0.25">
      <c r="A22" s="11" t="s">
        <v>146</v>
      </c>
      <c r="B22" s="13">
        <v>6</v>
      </c>
      <c r="C22" s="13">
        <v>1</v>
      </c>
      <c r="D22" s="13">
        <v>8</v>
      </c>
      <c r="E22" s="13">
        <v>3</v>
      </c>
      <c r="F22" s="13">
        <v>152</v>
      </c>
      <c r="G22" s="13">
        <v>15</v>
      </c>
      <c r="H22" s="13">
        <v>2</v>
      </c>
      <c r="I22" s="13">
        <v>2</v>
      </c>
      <c r="J22" s="13">
        <v>189</v>
      </c>
    </row>
    <row r="23" spans="1:25" x14ac:dyDescent="0.25">
      <c r="A23" s="11" t="s">
        <v>283</v>
      </c>
      <c r="B23" s="115"/>
      <c r="C23" s="115"/>
      <c r="D23" s="115">
        <v>1</v>
      </c>
      <c r="E23" s="115"/>
      <c r="F23" s="115"/>
      <c r="G23" s="115"/>
      <c r="H23" s="115"/>
      <c r="I23" s="115"/>
      <c r="J23" s="115">
        <v>1</v>
      </c>
    </row>
    <row r="24" spans="1:25" x14ac:dyDescent="0.25">
      <c r="A24" s="11" t="s">
        <v>286</v>
      </c>
      <c r="B24" s="13">
        <v>16</v>
      </c>
      <c r="C24" s="13">
        <v>1</v>
      </c>
      <c r="D24" s="13">
        <v>40</v>
      </c>
      <c r="E24" s="13">
        <v>149</v>
      </c>
      <c r="F24" s="13">
        <v>303</v>
      </c>
      <c r="G24" s="13">
        <v>200</v>
      </c>
      <c r="H24" s="13">
        <v>81</v>
      </c>
      <c r="I24" s="13">
        <v>9</v>
      </c>
      <c r="J24" s="13">
        <v>799</v>
      </c>
    </row>
    <row r="28" spans="1:25" ht="15.75" x14ac:dyDescent="0.25">
      <c r="P28" s="50" t="s">
        <v>10</v>
      </c>
      <c r="Q28" s="50" t="s">
        <v>26</v>
      </c>
      <c r="R28" s="50" t="s">
        <v>64</v>
      </c>
      <c r="S28" s="50" t="s">
        <v>34</v>
      </c>
      <c r="T28" s="50" t="s">
        <v>39</v>
      </c>
      <c r="U28" s="50" t="s">
        <v>28</v>
      </c>
      <c r="V28" s="50" t="s">
        <v>32</v>
      </c>
      <c r="W28" s="50" t="s">
        <v>36</v>
      </c>
      <c r="X28" s="50" t="s">
        <v>58</v>
      </c>
      <c r="Y28" s="55" t="s">
        <v>286</v>
      </c>
    </row>
    <row r="29" spans="1:25" ht="15.75" x14ac:dyDescent="0.25">
      <c r="P29" s="51" t="s">
        <v>31</v>
      </c>
      <c r="Q29" s="52">
        <v>1</v>
      </c>
      <c r="R29" s="52"/>
      <c r="S29" s="52">
        <v>11</v>
      </c>
      <c r="T29" s="52">
        <v>70</v>
      </c>
      <c r="U29" s="52">
        <v>111</v>
      </c>
      <c r="V29" s="52">
        <v>39</v>
      </c>
      <c r="W29" s="52">
        <v>18</v>
      </c>
      <c r="X29" s="52">
        <v>2</v>
      </c>
      <c r="Y29" s="56">
        <v>252</v>
      </c>
    </row>
    <row r="30" spans="1:25" ht="15.75" x14ac:dyDescent="0.25">
      <c r="P30" s="51" t="s">
        <v>60</v>
      </c>
      <c r="Q30" s="52"/>
      <c r="R30" s="52">
        <v>1</v>
      </c>
      <c r="S30" s="52"/>
      <c r="T30" s="52">
        <v>1</v>
      </c>
      <c r="U30" s="52">
        <v>3</v>
      </c>
      <c r="V30" s="52">
        <v>2</v>
      </c>
      <c r="W30" s="52">
        <v>2</v>
      </c>
      <c r="X30" s="52"/>
      <c r="Y30" s="56">
        <v>9</v>
      </c>
    </row>
    <row r="31" spans="1:25" ht="15.75" x14ac:dyDescent="0.25">
      <c r="P31" s="51" t="s">
        <v>47</v>
      </c>
      <c r="Q31" s="52"/>
      <c r="R31" s="52"/>
      <c r="S31" s="52"/>
      <c r="T31" s="52">
        <v>2</v>
      </c>
      <c r="U31" s="52">
        <v>2</v>
      </c>
      <c r="V31" s="52"/>
      <c r="W31" s="52">
        <v>1</v>
      </c>
      <c r="X31" s="52"/>
      <c r="Y31" s="56">
        <v>5</v>
      </c>
    </row>
    <row r="32" spans="1:25" ht="15.75" x14ac:dyDescent="0.25">
      <c r="P32" s="51" t="s">
        <v>61</v>
      </c>
      <c r="Q32" s="52"/>
      <c r="R32" s="52"/>
      <c r="S32" s="52"/>
      <c r="T32" s="52"/>
      <c r="U32" s="52">
        <v>2</v>
      </c>
      <c r="V32" s="52">
        <v>3</v>
      </c>
      <c r="W32" s="52"/>
      <c r="X32" s="52"/>
      <c r="Y32" s="56">
        <v>5</v>
      </c>
    </row>
    <row r="33" spans="1:31" ht="15.75" x14ac:dyDescent="0.25">
      <c r="P33" s="51" t="s">
        <v>49</v>
      </c>
      <c r="Q33" s="52"/>
      <c r="R33" s="52"/>
      <c r="S33" s="52"/>
      <c r="T33" s="52">
        <v>1</v>
      </c>
      <c r="U33" s="52">
        <v>4</v>
      </c>
      <c r="V33" s="52"/>
      <c r="W33" s="52"/>
      <c r="X33" s="52"/>
      <c r="Y33" s="56">
        <v>5</v>
      </c>
    </row>
    <row r="34" spans="1:31" ht="15.75" x14ac:dyDescent="0.25">
      <c r="P34" s="51" t="s">
        <v>295</v>
      </c>
      <c r="Q34" s="52"/>
      <c r="R34" s="52"/>
      <c r="S34" s="52"/>
      <c r="T34" s="52"/>
      <c r="U34" s="52">
        <v>2</v>
      </c>
      <c r="V34" s="52"/>
      <c r="W34" s="52"/>
      <c r="X34" s="52"/>
      <c r="Y34" s="56">
        <v>2</v>
      </c>
    </row>
    <row r="35" spans="1:31" ht="15.75" x14ac:dyDescent="0.25">
      <c r="A35" s="43" t="s">
        <v>10</v>
      </c>
      <c r="B35" s="43" t="s">
        <v>26</v>
      </c>
      <c r="C35" s="43" t="s">
        <v>64</v>
      </c>
      <c r="D35" s="43" t="s">
        <v>34</v>
      </c>
      <c r="E35" s="43" t="s">
        <v>39</v>
      </c>
      <c r="F35" s="43" t="s">
        <v>28</v>
      </c>
      <c r="G35" s="43" t="s">
        <v>32</v>
      </c>
      <c r="H35" s="43" t="s">
        <v>36</v>
      </c>
      <c r="I35" s="43" t="s">
        <v>58</v>
      </c>
      <c r="J35" s="44" t="s">
        <v>286</v>
      </c>
      <c r="P35" s="51" t="s">
        <v>292</v>
      </c>
      <c r="Q35" s="52"/>
      <c r="R35" s="52"/>
      <c r="S35" s="52"/>
      <c r="T35" s="52"/>
      <c r="U35" s="52">
        <v>1</v>
      </c>
      <c r="V35" s="52"/>
      <c r="W35" s="52">
        <v>1</v>
      </c>
      <c r="X35" s="52"/>
      <c r="Y35" s="56">
        <v>2</v>
      </c>
    </row>
    <row r="36" spans="1:31" ht="15.75" x14ac:dyDescent="0.25">
      <c r="A36" s="45" t="s">
        <v>127</v>
      </c>
      <c r="B36" s="42"/>
      <c r="C36" s="42"/>
      <c r="D36" s="42"/>
      <c r="E36" s="42"/>
      <c r="F36" s="42">
        <v>1</v>
      </c>
      <c r="G36" s="42"/>
      <c r="H36" s="42"/>
      <c r="I36" s="42"/>
      <c r="J36" s="46">
        <v>1</v>
      </c>
      <c r="P36" s="51" t="s">
        <v>291</v>
      </c>
      <c r="Q36" s="52"/>
      <c r="R36" s="52"/>
      <c r="S36" s="52"/>
      <c r="T36" s="52"/>
      <c r="U36" s="52">
        <v>2</v>
      </c>
      <c r="V36" s="52"/>
      <c r="W36" s="52"/>
      <c r="X36" s="52"/>
      <c r="Y36" s="56">
        <v>2</v>
      </c>
    </row>
    <row r="37" spans="1:31" ht="15.75" x14ac:dyDescent="0.25">
      <c r="A37" s="45" t="s">
        <v>41</v>
      </c>
      <c r="B37" s="42"/>
      <c r="C37" s="42"/>
      <c r="D37" s="42">
        <v>2</v>
      </c>
      <c r="E37" s="42">
        <v>12</v>
      </c>
      <c r="F37" s="42">
        <v>37</v>
      </c>
      <c r="G37" s="42">
        <v>3</v>
      </c>
      <c r="H37" s="42"/>
      <c r="I37" s="42"/>
      <c r="J37" s="46">
        <v>54</v>
      </c>
      <c r="P37" s="51" t="s">
        <v>52</v>
      </c>
      <c r="Q37" s="52"/>
      <c r="R37" s="52"/>
      <c r="S37" s="52"/>
      <c r="T37" s="52"/>
      <c r="U37" s="52">
        <v>2</v>
      </c>
      <c r="V37" s="52"/>
      <c r="W37" s="52"/>
      <c r="X37" s="52"/>
      <c r="Y37" s="56">
        <v>2</v>
      </c>
    </row>
    <row r="38" spans="1:31" ht="15.75" x14ac:dyDescent="0.25">
      <c r="A38" s="45" t="s">
        <v>37</v>
      </c>
      <c r="B38" s="42">
        <v>3</v>
      </c>
      <c r="C38" s="42"/>
      <c r="D38" s="42">
        <v>24</v>
      </c>
      <c r="E38" s="42">
        <v>59</v>
      </c>
      <c r="F38" s="42">
        <v>52</v>
      </c>
      <c r="G38" s="42">
        <v>23</v>
      </c>
      <c r="H38" s="42">
        <v>41</v>
      </c>
      <c r="I38" s="42">
        <v>1</v>
      </c>
      <c r="J38" s="46">
        <v>203</v>
      </c>
      <c r="P38" s="51" t="s">
        <v>56</v>
      </c>
      <c r="Q38" s="52"/>
      <c r="R38" s="52"/>
      <c r="S38" s="52"/>
      <c r="T38" s="52">
        <v>1</v>
      </c>
      <c r="U38" s="52"/>
      <c r="V38" s="52"/>
      <c r="W38" s="52"/>
      <c r="X38" s="52"/>
      <c r="Y38" s="56">
        <v>1</v>
      </c>
    </row>
    <row r="39" spans="1:31" ht="15.75" x14ac:dyDescent="0.25">
      <c r="A39" s="45" t="s">
        <v>101</v>
      </c>
      <c r="B39" s="42"/>
      <c r="C39" s="42"/>
      <c r="D39" s="42"/>
      <c r="E39" s="42">
        <v>1</v>
      </c>
      <c r="F39" s="42"/>
      <c r="G39" s="42">
        <v>1</v>
      </c>
      <c r="H39" s="42"/>
      <c r="I39" s="42"/>
      <c r="J39" s="46">
        <v>2</v>
      </c>
      <c r="P39" s="51" t="s">
        <v>46</v>
      </c>
      <c r="Q39" s="52"/>
      <c r="R39" s="52"/>
      <c r="S39" s="52"/>
      <c r="T39" s="52"/>
      <c r="U39" s="52">
        <v>1</v>
      </c>
      <c r="V39" s="52"/>
      <c r="W39" s="52"/>
      <c r="X39" s="52"/>
      <c r="Y39" s="56">
        <v>1</v>
      </c>
    </row>
    <row r="40" spans="1:31" ht="15.75" x14ac:dyDescent="0.25">
      <c r="A40" s="45" t="s">
        <v>56</v>
      </c>
      <c r="B40" s="42"/>
      <c r="C40" s="42"/>
      <c r="D40" s="42"/>
      <c r="E40" s="42">
        <v>1</v>
      </c>
      <c r="F40" s="42"/>
      <c r="G40" s="42">
        <v>1</v>
      </c>
      <c r="H40" s="42"/>
      <c r="I40" s="42"/>
      <c r="J40" s="46">
        <v>2</v>
      </c>
      <c r="P40" s="51" t="s">
        <v>71</v>
      </c>
      <c r="Q40" s="52"/>
      <c r="R40" s="52"/>
      <c r="S40" s="52"/>
      <c r="T40" s="52"/>
      <c r="U40" s="52">
        <v>1</v>
      </c>
      <c r="V40" s="52"/>
      <c r="W40" s="52"/>
      <c r="X40" s="52"/>
      <c r="Y40" s="56">
        <v>1</v>
      </c>
    </row>
    <row r="41" spans="1:31" ht="15.75" x14ac:dyDescent="0.25">
      <c r="A41" s="45" t="s">
        <v>288</v>
      </c>
      <c r="B41" s="42"/>
      <c r="C41" s="42"/>
      <c r="D41" s="42"/>
      <c r="E41" s="42"/>
      <c r="F41" s="42">
        <v>2</v>
      </c>
      <c r="G41" s="42"/>
      <c r="H41" s="42"/>
      <c r="I41" s="42"/>
      <c r="J41" s="46">
        <v>2</v>
      </c>
      <c r="P41" s="54" t="s">
        <v>286</v>
      </c>
      <c r="Q41" s="53">
        <v>1</v>
      </c>
      <c r="R41" s="53">
        <v>1</v>
      </c>
      <c r="S41" s="53">
        <v>11</v>
      </c>
      <c r="T41" s="53">
        <v>75</v>
      </c>
      <c r="U41" s="53">
        <v>131</v>
      </c>
      <c r="V41" s="53">
        <v>44</v>
      </c>
      <c r="W41" s="53">
        <v>22</v>
      </c>
      <c r="X41" s="53">
        <v>2</v>
      </c>
      <c r="Y41" s="53">
        <v>287</v>
      </c>
    </row>
    <row r="42" spans="1:31" x14ac:dyDescent="0.25">
      <c r="A42" s="45" t="s">
        <v>67</v>
      </c>
      <c r="B42" s="42"/>
      <c r="C42" s="42"/>
      <c r="D42" s="42"/>
      <c r="E42" s="42"/>
      <c r="F42" s="42">
        <v>1</v>
      </c>
      <c r="G42" s="42"/>
      <c r="H42" s="42"/>
      <c r="I42" s="42"/>
      <c r="J42" s="46">
        <v>1</v>
      </c>
    </row>
    <row r="43" spans="1:31" x14ac:dyDescent="0.25">
      <c r="A43" s="45" t="s">
        <v>292</v>
      </c>
      <c r="B43" s="42"/>
      <c r="C43" s="42"/>
      <c r="D43" s="42">
        <v>1</v>
      </c>
      <c r="E43" s="42">
        <v>1</v>
      </c>
      <c r="F43" s="42">
        <v>4</v>
      </c>
      <c r="G43" s="42">
        <v>1</v>
      </c>
      <c r="H43" s="42">
        <v>1</v>
      </c>
      <c r="I43" s="42"/>
      <c r="J43" s="46">
        <v>8</v>
      </c>
    </row>
    <row r="44" spans="1:31" x14ac:dyDescent="0.25">
      <c r="A44" s="45" t="s">
        <v>60</v>
      </c>
      <c r="B44" s="42"/>
      <c r="C44" s="42">
        <v>1</v>
      </c>
      <c r="D44" s="42"/>
      <c r="E44" s="42">
        <v>1</v>
      </c>
      <c r="F44" s="42">
        <v>5</v>
      </c>
      <c r="G44" s="42">
        <v>7</v>
      </c>
      <c r="H44" s="42">
        <v>3</v>
      </c>
      <c r="I44" s="42"/>
      <c r="J44" s="46">
        <v>17</v>
      </c>
    </row>
    <row r="45" spans="1:31" x14ac:dyDescent="0.25">
      <c r="A45" s="45" t="s">
        <v>293</v>
      </c>
      <c r="B45" s="42"/>
      <c r="C45" s="42"/>
      <c r="D45" s="42"/>
      <c r="E45" s="42"/>
      <c r="F45" s="42">
        <v>1</v>
      </c>
      <c r="G45" s="42"/>
      <c r="H45" s="42"/>
      <c r="I45" s="42"/>
      <c r="J45" s="46">
        <v>1</v>
      </c>
    </row>
    <row r="46" spans="1:31" x14ac:dyDescent="0.25">
      <c r="A46" s="45" t="s">
        <v>49</v>
      </c>
      <c r="B46" s="42"/>
      <c r="C46" s="42"/>
      <c r="D46" s="42"/>
      <c r="E46" s="42">
        <v>1</v>
      </c>
      <c r="F46" s="42">
        <v>4</v>
      </c>
      <c r="G46" s="42"/>
      <c r="H46" s="42"/>
      <c r="I46" s="42"/>
      <c r="J46" s="46">
        <v>5</v>
      </c>
    </row>
    <row r="47" spans="1:31" x14ac:dyDescent="0.25">
      <c r="A47" s="45" t="s">
        <v>290</v>
      </c>
      <c r="B47" s="42"/>
      <c r="C47" s="42"/>
      <c r="D47" s="42"/>
      <c r="E47" s="42"/>
      <c r="F47" s="42"/>
      <c r="G47" s="42">
        <v>1</v>
      </c>
      <c r="H47" s="42"/>
      <c r="I47" s="42"/>
      <c r="J47" s="46">
        <v>1</v>
      </c>
      <c r="P47" s="59" t="s">
        <v>10</v>
      </c>
      <c r="Q47" s="60" t="s">
        <v>26</v>
      </c>
      <c r="R47" s="60" t="s">
        <v>34</v>
      </c>
      <c r="S47" s="60" t="s">
        <v>39</v>
      </c>
      <c r="T47" s="60" t="s">
        <v>28</v>
      </c>
      <c r="U47" s="60" t="s">
        <v>32</v>
      </c>
      <c r="V47" s="60" t="s">
        <v>36</v>
      </c>
      <c r="W47" s="60" t="s">
        <v>58</v>
      </c>
      <c r="X47" s="60" t="s">
        <v>286</v>
      </c>
    </row>
    <row r="48" spans="1:31" x14ac:dyDescent="0.25">
      <c r="A48" s="45" t="s">
        <v>291</v>
      </c>
      <c r="B48" s="42"/>
      <c r="C48" s="42"/>
      <c r="D48" s="42">
        <v>2</v>
      </c>
      <c r="E48" s="42">
        <v>13</v>
      </c>
      <c r="F48" s="42">
        <v>14</v>
      </c>
      <c r="G48" s="42">
        <v>1</v>
      </c>
      <c r="H48" s="42">
        <v>1</v>
      </c>
      <c r="I48" s="42"/>
      <c r="J48" s="46">
        <v>31</v>
      </c>
      <c r="P48" s="65" t="s">
        <v>127</v>
      </c>
      <c r="Q48" s="64"/>
      <c r="R48" s="64"/>
      <c r="S48" s="64"/>
      <c r="T48" s="64">
        <v>1</v>
      </c>
      <c r="U48" s="64"/>
      <c r="V48" s="64"/>
      <c r="W48" s="64"/>
      <c r="X48" s="66">
        <v>1</v>
      </c>
      <c r="Z48" s="11" t="s">
        <v>127</v>
      </c>
      <c r="AE48" t="str">
        <f>UPPER(Z48)</f>
        <v>ADM LOGISTICA</v>
      </c>
    </row>
    <row r="49" spans="1:31" x14ac:dyDescent="0.25">
      <c r="A49" s="45" t="s">
        <v>57</v>
      </c>
      <c r="B49" s="42"/>
      <c r="C49" s="42"/>
      <c r="D49" s="42"/>
      <c r="E49" s="42"/>
      <c r="F49" s="42">
        <v>3</v>
      </c>
      <c r="G49" s="42"/>
      <c r="H49" s="42"/>
      <c r="I49" s="42"/>
      <c r="J49" s="46">
        <v>3</v>
      </c>
      <c r="P49" s="65" t="s">
        <v>41</v>
      </c>
      <c r="Q49" s="64"/>
      <c r="R49" s="64">
        <v>2</v>
      </c>
      <c r="S49" s="64">
        <v>12</v>
      </c>
      <c r="T49" s="64">
        <v>37</v>
      </c>
      <c r="U49" s="64">
        <v>3</v>
      </c>
      <c r="V49" s="64"/>
      <c r="W49" s="64"/>
      <c r="X49" s="66">
        <v>54</v>
      </c>
      <c r="Z49" s="11" t="s">
        <v>41</v>
      </c>
      <c r="AE49" t="str">
        <f t="shared" ref="AE49:AE72" si="1">UPPER(Z49)</f>
        <v>CARREGAMENTO DE MADEIRA</v>
      </c>
    </row>
    <row r="50" spans="1:31" x14ac:dyDescent="0.25">
      <c r="A50" s="45" t="s">
        <v>35</v>
      </c>
      <c r="B50" s="42">
        <v>1</v>
      </c>
      <c r="C50" s="42"/>
      <c r="D50" s="42">
        <v>3</v>
      </c>
      <c r="E50" s="42">
        <v>1</v>
      </c>
      <c r="F50" s="42"/>
      <c r="G50" s="42">
        <v>7</v>
      </c>
      <c r="H50" s="42"/>
      <c r="I50" s="42"/>
      <c r="J50" s="46">
        <v>12</v>
      </c>
      <c r="P50" s="65" t="s">
        <v>37</v>
      </c>
      <c r="Q50" s="64">
        <v>3</v>
      </c>
      <c r="R50" s="64">
        <v>24</v>
      </c>
      <c r="S50" s="64">
        <v>59</v>
      </c>
      <c r="T50" s="64">
        <v>52</v>
      </c>
      <c r="U50" s="64">
        <v>23</v>
      </c>
      <c r="V50" s="64">
        <v>41</v>
      </c>
      <c r="W50" s="64">
        <v>1</v>
      </c>
      <c r="X50" s="66">
        <v>203</v>
      </c>
      <c r="Z50" s="11" t="s">
        <v>37</v>
      </c>
      <c r="AE50" t="str">
        <f t="shared" si="1"/>
        <v>COLHEITA</v>
      </c>
    </row>
    <row r="51" spans="1:31" x14ac:dyDescent="0.25">
      <c r="A51" s="45" t="s">
        <v>46</v>
      </c>
      <c r="B51" s="42"/>
      <c r="C51" s="42"/>
      <c r="D51" s="42"/>
      <c r="E51" s="42"/>
      <c r="F51" s="42">
        <v>8</v>
      </c>
      <c r="G51" s="42">
        <v>1</v>
      </c>
      <c r="H51" s="42">
        <v>5</v>
      </c>
      <c r="I51" s="42"/>
      <c r="J51" s="46">
        <v>14</v>
      </c>
      <c r="P51" s="65" t="s">
        <v>101</v>
      </c>
      <c r="Q51" s="64"/>
      <c r="R51" s="64"/>
      <c r="S51" s="64">
        <v>1</v>
      </c>
      <c r="T51" s="64"/>
      <c r="U51" s="64">
        <v>1</v>
      </c>
      <c r="V51" s="64"/>
      <c r="W51" s="64"/>
      <c r="X51" s="66">
        <v>2</v>
      </c>
      <c r="Z51" s="11" t="s">
        <v>101</v>
      </c>
      <c r="AE51" t="str">
        <f t="shared" si="1"/>
        <v>DESENV. OPER</v>
      </c>
    </row>
    <row r="52" spans="1:31" x14ac:dyDescent="0.25">
      <c r="A52" s="45" t="s">
        <v>29</v>
      </c>
      <c r="B52" s="42">
        <v>2</v>
      </c>
      <c r="C52" s="42"/>
      <c r="D52" s="42">
        <v>4</v>
      </c>
      <c r="E52" s="42">
        <v>6</v>
      </c>
      <c r="F52" s="42">
        <v>15</v>
      </c>
      <c r="G52" s="42">
        <v>2</v>
      </c>
      <c r="H52" s="42"/>
      <c r="I52" s="42">
        <v>1</v>
      </c>
      <c r="J52" s="46">
        <v>30</v>
      </c>
      <c r="P52" s="65" t="s">
        <v>31</v>
      </c>
      <c r="Q52" s="64"/>
      <c r="R52" s="64">
        <v>18</v>
      </c>
      <c r="S52" s="64">
        <v>94</v>
      </c>
      <c r="T52" s="64">
        <v>64</v>
      </c>
      <c r="U52" s="64">
        <v>50</v>
      </c>
      <c r="V52" s="64">
        <v>65</v>
      </c>
      <c r="W52" s="64">
        <v>2</v>
      </c>
      <c r="X52" s="66">
        <v>293</v>
      </c>
      <c r="Z52" s="11" t="s">
        <v>31</v>
      </c>
      <c r="AE52" t="str">
        <f t="shared" si="1"/>
        <v>SILVICULTURA</v>
      </c>
    </row>
    <row r="53" spans="1:31" x14ac:dyDescent="0.25">
      <c r="A53" s="45" t="s">
        <v>47</v>
      </c>
      <c r="B53" s="42"/>
      <c r="C53" s="42"/>
      <c r="D53" s="42"/>
      <c r="E53" s="42">
        <v>2</v>
      </c>
      <c r="F53" s="42">
        <v>17</v>
      </c>
      <c r="G53" s="42">
        <v>2</v>
      </c>
      <c r="H53" s="42">
        <v>5</v>
      </c>
      <c r="I53" s="42"/>
      <c r="J53" s="46">
        <v>26</v>
      </c>
      <c r="P53" s="65" t="s">
        <v>60</v>
      </c>
      <c r="Q53" s="64"/>
      <c r="R53" s="64"/>
      <c r="S53" s="64"/>
      <c r="T53" s="64">
        <v>2</v>
      </c>
      <c r="U53" s="64">
        <v>5</v>
      </c>
      <c r="V53" s="64">
        <v>1</v>
      </c>
      <c r="W53" s="64"/>
      <c r="X53" s="66">
        <v>8</v>
      </c>
      <c r="Z53" s="11" t="s">
        <v>60</v>
      </c>
      <c r="AE53" t="str">
        <f t="shared" si="1"/>
        <v>MANUT. CAMPO</v>
      </c>
    </row>
    <row r="54" spans="1:31" x14ac:dyDescent="0.25">
      <c r="A54" s="45" t="s">
        <v>61</v>
      </c>
      <c r="B54" s="42"/>
      <c r="C54" s="42"/>
      <c r="D54" s="42"/>
      <c r="E54" s="42">
        <v>1</v>
      </c>
      <c r="F54" s="42">
        <v>5</v>
      </c>
      <c r="G54" s="42">
        <v>3</v>
      </c>
      <c r="H54" s="42">
        <v>3</v>
      </c>
      <c r="I54" s="42"/>
      <c r="J54" s="46">
        <v>12</v>
      </c>
      <c r="P54" s="65" t="s">
        <v>47</v>
      </c>
      <c r="Q54" s="64"/>
      <c r="R54" s="64"/>
      <c r="S54" s="64"/>
      <c r="T54" s="64">
        <v>15</v>
      </c>
      <c r="U54" s="64">
        <v>2</v>
      </c>
      <c r="V54" s="64">
        <v>4</v>
      </c>
      <c r="W54" s="64"/>
      <c r="X54" s="66">
        <v>21</v>
      </c>
      <c r="Z54" s="11" t="s">
        <v>47</v>
      </c>
      <c r="AE54" t="str">
        <f t="shared" si="1"/>
        <v>PLANEJ. E CONTROLE</v>
      </c>
    </row>
    <row r="55" spans="1:31" x14ac:dyDescent="0.25">
      <c r="A55" s="45" t="s">
        <v>54</v>
      </c>
      <c r="B55" s="42"/>
      <c r="C55" s="42"/>
      <c r="D55" s="42"/>
      <c r="E55" s="42">
        <v>1</v>
      </c>
      <c r="F55" s="42">
        <v>2</v>
      </c>
      <c r="G55" s="42"/>
      <c r="H55" s="42"/>
      <c r="I55" s="42"/>
      <c r="J55" s="46">
        <v>3</v>
      </c>
      <c r="P55" s="65" t="s">
        <v>61</v>
      </c>
      <c r="Q55" s="64"/>
      <c r="R55" s="64"/>
      <c r="S55" s="64">
        <v>1</v>
      </c>
      <c r="T55" s="64">
        <v>3</v>
      </c>
      <c r="U55" s="64"/>
      <c r="V55" s="64">
        <v>3</v>
      </c>
      <c r="W55" s="64"/>
      <c r="X55" s="66">
        <v>7</v>
      </c>
      <c r="Z55" s="11" t="s">
        <v>61</v>
      </c>
      <c r="AE55" t="str">
        <f t="shared" si="1"/>
        <v>QUALIDADE FLORESTAL</v>
      </c>
    </row>
    <row r="56" spans="1:31" x14ac:dyDescent="0.25">
      <c r="A56" s="45" t="s">
        <v>289</v>
      </c>
      <c r="B56" s="42"/>
      <c r="C56" s="42"/>
      <c r="D56" s="42"/>
      <c r="E56" s="42"/>
      <c r="F56" s="42">
        <v>1</v>
      </c>
      <c r="G56" s="42"/>
      <c r="H56" s="42"/>
      <c r="I56" s="42"/>
      <c r="J56" s="46">
        <v>1</v>
      </c>
      <c r="P56" s="65" t="s">
        <v>292</v>
      </c>
      <c r="Q56" s="64"/>
      <c r="R56" s="64">
        <v>1</v>
      </c>
      <c r="S56" s="64">
        <v>1</v>
      </c>
      <c r="T56" s="64">
        <v>3</v>
      </c>
      <c r="U56" s="64">
        <v>1</v>
      </c>
      <c r="V56" s="64"/>
      <c r="W56" s="64"/>
      <c r="X56" s="66">
        <v>6</v>
      </c>
      <c r="Z56" s="11" t="s">
        <v>292</v>
      </c>
      <c r="AE56" t="str">
        <f t="shared" si="1"/>
        <v xml:space="preserve">MANUT. AUTOMOTIVA </v>
      </c>
    </row>
    <row r="57" spans="1:31" x14ac:dyDescent="0.25">
      <c r="A57" s="45" t="s">
        <v>71</v>
      </c>
      <c r="B57" s="42"/>
      <c r="C57" s="42"/>
      <c r="D57" s="42"/>
      <c r="E57" s="42"/>
      <c r="F57" s="42">
        <v>1</v>
      </c>
      <c r="G57" s="42"/>
      <c r="H57" s="42"/>
      <c r="I57" s="42"/>
      <c r="J57" s="46">
        <v>1</v>
      </c>
      <c r="P57" s="65" t="s">
        <v>291</v>
      </c>
      <c r="Q57" s="64"/>
      <c r="R57" s="64">
        <v>2</v>
      </c>
      <c r="S57" s="64">
        <v>13</v>
      </c>
      <c r="T57" s="64">
        <v>12</v>
      </c>
      <c r="U57" s="64">
        <v>1</v>
      </c>
      <c r="V57" s="64">
        <v>1</v>
      </c>
      <c r="W57" s="64"/>
      <c r="X57" s="66">
        <v>29</v>
      </c>
      <c r="Z57" s="11" t="s">
        <v>291</v>
      </c>
      <c r="AE57" t="str">
        <f t="shared" si="1"/>
        <v>MANUT. ESTRADAS LOGÍST TERCEIRO</v>
      </c>
    </row>
    <row r="58" spans="1:31" x14ac:dyDescent="0.25">
      <c r="A58" s="45" t="s">
        <v>52</v>
      </c>
      <c r="B58" s="42"/>
      <c r="C58" s="42"/>
      <c r="D58" s="42"/>
      <c r="E58" s="42"/>
      <c r="F58" s="42">
        <v>4</v>
      </c>
      <c r="G58" s="42"/>
      <c r="H58" s="42"/>
      <c r="I58" s="42"/>
      <c r="J58" s="46">
        <v>4</v>
      </c>
      <c r="P58" s="65" t="s">
        <v>52</v>
      </c>
      <c r="Q58" s="64"/>
      <c r="R58" s="64"/>
      <c r="S58" s="64"/>
      <c r="T58" s="64">
        <v>2</v>
      </c>
      <c r="U58" s="64"/>
      <c r="V58" s="64"/>
      <c r="W58" s="64"/>
      <c r="X58" s="66">
        <v>2</v>
      </c>
      <c r="Z58" s="11" t="s">
        <v>52</v>
      </c>
      <c r="AE58" t="str">
        <f t="shared" si="1"/>
        <v>SEGURANÇA DO TRABALHO</v>
      </c>
    </row>
    <row r="59" spans="1:31" x14ac:dyDescent="0.25">
      <c r="A59" s="45" t="s">
        <v>31</v>
      </c>
      <c r="B59" s="42">
        <v>1</v>
      </c>
      <c r="C59" s="42"/>
      <c r="D59" s="42">
        <v>29</v>
      </c>
      <c r="E59" s="42">
        <v>164</v>
      </c>
      <c r="F59" s="42">
        <v>175</v>
      </c>
      <c r="G59" s="42">
        <v>89</v>
      </c>
      <c r="H59" s="42">
        <v>83</v>
      </c>
      <c r="I59" s="42">
        <v>4</v>
      </c>
      <c r="J59" s="46">
        <v>545</v>
      </c>
      <c r="P59" s="65" t="s">
        <v>56</v>
      </c>
      <c r="Q59" s="64"/>
      <c r="R59" s="64"/>
      <c r="S59" s="64"/>
      <c r="T59" s="64"/>
      <c r="U59" s="64">
        <v>1</v>
      </c>
      <c r="V59" s="64"/>
      <c r="W59" s="64"/>
      <c r="X59" s="66">
        <v>1</v>
      </c>
      <c r="Z59" s="11" t="s">
        <v>56</v>
      </c>
      <c r="AE59" t="str">
        <f t="shared" si="1"/>
        <v>ENGENHARIA DE PROJETOS</v>
      </c>
    </row>
    <row r="60" spans="1:31" x14ac:dyDescent="0.25">
      <c r="A60" s="45" t="s">
        <v>70</v>
      </c>
      <c r="B60" s="42"/>
      <c r="C60" s="42"/>
      <c r="D60" s="42"/>
      <c r="E60" s="42">
        <v>2</v>
      </c>
      <c r="F60" s="42"/>
      <c r="G60" s="42"/>
      <c r="H60" s="42"/>
      <c r="I60" s="42">
        <v>1</v>
      </c>
      <c r="J60" s="46">
        <v>3</v>
      </c>
      <c r="P60" s="65" t="s">
        <v>67</v>
      </c>
      <c r="Q60" s="64"/>
      <c r="R60" s="64"/>
      <c r="S60" s="64"/>
      <c r="T60" s="64">
        <v>1</v>
      </c>
      <c r="U60" s="64"/>
      <c r="V60" s="64"/>
      <c r="W60" s="64"/>
      <c r="X60" s="66">
        <v>1</v>
      </c>
      <c r="Z60" s="11" t="s">
        <v>67</v>
      </c>
      <c r="AE60" t="str">
        <f t="shared" si="1"/>
        <v xml:space="preserve">INVENTÁRIO FLORESTAL </v>
      </c>
    </row>
    <row r="61" spans="1:31" x14ac:dyDescent="0.25">
      <c r="A61" s="45" t="s">
        <v>27</v>
      </c>
      <c r="B61" s="42">
        <v>5</v>
      </c>
      <c r="C61" s="42"/>
      <c r="D61" s="42">
        <v>10</v>
      </c>
      <c r="E61" s="42">
        <v>29</v>
      </c>
      <c r="F61" s="42">
        <v>85</v>
      </c>
      <c r="G61" s="42">
        <v>16</v>
      </c>
      <c r="H61" s="42">
        <v>2</v>
      </c>
      <c r="I61" s="42">
        <v>5</v>
      </c>
      <c r="J61" s="46">
        <v>152</v>
      </c>
      <c r="P61" s="65" t="s">
        <v>293</v>
      </c>
      <c r="Q61" s="64"/>
      <c r="R61" s="64"/>
      <c r="S61" s="64"/>
      <c r="T61" s="64">
        <v>1</v>
      </c>
      <c r="U61" s="64"/>
      <c r="V61" s="64"/>
      <c r="W61" s="64"/>
      <c r="X61" s="66">
        <v>1</v>
      </c>
      <c r="Z61" s="11" t="s">
        <v>272</v>
      </c>
      <c r="AE61" t="str">
        <f t="shared" si="1"/>
        <v>MANUT. CARREGAMENTO</v>
      </c>
    </row>
    <row r="62" spans="1:31" x14ac:dyDescent="0.25">
      <c r="A62" s="45" t="s">
        <v>42</v>
      </c>
      <c r="B62" s="42"/>
      <c r="C62" s="42"/>
      <c r="D62" s="42">
        <v>5</v>
      </c>
      <c r="E62" s="42">
        <v>3</v>
      </c>
      <c r="F62" s="42">
        <v>12</v>
      </c>
      <c r="G62" s="42">
        <v>123</v>
      </c>
      <c r="H62" s="42">
        <v>12</v>
      </c>
      <c r="I62" s="42">
        <v>1</v>
      </c>
      <c r="J62" s="46">
        <v>156</v>
      </c>
      <c r="P62" s="65" t="s">
        <v>290</v>
      </c>
      <c r="Q62" s="64"/>
      <c r="R62" s="64"/>
      <c r="S62" s="64"/>
      <c r="T62" s="64"/>
      <c r="U62" s="64">
        <v>1</v>
      </c>
      <c r="V62" s="64"/>
      <c r="W62" s="64"/>
      <c r="X62" s="66">
        <v>1</v>
      </c>
      <c r="Z62" s="11" t="s">
        <v>275</v>
      </c>
      <c r="AE62" t="str">
        <f t="shared" si="1"/>
        <v>MANUT. ESTRADAS LOGÍST PRÓPRIO</v>
      </c>
    </row>
    <row r="63" spans="1:31" x14ac:dyDescent="0.25">
      <c r="A63" s="45" t="s">
        <v>287</v>
      </c>
      <c r="B63" s="42">
        <v>1</v>
      </c>
      <c r="C63" s="42"/>
      <c r="D63" s="42"/>
      <c r="E63" s="42"/>
      <c r="F63" s="42"/>
      <c r="G63" s="42"/>
      <c r="H63" s="42"/>
      <c r="I63" s="42"/>
      <c r="J63" s="46">
        <v>1</v>
      </c>
      <c r="P63" s="65" t="s">
        <v>57</v>
      </c>
      <c r="Q63" s="64"/>
      <c r="R63" s="64"/>
      <c r="S63" s="64"/>
      <c r="T63" s="64">
        <v>3</v>
      </c>
      <c r="U63" s="64"/>
      <c r="V63" s="64"/>
      <c r="W63" s="64"/>
      <c r="X63" s="66">
        <v>3</v>
      </c>
      <c r="Z63" s="11" t="s">
        <v>57</v>
      </c>
      <c r="AE63" t="str">
        <f t="shared" si="1"/>
        <v>MEIO AMBIENTE</v>
      </c>
    </row>
    <row r="64" spans="1:31" x14ac:dyDescent="0.25">
      <c r="A64" s="47" t="s">
        <v>286</v>
      </c>
      <c r="B64" s="48">
        <v>13</v>
      </c>
      <c r="C64" s="48">
        <v>1</v>
      </c>
      <c r="D64" s="48">
        <v>80</v>
      </c>
      <c r="E64" s="48">
        <v>298</v>
      </c>
      <c r="F64" s="48">
        <v>449</v>
      </c>
      <c r="G64" s="48">
        <v>281</v>
      </c>
      <c r="H64" s="48">
        <v>156</v>
      </c>
      <c r="I64" s="48">
        <v>13</v>
      </c>
      <c r="J64" s="49">
        <v>1291</v>
      </c>
      <c r="P64" s="65" t="s">
        <v>35</v>
      </c>
      <c r="Q64" s="64">
        <v>1</v>
      </c>
      <c r="R64" s="64">
        <v>3</v>
      </c>
      <c r="S64" s="64">
        <v>1</v>
      </c>
      <c r="T64" s="64"/>
      <c r="U64" s="64">
        <v>7</v>
      </c>
      <c r="V64" s="64"/>
      <c r="W64" s="64"/>
      <c r="X64" s="66">
        <v>12</v>
      </c>
      <c r="Z64" s="11" t="s">
        <v>35</v>
      </c>
      <c r="AE64" t="str">
        <f t="shared" si="1"/>
        <v>OFIC. MANUT. AUTO. L1/ L2</v>
      </c>
    </row>
    <row r="65" spans="16:31" x14ac:dyDescent="0.25">
      <c r="P65" s="65" t="s">
        <v>46</v>
      </c>
      <c r="Q65" s="64"/>
      <c r="R65" s="64"/>
      <c r="S65" s="64"/>
      <c r="T65" s="64">
        <v>7</v>
      </c>
      <c r="U65" s="64">
        <v>1</v>
      </c>
      <c r="V65" s="64">
        <v>5</v>
      </c>
      <c r="W65" s="64"/>
      <c r="X65" s="66">
        <v>13</v>
      </c>
      <c r="Z65" s="11" t="s">
        <v>46</v>
      </c>
      <c r="AE65" t="str">
        <f t="shared" si="1"/>
        <v>P&amp;D</v>
      </c>
    </row>
    <row r="66" spans="16:31" x14ac:dyDescent="0.25">
      <c r="P66" s="65" t="s">
        <v>29</v>
      </c>
      <c r="Q66" s="64">
        <v>2</v>
      </c>
      <c r="R66" s="64">
        <v>4</v>
      </c>
      <c r="S66" s="64">
        <v>6</v>
      </c>
      <c r="T66" s="64">
        <v>15</v>
      </c>
      <c r="U66" s="64">
        <v>2</v>
      </c>
      <c r="V66" s="64"/>
      <c r="W66" s="64">
        <v>1</v>
      </c>
      <c r="X66" s="66">
        <v>30</v>
      </c>
      <c r="Z66" s="11" t="s">
        <v>29</v>
      </c>
      <c r="AE66" t="str">
        <f t="shared" si="1"/>
        <v>PÁTIO DE MADEIRA</v>
      </c>
    </row>
    <row r="67" spans="16:31" x14ac:dyDescent="0.25">
      <c r="P67" s="65" t="s">
        <v>54</v>
      </c>
      <c r="Q67" s="64"/>
      <c r="R67" s="64"/>
      <c r="S67" s="64">
        <v>1</v>
      </c>
      <c r="T67" s="64">
        <v>2</v>
      </c>
      <c r="U67" s="64"/>
      <c r="V67" s="64"/>
      <c r="W67" s="64"/>
      <c r="X67" s="66">
        <v>3</v>
      </c>
      <c r="Z67" s="11" t="s">
        <v>54</v>
      </c>
      <c r="AE67" t="str">
        <f t="shared" si="1"/>
        <v>RECURSOS HUMANOS</v>
      </c>
    </row>
    <row r="68" spans="16:31" x14ac:dyDescent="0.25">
      <c r="P68" s="65" t="s">
        <v>289</v>
      </c>
      <c r="Q68" s="64"/>
      <c r="R68" s="64"/>
      <c r="S68" s="64"/>
      <c r="T68" s="64">
        <v>1</v>
      </c>
      <c r="U68" s="64"/>
      <c r="V68" s="64"/>
      <c r="W68" s="64"/>
      <c r="X68" s="66">
        <v>1</v>
      </c>
      <c r="Z68" s="11" t="s">
        <v>249</v>
      </c>
      <c r="AE68" t="str">
        <f t="shared" si="1"/>
        <v>RELACIONAMENTO COM COMUNIDADE</v>
      </c>
    </row>
    <row r="69" spans="16:31" x14ac:dyDescent="0.25">
      <c r="P69" s="65" t="s">
        <v>70</v>
      </c>
      <c r="Q69" s="64"/>
      <c r="R69" s="64"/>
      <c r="S69" s="64">
        <v>2</v>
      </c>
      <c r="T69" s="64"/>
      <c r="U69" s="64"/>
      <c r="V69" s="64"/>
      <c r="W69" s="64">
        <v>1</v>
      </c>
      <c r="X69" s="66">
        <v>3</v>
      </c>
      <c r="Z69" s="11" t="s">
        <v>70</v>
      </c>
      <c r="AE69" t="str">
        <f t="shared" si="1"/>
        <v>TRANSPORTE DE CELULOSE</v>
      </c>
    </row>
    <row r="70" spans="16:31" x14ac:dyDescent="0.25">
      <c r="P70" s="65" t="s">
        <v>27</v>
      </c>
      <c r="Q70" s="64">
        <v>5</v>
      </c>
      <c r="R70" s="64">
        <v>10</v>
      </c>
      <c r="S70" s="64">
        <v>29</v>
      </c>
      <c r="T70" s="64">
        <v>85</v>
      </c>
      <c r="U70" s="64">
        <v>16</v>
      </c>
      <c r="V70" s="64">
        <v>2</v>
      </c>
      <c r="W70" s="64">
        <v>5</v>
      </c>
      <c r="X70" s="66">
        <v>152</v>
      </c>
      <c r="Z70" s="11" t="s">
        <v>27</v>
      </c>
      <c r="AE70" t="str">
        <f t="shared" si="1"/>
        <v>TRANSPORTE MADEIRA</v>
      </c>
    </row>
    <row r="71" spans="16:31" x14ac:dyDescent="0.25">
      <c r="P71" s="65" t="s">
        <v>42</v>
      </c>
      <c r="Q71" s="64"/>
      <c r="R71" s="64">
        <v>5</v>
      </c>
      <c r="S71" s="64">
        <v>3</v>
      </c>
      <c r="T71" s="64">
        <v>12</v>
      </c>
      <c r="U71" s="64">
        <v>123</v>
      </c>
      <c r="V71" s="64">
        <v>12</v>
      </c>
      <c r="W71" s="64">
        <v>1</v>
      </c>
      <c r="X71" s="66">
        <v>156</v>
      </c>
      <c r="Z71" s="11" t="s">
        <v>42</v>
      </c>
      <c r="AE71" t="str">
        <f t="shared" si="1"/>
        <v>VIVEIRO</v>
      </c>
    </row>
    <row r="72" spans="16:31" x14ac:dyDescent="0.25">
      <c r="P72" s="65" t="s">
        <v>287</v>
      </c>
      <c r="Q72" s="64">
        <v>1</v>
      </c>
      <c r="R72" s="64"/>
      <c r="S72" s="64"/>
      <c r="T72" s="64"/>
      <c r="U72" s="64"/>
      <c r="V72" s="64"/>
      <c r="W72" s="64"/>
      <c r="X72" s="66">
        <v>1</v>
      </c>
      <c r="Z72" s="11" t="s">
        <v>283</v>
      </c>
      <c r="AE72" t="str">
        <f t="shared" si="1"/>
        <v>PREVENÇÃO DE INCÊNDIO</v>
      </c>
    </row>
    <row r="73" spans="16:31" x14ac:dyDescent="0.25">
      <c r="P73" s="61" t="s">
        <v>286</v>
      </c>
      <c r="Q73" s="62">
        <v>12</v>
      </c>
      <c r="R73" s="62">
        <v>69</v>
      </c>
      <c r="S73" s="62">
        <v>223</v>
      </c>
      <c r="T73" s="62">
        <v>318</v>
      </c>
      <c r="U73" s="62">
        <v>237</v>
      </c>
      <c r="V73" s="62">
        <v>134</v>
      </c>
      <c r="W73" s="62">
        <v>11</v>
      </c>
      <c r="X73" s="63">
        <v>1004</v>
      </c>
    </row>
  </sheetData>
  <pageMargins left="0.511811024" right="0.511811024" top="0.78740157499999996" bottom="0.78740157499999996" header="0.31496062000000002" footer="0.31496062000000002"/>
  <pageSetup paperSize="9" orientation="portrait"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37B69-FBA9-405F-964E-131DA91F571C}">
  <dimension ref="E1:V14"/>
  <sheetViews>
    <sheetView workbookViewId="0">
      <selection activeCell="T5" sqref="T5"/>
    </sheetView>
  </sheetViews>
  <sheetFormatPr defaultRowHeight="15" x14ac:dyDescent="0.25"/>
  <cols>
    <col min="5" max="5" width="11.28515625" bestFit="1" customWidth="1"/>
    <col min="6" max="6" width="12.5703125" customWidth="1"/>
    <col min="7" max="7" width="16.85546875" customWidth="1"/>
    <col min="8" max="8" width="21.7109375" bestFit="1" customWidth="1"/>
    <col min="9" max="9" width="24.5703125" bestFit="1" customWidth="1"/>
    <col min="10" max="10" width="16.28515625" customWidth="1"/>
    <col min="11" max="11" width="13.140625" bestFit="1" customWidth="1"/>
    <col min="12" max="12" width="10.5703125" bestFit="1" customWidth="1"/>
    <col min="13" max="13" width="5.7109375" customWidth="1"/>
    <col min="14" max="14" width="10.7109375" bestFit="1" customWidth="1"/>
    <col min="15" max="15" width="12.28515625" customWidth="1"/>
    <col min="16" max="16" width="13.7109375" customWidth="1"/>
    <col min="17" max="17" width="11.5703125" customWidth="1"/>
    <col min="18" max="18" width="18.42578125" bestFit="1" customWidth="1"/>
    <col min="20" max="20" width="61" customWidth="1"/>
    <col min="21" max="21" width="7" customWidth="1"/>
    <col min="22" max="22" width="9.85546875" customWidth="1"/>
  </cols>
  <sheetData>
    <row r="1" spans="5:22" ht="37.5" customHeight="1" x14ac:dyDescent="0.25">
      <c r="E1" s="3" t="s">
        <v>2</v>
      </c>
      <c r="F1" s="3" t="s">
        <v>3</v>
      </c>
      <c r="G1" s="3" t="s">
        <v>6</v>
      </c>
      <c r="H1" s="3" t="s">
        <v>9</v>
      </c>
      <c r="I1" s="3" t="s">
        <v>10</v>
      </c>
      <c r="J1" s="1" t="s">
        <v>1411</v>
      </c>
    </row>
    <row r="2" spans="5:22" ht="30" customHeight="1" x14ac:dyDescent="0.25">
      <c r="E2" s="97">
        <v>45292</v>
      </c>
      <c r="F2" s="95" t="s">
        <v>143</v>
      </c>
      <c r="G2" s="15" t="s">
        <v>34</v>
      </c>
      <c r="H2" s="16" t="s">
        <v>150</v>
      </c>
      <c r="I2" s="16" t="s">
        <v>144</v>
      </c>
      <c r="J2" s="2"/>
      <c r="M2" s="186" t="s">
        <v>1965</v>
      </c>
      <c r="N2" s="187"/>
      <c r="O2" s="187"/>
      <c r="P2" s="187"/>
      <c r="Q2" s="187"/>
      <c r="R2" s="187"/>
      <c r="S2" s="187"/>
      <c r="T2" s="187"/>
      <c r="U2" s="187"/>
      <c r="V2" s="188"/>
    </row>
    <row r="3" spans="5:22" ht="35.25" customHeight="1" x14ac:dyDescent="0.25">
      <c r="E3" s="97">
        <v>45295</v>
      </c>
      <c r="F3" s="95" t="s">
        <v>143</v>
      </c>
      <c r="G3" s="15" t="s">
        <v>34</v>
      </c>
      <c r="H3" s="16" t="s">
        <v>155</v>
      </c>
      <c r="I3" s="16" t="s">
        <v>147</v>
      </c>
      <c r="J3" s="2"/>
      <c r="M3" s="125" t="s">
        <v>1955</v>
      </c>
      <c r="N3" s="125" t="s">
        <v>1954</v>
      </c>
      <c r="O3" s="125" t="s">
        <v>1956</v>
      </c>
      <c r="P3" s="126" t="s">
        <v>1966</v>
      </c>
      <c r="Q3" s="125" t="s">
        <v>1957</v>
      </c>
      <c r="R3" s="125" t="s">
        <v>5</v>
      </c>
      <c r="S3" s="125" t="s">
        <v>1958</v>
      </c>
      <c r="T3" s="125" t="s">
        <v>1959</v>
      </c>
      <c r="U3" s="126" t="s">
        <v>1960</v>
      </c>
      <c r="V3" s="125" t="s">
        <v>24</v>
      </c>
    </row>
    <row r="4" spans="5:22" ht="75" customHeight="1" x14ac:dyDescent="0.25">
      <c r="E4" s="97">
        <v>45295</v>
      </c>
      <c r="F4" s="95" t="s">
        <v>143</v>
      </c>
      <c r="G4" s="15" t="s">
        <v>34</v>
      </c>
      <c r="H4" s="16" t="s">
        <v>155</v>
      </c>
      <c r="I4" s="16" t="s">
        <v>147</v>
      </c>
      <c r="J4" s="2"/>
      <c r="M4" s="3">
        <v>1</v>
      </c>
      <c r="N4" s="4">
        <v>45333</v>
      </c>
      <c r="O4" s="3" t="s">
        <v>1230</v>
      </c>
      <c r="P4" s="3" t="s">
        <v>279</v>
      </c>
      <c r="Q4" s="1" t="s">
        <v>1972</v>
      </c>
      <c r="R4" s="1" t="s">
        <v>1968</v>
      </c>
      <c r="S4" s="3" t="s">
        <v>1963</v>
      </c>
      <c r="T4" s="78" t="s">
        <v>1973</v>
      </c>
      <c r="U4" s="3">
        <v>90</v>
      </c>
      <c r="V4" s="3" t="s">
        <v>1961</v>
      </c>
    </row>
    <row r="5" spans="5:22" ht="93" customHeight="1" x14ac:dyDescent="0.25">
      <c r="E5" s="97">
        <v>45297</v>
      </c>
      <c r="F5" s="95" t="s">
        <v>143</v>
      </c>
      <c r="G5" s="16" t="s">
        <v>34</v>
      </c>
      <c r="H5" s="16" t="s">
        <v>155</v>
      </c>
      <c r="I5" s="16" t="s">
        <v>147</v>
      </c>
      <c r="J5" s="2"/>
      <c r="M5" s="3">
        <v>2</v>
      </c>
      <c r="N5" s="4">
        <v>45333</v>
      </c>
      <c r="O5" s="1" t="s">
        <v>1969</v>
      </c>
      <c r="P5" s="3" t="s">
        <v>150</v>
      </c>
      <c r="Q5" s="3" t="s">
        <v>1971</v>
      </c>
      <c r="R5" s="1" t="s">
        <v>1967</v>
      </c>
      <c r="S5" s="3" t="s">
        <v>1964</v>
      </c>
      <c r="T5" s="78" t="s">
        <v>1974</v>
      </c>
      <c r="U5" s="3">
        <v>15</v>
      </c>
      <c r="V5" s="1" t="s">
        <v>1962</v>
      </c>
    </row>
    <row r="6" spans="5:22" x14ac:dyDescent="0.25">
      <c r="E6" s="97">
        <v>45315</v>
      </c>
      <c r="F6" s="95" t="s">
        <v>143</v>
      </c>
      <c r="G6" s="98" t="s">
        <v>64</v>
      </c>
      <c r="H6" s="15" t="s">
        <v>149</v>
      </c>
      <c r="I6" s="15" t="s">
        <v>146</v>
      </c>
      <c r="J6" s="2">
        <v>9</v>
      </c>
    </row>
    <row r="7" spans="5:22" x14ac:dyDescent="0.25">
      <c r="E7" s="97">
        <v>45317</v>
      </c>
      <c r="F7" s="95" t="s">
        <v>143</v>
      </c>
      <c r="G7" s="15" t="s">
        <v>34</v>
      </c>
      <c r="H7" s="16" t="s">
        <v>150</v>
      </c>
      <c r="I7" s="15" t="s">
        <v>147</v>
      </c>
      <c r="J7" s="2"/>
    </row>
    <row r="8" spans="5:22" x14ac:dyDescent="0.25">
      <c r="E8" s="97">
        <v>45319</v>
      </c>
      <c r="F8" s="95" t="s">
        <v>143</v>
      </c>
      <c r="G8" s="15" t="s">
        <v>34</v>
      </c>
      <c r="H8" s="15" t="s">
        <v>155</v>
      </c>
      <c r="I8" s="15" t="s">
        <v>147</v>
      </c>
      <c r="J8" s="2"/>
    </row>
    <row r="9" spans="5:22" ht="30" x14ac:dyDescent="0.25">
      <c r="E9" s="97">
        <v>45321</v>
      </c>
      <c r="F9" s="95" t="s">
        <v>143</v>
      </c>
      <c r="G9" s="15" t="s">
        <v>34</v>
      </c>
      <c r="H9" s="96" t="s">
        <v>165</v>
      </c>
      <c r="I9" s="15" t="s">
        <v>146</v>
      </c>
      <c r="J9" s="2"/>
      <c r="Q9" t="s">
        <v>1970</v>
      </c>
    </row>
    <row r="10" spans="5:22" x14ac:dyDescent="0.25">
      <c r="E10" s="99">
        <v>45328</v>
      </c>
      <c r="F10" s="100" t="s">
        <v>142</v>
      </c>
      <c r="G10" s="101" t="s">
        <v>34</v>
      </c>
      <c r="H10" s="101" t="s">
        <v>152</v>
      </c>
      <c r="I10" s="101" t="s">
        <v>145</v>
      </c>
      <c r="J10" s="102"/>
    </row>
    <row r="11" spans="5:22" x14ac:dyDescent="0.25">
      <c r="E11" s="99">
        <v>45333</v>
      </c>
      <c r="F11" s="100" t="s">
        <v>142</v>
      </c>
      <c r="G11" s="101" t="s">
        <v>26</v>
      </c>
      <c r="H11" s="101" t="s">
        <v>279</v>
      </c>
      <c r="I11" s="101" t="s">
        <v>146</v>
      </c>
      <c r="J11" s="102">
        <v>90</v>
      </c>
    </row>
    <row r="12" spans="5:22" x14ac:dyDescent="0.25">
      <c r="E12" s="99">
        <v>45333</v>
      </c>
      <c r="F12" s="100" t="s">
        <v>142</v>
      </c>
      <c r="G12" s="101" t="s">
        <v>26</v>
      </c>
      <c r="H12" s="101" t="s">
        <v>150</v>
      </c>
      <c r="I12" s="101" t="s">
        <v>147</v>
      </c>
      <c r="J12" s="102">
        <v>15</v>
      </c>
    </row>
    <row r="13" spans="5:22" x14ac:dyDescent="0.25">
      <c r="E13" s="103">
        <v>45340</v>
      </c>
      <c r="F13" s="103" t="s">
        <v>142</v>
      </c>
      <c r="G13" s="101" t="s">
        <v>34</v>
      </c>
      <c r="H13" s="101" t="s">
        <v>150</v>
      </c>
      <c r="I13" s="101" t="s">
        <v>257</v>
      </c>
      <c r="J13" s="102"/>
    </row>
    <row r="14" spans="5:22" x14ac:dyDescent="0.25">
      <c r="E14" s="104">
        <v>45340</v>
      </c>
      <c r="F14" s="104" t="s">
        <v>142</v>
      </c>
      <c r="G14" s="105" t="s">
        <v>34</v>
      </c>
      <c r="H14" s="105" t="s">
        <v>150</v>
      </c>
      <c r="I14" s="105" t="s">
        <v>257</v>
      </c>
      <c r="J14" s="102"/>
    </row>
  </sheetData>
  <mergeCells count="1">
    <mergeCell ref="M2:V2"/>
  </mergeCells>
  <pageMargins left="0.511811024" right="0.511811024" top="0.78740157499999996" bottom="0.78740157499999996" header="0.31496062000000002" footer="0.31496062000000002"/>
  <pageSetup paperSize="9" orientation="portrait" r:id="rId1"/>
  <legacyDrawing r:id="rId2"/>
  <tableParts count="2">
    <tablePart r:id="rId3"/>
    <tablePart r:id="rId4"/>
  </tableParts>
  <extLst>
    <ext xmlns:x14="http://schemas.microsoft.com/office/spreadsheetml/2009/9/main" uri="{CCE6A557-97BC-4b89-ADB6-D9C93CAAB3DF}">
      <x14:dataValidations xmlns:xm="http://schemas.microsoft.com/office/excel/2006/main" count="5">
        <x14:dataValidation type="list" allowBlank="1" showInputMessage="1" showErrorMessage="1" xr:uid="{4D1CB423-9875-4894-B108-3D387588158B}">
          <x14:formula1>
            <xm:f>Lista_Susp_!$B$8:$B$17</xm:f>
          </x14:formula1>
          <xm:sqref>G2:G14</xm:sqref>
        </x14:dataValidation>
        <x14:dataValidation type="list" allowBlank="1" showInputMessage="1" showErrorMessage="1" xr:uid="{61C924F6-E75F-4FF9-9671-DEDD20903716}">
          <x14:formula1>
            <xm:f>Lista_Susp_!$C$8:$C$107</xm:f>
          </x14:formula1>
          <xm:sqref>H2:H5 H7</xm:sqref>
        </x14:dataValidation>
        <x14:dataValidation type="list" allowBlank="1" showInputMessage="1" showErrorMessage="1" xr:uid="{9262C219-88F2-4383-AB0B-B1F033EC101B}">
          <x14:formula1>
            <xm:f>Lista_Susp_!$C$2:$C$114</xm:f>
          </x14:formula1>
          <xm:sqref>H6 H8:H14 P4:P5</xm:sqref>
        </x14:dataValidation>
        <x14:dataValidation type="list" allowBlank="1" showInputMessage="1" showErrorMessage="1" xr:uid="{5274C9B4-B3EF-41DD-BE83-CB0AF1B77E01}">
          <x14:formula1>
            <xm:f>Lista_Susp_!$D$9:$D$38</xm:f>
          </x14:formula1>
          <xm:sqref>I2:I5</xm:sqref>
        </x14:dataValidation>
        <x14:dataValidation type="list" allowBlank="1" showInputMessage="1" showErrorMessage="1" xr:uid="{38B1DFF5-B1FB-4460-A068-2552CEA18321}">
          <x14:formula1>
            <xm:f>Lista_Susp_!$D$9:$D$39</xm:f>
          </x14:formula1>
          <xm:sqref>I6:I14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80"/>
  <sheetViews>
    <sheetView topLeftCell="A100" zoomScale="90" zoomScaleNormal="90" workbookViewId="0">
      <selection activeCell="C6" sqref="C6:C131"/>
    </sheetView>
  </sheetViews>
  <sheetFormatPr defaultRowHeight="15" x14ac:dyDescent="0.25"/>
  <cols>
    <col min="1" max="1" width="25.7109375" customWidth="1"/>
    <col min="2" max="2" width="26.42578125" customWidth="1"/>
    <col min="3" max="3" width="49.28515625" style="2" bestFit="1" customWidth="1"/>
    <col min="4" max="7" width="49.28515625" style="2" customWidth="1"/>
    <col min="8" max="8" width="39.85546875" style="2" bestFit="1" customWidth="1"/>
    <col min="9" max="9" width="17.7109375" customWidth="1"/>
    <col min="10" max="10" width="15.28515625" bestFit="1" customWidth="1"/>
    <col min="11" max="11" width="9.140625" customWidth="1"/>
    <col min="12" max="12" width="13.7109375" customWidth="1"/>
    <col min="15" max="15" width="21.85546875" customWidth="1"/>
    <col min="19" max="19" width="31.140625" bestFit="1" customWidth="1"/>
  </cols>
  <sheetData>
    <row r="1" spans="1:21" x14ac:dyDescent="0.25">
      <c r="A1" s="8" t="s">
        <v>1</v>
      </c>
      <c r="B1" s="8" t="s">
        <v>6</v>
      </c>
      <c r="C1" s="8" t="s">
        <v>9</v>
      </c>
      <c r="D1" s="8" t="s">
        <v>108</v>
      </c>
      <c r="E1" s="8" t="s">
        <v>109</v>
      </c>
      <c r="F1" s="8" t="s">
        <v>110</v>
      </c>
      <c r="G1" s="8" t="s">
        <v>111</v>
      </c>
      <c r="H1" s="8" t="s">
        <v>19</v>
      </c>
      <c r="I1" s="8" t="s">
        <v>20</v>
      </c>
      <c r="J1" s="8" t="s">
        <v>21</v>
      </c>
      <c r="L1" s="8" t="s">
        <v>6</v>
      </c>
      <c r="M1" s="8" t="s">
        <v>483</v>
      </c>
      <c r="S1" s="8" t="s">
        <v>2398</v>
      </c>
      <c r="U1" s="8" t="s">
        <v>5260</v>
      </c>
    </row>
    <row r="2" spans="1:21" x14ac:dyDescent="0.25">
      <c r="C2" s="2" t="s">
        <v>227</v>
      </c>
      <c r="G2" s="2" t="str">
        <f>PROPER(F2)</f>
        <v/>
      </c>
      <c r="L2" s="2" t="s">
        <v>28</v>
      </c>
      <c r="M2" s="2">
        <v>7</v>
      </c>
      <c r="N2" s="2">
        <v>5</v>
      </c>
      <c r="O2" t="s">
        <v>113</v>
      </c>
      <c r="Q2" s="2" t="s">
        <v>248</v>
      </c>
      <c r="S2" t="s">
        <v>2399</v>
      </c>
      <c r="U2" t="s">
        <v>5261</v>
      </c>
    </row>
    <row r="3" spans="1:21" x14ac:dyDescent="0.25">
      <c r="C3" s="2" t="s">
        <v>227</v>
      </c>
      <c r="G3" s="2" t="str">
        <f>PROPER(F3)</f>
        <v/>
      </c>
      <c r="L3" s="2" t="s">
        <v>39</v>
      </c>
      <c r="M3" s="2">
        <v>7</v>
      </c>
      <c r="N3" s="2">
        <v>5</v>
      </c>
      <c r="O3" t="s">
        <v>115</v>
      </c>
      <c r="S3" t="s">
        <v>2400</v>
      </c>
      <c r="U3" t="s">
        <v>5262</v>
      </c>
    </row>
    <row r="4" spans="1:21" x14ac:dyDescent="0.25">
      <c r="C4" s="2" t="s">
        <v>227</v>
      </c>
      <c r="L4" s="2" t="s">
        <v>32</v>
      </c>
      <c r="M4" s="2">
        <v>7</v>
      </c>
      <c r="N4" s="2">
        <v>5</v>
      </c>
      <c r="O4" t="s">
        <v>116</v>
      </c>
      <c r="S4" t="s">
        <v>2401</v>
      </c>
    </row>
    <row r="5" spans="1:21" x14ac:dyDescent="0.25">
      <c r="C5" s="2" t="s">
        <v>227</v>
      </c>
      <c r="L5" s="2" t="s">
        <v>34</v>
      </c>
      <c r="M5" s="2">
        <v>7</v>
      </c>
      <c r="N5" s="2">
        <v>4</v>
      </c>
      <c r="O5" t="s">
        <v>117</v>
      </c>
      <c r="S5" t="s">
        <v>2532</v>
      </c>
    </row>
    <row r="6" spans="1:21" x14ac:dyDescent="0.25">
      <c r="C6" s="2" t="s">
        <v>227</v>
      </c>
      <c r="L6" s="2" t="s">
        <v>26</v>
      </c>
      <c r="M6" s="2">
        <v>7</v>
      </c>
      <c r="N6" s="2">
        <v>4</v>
      </c>
      <c r="O6" t="s">
        <v>120</v>
      </c>
    </row>
    <row r="7" spans="1:21" x14ac:dyDescent="0.25">
      <c r="C7" s="2" t="s">
        <v>253</v>
      </c>
      <c r="L7" s="2" t="s">
        <v>957</v>
      </c>
      <c r="M7" s="2">
        <v>7</v>
      </c>
    </row>
    <row r="8" spans="1:21" x14ac:dyDescent="0.25">
      <c r="B8" s="2" t="s">
        <v>34</v>
      </c>
      <c r="C8" s="2" t="s">
        <v>228</v>
      </c>
      <c r="G8" s="2" t="str">
        <f>PROPER(F8)</f>
        <v/>
      </c>
      <c r="H8" s="2" t="s">
        <v>112</v>
      </c>
    </row>
    <row r="9" spans="1:21" x14ac:dyDescent="0.25">
      <c r="A9" s="2" t="s">
        <v>25</v>
      </c>
      <c r="B9" s="2" t="s">
        <v>28</v>
      </c>
      <c r="C9" s="2" t="s">
        <v>158</v>
      </c>
      <c r="D9" s="2" t="s">
        <v>238</v>
      </c>
      <c r="E9" s="2" t="s">
        <v>59</v>
      </c>
      <c r="F9" s="2" t="s">
        <v>74</v>
      </c>
      <c r="G9" s="2" t="s">
        <v>72</v>
      </c>
      <c r="H9" s="2" t="s">
        <v>93</v>
      </c>
      <c r="I9" s="2" t="s">
        <v>81</v>
      </c>
      <c r="J9" s="2" t="s">
        <v>82</v>
      </c>
    </row>
    <row r="10" spans="1:21" x14ac:dyDescent="0.25">
      <c r="A10" s="2" t="s">
        <v>30</v>
      </c>
      <c r="B10" s="2" t="s">
        <v>32</v>
      </c>
      <c r="C10" s="2" t="s">
        <v>161</v>
      </c>
      <c r="D10" s="2" t="s">
        <v>144</v>
      </c>
      <c r="E10" s="2" t="s">
        <v>50</v>
      </c>
      <c r="F10" s="2" t="s">
        <v>73</v>
      </c>
      <c r="G10" s="2" t="s">
        <v>77</v>
      </c>
      <c r="H10" s="2" t="s">
        <v>276</v>
      </c>
      <c r="I10" s="2" t="s">
        <v>85</v>
      </c>
      <c r="J10" s="2" t="s">
        <v>86</v>
      </c>
    </row>
    <row r="11" spans="1:21" x14ac:dyDescent="0.25">
      <c r="B11" s="2" t="s">
        <v>26</v>
      </c>
      <c r="C11" s="2" t="s">
        <v>162</v>
      </c>
      <c r="D11" s="2" t="s">
        <v>147</v>
      </c>
      <c r="E11" s="2" t="s">
        <v>53</v>
      </c>
      <c r="F11" s="2" t="s">
        <v>79</v>
      </c>
      <c r="H11" s="2" t="s">
        <v>94</v>
      </c>
      <c r="I11" s="2" t="s">
        <v>92</v>
      </c>
      <c r="J11" s="2" t="s">
        <v>95</v>
      </c>
    </row>
    <row r="12" spans="1:21" x14ac:dyDescent="0.25">
      <c r="B12" s="2" t="s">
        <v>64</v>
      </c>
      <c r="C12" s="2" t="s">
        <v>163</v>
      </c>
      <c r="D12" s="2" t="s">
        <v>242</v>
      </c>
      <c r="E12" s="2" t="s">
        <v>63</v>
      </c>
      <c r="F12" s="2" t="s">
        <v>121</v>
      </c>
      <c r="H12" s="2" t="s">
        <v>103</v>
      </c>
      <c r="I12" s="2" t="s">
        <v>88</v>
      </c>
      <c r="J12" s="2" t="s">
        <v>102</v>
      </c>
    </row>
    <row r="13" spans="1:21" x14ac:dyDescent="0.25">
      <c r="B13" s="2" t="s">
        <v>58</v>
      </c>
      <c r="C13" s="2" t="s">
        <v>164</v>
      </c>
      <c r="D13" s="2" t="s">
        <v>239</v>
      </c>
      <c r="E13" s="2" t="s">
        <v>40</v>
      </c>
      <c r="H13" s="2" t="s">
        <v>258</v>
      </c>
      <c r="I13" s="2" t="s">
        <v>119</v>
      </c>
      <c r="J13" s="2" t="s">
        <v>96</v>
      </c>
    </row>
    <row r="14" spans="1:21" x14ac:dyDescent="0.25">
      <c r="B14" s="2" t="s">
        <v>107</v>
      </c>
      <c r="C14" s="2" t="s">
        <v>165</v>
      </c>
      <c r="D14" s="2" t="s">
        <v>251</v>
      </c>
      <c r="E14" s="2" t="s">
        <v>62</v>
      </c>
      <c r="F14" s="2" t="s">
        <v>76</v>
      </c>
      <c r="H14" s="2" t="s">
        <v>90</v>
      </c>
      <c r="I14" s="2" t="s">
        <v>6181</v>
      </c>
      <c r="J14" s="2" t="s">
        <v>6181</v>
      </c>
    </row>
    <row r="15" spans="1:21" x14ac:dyDescent="0.25">
      <c r="B15" s="2" t="s">
        <v>39</v>
      </c>
      <c r="C15" s="2" t="s">
        <v>2210</v>
      </c>
      <c r="D15" s="2" t="s">
        <v>240</v>
      </c>
      <c r="E15" s="2" t="s">
        <v>38</v>
      </c>
      <c r="F15" s="2" t="s">
        <v>123</v>
      </c>
      <c r="H15" s="2" t="s">
        <v>271</v>
      </c>
    </row>
    <row r="16" spans="1:21" x14ac:dyDescent="0.25">
      <c r="B16" s="2" t="s">
        <v>36</v>
      </c>
      <c r="C16" s="2" t="s">
        <v>166</v>
      </c>
      <c r="D16" s="2" t="s">
        <v>257</v>
      </c>
      <c r="E16" s="2" t="s">
        <v>69</v>
      </c>
      <c r="F16" s="2" t="s">
        <v>125</v>
      </c>
      <c r="H16" s="2" t="s">
        <v>80</v>
      </c>
    </row>
    <row r="17" spans="1:10" x14ac:dyDescent="0.25">
      <c r="B17" s="2" t="s">
        <v>246</v>
      </c>
      <c r="C17" s="2" t="s">
        <v>167</v>
      </c>
      <c r="D17" s="2" t="s">
        <v>235</v>
      </c>
      <c r="E17" s="2" t="s">
        <v>66</v>
      </c>
      <c r="F17" s="2" t="s">
        <v>126</v>
      </c>
      <c r="H17" s="2" t="s">
        <v>122</v>
      </c>
    </row>
    <row r="18" spans="1:10" x14ac:dyDescent="0.25">
      <c r="C18" s="2" t="s">
        <v>168</v>
      </c>
      <c r="D18" s="2" t="s">
        <v>272</v>
      </c>
      <c r="H18" s="2" t="s">
        <v>104</v>
      </c>
    </row>
    <row r="19" spans="1:10" x14ac:dyDescent="0.25">
      <c r="B19" t="s">
        <v>89</v>
      </c>
      <c r="C19" s="2" t="s">
        <v>169</v>
      </c>
      <c r="D19" s="2" t="s">
        <v>232</v>
      </c>
      <c r="H19" s="2" t="s">
        <v>97</v>
      </c>
    </row>
    <row r="20" spans="1:10" x14ac:dyDescent="0.25">
      <c r="B20" t="s">
        <v>83</v>
      </c>
      <c r="C20" s="2" t="s">
        <v>170</v>
      </c>
      <c r="D20" s="2" t="s">
        <v>275</v>
      </c>
      <c r="H20" s="2" t="s">
        <v>124</v>
      </c>
    </row>
    <row r="21" spans="1:10" x14ac:dyDescent="0.25">
      <c r="A21" s="2"/>
      <c r="B21" s="2"/>
      <c r="C21" s="2" t="s">
        <v>229</v>
      </c>
      <c r="D21" s="2" t="s">
        <v>274</v>
      </c>
      <c r="E21" s="2" t="s">
        <v>65</v>
      </c>
      <c r="F21" s="2" t="s">
        <v>114</v>
      </c>
      <c r="G21" s="2" t="s">
        <v>78</v>
      </c>
      <c r="H21" s="2" t="s">
        <v>106</v>
      </c>
      <c r="I21" s="2"/>
      <c r="J21" s="2"/>
    </row>
    <row r="22" spans="1:10" x14ac:dyDescent="0.25">
      <c r="C22" s="2" t="s">
        <v>150</v>
      </c>
      <c r="D22" s="2" t="s">
        <v>231</v>
      </c>
      <c r="H22" s="2" t="s">
        <v>135</v>
      </c>
    </row>
    <row r="23" spans="1:10" x14ac:dyDescent="0.25">
      <c r="C23" s="2" t="s">
        <v>171</v>
      </c>
      <c r="D23" s="2" t="s">
        <v>237</v>
      </c>
      <c r="H23" s="2" t="s">
        <v>98</v>
      </c>
    </row>
    <row r="24" spans="1:10" x14ac:dyDescent="0.25">
      <c r="C24" s="2" t="s">
        <v>3194</v>
      </c>
      <c r="D24" s="2" t="s">
        <v>250</v>
      </c>
      <c r="H24" s="2" t="s">
        <v>91</v>
      </c>
    </row>
    <row r="25" spans="1:10" x14ac:dyDescent="0.25">
      <c r="C25" s="2" t="s">
        <v>152</v>
      </c>
      <c r="D25" s="2" t="s">
        <v>148</v>
      </c>
      <c r="H25" s="3" t="s">
        <v>99</v>
      </c>
    </row>
    <row r="26" spans="1:10" x14ac:dyDescent="0.25">
      <c r="C26" s="2" t="s">
        <v>172</v>
      </c>
      <c r="D26" s="2" t="s">
        <v>46</v>
      </c>
      <c r="H26" s="2" t="s">
        <v>100</v>
      </c>
    </row>
    <row r="27" spans="1:10" x14ac:dyDescent="0.25">
      <c r="C27" s="2" t="s">
        <v>173</v>
      </c>
      <c r="D27" s="2" t="s">
        <v>284</v>
      </c>
      <c r="G27" s="2" t="str">
        <f>PROPER(F27)</f>
        <v/>
      </c>
      <c r="H27" s="2" t="s">
        <v>105</v>
      </c>
    </row>
    <row r="28" spans="1:10" x14ac:dyDescent="0.25">
      <c r="C28" s="2" t="s">
        <v>219</v>
      </c>
      <c r="D28" s="2" t="s">
        <v>233</v>
      </c>
      <c r="H28" s="2" t="s">
        <v>84</v>
      </c>
    </row>
    <row r="29" spans="1:10" x14ac:dyDescent="0.25">
      <c r="A29" s="2"/>
      <c r="C29" s="2" t="s">
        <v>300</v>
      </c>
      <c r="D29" s="2" t="s">
        <v>283</v>
      </c>
      <c r="H29" s="2" t="s">
        <v>87</v>
      </c>
    </row>
    <row r="30" spans="1:10" x14ac:dyDescent="0.25">
      <c r="C30" s="2" t="s">
        <v>174</v>
      </c>
      <c r="D30" s="2" t="s">
        <v>234</v>
      </c>
      <c r="G30" s="2" t="str">
        <f>PROPER(F30)</f>
        <v/>
      </c>
      <c r="H30" s="2" t="s">
        <v>128</v>
      </c>
    </row>
    <row r="31" spans="1:10" x14ac:dyDescent="0.25">
      <c r="C31" s="2" t="s">
        <v>175</v>
      </c>
      <c r="D31" s="2" t="s">
        <v>236</v>
      </c>
      <c r="H31" s="2" t="s">
        <v>297</v>
      </c>
    </row>
    <row r="32" spans="1:10" x14ac:dyDescent="0.25">
      <c r="C32" s="2" t="s">
        <v>245</v>
      </c>
      <c r="D32" s="2" t="s">
        <v>249</v>
      </c>
      <c r="G32" s="68"/>
      <c r="H32" s="2" t="s">
        <v>405</v>
      </c>
    </row>
    <row r="33" spans="3:8" x14ac:dyDescent="0.25">
      <c r="C33" s="2" t="s">
        <v>129</v>
      </c>
      <c r="D33" s="2" t="s">
        <v>241</v>
      </c>
      <c r="H33" s="15" t="s">
        <v>1049</v>
      </c>
    </row>
    <row r="34" spans="3:8" x14ac:dyDescent="0.25">
      <c r="C34" s="2" t="s">
        <v>3495</v>
      </c>
      <c r="D34" s="2" t="s">
        <v>259</v>
      </c>
      <c r="H34" s="2" t="s">
        <v>3991</v>
      </c>
    </row>
    <row r="35" spans="3:8" x14ac:dyDescent="0.25">
      <c r="C35" s="2" t="s">
        <v>280</v>
      </c>
      <c r="D35" s="2" t="s">
        <v>145</v>
      </c>
      <c r="H35" s="2" t="s">
        <v>5848</v>
      </c>
    </row>
    <row r="36" spans="3:8" x14ac:dyDescent="0.25">
      <c r="C36" s="2" t="s">
        <v>176</v>
      </c>
      <c r="D36" s="2" t="s">
        <v>1559</v>
      </c>
      <c r="H36" s="2" t="s">
        <v>6038</v>
      </c>
    </row>
    <row r="37" spans="3:8" x14ac:dyDescent="0.25">
      <c r="C37" s="2" t="s">
        <v>220</v>
      </c>
      <c r="D37" s="2" t="s">
        <v>146</v>
      </c>
      <c r="G37" s="2" t="str">
        <f>PROPER(F37)</f>
        <v/>
      </c>
    </row>
    <row r="38" spans="3:8" x14ac:dyDescent="0.25">
      <c r="C38" s="2" t="s">
        <v>177</v>
      </c>
      <c r="D38" s="2" t="s">
        <v>51</v>
      </c>
    </row>
    <row r="39" spans="3:8" x14ac:dyDescent="0.25">
      <c r="C39" s="2" t="s">
        <v>178</v>
      </c>
      <c r="D39" s="2" t="s">
        <v>298</v>
      </c>
    </row>
    <row r="40" spans="3:8" x14ac:dyDescent="0.25">
      <c r="C40" s="2" t="s">
        <v>149</v>
      </c>
      <c r="D40" s="2" t="s">
        <v>2507</v>
      </c>
    </row>
    <row r="41" spans="3:8" x14ac:dyDescent="0.25">
      <c r="C41" s="2" t="s">
        <v>226</v>
      </c>
      <c r="D41" s="2" t="s">
        <v>2508</v>
      </c>
    </row>
    <row r="42" spans="3:8" x14ac:dyDescent="0.25">
      <c r="C42" s="2" t="s">
        <v>901</v>
      </c>
      <c r="G42" s="2" t="str">
        <f>PROPER(F42)</f>
        <v/>
      </c>
    </row>
    <row r="43" spans="3:8" x14ac:dyDescent="0.25">
      <c r="C43" s="2" t="s">
        <v>180</v>
      </c>
    </row>
    <row r="44" spans="3:8" x14ac:dyDescent="0.25">
      <c r="C44" s="2" t="s">
        <v>181</v>
      </c>
    </row>
    <row r="45" spans="3:8" x14ac:dyDescent="0.25">
      <c r="C45" s="2" t="s">
        <v>2429</v>
      </c>
    </row>
    <row r="46" spans="3:8" x14ac:dyDescent="0.25">
      <c r="C46" s="2" t="s">
        <v>182</v>
      </c>
      <c r="G46" s="2" t="str">
        <f>PROPER(F46)</f>
        <v/>
      </c>
    </row>
    <row r="47" spans="3:8" x14ac:dyDescent="0.25">
      <c r="C47" s="2" t="s">
        <v>183</v>
      </c>
    </row>
    <row r="48" spans="3:8" x14ac:dyDescent="0.25">
      <c r="C48" s="2" t="s">
        <v>222</v>
      </c>
    </row>
    <row r="49" spans="3:7" x14ac:dyDescent="0.25">
      <c r="C49" s="2" t="s">
        <v>4302</v>
      </c>
    </row>
    <row r="50" spans="3:7" x14ac:dyDescent="0.25">
      <c r="C50" s="2" t="s">
        <v>33</v>
      </c>
    </row>
    <row r="51" spans="3:7" x14ac:dyDescent="0.25">
      <c r="C51" s="2" t="s">
        <v>179</v>
      </c>
    </row>
    <row r="52" spans="3:7" x14ac:dyDescent="0.25">
      <c r="C52" s="2" t="s">
        <v>185</v>
      </c>
      <c r="G52" s="2" t="str">
        <f>PROPER(F52)</f>
        <v/>
      </c>
    </row>
    <row r="53" spans="3:7" x14ac:dyDescent="0.25">
      <c r="C53" s="2" t="s">
        <v>4089</v>
      </c>
    </row>
    <row r="54" spans="3:7" x14ac:dyDescent="0.25">
      <c r="C54" s="2" t="s">
        <v>296</v>
      </c>
      <c r="G54" s="2" t="str">
        <f>PROPER(F54)</f>
        <v/>
      </c>
    </row>
    <row r="55" spans="3:7" x14ac:dyDescent="0.25">
      <c r="C55" s="2" t="s">
        <v>221</v>
      </c>
    </row>
    <row r="56" spans="3:7" x14ac:dyDescent="0.25">
      <c r="C56" s="2" t="s">
        <v>186</v>
      </c>
    </row>
    <row r="57" spans="3:7" x14ac:dyDescent="0.25">
      <c r="C57" s="2" t="s">
        <v>45</v>
      </c>
    </row>
    <row r="58" spans="3:7" x14ac:dyDescent="0.25">
      <c r="C58" s="2" t="s">
        <v>187</v>
      </c>
      <c r="G58" s="2" t="str">
        <f>PROPER(F58)</f>
        <v/>
      </c>
    </row>
    <row r="59" spans="3:7" x14ac:dyDescent="0.25">
      <c r="C59" s="2" t="s">
        <v>44</v>
      </c>
    </row>
    <row r="60" spans="3:7" x14ac:dyDescent="0.25">
      <c r="C60" s="2" t="s">
        <v>188</v>
      </c>
    </row>
    <row r="61" spans="3:7" x14ac:dyDescent="0.25">
      <c r="C61" s="2" t="s">
        <v>244</v>
      </c>
      <c r="G61" s="2" t="str">
        <f>PROPER(F61)</f>
        <v/>
      </c>
    </row>
    <row r="62" spans="3:7" x14ac:dyDescent="0.25">
      <c r="C62" s="2" t="s">
        <v>4236</v>
      </c>
    </row>
    <row r="63" spans="3:7" x14ac:dyDescent="0.25">
      <c r="C63" s="2" t="s">
        <v>189</v>
      </c>
      <c r="G63" s="2" t="str">
        <f t="shared" ref="G63:G71" si="0">PROPER(F63)</f>
        <v/>
      </c>
    </row>
    <row r="64" spans="3:7" x14ac:dyDescent="0.25">
      <c r="C64" s="2" t="s">
        <v>256</v>
      </c>
      <c r="G64" s="2" t="str">
        <f t="shared" si="0"/>
        <v/>
      </c>
    </row>
    <row r="65" spans="3:7" x14ac:dyDescent="0.25">
      <c r="C65" s="2" t="s">
        <v>68</v>
      </c>
      <c r="G65" s="2" t="str">
        <f t="shared" si="0"/>
        <v/>
      </c>
    </row>
    <row r="66" spans="3:7" x14ac:dyDescent="0.25">
      <c r="C66" s="2" t="s">
        <v>190</v>
      </c>
      <c r="G66" s="2" t="str">
        <f t="shared" si="0"/>
        <v/>
      </c>
    </row>
    <row r="67" spans="3:7" x14ac:dyDescent="0.25">
      <c r="C67" s="2" t="s">
        <v>156</v>
      </c>
      <c r="G67" s="2" t="str">
        <f t="shared" si="0"/>
        <v/>
      </c>
    </row>
    <row r="68" spans="3:7" x14ac:dyDescent="0.25">
      <c r="C68" s="2" t="s">
        <v>157</v>
      </c>
      <c r="G68" s="2" t="str">
        <f t="shared" si="0"/>
        <v/>
      </c>
    </row>
    <row r="69" spans="3:7" x14ac:dyDescent="0.25">
      <c r="C69" s="2" t="s">
        <v>243</v>
      </c>
      <c r="G69" s="2" t="str">
        <f t="shared" si="0"/>
        <v/>
      </c>
    </row>
    <row r="70" spans="3:7" x14ac:dyDescent="0.25">
      <c r="C70" s="2" t="s">
        <v>2420</v>
      </c>
      <c r="G70" s="2" t="str">
        <f t="shared" si="0"/>
        <v/>
      </c>
    </row>
    <row r="71" spans="3:7" x14ac:dyDescent="0.25">
      <c r="C71" s="2" t="s">
        <v>191</v>
      </c>
      <c r="G71" s="2" t="str">
        <f t="shared" si="0"/>
        <v/>
      </c>
    </row>
    <row r="72" spans="3:7" x14ac:dyDescent="0.25">
      <c r="C72" s="2" t="s">
        <v>230</v>
      </c>
    </row>
    <row r="73" spans="3:7" x14ac:dyDescent="0.25">
      <c r="C73" s="2" t="s">
        <v>2670</v>
      </c>
      <c r="G73" s="2" t="str">
        <f t="shared" ref="G73:G81" si="1">PROPER(F73)</f>
        <v/>
      </c>
    </row>
    <row r="74" spans="3:7" x14ac:dyDescent="0.25">
      <c r="C74" s="2" t="s">
        <v>192</v>
      </c>
      <c r="G74" s="2" t="str">
        <f t="shared" si="1"/>
        <v/>
      </c>
    </row>
    <row r="75" spans="3:7" x14ac:dyDescent="0.25">
      <c r="C75" s="2" t="s">
        <v>217</v>
      </c>
      <c r="G75" s="2" t="str">
        <f t="shared" si="1"/>
        <v/>
      </c>
    </row>
    <row r="76" spans="3:7" x14ac:dyDescent="0.25">
      <c r="C76" s="2" t="s">
        <v>193</v>
      </c>
      <c r="G76" s="2" t="str">
        <f t="shared" si="1"/>
        <v/>
      </c>
    </row>
    <row r="77" spans="3:7" x14ac:dyDescent="0.25">
      <c r="C77" s="2" t="s">
        <v>194</v>
      </c>
      <c r="G77" s="2" t="str">
        <f t="shared" si="1"/>
        <v/>
      </c>
    </row>
    <row r="78" spans="3:7" x14ac:dyDescent="0.25">
      <c r="C78" s="2" t="s">
        <v>195</v>
      </c>
      <c r="G78" s="2" t="str">
        <f t="shared" si="1"/>
        <v/>
      </c>
    </row>
    <row r="79" spans="3:7" x14ac:dyDescent="0.25">
      <c r="C79" s="2" t="s">
        <v>273</v>
      </c>
      <c r="G79" s="2" t="str">
        <f t="shared" si="1"/>
        <v/>
      </c>
    </row>
    <row r="80" spans="3:7" x14ac:dyDescent="0.25">
      <c r="C80" s="2" t="s">
        <v>196</v>
      </c>
      <c r="G80" s="2" t="str">
        <f t="shared" si="1"/>
        <v/>
      </c>
    </row>
    <row r="81" spans="2:10" x14ac:dyDescent="0.25">
      <c r="C81" s="2" t="s">
        <v>197</v>
      </c>
      <c r="G81" s="2" t="str">
        <f t="shared" si="1"/>
        <v/>
      </c>
    </row>
    <row r="82" spans="2:10" x14ac:dyDescent="0.25">
      <c r="B82" s="2"/>
      <c r="C82" s="2" t="s">
        <v>198</v>
      </c>
      <c r="E82" s="2" t="s">
        <v>43</v>
      </c>
      <c r="F82" s="2" t="s">
        <v>118</v>
      </c>
      <c r="I82" s="2"/>
      <c r="J82" s="2"/>
    </row>
    <row r="83" spans="2:10" x14ac:dyDescent="0.25">
      <c r="C83" s="2" t="s">
        <v>199</v>
      </c>
      <c r="G83" s="2" t="str">
        <f>PROPER(F83)</f>
        <v/>
      </c>
    </row>
    <row r="84" spans="2:10" x14ac:dyDescent="0.25">
      <c r="C84" s="2" t="s">
        <v>200</v>
      </c>
      <c r="G84" s="2" t="str">
        <f>PROPER(F84)</f>
        <v/>
      </c>
    </row>
    <row r="85" spans="2:10" x14ac:dyDescent="0.25">
      <c r="B85" s="2"/>
      <c r="C85" s="2" t="s">
        <v>184</v>
      </c>
      <c r="E85" s="2" t="s">
        <v>48</v>
      </c>
      <c r="G85" s="2" t="s">
        <v>75</v>
      </c>
      <c r="I85" s="2"/>
      <c r="J85" s="2"/>
    </row>
    <row r="86" spans="2:10" x14ac:dyDescent="0.25">
      <c r="C86" s="2" t="s">
        <v>201</v>
      </c>
      <c r="G86" s="2" t="str">
        <f t="shared" ref="G86:G101" si="2">PROPER(F86)</f>
        <v/>
      </c>
    </row>
    <row r="87" spans="2:10" x14ac:dyDescent="0.25">
      <c r="C87" s="2" t="s">
        <v>202</v>
      </c>
      <c r="G87" s="2" t="str">
        <f t="shared" si="2"/>
        <v/>
      </c>
    </row>
    <row r="88" spans="2:10" x14ac:dyDescent="0.25">
      <c r="C88" s="2" t="s">
        <v>153</v>
      </c>
      <c r="G88" s="2" t="str">
        <f t="shared" si="2"/>
        <v/>
      </c>
    </row>
    <row r="89" spans="2:10" x14ac:dyDescent="0.25">
      <c r="C89" s="2" t="s">
        <v>278</v>
      </c>
      <c r="G89" s="2" t="str">
        <f t="shared" si="2"/>
        <v/>
      </c>
    </row>
    <row r="90" spans="2:10" x14ac:dyDescent="0.25">
      <c r="C90" s="2" t="s">
        <v>203</v>
      </c>
      <c r="G90" s="2" t="str">
        <f t="shared" si="2"/>
        <v/>
      </c>
    </row>
    <row r="91" spans="2:10" x14ac:dyDescent="0.25">
      <c r="C91" s="2" t="s">
        <v>281</v>
      </c>
      <c r="G91" s="2" t="str">
        <f t="shared" si="2"/>
        <v/>
      </c>
    </row>
    <row r="92" spans="2:10" x14ac:dyDescent="0.25">
      <c r="C92" s="2" t="s">
        <v>204</v>
      </c>
      <c r="G92" s="2" t="str">
        <f t="shared" si="2"/>
        <v/>
      </c>
    </row>
    <row r="93" spans="2:10" x14ac:dyDescent="0.25">
      <c r="C93" s="2" t="s">
        <v>225</v>
      </c>
      <c r="G93" s="2" t="str">
        <f t="shared" si="2"/>
        <v/>
      </c>
    </row>
    <row r="94" spans="2:10" x14ac:dyDescent="0.25">
      <c r="C94" s="2" t="s">
        <v>216</v>
      </c>
      <c r="G94" s="2" t="str">
        <f t="shared" si="2"/>
        <v/>
      </c>
    </row>
    <row r="95" spans="2:10" x14ac:dyDescent="0.25">
      <c r="C95" s="2" t="s">
        <v>205</v>
      </c>
      <c r="G95" s="2" t="str">
        <f t="shared" si="2"/>
        <v/>
      </c>
    </row>
    <row r="96" spans="2:10" x14ac:dyDescent="0.25">
      <c r="C96" s="2" t="s">
        <v>208</v>
      </c>
      <c r="G96" s="2" t="str">
        <f t="shared" si="2"/>
        <v/>
      </c>
    </row>
    <row r="97" spans="3:7" x14ac:dyDescent="0.25">
      <c r="C97" s="2" t="s">
        <v>160</v>
      </c>
      <c r="G97" s="2" t="str">
        <f t="shared" si="2"/>
        <v/>
      </c>
    </row>
    <row r="98" spans="3:7" x14ac:dyDescent="0.25">
      <c r="C98" s="2" t="s">
        <v>155</v>
      </c>
      <c r="G98" s="2" t="str">
        <f t="shared" si="2"/>
        <v/>
      </c>
    </row>
    <row r="99" spans="3:7" x14ac:dyDescent="0.25">
      <c r="C99" s="2" t="s">
        <v>215</v>
      </c>
      <c r="G99" s="2" t="str">
        <f t="shared" si="2"/>
        <v/>
      </c>
    </row>
    <row r="100" spans="3:7" x14ac:dyDescent="0.25">
      <c r="C100" s="19" t="s">
        <v>159</v>
      </c>
      <c r="G100" s="2" t="str">
        <f t="shared" si="2"/>
        <v/>
      </c>
    </row>
    <row r="101" spans="3:7" x14ac:dyDescent="0.25">
      <c r="C101" s="2" t="s">
        <v>252</v>
      </c>
      <c r="G101" s="2" t="str">
        <f t="shared" si="2"/>
        <v/>
      </c>
    </row>
    <row r="102" spans="3:7" x14ac:dyDescent="0.25">
      <c r="C102" s="2" t="s">
        <v>136</v>
      </c>
    </row>
    <row r="103" spans="3:7" x14ac:dyDescent="0.25">
      <c r="C103" s="2" t="s">
        <v>206</v>
      </c>
    </row>
    <row r="104" spans="3:7" x14ac:dyDescent="0.25">
      <c r="C104" s="2" t="s">
        <v>207</v>
      </c>
    </row>
    <row r="105" spans="3:7" x14ac:dyDescent="0.25">
      <c r="C105" s="2" t="s">
        <v>2689</v>
      </c>
    </row>
    <row r="106" spans="3:7" x14ac:dyDescent="0.25">
      <c r="C106" s="2" t="s">
        <v>1625</v>
      </c>
    </row>
    <row r="107" spans="3:7" x14ac:dyDescent="0.25">
      <c r="C107" s="2" t="s">
        <v>2425</v>
      </c>
    </row>
    <row r="108" spans="3:7" x14ac:dyDescent="0.25">
      <c r="C108" s="2" t="s">
        <v>151</v>
      </c>
    </row>
    <row r="109" spans="3:7" x14ac:dyDescent="0.25">
      <c r="C109" s="2" t="s">
        <v>209</v>
      </c>
    </row>
    <row r="110" spans="3:7" x14ac:dyDescent="0.25">
      <c r="C110" s="2" t="s">
        <v>210</v>
      </c>
    </row>
    <row r="111" spans="3:7" x14ac:dyDescent="0.25">
      <c r="C111" s="2" t="s">
        <v>211</v>
      </c>
    </row>
    <row r="112" spans="3:7" x14ac:dyDescent="0.25">
      <c r="C112" s="2" t="s">
        <v>224</v>
      </c>
    </row>
    <row r="113" spans="3:3" x14ac:dyDescent="0.25">
      <c r="C113" s="2" t="s">
        <v>212</v>
      </c>
    </row>
    <row r="114" spans="3:3" x14ac:dyDescent="0.25">
      <c r="C114" s="2" t="s">
        <v>213</v>
      </c>
    </row>
    <row r="115" spans="3:3" x14ac:dyDescent="0.25">
      <c r="C115" s="2" t="s">
        <v>223</v>
      </c>
    </row>
    <row r="116" spans="3:3" x14ac:dyDescent="0.25">
      <c r="C116" s="2" t="s">
        <v>279</v>
      </c>
    </row>
    <row r="117" spans="3:3" x14ac:dyDescent="0.25">
      <c r="C117" s="2" t="s">
        <v>214</v>
      </c>
    </row>
    <row r="118" spans="3:3" x14ac:dyDescent="0.25">
      <c r="C118" s="2" t="s">
        <v>277</v>
      </c>
    </row>
    <row r="119" spans="3:3" x14ac:dyDescent="0.25">
      <c r="C119" s="2" t="s">
        <v>55</v>
      </c>
    </row>
    <row r="120" spans="3:3" x14ac:dyDescent="0.25">
      <c r="C120" s="2" t="s">
        <v>154</v>
      </c>
    </row>
    <row r="121" spans="3:3" x14ac:dyDescent="0.25">
      <c r="C121" s="2" t="s">
        <v>218</v>
      </c>
    </row>
    <row r="122" spans="3:3" x14ac:dyDescent="0.25">
      <c r="C122" s="2" t="s">
        <v>299</v>
      </c>
    </row>
    <row r="123" spans="3:3" x14ac:dyDescent="0.25">
      <c r="C123" s="2" t="s">
        <v>5083</v>
      </c>
    </row>
    <row r="124" spans="3:3" x14ac:dyDescent="0.25">
      <c r="C124" s="2" t="s">
        <v>5162</v>
      </c>
    </row>
    <row r="125" spans="3:3" x14ac:dyDescent="0.25">
      <c r="C125" s="2" t="s">
        <v>5167</v>
      </c>
    </row>
    <row r="126" spans="3:3" x14ac:dyDescent="0.25">
      <c r="C126" s="2" t="s">
        <v>5389</v>
      </c>
    </row>
    <row r="127" spans="3:3" x14ac:dyDescent="0.25">
      <c r="C127" s="2" t="s">
        <v>5461</v>
      </c>
    </row>
    <row r="128" spans="3:3" x14ac:dyDescent="0.25">
      <c r="C128" s="2" t="s">
        <v>5888</v>
      </c>
    </row>
    <row r="129" spans="3:3" x14ac:dyDescent="0.25">
      <c r="C129" s="2" t="s">
        <v>5894</v>
      </c>
    </row>
    <row r="130" spans="3:3" x14ac:dyDescent="0.25">
      <c r="C130" s="2" t="s">
        <v>5899</v>
      </c>
    </row>
    <row r="131" spans="3:3" x14ac:dyDescent="0.25">
      <c r="C131" s="2" t="s">
        <v>6430</v>
      </c>
    </row>
    <row r="171" spans="5:6" x14ac:dyDescent="0.25">
      <c r="E171" s="2" t="str">
        <f t="shared" ref="E171:E178" si="3">PROPER(C95)</f>
        <v>Placidos</v>
      </c>
      <c r="F171" s="2" t="s">
        <v>227</v>
      </c>
    </row>
    <row r="172" spans="5:6" x14ac:dyDescent="0.25">
      <c r="E172" s="2" t="str">
        <f t="shared" si="3"/>
        <v>Planaterra</v>
      </c>
      <c r="F172" s="2" t="s">
        <v>227</v>
      </c>
    </row>
    <row r="173" spans="5:6" x14ac:dyDescent="0.25">
      <c r="E173" s="2" t="str">
        <f t="shared" si="3"/>
        <v>Plantec</v>
      </c>
      <c r="F173" s="2" t="s">
        <v>227</v>
      </c>
    </row>
    <row r="174" spans="5:6" x14ac:dyDescent="0.25">
      <c r="E174" s="2" t="str">
        <f t="shared" si="3"/>
        <v>Ponsse</v>
      </c>
      <c r="F174" s="2" t="s">
        <v>227</v>
      </c>
    </row>
    <row r="175" spans="5:6" x14ac:dyDescent="0.25">
      <c r="E175" s="2" t="str">
        <f t="shared" si="3"/>
        <v>Portex</v>
      </c>
      <c r="F175" s="2" t="s">
        <v>227</v>
      </c>
    </row>
    <row r="176" spans="5:6" x14ac:dyDescent="0.25">
      <c r="E176" s="2" t="str">
        <f t="shared" si="3"/>
        <v>Pretel</v>
      </c>
      <c r="F176" s="2" t="s">
        <v>227</v>
      </c>
    </row>
    <row r="177" spans="5:6" x14ac:dyDescent="0.25">
      <c r="E177" s="2" t="str">
        <f t="shared" si="3"/>
        <v>Pw Agroflorestal</v>
      </c>
      <c r="F177" s="2" t="s">
        <v>227</v>
      </c>
    </row>
    <row r="178" spans="5:6" x14ac:dyDescent="0.25">
      <c r="E178" s="2" t="str">
        <f t="shared" si="3"/>
        <v>Rds</v>
      </c>
    </row>
    <row r="180" spans="5:6" x14ac:dyDescent="0.25">
      <c r="F180" s="2" t="str">
        <f t="shared" ref="F180" si="4">LOWER(E180:E277)</f>
        <v/>
      </c>
    </row>
  </sheetData>
  <autoFilter ref="A1:J101" xr:uid="{7C02E2A3-BE3B-4CEC-9368-3B4D3411507F}">
    <sortState ref="A2:J101">
      <sortCondition ref="C1:C101"/>
    </sortState>
  </autoFilter>
  <sortState ref="C2:C180">
    <sortCondition ref="C1"/>
  </sortState>
  <dataConsolidate/>
  <pageMargins left="0.511811024" right="0.511811024" top="0.78740157500000008" bottom="0.78740157500000008" header="0.31496062000000008" footer="0.31496062000000008"/>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A414EB68-AE57-4189-9C47-A50EE50BF511}">
          <x14:formula1>
            <xm:f>Banco_de_Dados!$K$1:$K$1433</xm:f>
          </x14:formula1>
          <xm:sqref>C3:C5</xm:sqref>
        </x14:dataValidation>
        <x14:dataValidation type="list" allowBlank="1" showInputMessage="1" showErrorMessage="1" xr:uid="{F223BCE2-BE16-44B6-A31B-84E8E5F7B6C7}">
          <x14:formula1>
            <xm:f>Banco_de_Dados!$U$2:$U$1048576</xm:f>
          </x14:formula1>
          <xm:sqref>H2:H6 H8:H34 H7</xm:sqref>
        </x14:dataValidation>
        <x14:dataValidation type="list" allowBlank="1" showInputMessage="1" showErrorMessage="1" xr:uid="{30C34205-4C53-4A23-BE43-E6B639292CAB}">
          <x14:formula1>
            <xm:f>Banco_de_Dados!$V$2:$V$1048576</xm:f>
          </x14:formula1>
          <xm:sqref>H39</xm:sqref>
        </x14:dataValidation>
        <x14:dataValidation type="list" allowBlank="1" showInputMessage="1" showErrorMessage="1" xr:uid="{F18CE5EA-80B9-4CCC-9B60-F2947AF6D931}">
          <x14:formula1>
            <xm:f>Banco_de_Dados!$L$2:$L$1048576</xm:f>
          </x14:formula1>
          <xm:sqref>C6:C131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8088F-A934-4B96-8E26-9D842400B90D}">
  <dimension ref="B2:U15"/>
  <sheetViews>
    <sheetView zoomScale="130" zoomScaleNormal="130" workbookViewId="0">
      <selection activeCell="L28" sqref="L28"/>
    </sheetView>
  </sheetViews>
  <sheetFormatPr defaultRowHeight="15" x14ac:dyDescent="0.25"/>
  <cols>
    <col min="1" max="16" width="9.140625" style="28"/>
    <col min="17" max="17" width="8.5703125" style="28" customWidth="1"/>
    <col min="18" max="18" width="9.140625" style="28"/>
    <col min="19" max="19" width="11.5703125" style="22" customWidth="1"/>
    <col min="20" max="20" width="9.140625" style="28"/>
    <col min="21" max="21" width="15" style="28" customWidth="1"/>
    <col min="22" max="16384" width="9.140625" style="28"/>
  </cols>
  <sheetData>
    <row r="2" spans="2:21" x14ac:dyDescent="0.25">
      <c r="B2" s="28" t="s">
        <v>260</v>
      </c>
      <c r="C2" s="28">
        <v>0</v>
      </c>
    </row>
    <row r="3" spans="2:21" x14ac:dyDescent="0.25">
      <c r="B3" s="28" t="s">
        <v>261</v>
      </c>
      <c r="C3" s="28">
        <v>1</v>
      </c>
    </row>
    <row r="4" spans="2:21" x14ac:dyDescent="0.25">
      <c r="B4" s="28" t="s">
        <v>262</v>
      </c>
      <c r="C4" s="28">
        <v>0</v>
      </c>
    </row>
    <row r="5" spans="2:21" x14ac:dyDescent="0.25">
      <c r="B5" s="28" t="s">
        <v>263</v>
      </c>
      <c r="C5" s="28">
        <v>0</v>
      </c>
      <c r="R5" s="36" t="s">
        <v>270</v>
      </c>
      <c r="S5" s="36" t="s">
        <v>2</v>
      </c>
      <c r="T5" s="36" t="s">
        <v>3</v>
      </c>
      <c r="U5" s="36" t="s">
        <v>6</v>
      </c>
    </row>
    <row r="6" spans="2:21" ht="15.75" x14ac:dyDescent="0.25">
      <c r="B6" s="28" t="s">
        <v>264</v>
      </c>
      <c r="C6" s="28">
        <v>0</v>
      </c>
      <c r="R6" s="29">
        <v>32</v>
      </c>
      <c r="S6" s="34">
        <v>44974</v>
      </c>
      <c r="T6" s="30" t="s">
        <v>142</v>
      </c>
      <c r="U6" s="31" t="s">
        <v>32</v>
      </c>
    </row>
    <row r="7" spans="2:21" x14ac:dyDescent="0.25">
      <c r="B7" s="28" t="s">
        <v>265</v>
      </c>
      <c r="C7" s="28">
        <v>0</v>
      </c>
      <c r="R7" s="31">
        <v>703</v>
      </c>
      <c r="S7" s="34">
        <v>45112</v>
      </c>
      <c r="T7" s="30" t="s">
        <v>132</v>
      </c>
      <c r="U7" s="31" t="s">
        <v>26</v>
      </c>
    </row>
    <row r="8" spans="2:21" x14ac:dyDescent="0.25">
      <c r="B8" s="28" t="s">
        <v>266</v>
      </c>
      <c r="C8" s="28">
        <v>3</v>
      </c>
      <c r="R8" s="31">
        <v>722</v>
      </c>
      <c r="S8" s="34">
        <v>45119</v>
      </c>
      <c r="T8" s="30" t="s">
        <v>132</v>
      </c>
      <c r="U8" s="31" t="s">
        <v>32</v>
      </c>
    </row>
    <row r="9" spans="2:21" x14ac:dyDescent="0.25">
      <c r="B9" s="28" t="s">
        <v>267</v>
      </c>
      <c r="C9" s="28">
        <v>4</v>
      </c>
      <c r="R9" s="31">
        <v>744</v>
      </c>
      <c r="S9" s="34">
        <v>45123</v>
      </c>
      <c r="T9" s="30" t="s">
        <v>132</v>
      </c>
      <c r="U9" s="31" t="s">
        <v>39</v>
      </c>
    </row>
    <row r="10" spans="2:21" x14ac:dyDescent="0.25">
      <c r="B10" s="28" t="s">
        <v>268</v>
      </c>
      <c r="C10" s="28">
        <v>2</v>
      </c>
      <c r="R10" s="32">
        <v>816</v>
      </c>
      <c r="S10" s="34">
        <v>45140</v>
      </c>
      <c r="T10" s="30" t="s">
        <v>254</v>
      </c>
      <c r="U10" s="33" t="s">
        <v>32</v>
      </c>
    </row>
    <row r="11" spans="2:21" x14ac:dyDescent="0.25">
      <c r="B11" s="28" t="s">
        <v>269</v>
      </c>
      <c r="C11" s="28">
        <f>SUM(C2:C10)</f>
        <v>10</v>
      </c>
      <c r="R11" s="32">
        <v>924</v>
      </c>
      <c r="S11" s="35">
        <v>45163</v>
      </c>
      <c r="T11" s="30" t="s">
        <v>254</v>
      </c>
      <c r="U11" s="33" t="s">
        <v>32</v>
      </c>
    </row>
    <row r="12" spans="2:21" x14ac:dyDescent="0.25">
      <c r="R12" s="32">
        <v>942</v>
      </c>
      <c r="S12" s="35">
        <v>45167</v>
      </c>
      <c r="T12" s="30" t="s">
        <v>254</v>
      </c>
      <c r="U12" s="33" t="s">
        <v>34</v>
      </c>
    </row>
    <row r="13" spans="2:21" x14ac:dyDescent="0.25">
      <c r="R13" s="32">
        <v>945</v>
      </c>
      <c r="S13" s="35">
        <v>45167</v>
      </c>
      <c r="T13" s="30" t="s">
        <v>254</v>
      </c>
      <c r="U13" s="33" t="s">
        <v>32</v>
      </c>
    </row>
    <row r="14" spans="2:21" x14ac:dyDescent="0.25">
      <c r="R14" s="32">
        <v>985</v>
      </c>
      <c r="S14" s="35">
        <v>45179</v>
      </c>
      <c r="T14" s="30" t="s">
        <v>255</v>
      </c>
      <c r="U14" s="33" t="s">
        <v>32</v>
      </c>
    </row>
    <row r="15" spans="2:21" x14ac:dyDescent="0.25">
      <c r="R15" s="32">
        <v>1036</v>
      </c>
      <c r="S15" s="35">
        <v>45190</v>
      </c>
      <c r="T15" s="30" t="s">
        <v>255</v>
      </c>
      <c r="U15" s="33" t="s">
        <v>34</v>
      </c>
    </row>
  </sheetData>
  <pageMargins left="0.511811024" right="0.511811024" top="0.78740157499999996" bottom="0.78740157499999996" header="0.31496062000000002" footer="0.31496062000000002"/>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0703885-4F21-4CEB-A848-4602A623B5AB}">
          <x14:formula1>
            <xm:f>Lista_Susp_!$B$2:$B$10</xm:f>
          </x14:formula1>
          <xm:sqref>U6:U10</xm:sqref>
        </x14:dataValidation>
        <x14:dataValidation type="list" allowBlank="1" showInputMessage="1" showErrorMessage="1" xr:uid="{AAFCFF86-83BB-42DA-8A28-7683D123D2D8}">
          <x14:formula1>
            <xm:f>Lista_Susp_!$B$2:$B$12</xm:f>
          </x14:formula1>
          <xm:sqref>U11:U13</xm:sqref>
        </x14:dataValidation>
        <x14:dataValidation type="list" allowBlank="1" showInputMessage="1" showErrorMessage="1" xr:uid="{29778981-C168-45EF-ACE6-F83253AFDF84}">
          <x14:formula1>
            <xm:f>Lista_Susp_!$B$9:$B$15</xm:f>
          </x14:formula1>
          <xm:sqref>U14</xm:sqref>
        </x14:dataValidation>
        <x14:dataValidation type="list" allowBlank="1" showInputMessage="1" showErrorMessage="1" xr:uid="{AE1EBC60-C6B4-4D67-8CC3-4E843FC6EA85}">
          <x14:formula1>
            <xm:f>Lista_Susp_!$B$8:$B$17</xm:f>
          </x14:formula1>
          <xm:sqref>U15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5DE83-5EB8-4E8C-B59E-85E277EE1DDA}">
  <dimension ref="B2:T28"/>
  <sheetViews>
    <sheetView view="pageBreakPreview" zoomScale="80" zoomScaleNormal="80" zoomScaleSheetLayoutView="80" workbookViewId="0">
      <selection activeCell="R39" sqref="R39"/>
    </sheetView>
  </sheetViews>
  <sheetFormatPr defaultRowHeight="15" x14ac:dyDescent="0.25"/>
  <cols>
    <col min="1" max="1" width="9.140625" customWidth="1"/>
    <col min="2" max="2" width="38.5703125" customWidth="1"/>
  </cols>
  <sheetData>
    <row r="2" spans="2:20" x14ac:dyDescent="0.25">
      <c r="B2" s="191" t="s">
        <v>10</v>
      </c>
      <c r="C2" s="189" t="s">
        <v>26</v>
      </c>
      <c r="D2" s="190"/>
      <c r="E2" s="189" t="s">
        <v>64</v>
      </c>
      <c r="F2" s="190"/>
      <c r="G2" s="189" t="s">
        <v>34</v>
      </c>
      <c r="H2" s="190"/>
      <c r="I2" s="189" t="s">
        <v>39</v>
      </c>
      <c r="J2" s="190"/>
      <c r="K2" s="189" t="s">
        <v>28</v>
      </c>
      <c r="L2" s="190"/>
      <c r="M2" s="189" t="s">
        <v>32</v>
      </c>
      <c r="N2" s="190"/>
      <c r="O2" s="189" t="s">
        <v>36</v>
      </c>
      <c r="P2" s="190"/>
      <c r="Q2" s="189" t="s">
        <v>58</v>
      </c>
      <c r="R2" s="190"/>
      <c r="S2" s="189" t="s">
        <v>286</v>
      </c>
      <c r="T2" s="190"/>
    </row>
    <row r="3" spans="2:20" x14ac:dyDescent="0.25">
      <c r="B3" s="192"/>
      <c r="C3" s="116">
        <v>2023</v>
      </c>
      <c r="D3" s="117">
        <v>2024</v>
      </c>
      <c r="E3" s="116">
        <v>2023</v>
      </c>
      <c r="F3" s="117">
        <v>2024</v>
      </c>
      <c r="G3" s="116">
        <v>2023</v>
      </c>
      <c r="H3" s="117">
        <v>2024</v>
      </c>
      <c r="I3" s="116">
        <v>2023</v>
      </c>
      <c r="J3" s="117">
        <v>2024</v>
      </c>
      <c r="K3" s="116">
        <v>2023</v>
      </c>
      <c r="L3" s="117">
        <v>2024</v>
      </c>
      <c r="M3" s="116">
        <v>2023</v>
      </c>
      <c r="N3" s="117">
        <v>2024</v>
      </c>
      <c r="O3" s="116">
        <v>2023</v>
      </c>
      <c r="P3" s="117">
        <v>2024</v>
      </c>
      <c r="Q3" s="116">
        <v>2023</v>
      </c>
      <c r="R3" s="117">
        <v>2024</v>
      </c>
      <c r="S3" s="116">
        <v>2023</v>
      </c>
      <c r="T3" s="117">
        <v>2024</v>
      </c>
    </row>
    <row r="4" spans="2:20" ht="20.100000000000001" customHeight="1" x14ac:dyDescent="0.25">
      <c r="B4" s="109" t="s">
        <v>31</v>
      </c>
      <c r="C4" s="110" t="str">
        <f>IFERROR(IF(VLOOKUP(B4,'2023'!$B$5:$I$30,2,FALSE)=0,"",VLOOKUP(B4,'2023'!$B$5:$I$30,2,FALSE)),"")</f>
        <v/>
      </c>
      <c r="D4" s="111">
        <f>IFERROR(IF(VLOOKUP(B4,Planilha5!$A$5:$I$30,2,FALSE)=0,"",VLOOKUP(B4,Planilha5!$A$5:$I$30,2,FALSE)),"")</f>
        <v>4</v>
      </c>
      <c r="E4" s="110"/>
      <c r="F4" s="111" t="str">
        <f>IFERROR(IF(VLOOKUP(B4,Planilha5!$A$5:$I$30,3,FALSE)=0,"",VLOOKUP(B4,Planilha5!$A$5:$I$30,3,FALSE)),"")</f>
        <v/>
      </c>
      <c r="G4" s="110">
        <f>IFERROR(IF(VLOOKUP(B4,'2023'!$B$5:$I$30,3,FALSE)=0,"",VLOOKUP(B4,'2023'!$B$5:$I$30,3,FALSE)),"")</f>
        <v>11</v>
      </c>
      <c r="H4" s="111">
        <f>IFERROR(IF(VLOOKUP(B4,Planilha5!$A$5:$I$30,4,FALSE)=0,"",VLOOKUP(B4,Planilha5!$A$5:$I$30,4,FALSE)),"")</f>
        <v>6</v>
      </c>
      <c r="I4" s="110">
        <f>IFERROR(IF(VLOOKUP(B4,'2023'!$B$5:$I$30,4,FALSE)=0,"",VLOOKUP(B4,'2023'!$B$5:$I$30,4,FALSE)),"")</f>
        <v>64</v>
      </c>
      <c r="J4" s="111">
        <f>IFERROR(IF(VLOOKUP(B4,Planilha5!$A$5:$I$30,5,FALSE)=0,"",VLOOKUP(B4,Planilha5!$A$5:$I$30,5,FALSE)),"")</f>
        <v>98</v>
      </c>
      <c r="K4" s="110">
        <f>IFERROR(IF(VLOOKUP(B4,'2023'!$B$5:$I$30,5,FALSE)=0,"",VLOOKUP(B4,'2023'!$B$5:$I$30,5,FALSE)),"")</f>
        <v>56</v>
      </c>
      <c r="L4" s="111">
        <f>IFERROR(IF(VLOOKUP(B4,Planilha5!$A$5:$I$30,6,FALSE)=0,"",VLOOKUP(B4,Planilha5!$A$5:$I$30,6,FALSE)),"")</f>
        <v>41</v>
      </c>
      <c r="M4" s="110">
        <f>IFERROR(IF(VLOOKUP(B4,'2023'!$B$5:$I$30,6,FALSE)=0,"",VLOOKUP(B4,'2023'!$B$5:$I$30,6,FALSE)),"")</f>
        <v>39</v>
      </c>
      <c r="N4" s="111">
        <f>IFERROR(IF(VLOOKUP(B4,Planilha5!$A$5:$I$30,7,FALSE)=0,"",VLOOKUP(B4,Planilha5!$A$5:$I$30,7,FALSE)),"")</f>
        <v>76</v>
      </c>
      <c r="O4" s="110">
        <f>IFERROR(IF(VLOOKUP(B4,'2023'!$B$5:$I$30,7,FALSE)=0,"",VLOOKUP(B4,'2023'!$B$5:$I$30,7,FALSE)),"")</f>
        <v>54</v>
      </c>
      <c r="P4" s="111">
        <f>IFERROR(IF(VLOOKUP(B4,Planilha5!$A$5:$I$30,8,FALSE)=0,"",VLOOKUP(B4,Planilha5!$A$5:$I$30,8,FALSE)),"")</f>
        <v>22</v>
      </c>
      <c r="Q4" s="110" t="str">
        <f>IFERROR(IF(VLOOKUP(B4,'2023'!$B$5:$I$30,8,FALSE)=0,"",VLOOKUP(B4,'2023'!$B$5:$I$30,8,FALSE)),"")</f>
        <v/>
      </c>
      <c r="R4" s="111" t="str">
        <f>IFERROR(IF(VLOOKUP(B4,Planilha5!$A$5:$I$30,9,FALSE)=0,"",VLOOKUP(B4,Planilha5!$A$5:$I$30,9,FALSE)),"")</f>
        <v/>
      </c>
      <c r="S4" s="110">
        <f>IFERROR(IF(VLOOKUP(B4,'2023'!$B$5:$J$30,9,FALSE)=0,"",VLOOKUP(B4,'2023'!$B$5:$J$30,9,FALSE)),"")</f>
        <v>224</v>
      </c>
      <c r="T4" s="111">
        <f>IFERROR(IF(VLOOKUP(B4,Planilha5!$A$5:$J$30,10,FALSE)=0,"",VLOOKUP(B4,Planilha5!$A$5:$J$30,10,FALSE)),"")</f>
        <v>247</v>
      </c>
    </row>
    <row r="5" spans="2:20" ht="20.100000000000001" customHeight="1" x14ac:dyDescent="0.25">
      <c r="B5" s="109" t="s">
        <v>37</v>
      </c>
      <c r="C5" s="110">
        <f>IFERROR(IF(VLOOKUP(B5,'2023'!$B$5:$I$30,2,FALSE)=0,"",VLOOKUP(B5,'2023'!$B$5:$I$30,2,FALSE)),"")</f>
        <v>3</v>
      </c>
      <c r="D5" s="111">
        <f>IFERROR(IF(VLOOKUP(B5,Planilha5!$A$5:$I$30,2,FALSE)=0,"",VLOOKUP(B5,Planilha5!$A$5:$I$30,2,FALSE)),"")</f>
        <v>3</v>
      </c>
      <c r="E5" s="110"/>
      <c r="F5" s="111" t="str">
        <f>IFERROR(IF(VLOOKUP(B5,Planilha5!$A$5:$I$30,3,FALSE)=0,"",VLOOKUP(B5,Planilha5!$A$5:$I$30,3,FALSE)),"")</f>
        <v/>
      </c>
      <c r="G5" s="110">
        <f>IFERROR(IF(VLOOKUP(B5,'2023'!$B$5:$I$30,3,FALSE)=0,"",VLOOKUP(B5,'2023'!$B$5:$I$30,3,FALSE)),"")</f>
        <v>17</v>
      </c>
      <c r="H5" s="111">
        <f>IFERROR(IF(VLOOKUP(B5,Planilha5!$A$5:$I$30,4,FALSE)=0,"",VLOOKUP(B5,Planilha5!$A$5:$I$30,4,FALSE)),"")</f>
        <v>15</v>
      </c>
      <c r="I5" s="110">
        <f>IFERROR(IF(VLOOKUP(B5,'2023'!$B$5:$I$30,4,FALSE)=0,"",VLOOKUP(B5,'2023'!$B$5:$I$30,4,FALSE)),"")</f>
        <v>50</v>
      </c>
      <c r="J5" s="111">
        <f>IFERROR(IF(VLOOKUP(B5,Planilha5!$A$5:$I$30,5,FALSE)=0,"",VLOOKUP(B5,Planilha5!$A$5:$I$30,5,FALSE)),"")</f>
        <v>25</v>
      </c>
      <c r="K5" s="110">
        <f>IFERROR(IF(VLOOKUP(B5,'2023'!$B$5:$I$30,5,FALSE)=0,"",VLOOKUP(B5,'2023'!$B$5:$I$30,5,FALSE)),"")</f>
        <v>47</v>
      </c>
      <c r="L5" s="111">
        <f>IFERROR(IF(VLOOKUP(B5,Planilha5!$A$5:$I$30,6,FALSE)=0,"",VLOOKUP(B5,Planilha5!$A$5:$I$30,6,FALSE)),"")</f>
        <v>35</v>
      </c>
      <c r="M5" s="110">
        <f>IFERROR(IF(VLOOKUP(B5,'2023'!$B$5:$I$30,6,FALSE)=0,"",VLOOKUP(B5,'2023'!$B$5:$I$30,6,FALSE)),"")</f>
        <v>18</v>
      </c>
      <c r="N5" s="111">
        <f>IFERROR(IF(VLOOKUP(B5,Planilha5!$A$5:$I$30,7,FALSE)=0,"",VLOOKUP(B5,Planilha5!$A$5:$I$30,7,FALSE)),"")</f>
        <v>29</v>
      </c>
      <c r="O5" s="110">
        <f>IFERROR(IF(VLOOKUP(B5,'2023'!$B$5:$I$30,7,FALSE)=0,"",VLOOKUP(B5,'2023'!$B$5:$I$30,7,FALSE)),"")</f>
        <v>22</v>
      </c>
      <c r="P5" s="111">
        <f>IFERROR(IF(VLOOKUP(B5,Planilha5!$A$5:$I$30,8,FALSE)=0,"",VLOOKUP(B5,Planilha5!$A$5:$I$30,8,FALSE)),"")</f>
        <v>35</v>
      </c>
      <c r="Q5" s="110" t="str">
        <f>IFERROR(IF(VLOOKUP(B5,'2023'!$B$5:$I$30,8,FALSE)=0,"",VLOOKUP(B5,'2023'!$B$5:$I$30,8,FALSE)),"")</f>
        <v/>
      </c>
      <c r="R5" s="111" t="str">
        <f>IFERROR(IF(VLOOKUP(B5,Planilha5!$A$5:$I$30,9,FALSE)=0,"",VLOOKUP(B5,Planilha5!$A$5:$I$30,9,FALSE)),"")</f>
        <v/>
      </c>
      <c r="S5" s="110">
        <f>IFERROR(IF(VLOOKUP(B5,'2023'!$B$5:$J$30,9,FALSE)=0,"",VLOOKUP(B5,'2023'!$B$5:$J$30,9,FALSE)),"")</f>
        <v>157</v>
      </c>
      <c r="T5" s="111">
        <f>IFERROR(IF(VLOOKUP(B5,Planilha5!$A$5:$J$30,10,FALSE)=0,"",VLOOKUP(B5,Planilha5!$A$5:$J$30,10,FALSE)),"")</f>
        <v>142</v>
      </c>
    </row>
    <row r="6" spans="2:20" ht="20.100000000000001" customHeight="1" x14ac:dyDescent="0.25">
      <c r="B6" s="109" t="s">
        <v>27</v>
      </c>
      <c r="C6" s="110">
        <f>IFERROR(IF(VLOOKUP(B6,'2023'!$B$5:$I$30,2,FALSE)=0,"",VLOOKUP(B6,'2023'!$B$5:$I$30,2,FALSE)),"")</f>
        <v>5</v>
      </c>
      <c r="D6" s="111">
        <f>IFERROR(IF(VLOOKUP(B6,Planilha5!$A$5:$I$30,2,FALSE)=0,"",VLOOKUP(B6,Planilha5!$A$5:$I$30,2,FALSE)),"")</f>
        <v>6</v>
      </c>
      <c r="E6" s="110"/>
      <c r="F6" s="111">
        <f>IFERROR(IF(VLOOKUP(B6,Planilha5!$A$5:$I$30,3,FALSE)=0,"",VLOOKUP(B6,Planilha5!$A$5:$I$30,3,FALSE)),"")</f>
        <v>1</v>
      </c>
      <c r="G6" s="110">
        <f>IFERROR(IF(VLOOKUP(B6,'2023'!$B$5:$I$30,3,FALSE)=0,"",VLOOKUP(B6,'2023'!$B$5:$I$30,3,FALSE)),"")</f>
        <v>9</v>
      </c>
      <c r="H6" s="111">
        <f>IFERROR(IF(VLOOKUP(B6,Planilha5!$A$5:$I$30,4,FALSE)=0,"",VLOOKUP(B6,Planilha5!$A$5:$I$30,4,FALSE)),"")</f>
        <v>8</v>
      </c>
      <c r="I6" s="110">
        <f>IFERROR(IF(VLOOKUP(B6,'2023'!$B$5:$I$30,4,FALSE)=0,"",VLOOKUP(B6,'2023'!$B$5:$I$30,4,FALSE)),"")</f>
        <v>27</v>
      </c>
      <c r="J6" s="111">
        <f>IFERROR(IF(VLOOKUP(B6,Planilha5!$A$5:$I$30,5,FALSE)=0,"",VLOOKUP(B6,Planilha5!$A$5:$I$30,5,FALSE)),"")</f>
        <v>3</v>
      </c>
      <c r="K6" s="110">
        <f>IFERROR(IF(VLOOKUP(B6,'2023'!$B$5:$I$30,5,FALSE)=0,"",VLOOKUP(B6,'2023'!$B$5:$I$30,5,FALSE)),"")</f>
        <v>51</v>
      </c>
      <c r="L6" s="111">
        <f>IFERROR(IF(VLOOKUP(B6,Planilha5!$A$5:$I$30,6,FALSE)=0,"",VLOOKUP(B6,Planilha5!$A$5:$I$30,6,FALSE)),"")</f>
        <v>152</v>
      </c>
      <c r="M6" s="110">
        <f>IFERROR(IF(VLOOKUP(B6,'2023'!$B$5:$I$30,6,FALSE)=0,"",VLOOKUP(B6,'2023'!$B$5:$I$30,6,FALSE)),"")</f>
        <v>9</v>
      </c>
      <c r="N6" s="111">
        <f>IFERROR(IF(VLOOKUP(B6,Planilha5!$A$5:$I$30,7,FALSE)=0,"",VLOOKUP(B6,Planilha5!$A$5:$I$30,7,FALSE)),"")</f>
        <v>15</v>
      </c>
      <c r="O6" s="110">
        <f>IFERROR(IF(VLOOKUP(B6,'2023'!$B$5:$I$30,7,FALSE)=0,"",VLOOKUP(B6,'2023'!$B$5:$I$30,7,FALSE)),"")</f>
        <v>2</v>
      </c>
      <c r="P6" s="111">
        <f>IFERROR(IF(VLOOKUP(B6,Planilha5!$A$5:$I$30,8,FALSE)=0,"",VLOOKUP(B6,Planilha5!$A$5:$I$30,8,FALSE)),"")</f>
        <v>2</v>
      </c>
      <c r="Q6" s="110">
        <f>IFERROR(IF(VLOOKUP(B6,'2023'!$B$5:$I$30,8,FALSE)=0,"",VLOOKUP(B6,'2023'!$B$5:$I$30,8,FALSE)),"")</f>
        <v>3</v>
      </c>
      <c r="R6" s="111">
        <f>IFERROR(IF(VLOOKUP(B6,Planilha5!$A$5:$I$30,9,FALSE)=0,"",VLOOKUP(B6,Planilha5!$A$5:$I$30,9,FALSE)),"")</f>
        <v>2</v>
      </c>
      <c r="S6" s="110">
        <f>IFERROR(IF(VLOOKUP(B6,'2023'!$B$5:$J$30,9,FALSE)=0,"",VLOOKUP(B6,'2023'!$B$5:$J$30,9,FALSE)),"")</f>
        <v>106</v>
      </c>
      <c r="T6" s="111">
        <f>IFERROR(IF(VLOOKUP(B6,Planilha5!$A$5:$J$30,10,FALSE)=0,"",VLOOKUP(B6,Planilha5!$A$5:$J$30,10,FALSE)),"")</f>
        <v>189</v>
      </c>
    </row>
    <row r="7" spans="2:20" ht="20.100000000000001" customHeight="1" x14ac:dyDescent="0.25">
      <c r="B7" s="109" t="s">
        <v>42</v>
      </c>
      <c r="C7" s="110" t="str">
        <f>IFERROR(IF(VLOOKUP(B7,'2023'!$B$5:$I$30,2,FALSE)=0,"",VLOOKUP(B7,'2023'!$B$5:$I$30,2,FALSE)),"")</f>
        <v/>
      </c>
      <c r="D7" s="111" t="str">
        <f>IFERROR(IF(VLOOKUP(B7,Planilha5!$A$5:$I$30,2,FALSE)=0,"",VLOOKUP(B7,Planilha5!$A$5:$I$30,2,FALSE)),"")</f>
        <v/>
      </c>
      <c r="E7" s="110"/>
      <c r="F7" s="111" t="str">
        <f>IFERROR(IF(VLOOKUP(B7,Planilha5!$A$5:$I$30,3,FALSE)=0,"",VLOOKUP(B7,Planilha5!$A$5:$I$30,3,FALSE)),"")</f>
        <v/>
      </c>
      <c r="G7" s="110">
        <f>IFERROR(IF(VLOOKUP(B7,'2023'!$B$5:$I$30,3,FALSE)=0,"",VLOOKUP(B7,'2023'!$B$5:$I$30,3,FALSE)),"")</f>
        <v>5</v>
      </c>
      <c r="H7" s="111">
        <f>IFERROR(IF(VLOOKUP(B7,Planilha5!$A$5:$I$30,4,FALSE)=0,"",VLOOKUP(B7,Planilha5!$A$5:$I$30,4,FALSE)),"")</f>
        <v>5</v>
      </c>
      <c r="I7" s="110">
        <f>IFERROR(IF(VLOOKUP(B7,'2023'!$B$5:$I$30,4,FALSE)=0,"",VLOOKUP(B7,'2023'!$B$5:$I$30,4,FALSE)),"")</f>
        <v>3</v>
      </c>
      <c r="J7" s="111" t="str">
        <f>IFERROR(IF(VLOOKUP(B7,Planilha5!$A$5:$I$30,5,FALSE)=0,"",VLOOKUP(B7,Planilha5!$A$5:$I$30,5,FALSE)),"")</f>
        <v/>
      </c>
      <c r="K7" s="110">
        <f>IFERROR(IF(VLOOKUP(B7,'2023'!$B$5:$I$30,5,FALSE)=0,"",VLOOKUP(B7,'2023'!$B$5:$I$30,5,FALSE)),"")</f>
        <v>10</v>
      </c>
      <c r="L7" s="111">
        <f>IFERROR(IF(VLOOKUP(B7,Planilha5!$A$5:$I$30,6,FALSE)=0,"",VLOOKUP(B7,Planilha5!$A$5:$I$30,6,FALSE)),"")</f>
        <v>3</v>
      </c>
      <c r="M7" s="110">
        <f>IFERROR(IF(VLOOKUP(B7,'2023'!$B$5:$I$30,6,FALSE)=0,"",VLOOKUP(B7,'2023'!$B$5:$I$30,6,FALSE)),"")</f>
        <v>81</v>
      </c>
      <c r="N7" s="111">
        <f>IFERROR(IF(VLOOKUP(B7,Planilha5!$A$5:$I$30,7,FALSE)=0,"",VLOOKUP(B7,Planilha5!$A$5:$I$30,7,FALSE)),"")</f>
        <v>47</v>
      </c>
      <c r="O7" s="110">
        <f>IFERROR(IF(VLOOKUP(B7,'2023'!$B$5:$I$30,7,FALSE)=0,"",VLOOKUP(B7,'2023'!$B$5:$I$30,7,FALSE)),"")</f>
        <v>9</v>
      </c>
      <c r="P7" s="111">
        <f>IFERROR(IF(VLOOKUP(B7,Planilha5!$A$5:$I$30,8,FALSE)=0,"",VLOOKUP(B7,Planilha5!$A$5:$I$30,8,FALSE)),"")</f>
        <v>2</v>
      </c>
      <c r="Q7" s="110" t="str">
        <f>IFERROR(IF(VLOOKUP(B7,'2023'!$B$5:$I$30,8,FALSE)=0,"",VLOOKUP(B7,'2023'!$B$5:$I$30,8,FALSE)),"")</f>
        <v/>
      </c>
      <c r="R7" s="111">
        <f>IFERROR(IF(VLOOKUP(B7,Planilha5!$A$5:$I$30,9,FALSE)=0,"",VLOOKUP(B7,Planilha5!$A$5:$I$30,9,FALSE)),"")</f>
        <v>3</v>
      </c>
      <c r="S7" s="110">
        <f>IFERROR(IF(VLOOKUP(B7,'2023'!$B$5:$J$30,9,FALSE)=0,"",VLOOKUP(B7,'2023'!$B$5:$J$30,9,FALSE)),"")</f>
        <v>108</v>
      </c>
      <c r="T7" s="111">
        <f>IFERROR(IF(VLOOKUP(B7,Planilha5!$A$5:$J$30,10,FALSE)=0,"",VLOOKUP(B7,Planilha5!$A$5:$J$30,10,FALSE)),"")</f>
        <v>60</v>
      </c>
    </row>
    <row r="8" spans="2:20" ht="20.100000000000001" customHeight="1" x14ac:dyDescent="0.25">
      <c r="B8" s="109" t="s">
        <v>41</v>
      </c>
      <c r="C8" s="110" t="str">
        <f>IFERROR(IF(VLOOKUP(B8,'2023'!$B$5:$I$30,2,FALSE)=0,"",VLOOKUP(B8,'2023'!$B$5:$I$30,2,FALSE)),"")</f>
        <v/>
      </c>
      <c r="D8" s="111" t="str">
        <f>IFERROR(IF(VLOOKUP(B8,Planilha5!$A$5:$I$30,2,FALSE)=0,"",VLOOKUP(B8,Planilha5!$A$5:$I$30,2,FALSE)),"")</f>
        <v/>
      </c>
      <c r="E8" s="110"/>
      <c r="F8" s="111" t="str">
        <f>IFERROR(IF(VLOOKUP(B8,Planilha5!$A$5:$I$30,3,FALSE)=0,"",VLOOKUP(B8,Planilha5!$A$5:$I$30,3,FALSE)),"")</f>
        <v/>
      </c>
      <c r="G8" s="110">
        <f>IFERROR(IF(VLOOKUP(B8,'2023'!$B$5:$I$30,3,FALSE)=0,"",VLOOKUP(B8,'2023'!$B$5:$I$30,3,FALSE)),"")</f>
        <v>2</v>
      </c>
      <c r="H8" s="111">
        <f>IFERROR(IF(VLOOKUP(B8,Planilha5!$A$5:$I$30,4,FALSE)=0,"",VLOOKUP(B8,Planilha5!$A$5:$I$30,4,FALSE)),"")</f>
        <v>1</v>
      </c>
      <c r="I8" s="110">
        <f>IFERROR(IF(VLOOKUP(B8,'2023'!$B$5:$I$30,4,FALSE)=0,"",VLOOKUP(B8,'2023'!$B$5:$I$30,4,FALSE)),"")</f>
        <v>11</v>
      </c>
      <c r="J8" s="111">
        <f>IFERROR(IF(VLOOKUP(B8,Planilha5!$A$5:$I$30,5,FALSE)=0,"",VLOOKUP(B8,Planilha5!$A$5:$I$30,5,FALSE)),"")</f>
        <v>4</v>
      </c>
      <c r="K8" s="110">
        <f>IFERROR(IF(VLOOKUP(B8,'2023'!$B$5:$I$30,5,FALSE)=0,"",VLOOKUP(B8,'2023'!$B$5:$I$30,5,FALSE)),"")</f>
        <v>27</v>
      </c>
      <c r="L8" s="111">
        <f>IFERROR(IF(VLOOKUP(B8,Planilha5!$A$5:$I$30,6,FALSE)=0,"",VLOOKUP(B8,Planilha5!$A$5:$I$30,6,FALSE)),"")</f>
        <v>24</v>
      </c>
      <c r="M8" s="110">
        <f>IFERROR(IF(VLOOKUP(B8,'2023'!$B$5:$I$30,6,FALSE)=0,"",VLOOKUP(B8,'2023'!$B$5:$I$30,6,FALSE)),"")</f>
        <v>3</v>
      </c>
      <c r="N8" s="111">
        <f>IFERROR(IF(VLOOKUP(B8,Planilha5!$A$5:$I$30,7,FALSE)=0,"",VLOOKUP(B8,Planilha5!$A$5:$I$30,7,FALSE)),"")</f>
        <v>3</v>
      </c>
      <c r="O8" s="110" t="str">
        <f>IFERROR(IF(VLOOKUP(B8,'2023'!$B$5:$I$30,7,FALSE)=0,"",VLOOKUP(B8,'2023'!$B$5:$I$30,7,FALSE)),"")</f>
        <v/>
      </c>
      <c r="P8" s="111">
        <f>IFERROR(IF(VLOOKUP(B8,Planilha5!$A$5:$I$30,8,FALSE)=0,"",VLOOKUP(B8,Planilha5!$A$5:$I$30,8,FALSE)),"")</f>
        <v>1</v>
      </c>
      <c r="Q8" s="110" t="str">
        <f>IFERROR(IF(VLOOKUP(B8,'2023'!$B$5:$I$30,8,FALSE)=0,"",VLOOKUP(B8,'2023'!$B$5:$I$30,8,FALSE)),"")</f>
        <v/>
      </c>
      <c r="R8" s="111" t="str">
        <f>IFERROR(IF(VLOOKUP(B8,Planilha5!$A$5:$I$30,9,FALSE)=0,"",VLOOKUP(B8,Planilha5!$A$5:$I$30,9,FALSE)),"")</f>
        <v/>
      </c>
      <c r="S8" s="110">
        <f>IFERROR(IF(VLOOKUP(B8,'2023'!$B$5:$J$30,9,FALSE)=0,"",VLOOKUP(B8,'2023'!$B$5:$J$30,9,FALSE)),"")</f>
        <v>43</v>
      </c>
      <c r="T8" s="111">
        <f>IFERROR(IF(VLOOKUP(B8,Planilha5!$A$5:$J$30,10,FALSE)=0,"",VLOOKUP(B8,Planilha5!$A$5:$J$30,10,FALSE)),"")</f>
        <v>33</v>
      </c>
    </row>
    <row r="9" spans="2:20" ht="20.100000000000001" customHeight="1" x14ac:dyDescent="0.25">
      <c r="B9" s="109" t="s">
        <v>29</v>
      </c>
      <c r="C9" s="110">
        <f>IFERROR(IF(VLOOKUP(B9,'2023'!$B$5:$I$30,2,FALSE)=0,"",VLOOKUP(B9,'2023'!$B$5:$I$30,2,FALSE)),"")</f>
        <v>1</v>
      </c>
      <c r="D9" s="111" t="str">
        <f>IFERROR(IF(VLOOKUP(B9,Planilha5!$A$5:$I$30,2,FALSE)=0,"",VLOOKUP(B9,Planilha5!$A$5:$I$30,2,FALSE)),"")</f>
        <v/>
      </c>
      <c r="E9" s="110"/>
      <c r="F9" s="111" t="str">
        <f>IFERROR(IF(VLOOKUP(B9,Planilha5!$A$5:$I$30,3,FALSE)=0,"",VLOOKUP(B9,Planilha5!$A$5:$I$30,3,FALSE)),"")</f>
        <v/>
      </c>
      <c r="G9" s="110">
        <f>IFERROR(IF(VLOOKUP(B9,'2023'!$B$5:$I$30,3,FALSE)=0,"",VLOOKUP(B9,'2023'!$B$5:$I$30,3,FALSE)),"")</f>
        <v>2</v>
      </c>
      <c r="H9" s="111" t="str">
        <f>IFERROR(IF(VLOOKUP(B9,Planilha5!$A$5:$I$30,4,FALSE)=0,"",VLOOKUP(B9,Planilha5!$A$5:$I$30,4,FALSE)),"")</f>
        <v/>
      </c>
      <c r="I9" s="110">
        <f>IFERROR(IF(VLOOKUP(B9,'2023'!$B$5:$I$30,4,FALSE)=0,"",VLOOKUP(B9,'2023'!$B$5:$I$30,4,FALSE)),"")</f>
        <v>4</v>
      </c>
      <c r="J9" s="111">
        <f>IFERROR(IF(VLOOKUP(B9,Planilha5!$A$5:$I$30,5,FALSE)=0,"",VLOOKUP(B9,Planilha5!$A$5:$I$30,5,FALSE)),"")</f>
        <v>6</v>
      </c>
      <c r="K9" s="110">
        <f>IFERROR(IF(VLOOKUP(B9,'2023'!$B$5:$I$30,5,FALSE)=0,"",VLOOKUP(B9,'2023'!$B$5:$I$30,5,FALSE)),"")</f>
        <v>11</v>
      </c>
      <c r="L9" s="111">
        <f>IFERROR(IF(VLOOKUP(B9,Planilha5!$A$5:$I$30,6,FALSE)=0,"",VLOOKUP(B9,Planilha5!$A$5:$I$30,6,FALSE)),"")</f>
        <v>13</v>
      </c>
      <c r="M9" s="110">
        <f>IFERROR(IF(VLOOKUP(B9,'2023'!$B$5:$I$30,6,FALSE)=0,"",VLOOKUP(B9,'2023'!$B$5:$I$30,6,FALSE)),"")</f>
        <v>2</v>
      </c>
      <c r="N9" s="111">
        <f>IFERROR(IF(VLOOKUP(B9,Planilha5!$A$5:$I$30,7,FALSE)=0,"",VLOOKUP(B9,Planilha5!$A$5:$I$30,7,FALSE)),"")</f>
        <v>2</v>
      </c>
      <c r="O9" s="110" t="str">
        <f>IFERROR(IF(VLOOKUP(B9,'2023'!$B$5:$I$30,7,FALSE)=0,"",VLOOKUP(B9,'2023'!$B$5:$I$30,7,FALSE)),"")</f>
        <v/>
      </c>
      <c r="P9" s="111" t="str">
        <f>IFERROR(IF(VLOOKUP(B9,Planilha5!$A$5:$I$30,8,FALSE)=0,"",VLOOKUP(B9,Planilha5!$A$5:$I$30,8,FALSE)),"")</f>
        <v/>
      </c>
      <c r="Q9" s="110">
        <f>IFERROR(IF(VLOOKUP(B9,'2023'!$B$5:$I$30,8,FALSE)=0,"",VLOOKUP(B9,'2023'!$B$5:$I$30,8,FALSE)),"")</f>
        <v>1</v>
      </c>
      <c r="R9" s="111" t="str">
        <f>IFERROR(IF(VLOOKUP(B9,Planilha5!$A$5:$I$30,9,FALSE)=0,"",VLOOKUP(B9,Planilha5!$A$5:$I$30,9,FALSE)),"")</f>
        <v/>
      </c>
      <c r="S9" s="110">
        <f>IFERROR(IF(VLOOKUP(B9,'2023'!$B$5:$J$30,9,FALSE)=0,"",VLOOKUP(B9,'2023'!$B$5:$J$30,9,FALSE)),"")</f>
        <v>21</v>
      </c>
      <c r="T9" s="111">
        <f>IFERROR(IF(VLOOKUP(B9,Planilha5!$A$5:$J$30,10,FALSE)=0,"",VLOOKUP(B9,Planilha5!$A$5:$J$30,10,FALSE)),"")</f>
        <v>21</v>
      </c>
    </row>
    <row r="10" spans="2:20" ht="20.100000000000001" customHeight="1" x14ac:dyDescent="0.25">
      <c r="B10" s="109" t="s">
        <v>291</v>
      </c>
      <c r="C10" s="110" t="str">
        <f>IFERROR(IF(VLOOKUP(B10,'2023'!$B$5:$I$30,2,FALSE)=0,"",VLOOKUP(B10,'2023'!$B$5:$I$30,2,FALSE)),"")</f>
        <v/>
      </c>
      <c r="D10" s="111" t="str">
        <f>IFERROR(IF(VLOOKUP(B10,Planilha5!$A$5:$I$30,2,FALSE)=0,"",VLOOKUP(B10,Planilha5!$A$5:$I$30,2,FALSE)),"")</f>
        <v/>
      </c>
      <c r="E10" s="110"/>
      <c r="F10" s="111" t="str">
        <f>IFERROR(IF(VLOOKUP(B10,Planilha5!$A$5:$I$30,3,FALSE)=0,"",VLOOKUP(B10,Planilha5!$A$5:$I$30,3,FALSE)),"")</f>
        <v/>
      </c>
      <c r="G10" s="110">
        <f>IFERROR(IF(VLOOKUP(B10,'2023'!$B$5:$I$30,3,FALSE)=0,"",VLOOKUP(B10,'2023'!$B$5:$I$30,3,FALSE)),"")</f>
        <v>2</v>
      </c>
      <c r="H10" s="111" t="str">
        <f>IFERROR(IF(VLOOKUP(B10,Planilha5!$A$5:$I$30,4,FALSE)=0,"",VLOOKUP(B10,Planilha5!$A$5:$I$30,4,FALSE)),"")</f>
        <v/>
      </c>
      <c r="I10" s="110">
        <f>IFERROR(IF(VLOOKUP(B10,'2023'!$B$5:$I$30,4,FALSE)=0,"",VLOOKUP(B10,'2023'!$B$5:$I$30,4,FALSE)),"")</f>
        <v>9</v>
      </c>
      <c r="J10" s="111">
        <f>IFERROR(IF(VLOOKUP(B10,Planilha5!$A$5:$I$30,5,FALSE)=0,"",VLOOKUP(B10,Planilha5!$A$5:$I$30,5,FALSE)),"")</f>
        <v>3</v>
      </c>
      <c r="K10" s="110">
        <f>IFERROR(IF(VLOOKUP(B10,'2023'!$B$5:$I$30,5,FALSE)=0,"",VLOOKUP(B10,'2023'!$B$5:$I$30,5,FALSE)),"")</f>
        <v>10</v>
      </c>
      <c r="L10" s="111">
        <f>IFERROR(IF(VLOOKUP(B10,Planilha5!$A$5:$I$30,6,FALSE)=0,"",VLOOKUP(B10,Planilha5!$A$5:$I$30,6,FALSE)),"")</f>
        <v>3</v>
      </c>
      <c r="M10" s="110" t="str">
        <f>IFERROR(IF(VLOOKUP(B10,'2023'!$B$5:$I$30,6,FALSE)=0,"",VLOOKUP(B10,'2023'!$B$5:$I$30,6,FALSE)),"")</f>
        <v/>
      </c>
      <c r="N10" s="111">
        <f>IFERROR(IF(VLOOKUP(B10,Planilha5!$A$5:$I$30,7,FALSE)=0,"",VLOOKUP(B10,Planilha5!$A$5:$I$30,7,FALSE)),"")</f>
        <v>2</v>
      </c>
      <c r="O10" s="110">
        <f>IFERROR(IF(VLOOKUP(B10,'2023'!$B$5:$I$30,7,FALSE)=0,"",VLOOKUP(B10,'2023'!$B$5:$I$30,7,FALSE)),"")</f>
        <v>1</v>
      </c>
      <c r="P10" s="111">
        <f>IFERROR(IF(VLOOKUP(B10,Planilha5!$A$5:$I$30,8,FALSE)=0,"",VLOOKUP(B10,Planilha5!$A$5:$I$30,8,FALSE)),"")</f>
        <v>1</v>
      </c>
      <c r="Q10" s="110" t="str">
        <f>IFERROR(IF(VLOOKUP(B10,'2023'!$B$5:$I$30,8,FALSE)=0,"",VLOOKUP(B10,'2023'!$B$5:$I$30,8,FALSE)),"")</f>
        <v/>
      </c>
      <c r="R10" s="111" t="str">
        <f>IFERROR(IF(VLOOKUP(B10,Planilha5!$A$5:$I$30,9,FALSE)=0,"",VLOOKUP(B10,Planilha5!$A$5:$I$30,9,FALSE)),"")</f>
        <v/>
      </c>
      <c r="S10" s="110">
        <f>IFERROR(IF(VLOOKUP(B10,'2023'!$B$5:$J$30,9,FALSE)=0,"",VLOOKUP(B10,'2023'!$B$5:$J$30,9,FALSE)),"")</f>
        <v>22</v>
      </c>
      <c r="T10" s="111">
        <f>IFERROR(IF(VLOOKUP(B10,Planilha5!$A$5:$J$30,10,FALSE)=0,"",VLOOKUP(B10,Planilha5!$A$5:$J$30,10,FALSE)),"")</f>
        <v>9</v>
      </c>
    </row>
    <row r="11" spans="2:20" ht="20.100000000000001" customHeight="1" x14ac:dyDescent="0.25">
      <c r="B11" s="109" t="s">
        <v>47</v>
      </c>
      <c r="C11" s="110" t="str">
        <f>IFERROR(IF(VLOOKUP(B11,'2023'!$B$5:$I$30,2,FALSE)=0,"",VLOOKUP(B11,'2023'!$B$5:$I$30,2,FALSE)),"")</f>
        <v/>
      </c>
      <c r="D11" s="111" t="str">
        <f>IFERROR(IF(VLOOKUP(B11,Planilha5!$A$5:$I$30,2,FALSE)=0,"",VLOOKUP(B11,Planilha5!$A$5:$I$30,2,FALSE)),"")</f>
        <v/>
      </c>
      <c r="E11" s="110"/>
      <c r="F11" s="111" t="str">
        <f>IFERROR(IF(VLOOKUP(B11,Planilha5!$A$5:$I$30,3,FALSE)=0,"",VLOOKUP(B11,Planilha5!$A$5:$I$30,3,FALSE)),"")</f>
        <v/>
      </c>
      <c r="G11" s="110" t="str">
        <f>IFERROR(IF(VLOOKUP(B11,'2023'!$B$5:$I$30,3,FALSE)=0,"",VLOOKUP(B11,'2023'!$B$5:$I$30,3,FALSE)),"")</f>
        <v/>
      </c>
      <c r="H11" s="111" t="str">
        <f>IFERROR(IF(VLOOKUP(B11,Planilha5!$A$5:$I$30,4,FALSE)=0,"",VLOOKUP(B11,Planilha5!$A$5:$I$30,4,FALSE)),"")</f>
        <v/>
      </c>
      <c r="I11" s="110" t="str">
        <f>IFERROR(IF(VLOOKUP(B11,'2023'!$B$5:$I$30,4,FALSE)=0,"",VLOOKUP(B11,'2023'!$B$5:$I$30,4,FALSE)),"")</f>
        <v/>
      </c>
      <c r="J11" s="111" t="str">
        <f>IFERROR(IF(VLOOKUP(B11,Planilha5!$A$5:$I$30,5,FALSE)=0,"",VLOOKUP(B11,Planilha5!$A$5:$I$30,5,FALSE)),"")</f>
        <v/>
      </c>
      <c r="K11" s="110">
        <f>IFERROR(IF(VLOOKUP(B11,'2023'!$B$5:$I$30,5,FALSE)=0,"",VLOOKUP(B11,'2023'!$B$5:$I$30,5,FALSE)),"")</f>
        <v>15</v>
      </c>
      <c r="L11" s="111">
        <f>IFERROR(IF(VLOOKUP(B11,Planilha5!$A$5:$I$30,6,FALSE)=0,"",VLOOKUP(B11,Planilha5!$A$5:$I$30,6,FALSE)),"")</f>
        <v>4</v>
      </c>
      <c r="M11" s="110">
        <f>IFERROR(IF(VLOOKUP(B11,'2023'!$B$5:$I$30,6,FALSE)=0,"",VLOOKUP(B11,'2023'!$B$5:$I$30,6,FALSE)),"")</f>
        <v>1</v>
      </c>
      <c r="N11" s="111">
        <f>IFERROR(IF(VLOOKUP(B11,Planilha5!$A$5:$I$30,7,FALSE)=0,"",VLOOKUP(B11,Planilha5!$A$5:$I$30,7,FALSE)),"")</f>
        <v>2</v>
      </c>
      <c r="O11" s="110">
        <f>IFERROR(IF(VLOOKUP(B11,'2023'!$B$5:$I$30,7,FALSE)=0,"",VLOOKUP(B11,'2023'!$B$5:$I$30,7,FALSE)),"")</f>
        <v>2</v>
      </c>
      <c r="P11" s="111">
        <f>IFERROR(IF(VLOOKUP(B11,Planilha5!$A$5:$I$30,8,FALSE)=0,"",VLOOKUP(B11,Planilha5!$A$5:$I$30,8,FALSE)),"")</f>
        <v>5</v>
      </c>
      <c r="Q11" s="110" t="str">
        <f>IFERROR(IF(VLOOKUP(B11,'2023'!$B$5:$I$30,8,FALSE)=0,"",VLOOKUP(B11,'2023'!$B$5:$I$30,8,FALSE)),"")</f>
        <v/>
      </c>
      <c r="R11" s="111" t="str">
        <f>IFERROR(IF(VLOOKUP(B11,Planilha5!$A$5:$I$30,9,FALSE)=0,"",VLOOKUP(B11,Planilha5!$A$5:$I$30,9,FALSE)),"")</f>
        <v/>
      </c>
      <c r="S11" s="110">
        <f>IFERROR(IF(VLOOKUP(B11,'2023'!$B$5:$J$30,9,FALSE)=0,"",VLOOKUP(B11,'2023'!$B$5:$J$30,9,FALSE)),"")</f>
        <v>18</v>
      </c>
      <c r="T11" s="111">
        <f>IFERROR(IF(VLOOKUP(B11,Planilha5!$A$5:$J$30,10,FALSE)=0,"",VLOOKUP(B11,Planilha5!$A$5:$J$30,10,FALSE)),"")</f>
        <v>11</v>
      </c>
    </row>
    <row r="12" spans="2:20" ht="20.100000000000001" customHeight="1" x14ac:dyDescent="0.25">
      <c r="B12" s="109" t="s">
        <v>46</v>
      </c>
      <c r="C12" s="110" t="str">
        <f>IFERROR(IF(VLOOKUP(B12,'2023'!$B$5:$I$30,2,FALSE)=0,"",VLOOKUP(B12,'2023'!$B$5:$I$30,2,FALSE)),"")</f>
        <v/>
      </c>
      <c r="D12" s="111" t="str">
        <f>IFERROR(IF(VLOOKUP(B12,Planilha5!$A$5:$I$30,2,FALSE)=0,"",VLOOKUP(B12,Planilha5!$A$5:$I$30,2,FALSE)),"")</f>
        <v/>
      </c>
      <c r="E12" s="110"/>
      <c r="F12" s="111" t="str">
        <f>IFERROR(IF(VLOOKUP(B12,Planilha5!$A$5:$I$30,3,FALSE)=0,"",VLOOKUP(B12,Planilha5!$A$5:$I$30,3,FALSE)),"")</f>
        <v/>
      </c>
      <c r="G12" s="110" t="str">
        <f>IFERROR(IF(VLOOKUP(B12,'2023'!$B$5:$I$30,3,FALSE)=0,"",VLOOKUP(B12,'2023'!$B$5:$I$30,3,FALSE)),"")</f>
        <v/>
      </c>
      <c r="H12" s="111" t="str">
        <f>IFERROR(IF(VLOOKUP(B12,Planilha5!$A$5:$I$30,4,FALSE)=0,"",VLOOKUP(B12,Planilha5!$A$5:$I$30,4,FALSE)),"")</f>
        <v/>
      </c>
      <c r="I12" s="110" t="str">
        <f>IFERROR(IF(VLOOKUP(B12,'2023'!$B$5:$I$30,4,FALSE)=0,"",VLOOKUP(B12,'2023'!$B$5:$I$30,4,FALSE)),"")</f>
        <v/>
      </c>
      <c r="J12" s="111" t="str">
        <f>IFERROR(IF(VLOOKUP(B12,Planilha5!$A$5:$I$30,5,FALSE)=0,"",VLOOKUP(B12,Planilha5!$A$5:$I$30,5,FALSE)),"")</f>
        <v/>
      </c>
      <c r="K12" s="110">
        <f>IFERROR(IF(VLOOKUP(B12,'2023'!$B$5:$I$30,5,FALSE)=0,"",VLOOKUP(B12,'2023'!$B$5:$I$30,5,FALSE)),"")</f>
        <v>6</v>
      </c>
      <c r="L12" s="111">
        <f>IFERROR(IF(VLOOKUP(B12,Planilha5!$A$5:$I$30,6,FALSE)=0,"",VLOOKUP(B12,Planilha5!$A$5:$I$30,6,FALSE)),"")</f>
        <v>3</v>
      </c>
      <c r="M12" s="110">
        <f>IFERROR(IF(VLOOKUP(B12,'2023'!$B$5:$I$30,6,FALSE)=0,"",VLOOKUP(B12,'2023'!$B$5:$I$30,6,FALSE)),"")</f>
        <v>1</v>
      </c>
      <c r="N12" s="111">
        <f>IFERROR(IF(VLOOKUP(B12,Planilha5!$A$5:$I$30,7,FALSE)=0,"",VLOOKUP(B12,Planilha5!$A$5:$I$30,7,FALSE)),"")</f>
        <v>2</v>
      </c>
      <c r="O12" s="110">
        <f>IFERROR(IF(VLOOKUP(B12,'2023'!$B$5:$I$30,7,FALSE)=0,"",VLOOKUP(B12,'2023'!$B$5:$I$30,7,FALSE)),"")</f>
        <v>4</v>
      </c>
      <c r="P12" s="111">
        <f>IFERROR(IF(VLOOKUP(B12,Planilha5!$A$5:$I$30,8,FALSE)=0,"",VLOOKUP(B12,Planilha5!$A$5:$I$30,8,FALSE)),"")</f>
        <v>7</v>
      </c>
      <c r="Q12" s="110" t="str">
        <f>IFERROR(IF(VLOOKUP(B12,'2023'!$B$5:$I$30,8,FALSE)=0,"",VLOOKUP(B12,'2023'!$B$5:$I$30,8,FALSE)),"")</f>
        <v/>
      </c>
      <c r="R12" s="111">
        <f>IFERROR(IF(VLOOKUP(B12,Planilha5!$A$5:$I$30,9,FALSE)=0,"",VLOOKUP(B12,Planilha5!$A$5:$I$30,9,FALSE)),"")</f>
        <v>1</v>
      </c>
      <c r="S12" s="110">
        <f>IFERROR(IF(VLOOKUP(B12,'2023'!$B$5:$J$30,9,FALSE)=0,"",VLOOKUP(B12,'2023'!$B$5:$J$30,9,FALSE)),"")</f>
        <v>11</v>
      </c>
      <c r="T12" s="111">
        <f>IFERROR(IF(VLOOKUP(B12,Planilha5!$A$5:$J$30,10,FALSE)=0,"",VLOOKUP(B12,Planilha5!$A$5:$J$30,10,FALSE)),"")</f>
        <v>13</v>
      </c>
    </row>
    <row r="13" spans="2:20" ht="20.100000000000001" customHeight="1" x14ac:dyDescent="0.25">
      <c r="B13" s="109" t="s">
        <v>292</v>
      </c>
      <c r="C13" s="110">
        <f>IFERROR(IF(VLOOKUP(B13,'2023'!$B$5:$I$30,2,FALSE)=0,"",VLOOKUP(B13,'2023'!$B$5:$I$30,2,FALSE)),"")</f>
        <v>1</v>
      </c>
      <c r="D13" s="111">
        <f>IFERROR(IF(VLOOKUP(B13,Planilha5!$A$5:$I$30,2,FALSE)=0,"",VLOOKUP(B13,Planilha5!$A$5:$I$30,2,FALSE)),"")</f>
        <v>3</v>
      </c>
      <c r="E13" s="110"/>
      <c r="F13" s="111" t="str">
        <f>IFERROR(IF(VLOOKUP(B13,Planilha5!$A$5:$I$30,3,FALSE)=0,"",VLOOKUP(B13,Planilha5!$A$5:$I$30,3,FALSE)),"")</f>
        <v/>
      </c>
      <c r="G13" s="110">
        <f>IFERROR(IF(VLOOKUP(B13,'2023'!$B$5:$I$30,3,FALSE)=0,"",VLOOKUP(B13,'2023'!$B$5:$I$30,3,FALSE)),"")</f>
        <v>2</v>
      </c>
      <c r="H13" s="111">
        <f>IFERROR(IF(VLOOKUP(B13,Planilha5!$A$5:$I$30,4,FALSE)=0,"",VLOOKUP(B13,Planilha5!$A$5:$I$30,4,FALSE)),"")</f>
        <v>3</v>
      </c>
      <c r="I13" s="110">
        <f>IFERROR(IF(VLOOKUP(B13,'2023'!$B$5:$I$30,4,FALSE)=0,"",VLOOKUP(B13,'2023'!$B$5:$I$30,4,FALSE)),"")</f>
        <v>1</v>
      </c>
      <c r="J13" s="111">
        <f>IFERROR(IF(VLOOKUP(B13,Planilha5!$A$5:$I$30,5,FALSE)=0,"",VLOOKUP(B13,Planilha5!$A$5:$I$30,5,FALSE)),"")</f>
        <v>1</v>
      </c>
      <c r="K13" s="110" t="str">
        <f>IFERROR(IF(VLOOKUP(B13,'2023'!$B$5:$I$30,5,FALSE)=0,"",VLOOKUP(B13,'2023'!$B$5:$I$30,5,FALSE)),"")</f>
        <v/>
      </c>
      <c r="L13" s="111">
        <f>IFERROR(IF(VLOOKUP(B13,Planilha5!$A$5:$I$30,6,FALSE)=0,"",VLOOKUP(B13,Planilha5!$A$5:$I$30,6,FALSE)),"")</f>
        <v>11</v>
      </c>
      <c r="M13" s="110">
        <f>IFERROR(IF(VLOOKUP(B13,'2023'!$B$5:$I$30,6,FALSE)=0,"",VLOOKUP(B13,'2023'!$B$5:$I$30,6,FALSE)),"")</f>
        <v>5</v>
      </c>
      <c r="N13" s="111">
        <f>IFERROR(IF(VLOOKUP(B13,Planilha5!$A$5:$I$30,7,FALSE)=0,"",VLOOKUP(B13,Planilha5!$A$5:$I$30,7,FALSE)),"")</f>
        <v>17</v>
      </c>
      <c r="O13" s="110" t="str">
        <f>IFERROR(IF(VLOOKUP(B13,'2023'!$B$5:$I$30,7,FALSE)=0,"",VLOOKUP(B13,'2023'!$B$5:$I$30,7,FALSE)),"")</f>
        <v/>
      </c>
      <c r="P13" s="111">
        <f>IFERROR(IF(VLOOKUP(B13,Planilha5!$A$5:$I$30,8,FALSE)=0,"",VLOOKUP(B13,Planilha5!$A$5:$I$30,8,FALSE)),"")</f>
        <v>1</v>
      </c>
      <c r="Q13" s="110" t="str">
        <f>IFERROR(IF(VLOOKUP(B13,'2023'!$B$5:$I$30,8,FALSE)=0,"",VLOOKUP(B13,'2023'!$B$5:$I$30,8,FALSE)),"")</f>
        <v/>
      </c>
      <c r="R13" s="111">
        <f>IFERROR(IF(VLOOKUP(B13,Planilha5!$A$5:$I$30,9,FALSE)=0,"",VLOOKUP(B13,Planilha5!$A$5:$I$30,9,FALSE)),"")</f>
        <v>3</v>
      </c>
      <c r="S13" s="110">
        <f>IFERROR(IF(VLOOKUP(B13,'2023'!$B$5:$J$30,9,FALSE)=0,"",VLOOKUP(B13,'2023'!$B$5:$J$30,9,FALSE)),"")</f>
        <v>9</v>
      </c>
      <c r="T13" s="111">
        <f>IFERROR(IF(VLOOKUP(B13,Planilha5!$A$5:$J$30,10,FALSE)=0,"",VLOOKUP(B13,Planilha5!$A$5:$J$30,10,FALSE)),"")</f>
        <v>39</v>
      </c>
    </row>
    <row r="14" spans="2:20" ht="20.100000000000001" customHeight="1" x14ac:dyDescent="0.25">
      <c r="B14" s="109" t="s">
        <v>60</v>
      </c>
      <c r="C14" s="110" t="str">
        <f>IFERROR(IF(VLOOKUP(B14,'2023'!$B$5:$I$30,2,FALSE)=0,"",VLOOKUP(B14,'2023'!$B$5:$I$30,2,FALSE)),"")</f>
        <v/>
      </c>
      <c r="D14" s="111" t="str">
        <f>IFERROR(IF(VLOOKUP(B14,Planilha5!$A$5:$I$30,2,FALSE)=0,"",VLOOKUP(B14,Planilha5!$A$5:$I$30,2,FALSE)),"")</f>
        <v/>
      </c>
      <c r="E14" s="110"/>
      <c r="F14" s="111" t="str">
        <f>IFERROR(IF(VLOOKUP(B14,Planilha5!$A$5:$I$30,3,FALSE)=0,"",VLOOKUP(B14,Planilha5!$A$5:$I$30,3,FALSE)),"")</f>
        <v/>
      </c>
      <c r="G14" s="110" t="str">
        <f>IFERROR(IF(VLOOKUP(B14,'2023'!$B$5:$I$30,3,FALSE)=0,"",VLOOKUP(B14,'2023'!$B$5:$I$30,3,FALSE)),"")</f>
        <v/>
      </c>
      <c r="H14" s="111" t="str">
        <f>IFERROR(IF(VLOOKUP(B14,Planilha5!$A$5:$I$30,4,FALSE)=0,"",VLOOKUP(B14,Planilha5!$A$5:$I$30,4,FALSE)),"")</f>
        <v/>
      </c>
      <c r="I14" s="110" t="str">
        <f>IFERROR(IF(VLOOKUP(B14,'2023'!$B$5:$I$30,4,FALSE)=0,"",VLOOKUP(B14,'2023'!$B$5:$I$30,4,FALSE)),"")</f>
        <v/>
      </c>
      <c r="J14" s="111" t="str">
        <f>IFERROR(IF(VLOOKUP(B14,Planilha5!$A$5:$I$30,5,FALSE)=0,"",VLOOKUP(B14,Planilha5!$A$5:$I$30,5,FALSE)),"")</f>
        <v/>
      </c>
      <c r="K14" s="110">
        <f>IFERROR(IF(VLOOKUP(B14,'2023'!$B$5:$I$30,5,FALSE)=0,"",VLOOKUP(B14,'2023'!$B$5:$I$30,5,FALSE)),"")</f>
        <v>2</v>
      </c>
      <c r="L14" s="111" t="str">
        <f>IFERROR(IF(VLOOKUP(B14,Planilha5!$A$5:$I$30,6,FALSE)=0,"",VLOOKUP(B14,Planilha5!$A$5:$I$30,6,FALSE)),"")</f>
        <v/>
      </c>
      <c r="M14" s="110">
        <f>IFERROR(IF(VLOOKUP(B14,'2023'!$B$5:$I$30,6,FALSE)=0,"",VLOOKUP(B14,'2023'!$B$5:$I$30,6,FALSE)),"")</f>
        <v>4</v>
      </c>
      <c r="N14" s="111" t="str">
        <f>IFERROR(IF(VLOOKUP(B14,Planilha5!$A$5:$I$30,7,FALSE)=0,"",VLOOKUP(B14,Planilha5!$A$5:$I$30,7,FALSE)),"")</f>
        <v/>
      </c>
      <c r="O14" s="110">
        <f>IFERROR(IF(VLOOKUP(B14,'2023'!$B$5:$I$30,7,FALSE)=0,"",VLOOKUP(B14,'2023'!$B$5:$I$30,7,FALSE)),"")</f>
        <v>1</v>
      </c>
      <c r="P14" s="111" t="str">
        <f>IFERROR(IF(VLOOKUP(B14,Planilha5!$A$5:$I$30,8,FALSE)=0,"",VLOOKUP(B14,Planilha5!$A$5:$I$30,8,FALSE)),"")</f>
        <v/>
      </c>
      <c r="Q14" s="110" t="str">
        <f>IFERROR(IF(VLOOKUP(B14,'2023'!$B$5:$I$30,8,FALSE)=0,"",VLOOKUP(B14,'2023'!$B$5:$I$30,8,FALSE)),"")</f>
        <v/>
      </c>
      <c r="R14" s="111" t="str">
        <f>IFERROR(IF(VLOOKUP(B14,Planilha5!$A$5:$I$30,9,FALSE)=0,"",VLOOKUP(B14,Planilha5!$A$5:$I$30,9,FALSE)),"")</f>
        <v/>
      </c>
      <c r="S14" s="110">
        <f>IFERROR(IF(VLOOKUP(B14,'2023'!$B$5:$J$30,9,FALSE)=0,"",VLOOKUP(B14,'2023'!$B$5:$J$30,9,FALSE)),"")</f>
        <v>7</v>
      </c>
      <c r="T14" s="111" t="str">
        <f>IFERROR(IF(VLOOKUP(B14,Planilha5!$A$5:$J$30,10,FALSE)=0,"",VLOOKUP(B14,Planilha5!$A$5:$J$30,10,FALSE)),"")</f>
        <v/>
      </c>
    </row>
    <row r="15" spans="2:20" ht="20.100000000000001" customHeight="1" x14ac:dyDescent="0.25">
      <c r="B15" s="109" t="s">
        <v>61</v>
      </c>
      <c r="C15" s="110" t="str">
        <f>IFERROR(IF(VLOOKUP(B15,'2023'!$B$5:$I$30,2,FALSE)=0,"",VLOOKUP(B15,'2023'!$B$5:$I$30,2,FALSE)),"")</f>
        <v/>
      </c>
      <c r="D15" s="111" t="str">
        <f>IFERROR(IF(VLOOKUP(B15,Planilha5!$A$5:$I$30,2,FALSE)=0,"",VLOOKUP(B15,Planilha5!$A$5:$I$30,2,FALSE)),"")</f>
        <v/>
      </c>
      <c r="E15" s="110"/>
      <c r="F15" s="111" t="str">
        <f>IFERROR(IF(VLOOKUP(B15,Planilha5!$A$5:$I$30,3,FALSE)=0,"",VLOOKUP(B15,Planilha5!$A$5:$I$30,3,FALSE)),"")</f>
        <v/>
      </c>
      <c r="G15" s="110" t="str">
        <f>IFERROR(IF(VLOOKUP(B15,'2023'!$B$5:$I$30,3,FALSE)=0,"",VLOOKUP(B15,'2023'!$B$5:$I$30,3,FALSE)),"")</f>
        <v/>
      </c>
      <c r="H15" s="111" t="str">
        <f>IFERROR(IF(VLOOKUP(B15,Planilha5!$A$5:$I$30,4,FALSE)=0,"",VLOOKUP(B15,Planilha5!$A$5:$I$30,4,FALSE)),"")</f>
        <v/>
      </c>
      <c r="I15" s="110">
        <f>IFERROR(IF(VLOOKUP(B15,'2023'!$B$5:$I$30,4,FALSE)=0,"",VLOOKUP(B15,'2023'!$B$5:$I$30,4,FALSE)),"")</f>
        <v>1</v>
      </c>
      <c r="J15" s="111">
        <f>IFERROR(IF(VLOOKUP(B15,Planilha5!$A$5:$I$30,5,FALSE)=0,"",VLOOKUP(B15,Planilha5!$A$5:$I$30,5,FALSE)),"")</f>
        <v>2</v>
      </c>
      <c r="K15" s="110">
        <f>IFERROR(IF(VLOOKUP(B15,'2023'!$B$5:$I$30,5,FALSE)=0,"",VLOOKUP(B15,'2023'!$B$5:$I$30,5,FALSE)),"")</f>
        <v>3</v>
      </c>
      <c r="L15" s="111">
        <f>IFERROR(IF(VLOOKUP(B15,Planilha5!$A$5:$I$30,6,FALSE)=0,"",VLOOKUP(B15,Planilha5!$A$5:$I$30,6,FALSE)),"")</f>
        <v>3</v>
      </c>
      <c r="M15" s="110" t="str">
        <f>IFERROR(IF(VLOOKUP(B15,'2023'!$B$5:$I$30,6,FALSE)=0,"",VLOOKUP(B15,'2023'!$B$5:$I$30,6,FALSE)),"")</f>
        <v/>
      </c>
      <c r="N15" s="111" t="str">
        <f>IFERROR(IF(VLOOKUP(B15,Planilha5!$A$5:$I$30,7,FALSE)=0,"",VLOOKUP(B15,Planilha5!$A$5:$I$30,7,FALSE)),"")</f>
        <v/>
      </c>
      <c r="O15" s="110">
        <f>IFERROR(IF(VLOOKUP(B15,'2023'!$B$5:$I$30,7,FALSE)=0,"",VLOOKUP(B15,'2023'!$B$5:$I$30,7,FALSE)),"")</f>
        <v>3</v>
      </c>
      <c r="P15" s="111">
        <f>IFERROR(IF(VLOOKUP(B15,Planilha5!$A$5:$I$30,8,FALSE)=0,"",VLOOKUP(B15,Planilha5!$A$5:$I$30,8,FALSE)),"")</f>
        <v>1</v>
      </c>
      <c r="Q15" s="110" t="str">
        <f>IFERROR(IF(VLOOKUP(B15,'2023'!$B$5:$I$30,8,FALSE)=0,"",VLOOKUP(B15,'2023'!$B$5:$I$30,8,FALSE)),"")</f>
        <v/>
      </c>
      <c r="R15" s="111" t="str">
        <f>IFERROR(IF(VLOOKUP(B15,Planilha5!$A$5:$I$30,9,FALSE)=0,"",VLOOKUP(B15,Planilha5!$A$5:$I$30,9,FALSE)),"")</f>
        <v/>
      </c>
      <c r="S15" s="110">
        <f>IFERROR(IF(VLOOKUP(B15,'2023'!$B$5:$J$30,9,FALSE)=0,"",VLOOKUP(B15,'2023'!$B$5:$J$30,9,FALSE)),"")</f>
        <v>7</v>
      </c>
      <c r="T15" s="111">
        <f>IFERROR(IF(VLOOKUP(B15,Planilha5!$A$5:$J$30,10,FALSE)=0,"",VLOOKUP(B15,Planilha5!$A$5:$J$30,10,FALSE)),"")</f>
        <v>6</v>
      </c>
    </row>
    <row r="16" spans="2:20" ht="20.100000000000001" customHeight="1" x14ac:dyDescent="0.25">
      <c r="B16" s="109" t="s">
        <v>290</v>
      </c>
      <c r="C16" s="110" t="str">
        <f>IFERROR(IF(VLOOKUP(B16,'2023'!$B$5:$I$30,2,FALSE)=0,"",VLOOKUP(B16,'2023'!$B$5:$I$30,2,FALSE)),"")</f>
        <v/>
      </c>
      <c r="D16" s="111" t="str">
        <f>IFERROR(IF(VLOOKUP(B16,Planilha5!$A$5:$I$30,2,FALSE)=0,"",VLOOKUP(B16,Planilha5!$A$5:$I$30,2,FALSE)),"")</f>
        <v/>
      </c>
      <c r="E16" s="110"/>
      <c r="F16" s="111" t="str">
        <f>IFERROR(IF(VLOOKUP(B16,Planilha5!$A$5:$I$30,3,FALSE)=0,"",VLOOKUP(B16,Planilha5!$A$5:$I$30,3,FALSE)),"")</f>
        <v/>
      </c>
      <c r="G16" s="110" t="str">
        <f>IFERROR(IF(VLOOKUP(B16,'2023'!$B$5:$I$30,3,FALSE)=0,"",VLOOKUP(B16,'2023'!$B$5:$I$30,3,FALSE)),"")</f>
        <v/>
      </c>
      <c r="H16" s="111" t="str">
        <f>IFERROR(IF(VLOOKUP(B16,Planilha5!$A$5:$I$30,4,FALSE)=0,"",VLOOKUP(B16,Planilha5!$A$5:$I$30,4,FALSE)),"")</f>
        <v/>
      </c>
      <c r="I16" s="110" t="str">
        <f>IFERROR(IF(VLOOKUP(B16,'2023'!$B$5:$I$30,4,FALSE)=0,"",VLOOKUP(B16,'2023'!$B$5:$I$30,4,FALSE)),"")</f>
        <v/>
      </c>
      <c r="J16" s="111">
        <f>IFERROR(IF(VLOOKUP(B16,Planilha5!$A$5:$I$30,5,FALSE)=0,"",VLOOKUP(B16,Planilha5!$A$5:$I$30,5,FALSE)),"")</f>
        <v>7</v>
      </c>
      <c r="K16" s="110" t="str">
        <f>IFERROR(IF(VLOOKUP(B16,'2023'!$B$5:$I$30,5,FALSE)=0,"",VLOOKUP(B16,'2023'!$B$5:$I$30,5,FALSE)),"")</f>
        <v/>
      </c>
      <c r="L16" s="111">
        <f>IFERROR(IF(VLOOKUP(B16,Planilha5!$A$5:$I$30,6,FALSE)=0,"",VLOOKUP(B16,Planilha5!$A$5:$I$30,6,FALSE)),"")</f>
        <v>7</v>
      </c>
      <c r="M16" s="110" t="str">
        <f>IFERROR(IF(VLOOKUP(B16,'2023'!$B$5:$I$30,6,FALSE)=0,"",VLOOKUP(B16,'2023'!$B$5:$I$30,6,FALSE)),"")</f>
        <v/>
      </c>
      <c r="N16" s="111">
        <f>IFERROR(IF(VLOOKUP(B16,Planilha5!$A$5:$I$30,7,FALSE)=0,"",VLOOKUP(B16,Planilha5!$A$5:$I$30,7,FALSE)),"")</f>
        <v>4</v>
      </c>
      <c r="O16" s="110" t="str">
        <f>IFERROR(IF(VLOOKUP(B16,'2023'!$B$5:$I$30,7,FALSE)=0,"",VLOOKUP(B16,'2023'!$B$5:$I$30,7,FALSE)),"")</f>
        <v/>
      </c>
      <c r="P16" s="111">
        <f>IFERROR(IF(VLOOKUP(B16,Planilha5!$A$5:$I$30,8,FALSE)=0,"",VLOOKUP(B16,Planilha5!$A$5:$I$30,8,FALSE)),"")</f>
        <v>2</v>
      </c>
      <c r="Q16" s="110" t="str">
        <f>IFERROR(IF(VLOOKUP(B16,'2023'!$B$5:$I$30,8,FALSE)=0,"",VLOOKUP(B16,'2023'!$B$5:$I$30,8,FALSE)),"")</f>
        <v/>
      </c>
      <c r="R16" s="111" t="str">
        <f>IFERROR(IF(VLOOKUP(B16,Planilha5!$A$5:$I$30,9,FALSE)=0,"",VLOOKUP(B16,Planilha5!$A$5:$I$30,9,FALSE)),"")</f>
        <v/>
      </c>
      <c r="S16" s="110" t="str">
        <f>IFERROR(IF(VLOOKUP(B16,'2023'!$B$5:$J$30,9,FALSE)=0,"",VLOOKUP(B16,'2023'!$B$5:$J$30,9,FALSE)),"")</f>
        <v/>
      </c>
      <c r="T16" s="111">
        <f>IFERROR(IF(VLOOKUP(B16,Planilha5!$A$5:$J$30,10,FALSE)=0,"",VLOOKUP(B16,Planilha5!$A$5:$J$30,10,FALSE)),"")</f>
        <v>20</v>
      </c>
    </row>
    <row r="17" spans="2:20" ht="20.100000000000001" customHeight="1" x14ac:dyDescent="0.25">
      <c r="B17" s="109" t="s">
        <v>57</v>
      </c>
      <c r="C17" s="110" t="str">
        <f>IFERROR(IF(VLOOKUP(B17,'2023'!$B$5:$I$30,2,FALSE)=0,"",VLOOKUP(B17,'2023'!$B$5:$I$30,2,FALSE)),"")</f>
        <v/>
      </c>
      <c r="D17" s="111" t="str">
        <f>IFERROR(IF(VLOOKUP(B17,Planilha5!$A$5:$I$30,2,FALSE)=0,"",VLOOKUP(B17,Planilha5!$A$5:$I$30,2,FALSE)),"")</f>
        <v/>
      </c>
      <c r="E17" s="110"/>
      <c r="F17" s="111" t="str">
        <f>IFERROR(IF(VLOOKUP(B17,Planilha5!$A$5:$I$30,3,FALSE)=0,"",VLOOKUP(B17,Planilha5!$A$5:$I$30,3,FALSE)),"")</f>
        <v/>
      </c>
      <c r="G17" s="110" t="str">
        <f>IFERROR(IF(VLOOKUP(B17,'2023'!$B$5:$I$30,3,FALSE)=0,"",VLOOKUP(B17,'2023'!$B$5:$I$30,3,FALSE)),"")</f>
        <v/>
      </c>
      <c r="H17" s="111" t="str">
        <f>IFERROR(IF(VLOOKUP(B17,Planilha5!$A$5:$I$30,4,FALSE)=0,"",VLOOKUP(B17,Planilha5!$A$5:$I$30,4,FALSE)),"")</f>
        <v/>
      </c>
      <c r="I17" s="110" t="str">
        <f>IFERROR(IF(VLOOKUP(B17,'2023'!$B$5:$I$30,4,FALSE)=0,"",VLOOKUP(B17,'2023'!$B$5:$I$30,4,FALSE)),"")</f>
        <v/>
      </c>
      <c r="J17" s="111" t="str">
        <f>IFERROR(IF(VLOOKUP(B17,Planilha5!$A$5:$I$30,5,FALSE)=0,"",VLOOKUP(B17,Planilha5!$A$5:$I$30,5,FALSE)),"")</f>
        <v/>
      </c>
      <c r="K17" s="110">
        <f>IFERROR(IF(VLOOKUP(B17,'2023'!$B$5:$I$30,5,FALSE)=0,"",VLOOKUP(B17,'2023'!$B$5:$I$30,5,FALSE)),"")</f>
        <v>3</v>
      </c>
      <c r="L17" s="111">
        <f>IFERROR(IF(VLOOKUP(B17,Planilha5!$A$5:$I$30,6,FALSE)=0,"",VLOOKUP(B17,Planilha5!$A$5:$I$30,6,FALSE)),"")</f>
        <v>2</v>
      </c>
      <c r="M17" s="110" t="str">
        <f>IFERROR(IF(VLOOKUP(B17,'2023'!$B$5:$I$30,6,FALSE)=0,"",VLOOKUP(B17,'2023'!$B$5:$I$30,6,FALSE)),"")</f>
        <v/>
      </c>
      <c r="N17" s="111" t="str">
        <f>IFERROR(IF(VLOOKUP(B17,Planilha5!$A$5:$I$30,7,FALSE)=0,"",VLOOKUP(B17,Planilha5!$A$5:$I$30,7,FALSE)),"")</f>
        <v/>
      </c>
      <c r="O17" s="110" t="str">
        <f>IFERROR(IF(VLOOKUP(B17,'2023'!$B$5:$I$30,7,FALSE)=0,"",VLOOKUP(B17,'2023'!$B$5:$I$30,7,FALSE)),"")</f>
        <v/>
      </c>
      <c r="P17" s="111">
        <f>IFERROR(IF(VLOOKUP(B17,Planilha5!$A$5:$I$30,8,FALSE)=0,"",VLOOKUP(B17,Planilha5!$A$5:$I$30,8,FALSE)),"")</f>
        <v>1</v>
      </c>
      <c r="Q17" s="110" t="str">
        <f>IFERROR(IF(VLOOKUP(B17,'2023'!$B$5:$I$30,8,FALSE)=0,"",VLOOKUP(B17,'2023'!$B$5:$I$30,8,FALSE)),"")</f>
        <v/>
      </c>
      <c r="R17" s="111" t="str">
        <f>IFERROR(IF(VLOOKUP(B17,Planilha5!$A$5:$I$30,9,FALSE)=0,"",VLOOKUP(B17,Planilha5!$A$5:$I$30,9,FALSE)),"")</f>
        <v/>
      </c>
      <c r="S17" s="110">
        <f>IFERROR(IF(VLOOKUP(B17,'2023'!$B$5:$J$30,9,FALSE)=0,"",VLOOKUP(B17,'2023'!$B$5:$J$30,9,FALSE)),"")</f>
        <v>3</v>
      </c>
      <c r="T17" s="111">
        <f>IFERROR(IF(VLOOKUP(B17,Planilha5!$A$5:$J$30,10,FALSE)=0,"",VLOOKUP(B17,Planilha5!$A$5:$J$30,10,FALSE)),"")</f>
        <v>3</v>
      </c>
    </row>
    <row r="18" spans="2:20" ht="20.100000000000001" customHeight="1" x14ac:dyDescent="0.25">
      <c r="B18" s="109" t="s">
        <v>70</v>
      </c>
      <c r="C18" s="110" t="str">
        <f>IFERROR(IF(VLOOKUP(B18,'2023'!$B$5:$I$30,2,FALSE)=0,"",VLOOKUP(B18,'2023'!$B$5:$I$30,2,FALSE)),"")</f>
        <v/>
      </c>
      <c r="D18" s="111" t="str">
        <f>IFERROR(IF(VLOOKUP(B18,Planilha5!$A$5:$I$30,2,FALSE)=0,"",VLOOKUP(B18,Planilha5!$A$5:$I$30,2,FALSE)),"")</f>
        <v/>
      </c>
      <c r="E18" s="110"/>
      <c r="F18" s="111" t="str">
        <f>IFERROR(IF(VLOOKUP(B18,Planilha5!$A$5:$I$30,3,FALSE)=0,"",VLOOKUP(B18,Planilha5!$A$5:$I$30,3,FALSE)),"")</f>
        <v/>
      </c>
      <c r="G18" s="110" t="str">
        <f>IFERROR(IF(VLOOKUP(B18,'2023'!$B$5:$I$30,3,FALSE)=0,"",VLOOKUP(B18,'2023'!$B$5:$I$30,3,FALSE)),"")</f>
        <v/>
      </c>
      <c r="H18" s="111" t="str">
        <f>IFERROR(IF(VLOOKUP(B18,Planilha5!$A$5:$I$30,4,FALSE)=0,"",VLOOKUP(B18,Planilha5!$A$5:$I$30,4,FALSE)),"")</f>
        <v/>
      </c>
      <c r="I18" s="110" t="str">
        <f>IFERROR(IF(VLOOKUP(B18,'2023'!$B$5:$I$30,4,FALSE)=0,"",VLOOKUP(B18,'2023'!$B$5:$I$30,4,FALSE)),"")</f>
        <v/>
      </c>
      <c r="J18" s="111" t="str">
        <f>IFERROR(IF(VLOOKUP(B18,Planilha5!$A$5:$I$30,5,FALSE)=0,"",VLOOKUP(B18,Planilha5!$A$5:$I$30,5,FALSE)),"")</f>
        <v/>
      </c>
      <c r="K18" s="110" t="str">
        <f>IFERROR(IF(VLOOKUP(B18,'2023'!$B$5:$I$30,5,FALSE)=0,"",VLOOKUP(B18,'2023'!$B$5:$I$30,5,FALSE)),"")</f>
        <v/>
      </c>
      <c r="L18" s="111" t="str">
        <f>IFERROR(IF(VLOOKUP(B18,Planilha5!$A$5:$I$30,6,FALSE)=0,"",VLOOKUP(B18,Planilha5!$A$5:$I$30,6,FALSE)),"")</f>
        <v/>
      </c>
      <c r="M18" s="110" t="str">
        <f>IFERROR(IF(VLOOKUP(B18,'2023'!$B$5:$I$30,6,FALSE)=0,"",VLOOKUP(B18,'2023'!$B$5:$I$30,6,FALSE)),"")</f>
        <v/>
      </c>
      <c r="N18" s="111" t="str">
        <f>IFERROR(IF(VLOOKUP(B18,Planilha5!$A$5:$I$30,7,FALSE)=0,"",VLOOKUP(B18,Planilha5!$A$5:$I$30,7,FALSE)),"")</f>
        <v/>
      </c>
      <c r="O18" s="110" t="str">
        <f>IFERROR(IF(VLOOKUP(B18,'2023'!$B$5:$I$30,7,FALSE)=0,"",VLOOKUP(B18,'2023'!$B$5:$I$30,7,FALSE)),"")</f>
        <v/>
      </c>
      <c r="P18" s="111" t="str">
        <f>IFERROR(IF(VLOOKUP(B18,Planilha5!$A$5:$I$30,8,FALSE)=0,"",VLOOKUP(B18,Planilha5!$A$5:$I$30,8,FALSE)),"")</f>
        <v/>
      </c>
      <c r="Q18" s="110" t="str">
        <f>IFERROR(IF(VLOOKUP(B18,'2023'!$B$5:$I$30,8,FALSE)=0,"",VLOOKUP(B18,'2023'!$B$5:$I$30,8,FALSE)),"")</f>
        <v/>
      </c>
      <c r="R18" s="111" t="str">
        <f>IFERROR(IF(VLOOKUP(B18,Planilha5!$A$5:$I$30,9,FALSE)=0,"",VLOOKUP(B18,Planilha5!$A$5:$I$30,9,FALSE)),"")</f>
        <v/>
      </c>
      <c r="S18" s="110" t="str">
        <f>IFERROR(IF(VLOOKUP(B18,'2023'!$B$5:$J$30,9,FALSE)=0,"",VLOOKUP(B18,'2023'!$B$5:$J$30,9,FALSE)),"")</f>
        <v/>
      </c>
      <c r="T18" s="111" t="str">
        <f>IFERROR(IF(VLOOKUP(B18,Planilha5!$A$5:$J$30,10,FALSE)=0,"",VLOOKUP(B18,Planilha5!$A$5:$J$30,10,FALSE)),"")</f>
        <v/>
      </c>
    </row>
    <row r="19" spans="2:20" ht="20.100000000000001" customHeight="1" x14ac:dyDescent="0.25">
      <c r="B19" s="109" t="s">
        <v>54</v>
      </c>
      <c r="C19" s="110" t="str">
        <f>IFERROR(IF(VLOOKUP(B19,'2023'!$B$5:$I$30,2,FALSE)=0,"",VLOOKUP(B19,'2023'!$B$5:$I$30,2,FALSE)),"")</f>
        <v/>
      </c>
      <c r="D19" s="111" t="str">
        <f>IFERROR(IF(VLOOKUP(B19,Planilha5!$A$5:$I$30,2,FALSE)=0,"",VLOOKUP(B19,Planilha5!$A$5:$I$30,2,FALSE)),"")</f>
        <v/>
      </c>
      <c r="E19" s="110"/>
      <c r="F19" s="111" t="str">
        <f>IFERROR(IF(VLOOKUP(B19,Planilha5!$A$5:$I$30,3,FALSE)=0,"",VLOOKUP(B19,Planilha5!$A$5:$I$30,3,FALSE)),"")</f>
        <v/>
      </c>
      <c r="G19" s="110" t="str">
        <f>IFERROR(IF(VLOOKUP(B19,'2023'!$B$5:$I$30,3,FALSE)=0,"",VLOOKUP(B19,'2023'!$B$5:$I$30,3,FALSE)),"")</f>
        <v/>
      </c>
      <c r="H19" s="111">
        <f>IFERROR(IF(VLOOKUP(B19,Planilha5!$A$5:$I$30,4,FALSE)=0,"",VLOOKUP(B19,Planilha5!$A$5:$I$30,4,FALSE)),"")</f>
        <v>1</v>
      </c>
      <c r="I19" s="110">
        <f>IFERROR(IF(VLOOKUP(B19,'2023'!$B$5:$I$30,4,FALSE)=0,"",VLOOKUP(B19,'2023'!$B$5:$I$30,4,FALSE)),"")</f>
        <v>1</v>
      </c>
      <c r="J19" s="111" t="str">
        <f>IFERROR(IF(VLOOKUP(B19,Planilha5!$A$5:$I$30,5,FALSE)=0,"",VLOOKUP(B19,Planilha5!$A$5:$I$30,5,FALSE)),"")</f>
        <v/>
      </c>
      <c r="K19" s="110">
        <f>IFERROR(IF(VLOOKUP(B19,'2023'!$B$5:$I$30,5,FALSE)=0,"",VLOOKUP(B19,'2023'!$B$5:$I$30,5,FALSE)),"")</f>
        <v>2</v>
      </c>
      <c r="L19" s="111" t="str">
        <f>IFERROR(IF(VLOOKUP(B19,Planilha5!$A$5:$I$30,6,FALSE)=0,"",VLOOKUP(B19,Planilha5!$A$5:$I$30,6,FALSE)),"")</f>
        <v/>
      </c>
      <c r="M19" s="110" t="str">
        <f>IFERROR(IF(VLOOKUP(B19,'2023'!$B$5:$I$30,6,FALSE)=0,"",VLOOKUP(B19,'2023'!$B$5:$I$30,6,FALSE)),"")</f>
        <v/>
      </c>
      <c r="N19" s="111" t="str">
        <f>IFERROR(IF(VLOOKUP(B19,Planilha5!$A$5:$I$30,7,FALSE)=0,"",VLOOKUP(B19,Planilha5!$A$5:$I$30,7,FALSE)),"")</f>
        <v/>
      </c>
      <c r="O19" s="110" t="str">
        <f>IFERROR(IF(VLOOKUP(B19,'2023'!$B$5:$I$30,7,FALSE)=0,"",VLOOKUP(B19,'2023'!$B$5:$I$30,7,FALSE)),"")</f>
        <v/>
      </c>
      <c r="P19" s="111" t="str">
        <f>IFERROR(IF(VLOOKUP(B19,Planilha5!$A$5:$I$30,8,FALSE)=0,"",VLOOKUP(B19,Planilha5!$A$5:$I$30,8,FALSE)),"")</f>
        <v/>
      </c>
      <c r="Q19" s="110" t="str">
        <f>IFERROR(IF(VLOOKUP(B19,'2023'!$B$5:$I$30,8,FALSE)=0,"",VLOOKUP(B19,'2023'!$B$5:$I$30,8,FALSE)),"")</f>
        <v/>
      </c>
      <c r="R19" s="111" t="str">
        <f>IFERROR(IF(VLOOKUP(B19,Planilha5!$A$5:$I$30,9,FALSE)=0,"",VLOOKUP(B19,Planilha5!$A$5:$I$30,9,FALSE)),"")</f>
        <v/>
      </c>
      <c r="S19" s="110">
        <f>IFERROR(IF(VLOOKUP(B19,'2023'!$B$5:$J$30,9,FALSE)=0,"",VLOOKUP(B19,'2023'!$B$5:$J$30,9,FALSE)),"")</f>
        <v>3</v>
      </c>
      <c r="T19" s="111">
        <f>IFERROR(IF(VLOOKUP(B19,Planilha5!$A$5:$J$30,10,FALSE)=0,"",VLOOKUP(B19,Planilha5!$A$5:$J$30,10,FALSE)),"")</f>
        <v>1</v>
      </c>
    </row>
    <row r="20" spans="2:20" ht="20.100000000000001" customHeight="1" x14ac:dyDescent="0.25">
      <c r="B20" s="109" t="s">
        <v>101</v>
      </c>
      <c r="C20" s="110" t="str">
        <f>IFERROR(IF(VLOOKUP(B20,'2023'!$B$5:$I$30,2,FALSE)=0,"",VLOOKUP(B20,'2023'!$B$5:$I$30,2,FALSE)),"")</f>
        <v/>
      </c>
      <c r="D20" s="111" t="str">
        <f>IFERROR(IF(VLOOKUP(B20,Planilha5!$A$5:$I$30,2,FALSE)=0,"",VLOOKUP(B20,Planilha5!$A$5:$I$30,2,FALSE)),"")</f>
        <v/>
      </c>
      <c r="E20" s="110"/>
      <c r="F20" s="111" t="str">
        <f>IFERROR(IF(VLOOKUP(B20,Planilha5!$A$5:$I$30,3,FALSE)=0,"",VLOOKUP(B20,Planilha5!$A$5:$I$30,3,FALSE)),"")</f>
        <v/>
      </c>
      <c r="G20" s="110" t="str">
        <f>IFERROR(IF(VLOOKUP(B20,'2023'!$B$5:$I$30,3,FALSE)=0,"",VLOOKUP(B20,'2023'!$B$5:$I$30,3,FALSE)),"")</f>
        <v/>
      </c>
      <c r="H20" s="111" t="str">
        <f>IFERROR(IF(VLOOKUP(B20,Planilha5!$A$5:$I$30,4,FALSE)=0,"",VLOOKUP(B20,Planilha5!$A$5:$I$30,4,FALSE)),"")</f>
        <v/>
      </c>
      <c r="I20" s="110" t="str">
        <f>IFERROR(IF(VLOOKUP(B20,'2023'!$B$5:$I$30,4,FALSE)=0,"",VLOOKUP(B20,'2023'!$B$5:$I$30,4,FALSE)),"")</f>
        <v/>
      </c>
      <c r="J20" s="111" t="str">
        <f>IFERROR(IF(VLOOKUP(B20,Planilha5!$A$5:$I$30,5,FALSE)=0,"",VLOOKUP(B20,Planilha5!$A$5:$I$30,5,FALSE)),"")</f>
        <v/>
      </c>
      <c r="K20" s="110" t="str">
        <f>IFERROR(IF(VLOOKUP(B20,'2023'!$B$5:$I$30,5,FALSE)=0,"",VLOOKUP(B20,'2023'!$B$5:$I$30,5,FALSE)),"")</f>
        <v/>
      </c>
      <c r="L20" s="111">
        <f>IFERROR(IF(VLOOKUP(B20,Planilha5!$A$5:$I$30,6,FALSE)=0,"",VLOOKUP(B20,Planilha5!$A$5:$I$30,6,FALSE)),"")</f>
        <v>1</v>
      </c>
      <c r="M20" s="110">
        <f>IFERROR(IF(VLOOKUP(B20,'2023'!$B$5:$I$30,6,FALSE)=0,"",VLOOKUP(B20,'2023'!$B$5:$I$30,6,FALSE)),"")</f>
        <v>1</v>
      </c>
      <c r="N20" s="111">
        <f>IFERROR(IF(VLOOKUP(B20,Planilha5!$A$5:$I$30,7,FALSE)=0,"",VLOOKUP(B20,Planilha5!$A$5:$I$30,7,FALSE)),"")</f>
        <v>1</v>
      </c>
      <c r="O20" s="110" t="str">
        <f>IFERROR(IF(VLOOKUP(B20,'2023'!$B$5:$I$30,7,FALSE)=0,"",VLOOKUP(B20,'2023'!$B$5:$I$30,7,FALSE)),"")</f>
        <v/>
      </c>
      <c r="P20" s="111" t="str">
        <f>IFERROR(IF(VLOOKUP(B20,Planilha5!$A$5:$I$30,8,FALSE)=0,"",VLOOKUP(B20,Planilha5!$A$5:$I$30,8,FALSE)),"")</f>
        <v/>
      </c>
      <c r="Q20" s="110" t="str">
        <f>IFERROR(IF(VLOOKUP(B20,'2023'!$B$5:$I$30,8,FALSE)=0,"",VLOOKUP(B20,'2023'!$B$5:$I$30,8,FALSE)),"")</f>
        <v/>
      </c>
      <c r="R20" s="111" t="str">
        <f>IFERROR(IF(VLOOKUP(B20,Planilha5!$A$5:$I$30,9,FALSE)=0,"",VLOOKUP(B20,Planilha5!$A$5:$I$30,9,FALSE)),"")</f>
        <v/>
      </c>
      <c r="S20" s="110">
        <f>IFERROR(IF(VLOOKUP(B20,'2023'!$B$5:$J$30,9,FALSE)=0,"",VLOOKUP(B20,'2023'!$B$5:$J$30,9,FALSE)),"")</f>
        <v>1</v>
      </c>
      <c r="T20" s="111">
        <f>IFERROR(IF(VLOOKUP(B20,Planilha5!$A$5:$J$30,10,FALSE)=0,"",VLOOKUP(B20,Planilha5!$A$5:$J$30,10,FALSE)),"")</f>
        <v>2</v>
      </c>
    </row>
    <row r="21" spans="2:20" ht="20.100000000000001" customHeight="1" x14ac:dyDescent="0.25">
      <c r="B21" s="109" t="s">
        <v>52</v>
      </c>
      <c r="C21" s="110" t="str">
        <f>IFERROR(IF(VLOOKUP(B21,'2023'!$B$5:$I$30,2,FALSE)=0,"",VLOOKUP(B21,'2023'!$B$5:$I$30,2,FALSE)),"")</f>
        <v/>
      </c>
      <c r="D21" s="111" t="str">
        <f>IFERROR(IF(VLOOKUP(B21,Planilha5!$A$5:$I$30,2,FALSE)=0,"",VLOOKUP(B21,Planilha5!$A$5:$I$30,2,FALSE)),"")</f>
        <v/>
      </c>
      <c r="E21" s="110"/>
      <c r="F21" s="111" t="str">
        <f>IFERROR(IF(VLOOKUP(B21,Planilha5!$A$5:$I$30,3,FALSE)=0,"",VLOOKUP(B21,Planilha5!$A$5:$I$30,3,FALSE)),"")</f>
        <v/>
      </c>
      <c r="G21" s="110" t="str">
        <f>IFERROR(IF(VLOOKUP(B21,'2023'!$B$5:$I$30,3,FALSE)=0,"",VLOOKUP(B21,'2023'!$B$5:$I$30,3,FALSE)),"")</f>
        <v/>
      </c>
      <c r="H21" s="111" t="str">
        <f>IFERROR(IF(VLOOKUP(B21,Planilha5!$A$5:$I$30,4,FALSE)=0,"",VLOOKUP(B21,Planilha5!$A$5:$I$30,4,FALSE)),"")</f>
        <v/>
      </c>
      <c r="I21" s="110" t="str">
        <f>IFERROR(IF(VLOOKUP(B21,'2023'!$B$5:$I$30,4,FALSE)=0,"",VLOOKUP(B21,'2023'!$B$5:$I$30,4,FALSE)),"")</f>
        <v/>
      </c>
      <c r="J21" s="111" t="str">
        <f>IFERROR(IF(VLOOKUP(B21,Planilha5!$A$5:$I$30,5,FALSE)=0,"",VLOOKUP(B21,Planilha5!$A$5:$I$30,5,FALSE)),"")</f>
        <v/>
      </c>
      <c r="K21" s="110">
        <f>IFERROR(IF(VLOOKUP(B21,'2023'!$B$5:$I$30,5,FALSE)=0,"",VLOOKUP(B21,'2023'!$B$5:$I$30,5,FALSE)),"")</f>
        <v>2</v>
      </c>
      <c r="L21" s="111" t="str">
        <f>IFERROR(IF(VLOOKUP(B21,Planilha5!$A$5:$I$30,6,FALSE)=0,"",VLOOKUP(B21,Planilha5!$A$5:$I$30,6,FALSE)),"")</f>
        <v/>
      </c>
      <c r="M21" s="110" t="str">
        <f>IFERROR(IF(VLOOKUP(B21,'2023'!$B$5:$I$30,6,FALSE)=0,"",VLOOKUP(B21,'2023'!$B$5:$I$30,6,FALSE)),"")</f>
        <v/>
      </c>
      <c r="N21" s="111" t="str">
        <f>IFERROR(IF(VLOOKUP(B21,Planilha5!$A$5:$I$30,7,FALSE)=0,"",VLOOKUP(B21,Planilha5!$A$5:$I$30,7,FALSE)),"")</f>
        <v/>
      </c>
      <c r="O21" s="110" t="str">
        <f>IFERROR(IF(VLOOKUP(B21,'2023'!$B$5:$I$30,7,FALSE)=0,"",VLOOKUP(B21,'2023'!$B$5:$I$30,7,FALSE)),"")</f>
        <v/>
      </c>
      <c r="P21" s="111" t="str">
        <f>IFERROR(IF(VLOOKUP(B21,Planilha5!$A$5:$I$30,8,FALSE)=0,"",VLOOKUP(B21,Planilha5!$A$5:$I$30,8,FALSE)),"")</f>
        <v/>
      </c>
      <c r="Q21" s="110" t="str">
        <f>IFERROR(IF(VLOOKUP(B21,'2023'!$B$5:$I$30,8,FALSE)=0,"",VLOOKUP(B21,'2023'!$B$5:$I$30,8,FALSE)),"")</f>
        <v/>
      </c>
      <c r="R21" s="111" t="str">
        <f>IFERROR(IF(VLOOKUP(B21,Planilha5!$A$5:$I$30,9,FALSE)=0,"",VLOOKUP(B21,Planilha5!$A$5:$I$30,9,FALSE)),"")</f>
        <v/>
      </c>
      <c r="S21" s="110">
        <f>IFERROR(IF(VLOOKUP(B21,'2023'!$B$5:$J$30,9,FALSE)=0,"",VLOOKUP(B21,'2023'!$B$5:$J$30,9,FALSE)),"")</f>
        <v>2</v>
      </c>
      <c r="T21" s="111" t="str">
        <f>IFERROR(IF(VLOOKUP(B21,Planilha5!$A$5:$J$30,10,FALSE)=0,"",VLOOKUP(B21,Planilha5!$A$5:$J$30,10,FALSE)),"")</f>
        <v/>
      </c>
    </row>
    <row r="22" spans="2:20" ht="20.100000000000001" hidden="1" customHeight="1" x14ac:dyDescent="0.25">
      <c r="B22" s="109" t="s">
        <v>293</v>
      </c>
      <c r="C22" s="110" t="str">
        <f>IFERROR(IF(VLOOKUP(B22,'2023'!$B$5:$I$30,2,FALSE)=0,"",VLOOKUP(B22,'2023'!$B$5:$I$30,2,FALSE)),"")</f>
        <v/>
      </c>
      <c r="D22" s="111" t="str">
        <f>IFERROR(IF(VLOOKUP(B22,Planilha5!$A$5:$I$30,2,FALSE)=0,"",VLOOKUP(B22,Planilha5!$A$5:$I$30,2,FALSE)),"")</f>
        <v/>
      </c>
      <c r="E22" s="110"/>
      <c r="F22" s="111" t="str">
        <f>IFERROR(IF(VLOOKUP(B22,Planilha5!$A$5:$I$30,3,FALSE)=0,"",VLOOKUP(B22,Planilha5!$A$5:$I$30,3,FALSE)),"")</f>
        <v/>
      </c>
      <c r="G22" s="110" t="str">
        <f>IFERROR(IF(VLOOKUP(B22,'2023'!$B$5:$I$30,3,FALSE)=0,"",VLOOKUP(B22,'2023'!$B$5:$I$30,3,FALSE)),"")</f>
        <v/>
      </c>
      <c r="H22" s="111" t="str">
        <f>IFERROR(IF(VLOOKUP(B22,Planilha5!$A$5:$I$30,4,FALSE)=0,"",VLOOKUP(B22,Planilha5!$A$5:$I$30,4,FALSE)),"")</f>
        <v/>
      </c>
      <c r="I22" s="110" t="str">
        <f>IFERROR(IF(VLOOKUP(B22,'2023'!$B$5:$I$30,4,FALSE)=0,"",VLOOKUP(B22,'2023'!$B$5:$I$30,4,FALSE)),"")</f>
        <v/>
      </c>
      <c r="J22" s="111" t="str">
        <f>IFERROR(IF(VLOOKUP(B22,Planilha5!$A$5:$I$30,5,FALSE)=0,"",VLOOKUP(B22,Planilha5!$A$5:$I$30,5,FALSE)),"")</f>
        <v/>
      </c>
      <c r="K22" s="110" t="str">
        <f>IFERROR(IF(VLOOKUP(B22,'2023'!$B$5:$I$30,5,FALSE)=0,"",VLOOKUP(B22,'2023'!$B$5:$I$30,5,FALSE)),"")</f>
        <v/>
      </c>
      <c r="L22" s="111" t="str">
        <f>IFERROR(IF(VLOOKUP(B22,Planilha5!$A$5:$I$30,6,FALSE)=0,"",VLOOKUP(B22,Planilha5!$A$5:$I$30,6,FALSE)),"")</f>
        <v/>
      </c>
      <c r="M22" s="110" t="str">
        <f>IFERROR(IF(VLOOKUP(B22,'2023'!$B$5:$I$30,6,FALSE)=0,"",VLOOKUP(B22,'2023'!$B$5:$I$30,6,FALSE)),"")</f>
        <v/>
      </c>
      <c r="N22" s="111" t="str">
        <f>IFERROR(IF(VLOOKUP(B22,Planilha5!$A$5:$I$30,7,FALSE)=0,"",VLOOKUP(B22,Planilha5!$A$5:$I$30,7,FALSE)),"")</f>
        <v/>
      </c>
      <c r="O22" s="110" t="str">
        <f>IFERROR(IF(VLOOKUP(B22,'2023'!$B$5:$I$30,7,FALSE)=0,"",VLOOKUP(B22,'2023'!$B$5:$I$30,7,FALSE)),"")</f>
        <v/>
      </c>
      <c r="P22" s="111" t="str">
        <f>IFERROR(IF(VLOOKUP(B22,Planilha5!$A$5:$I$30,8,FALSE)=0,"",VLOOKUP(B22,Planilha5!$A$5:$I$30,8,FALSE)),"")</f>
        <v/>
      </c>
      <c r="Q22" s="110" t="str">
        <f>IFERROR(IF(VLOOKUP(B22,'2023'!$B$5:$I$30,8,FALSE)=0,"",VLOOKUP(B22,'2023'!$B$5:$I$30,8,FALSE)),"")</f>
        <v/>
      </c>
      <c r="R22" s="111" t="str">
        <f>IFERROR(IF(VLOOKUP(B22,Planilha5!$A$5:$I$30,9,FALSE)=0,"",VLOOKUP(B22,Planilha5!$A$5:$I$30,9,FALSE)),"")</f>
        <v/>
      </c>
      <c r="S22" s="110" t="str">
        <f>IFERROR(IF(VLOOKUP(B22,'2023'!$B$5:$J$30,9,FALSE)=0,"",VLOOKUP(B22,'2023'!$B$5:$J$30,9,FALSE)),"")</f>
        <v/>
      </c>
      <c r="T22" s="111" t="str">
        <f>IFERROR(IF(VLOOKUP(B22,Planilha5!$A$5:$J$30,10,FALSE)=0,"",VLOOKUP(B22,Planilha5!$A$5:$J$30,10,FALSE)),"")</f>
        <v/>
      </c>
    </row>
    <row r="23" spans="2:20" ht="33" hidden="1" customHeight="1" x14ac:dyDescent="0.25">
      <c r="B23" s="109" t="s">
        <v>289</v>
      </c>
      <c r="C23" s="110" t="str">
        <f>IFERROR(IF(VLOOKUP(B23,'2023'!$B$5:$I$30,2,FALSE)=0,"",VLOOKUP(B23,'2023'!$B$5:$I$30,2,FALSE)),"")</f>
        <v/>
      </c>
      <c r="D23" s="111" t="str">
        <f>IFERROR(IF(VLOOKUP(B23,Planilha5!$A$5:$I$30,2,FALSE)=0,"",VLOOKUP(B23,Planilha5!$A$5:$I$30,2,FALSE)),"")</f>
        <v/>
      </c>
      <c r="E23" s="110"/>
      <c r="F23" s="111" t="str">
        <f>IFERROR(IF(VLOOKUP(B23,Planilha5!$A$5:$I$30,3,FALSE)=0,"",VLOOKUP(B23,Planilha5!$A$5:$I$30,3,FALSE)),"")</f>
        <v/>
      </c>
      <c r="G23" s="110" t="str">
        <f>IFERROR(IF(VLOOKUP(B23,'2023'!$B$5:$I$30,3,FALSE)=0,"",VLOOKUP(B23,'2023'!$B$5:$I$30,3,FALSE)),"")</f>
        <v/>
      </c>
      <c r="H23" s="111" t="str">
        <f>IFERROR(IF(VLOOKUP(B23,Planilha5!$A$5:$I$30,4,FALSE)=0,"",VLOOKUP(B23,Planilha5!$A$5:$I$30,4,FALSE)),"")</f>
        <v/>
      </c>
      <c r="I23" s="110" t="str">
        <f>IFERROR(IF(VLOOKUP(B23,'2023'!$B$5:$I$30,4,FALSE)=0,"",VLOOKUP(B23,'2023'!$B$5:$I$30,4,FALSE)),"")</f>
        <v/>
      </c>
      <c r="J23" s="111" t="str">
        <f>IFERROR(IF(VLOOKUP(B23,Planilha5!$A$5:$I$30,5,FALSE)=0,"",VLOOKUP(B23,Planilha5!$A$5:$I$30,5,FALSE)),"")</f>
        <v/>
      </c>
      <c r="K23" s="110">
        <f>IFERROR(IF(VLOOKUP(B23,'2023'!$B$5:$I$30,5,FALSE)=0,"",VLOOKUP(B23,'2023'!$B$5:$I$30,5,FALSE)),"")</f>
        <v>1</v>
      </c>
      <c r="L23" s="111" t="str">
        <f>IFERROR(IF(VLOOKUP(B23,Planilha5!$A$5:$I$30,6,FALSE)=0,"",VLOOKUP(B23,Planilha5!$A$5:$I$30,6,FALSE)),"")</f>
        <v/>
      </c>
      <c r="M23" s="110" t="str">
        <f>IFERROR(IF(VLOOKUP(B23,'2023'!$B$5:$I$30,6,FALSE)=0,"",VLOOKUP(B23,'2023'!$B$5:$I$30,6,FALSE)),"")</f>
        <v/>
      </c>
      <c r="N23" s="111" t="str">
        <f>IFERROR(IF(VLOOKUP(B23,Planilha5!$A$5:$I$30,7,FALSE)=0,"",VLOOKUP(B23,Planilha5!$A$5:$I$30,7,FALSE)),"")</f>
        <v/>
      </c>
      <c r="O23" s="110" t="str">
        <f>IFERROR(IF(VLOOKUP(B23,'2023'!$B$5:$I$30,7,FALSE)=0,"",VLOOKUP(B23,'2023'!$B$5:$I$30,7,FALSE)),"")</f>
        <v/>
      </c>
      <c r="P23" s="111" t="str">
        <f>IFERROR(IF(VLOOKUP(B23,Planilha5!$A$5:$I$30,8,FALSE)=0,"",VLOOKUP(B23,Planilha5!$A$5:$I$30,8,FALSE)),"")</f>
        <v/>
      </c>
      <c r="Q23" s="110" t="str">
        <f>IFERROR(IF(VLOOKUP(B23,'2023'!$B$5:$I$30,8,FALSE)=0,"",VLOOKUP(B23,'2023'!$B$5:$I$30,8,FALSE)),"")</f>
        <v/>
      </c>
      <c r="R23" s="111" t="str">
        <f>IFERROR(IF(VLOOKUP(B23,Planilha5!$A$5:$I$30,9,FALSE)=0,"",VLOOKUP(B23,Planilha5!$A$5:$I$30,9,FALSE)),"")</f>
        <v/>
      </c>
      <c r="S23" s="110">
        <f>IFERROR(IF(VLOOKUP(B23,'2023'!$B$5:$J$30,9,FALSE)=0,"",VLOOKUP(B23,'2023'!$B$5:$J$30,9,FALSE)),"")</f>
        <v>1</v>
      </c>
      <c r="T23" s="111" t="str">
        <f>IFERROR(IF(VLOOKUP(B23,Planilha5!$A$5:$J$30,10,FALSE)=0,"",VLOOKUP(B23,Planilha5!$A$5:$J$30,10,FALSE)),"")</f>
        <v/>
      </c>
    </row>
    <row r="24" spans="2:20" ht="20.100000000000001" hidden="1" customHeight="1" x14ac:dyDescent="0.25">
      <c r="B24" s="109" t="s">
        <v>1763</v>
      </c>
      <c r="C24" s="110" t="str">
        <f>IFERROR(IF(VLOOKUP(B24,'2023'!$B$5:$I$30,2,FALSE)=0,"",VLOOKUP(B24,'2023'!$B$5:$I$30,2,FALSE)),"")</f>
        <v/>
      </c>
      <c r="D24" s="111" t="str">
        <f>IFERROR(IF(VLOOKUP(B24,Planilha5!$A$5:$I$30,2,FALSE)=0,"",VLOOKUP(B24,Planilha5!$A$5:$I$30,2,FALSE)),"")</f>
        <v/>
      </c>
      <c r="E24" s="110"/>
      <c r="F24" s="111" t="str">
        <f>IFERROR(IF(VLOOKUP(B24,Planilha5!$A$5:$I$30,3,FALSE)=0,"",VLOOKUP(B24,Planilha5!$A$5:$I$30,3,FALSE)),"")</f>
        <v/>
      </c>
      <c r="G24" s="110" t="str">
        <f>IFERROR(IF(VLOOKUP(B24,'2023'!$B$5:$I$30,3,FALSE)=0,"",VLOOKUP(B24,'2023'!$B$5:$I$30,3,FALSE)),"")</f>
        <v/>
      </c>
      <c r="H24" s="111" t="str">
        <f>IFERROR(IF(VLOOKUP(B24,Planilha5!$A$5:$I$30,4,FALSE)=0,"",VLOOKUP(B24,Planilha5!$A$5:$I$30,4,FALSE)),"")</f>
        <v/>
      </c>
      <c r="I24" s="110" t="str">
        <f>IFERROR(IF(VLOOKUP(B24,'2023'!$B$5:$I$30,4,FALSE)=0,"",VLOOKUP(B24,'2023'!$B$5:$I$30,4,FALSE)),"")</f>
        <v/>
      </c>
      <c r="J24" s="111" t="str">
        <f>IFERROR(IF(VLOOKUP(B24,Planilha5!$A$5:$I$30,5,FALSE)=0,"",VLOOKUP(B24,Planilha5!$A$5:$I$30,5,FALSE)),"")</f>
        <v/>
      </c>
      <c r="K24" s="110" t="str">
        <f>IFERROR(IF(VLOOKUP(B24,'2023'!$B$5:$I$30,5,FALSE)=0,"",VLOOKUP(B24,'2023'!$B$5:$I$30,5,FALSE)),"")</f>
        <v/>
      </c>
      <c r="L24" s="111" t="str">
        <f>IFERROR(IF(VLOOKUP(B24,Planilha5!$A$5:$I$30,6,FALSE)=0,"",VLOOKUP(B24,Planilha5!$A$5:$I$30,6,FALSE)),"")</f>
        <v/>
      </c>
      <c r="M24" s="110" t="str">
        <f>IFERROR(IF(VLOOKUP(B24,'2023'!$B$5:$I$30,6,FALSE)=0,"",VLOOKUP(B24,'2023'!$B$5:$I$30,6,FALSE)),"")</f>
        <v/>
      </c>
      <c r="N24" s="111" t="str">
        <f>IFERROR(IF(VLOOKUP(B24,Planilha5!$A$5:$I$30,7,FALSE)=0,"",VLOOKUP(B24,Planilha5!$A$5:$I$30,7,FALSE)),"")</f>
        <v/>
      </c>
      <c r="O24" s="110" t="str">
        <f>IFERROR(IF(VLOOKUP(B24,'2023'!$B$5:$I$30,7,FALSE)=0,"",VLOOKUP(B24,'2023'!$B$5:$I$30,7,FALSE)),"")</f>
        <v/>
      </c>
      <c r="P24" s="111" t="str">
        <f>IFERROR(IF(VLOOKUP(B24,Planilha5!$A$5:$I$30,8,FALSE)=0,"",VLOOKUP(B24,Planilha5!$A$5:$I$30,8,FALSE)),"")</f>
        <v/>
      </c>
      <c r="Q24" s="110" t="str">
        <f>IFERROR(IF(VLOOKUP(B24,'2023'!$B$5:$I$30,8,FALSE)=0,"",VLOOKUP(B24,'2023'!$B$5:$I$30,8,FALSE)),"")</f>
        <v/>
      </c>
      <c r="R24" s="111" t="str">
        <f>IFERROR(IF(VLOOKUP(B24,Planilha5!$A$5:$I$30,9,FALSE)=0,"",VLOOKUP(B24,Planilha5!$A$5:$I$30,9,FALSE)),"")</f>
        <v/>
      </c>
      <c r="S24" s="110" t="str">
        <f>IFERROR(IF(VLOOKUP(B24,'2023'!$B$5:$J$30,9,FALSE)=0,"",VLOOKUP(B24,'2023'!$B$5:$J$30,9,FALSE)),"")</f>
        <v/>
      </c>
      <c r="T24" s="111" t="str">
        <f>IFERROR(IF(VLOOKUP(B24,Planilha5!$A$5:$J$30,10,FALSE)=0,"",VLOOKUP(B24,Planilha5!$A$5:$J$30,10,FALSE)),"")</f>
        <v/>
      </c>
    </row>
    <row r="25" spans="2:20" ht="20.100000000000001" customHeight="1" x14ac:dyDescent="0.25">
      <c r="B25" s="109" t="s">
        <v>67</v>
      </c>
      <c r="C25" s="110" t="str">
        <f>IFERROR(IF(VLOOKUP(B25,'2023'!$B$5:$I$30,2,FALSE)=0,"",VLOOKUP(B25,'2023'!$B$5:$I$30,2,FALSE)),"")</f>
        <v/>
      </c>
      <c r="D25" s="111" t="str">
        <f>IFERROR(IF(VLOOKUP(B25,Planilha5!$A$5:$I$30,2,FALSE)=0,"",VLOOKUP(B25,Planilha5!$A$5:$I$30,2,FALSE)),"")</f>
        <v/>
      </c>
      <c r="E25" s="110"/>
      <c r="F25" s="111" t="str">
        <f>IFERROR(IF(VLOOKUP(B25,Planilha5!$A$5:$I$30,3,FALSE)=0,"",VLOOKUP(B25,Planilha5!$A$5:$I$30,3,FALSE)),"")</f>
        <v/>
      </c>
      <c r="G25" s="110" t="str">
        <f>IFERROR(IF(VLOOKUP(B25,'2023'!$B$5:$I$30,3,FALSE)=0,"",VLOOKUP(B25,'2023'!$B$5:$I$30,3,FALSE)),"")</f>
        <v/>
      </c>
      <c r="H25" s="111" t="str">
        <f>IFERROR(IF(VLOOKUP(B25,Planilha5!$A$5:$I$30,4,FALSE)=0,"",VLOOKUP(B25,Planilha5!$A$5:$I$30,4,FALSE)),"")</f>
        <v/>
      </c>
      <c r="I25" s="110" t="str">
        <f>IFERROR(IF(VLOOKUP(B25,'2023'!$B$5:$I$30,4,FALSE)=0,"",VLOOKUP(B25,'2023'!$B$5:$I$30,4,FALSE)),"")</f>
        <v/>
      </c>
      <c r="J25" s="111" t="str">
        <f>IFERROR(IF(VLOOKUP(B25,Planilha5!$A$5:$I$30,5,FALSE)=0,"",VLOOKUP(B25,Planilha5!$A$5:$I$30,5,FALSE)),"")</f>
        <v/>
      </c>
      <c r="K25" s="110">
        <f>IFERROR(IF(VLOOKUP(B25,'2023'!$B$5:$I$30,5,FALSE)=0,"",VLOOKUP(B25,'2023'!$B$5:$I$30,5,FALSE)),"")</f>
        <v>1</v>
      </c>
      <c r="L25" s="111">
        <f>IFERROR(IF(VLOOKUP(B25,Planilha5!$A$5:$I$30,6,FALSE)=0,"",VLOOKUP(B25,Planilha5!$A$5:$I$30,6,FALSE)),"")</f>
        <v>1</v>
      </c>
      <c r="M25" s="110" t="str">
        <f>IFERROR(IF(VLOOKUP(B25,'2023'!$B$5:$I$30,6,FALSE)=0,"",VLOOKUP(B25,'2023'!$B$5:$I$30,6,FALSE)),"")</f>
        <v/>
      </c>
      <c r="N25" s="111" t="str">
        <f>IFERROR(IF(VLOOKUP(B25,Planilha5!$A$5:$I$30,7,FALSE)=0,"",VLOOKUP(B25,Planilha5!$A$5:$I$30,7,FALSE)),"")</f>
        <v/>
      </c>
      <c r="O25" s="110" t="str">
        <f>IFERROR(IF(VLOOKUP(B25,'2023'!$B$5:$I$30,7,FALSE)=0,"",VLOOKUP(B25,'2023'!$B$5:$I$30,7,FALSE)),"")</f>
        <v/>
      </c>
      <c r="P25" s="111">
        <f>IFERROR(IF(VLOOKUP(B25,Planilha5!$A$5:$I$30,8,FALSE)=0,"",VLOOKUP(B25,Planilha5!$A$5:$I$30,8,FALSE)),"")</f>
        <v>1</v>
      </c>
      <c r="Q25" s="110" t="str">
        <f>IFERROR(IF(VLOOKUP(B25,'2023'!$B$5:$I$30,8,FALSE)=0,"",VLOOKUP(B25,'2023'!$B$5:$I$30,8,FALSE)),"")</f>
        <v/>
      </c>
      <c r="R25" s="111" t="str">
        <f>IFERROR(IF(VLOOKUP(B25,Planilha5!$A$5:$I$30,9,FALSE)=0,"",VLOOKUP(B25,Planilha5!$A$5:$I$30,9,FALSE)),"")</f>
        <v/>
      </c>
      <c r="S25" s="110">
        <f>IFERROR(IF(VLOOKUP(B25,'2023'!$B$5:$J$30,9,FALSE)=0,"",VLOOKUP(B25,'2023'!$B$5:$J$30,9,FALSE)),"")</f>
        <v>1</v>
      </c>
      <c r="T25" s="111">
        <f>IFERROR(IF(VLOOKUP(B25,Planilha5!$A$5:$J$30,10,FALSE)=0,"",VLOOKUP(B25,Planilha5!$A$5:$J$30,10,FALSE)),"")</f>
        <v>2</v>
      </c>
    </row>
    <row r="26" spans="2:20" hidden="1" x14ac:dyDescent="0.25">
      <c r="B26" s="109" t="s">
        <v>127</v>
      </c>
      <c r="C26" s="110" t="str">
        <f>IFERROR(IF(VLOOKUP(B26,'2023'!$B$5:$I$30,2,FALSE)=0,"",VLOOKUP(B26,'2023'!$B$5:$I$30,2,FALSE)),"")</f>
        <v/>
      </c>
      <c r="D26" s="111" t="str">
        <f>IFERROR(IF(VLOOKUP(B26,Planilha5!$A$5:$I$30,2,FALSE)=0,"",VLOOKUP(B26,Planilha5!$A$5:$I$30,2,FALSE)),"")</f>
        <v/>
      </c>
      <c r="E26" s="110"/>
      <c r="F26" s="111" t="str">
        <f>IFERROR(IF(VLOOKUP(B26,Planilha5!$A$5:$I$30,3,FALSE)=0,"",VLOOKUP(B26,Planilha5!$A$5:$I$30,3,FALSE)),"")</f>
        <v/>
      </c>
      <c r="G26" s="110" t="str">
        <f>IFERROR(IF(VLOOKUP(B26,'2023'!$B$5:$I$30,3,FALSE)=0,"",VLOOKUP(B26,'2023'!$B$5:$I$30,3,FALSE)),"")</f>
        <v/>
      </c>
      <c r="H26" s="111" t="str">
        <f>IFERROR(IF(VLOOKUP(B26,Planilha5!$A$5:$I$30,4,FALSE)=0,"",VLOOKUP(B26,Planilha5!$A$5:$I$30,4,FALSE)),"")</f>
        <v/>
      </c>
      <c r="I26" s="110" t="str">
        <f>IFERROR(IF(VLOOKUP(B26,'2023'!$B$5:$I$30,4,FALSE)=0,"",VLOOKUP(B26,'2023'!$B$5:$I$30,4,FALSE)),"")</f>
        <v/>
      </c>
      <c r="J26" s="111" t="str">
        <f>IFERROR(IF(VLOOKUP(B26,Planilha5!$A$5:$I$30,5,FALSE)=0,"",VLOOKUP(B26,Planilha5!$A$5:$I$30,5,FALSE)),"")</f>
        <v/>
      </c>
      <c r="K26" s="110">
        <f>IFERROR(IF(VLOOKUP(B26,'2023'!$B$5:$I$30,5,FALSE)=0,"",VLOOKUP(B26,'2023'!$B$5:$I$30,5,FALSE)),"")</f>
        <v>1</v>
      </c>
      <c r="L26" s="111" t="str">
        <f>IFERROR(IF(VLOOKUP(B26,Planilha5!$A$5:$I$30,6,FALSE)=0,"",VLOOKUP(B26,Planilha5!$A$5:$I$30,6,FALSE)),"")</f>
        <v/>
      </c>
      <c r="M26" s="110" t="str">
        <f>IFERROR(IF(VLOOKUP(B26,'2023'!$B$5:$I$30,6,FALSE)=0,"",VLOOKUP(B26,'2023'!$B$5:$I$30,6,FALSE)),"")</f>
        <v/>
      </c>
      <c r="N26" s="111" t="str">
        <f>IFERROR(IF(VLOOKUP(B26,Planilha5!$A$5:$I$30,7,FALSE)=0,"",VLOOKUP(B26,Planilha5!$A$5:$I$30,7,FALSE)),"")</f>
        <v/>
      </c>
      <c r="O26" s="110" t="str">
        <f>IFERROR(IF(VLOOKUP(B26,'2023'!$B$5:$I$30,7,FALSE)=0,"",VLOOKUP(B26,'2023'!$B$5:$I$30,7,FALSE)),"")</f>
        <v/>
      </c>
      <c r="P26" s="111" t="str">
        <f>IFERROR(IF(VLOOKUP(B26,Planilha5!$A$5:$I$30,8,FALSE)=0,"",VLOOKUP(B26,Planilha5!$A$5:$I$30,8,FALSE)),"")</f>
        <v/>
      </c>
      <c r="Q26" s="110" t="str">
        <f>IFERROR(IF(VLOOKUP(B26,'2023'!$B$5:$I$30,8,FALSE)=0,"",VLOOKUP(B26,'2023'!$B$5:$I$30,8,FALSE)),"")</f>
        <v/>
      </c>
      <c r="R26" s="111" t="str">
        <f>IFERROR(IF(VLOOKUP(B26,Planilha5!$A$5:$I$30,9,FALSE)=0,"",VLOOKUP(B26,Planilha5!$A$5:$I$30,9,FALSE)),"")</f>
        <v/>
      </c>
      <c r="S26" s="110">
        <f>IFERROR(IF(VLOOKUP(B26,'2023'!$B$5:$J$30,9,FALSE)=0,"",VLOOKUP(B26,'2023'!$B$5:$J$30,9,FALSE)),"")</f>
        <v>1</v>
      </c>
      <c r="T26" s="111" t="str">
        <f>IFERROR(IF(VLOOKUP(B26,Planilha5!$A$5:$J$30,10,FALSE)=0,"",VLOOKUP(B26,Planilha5!$A$5:$J$30,10,FALSE)),"")</f>
        <v/>
      </c>
    </row>
    <row r="27" spans="2:20" hidden="1" x14ac:dyDescent="0.25">
      <c r="B27" s="109" t="s">
        <v>287</v>
      </c>
      <c r="C27" s="110" t="str">
        <f>IFERROR(IF(VLOOKUP(B27,'2023'!$B$5:$I$30,2,FALSE)=0,"",VLOOKUP(B27,'2023'!$B$5:$I$30,2,FALSE)),"")</f>
        <v/>
      </c>
      <c r="D27" s="111" t="str">
        <f>IFERROR(IF(VLOOKUP(B27,Planilha5!$A$5:$I$30,2,FALSE)=0,"",VLOOKUP(B27,Planilha5!$A$5:$I$30,2,FALSE)),"")</f>
        <v/>
      </c>
      <c r="E27" s="110"/>
      <c r="F27" s="111" t="str">
        <f>IFERROR(IF(VLOOKUP(B27,Planilha5!$A$5:$I$30,3,FALSE)=0,"",VLOOKUP(B27,Planilha5!$A$5:$I$30,3,FALSE)),"")</f>
        <v/>
      </c>
      <c r="G27" s="110" t="str">
        <f>IFERROR(IF(VLOOKUP(B27,'2023'!$B$5:$I$30,3,FALSE)=0,"",VLOOKUP(B27,'2023'!$B$5:$I$30,3,FALSE)),"")</f>
        <v/>
      </c>
      <c r="H27" s="111">
        <f>IFERROR(IF(VLOOKUP(B27,Planilha5!$A$5:$I$30,4,FALSE)=0,"",VLOOKUP(B27,Planilha5!$A$5:$I$30,4,FALSE)),"")</f>
        <v>1</v>
      </c>
      <c r="I27" s="110" t="str">
        <f>IFERROR(IF(VLOOKUP(B27,'2023'!$B$5:$I$30,4,FALSE)=0,"",VLOOKUP(B27,'2023'!$B$5:$I$30,4,FALSE)),"")</f>
        <v/>
      </c>
      <c r="J27" s="111" t="str">
        <f>IFERROR(IF(VLOOKUP(B27,Planilha5!$A$5:$I$30,5,FALSE)=0,"",VLOOKUP(B27,Planilha5!$A$5:$I$30,5,FALSE)),"")</f>
        <v/>
      </c>
      <c r="K27" s="110" t="str">
        <f>IFERROR(IF(VLOOKUP(B27,'2023'!$B$5:$I$30,5,FALSE)=0,"",VLOOKUP(B27,'2023'!$B$5:$I$30,5,FALSE)),"")</f>
        <v/>
      </c>
      <c r="L27" s="111" t="str">
        <f>IFERROR(IF(VLOOKUP(B27,Planilha5!$A$5:$I$30,6,FALSE)=0,"",VLOOKUP(B27,Planilha5!$A$5:$I$30,6,FALSE)),"")</f>
        <v/>
      </c>
      <c r="M27" s="110" t="str">
        <f>IFERROR(IF(VLOOKUP(B27,'2023'!$B$5:$I$30,6,FALSE)=0,"",VLOOKUP(B27,'2023'!$B$5:$I$30,6,FALSE)),"")</f>
        <v/>
      </c>
      <c r="N27" s="111" t="str">
        <f>IFERROR(IF(VLOOKUP(B27,Planilha5!$A$5:$I$30,7,FALSE)=0,"",VLOOKUP(B27,Planilha5!$A$5:$I$30,7,FALSE)),"")</f>
        <v/>
      </c>
      <c r="O27" s="110" t="str">
        <f>IFERROR(IF(VLOOKUP(B27,'2023'!$B$5:$I$30,7,FALSE)=0,"",VLOOKUP(B27,'2023'!$B$5:$I$30,7,FALSE)),"")</f>
        <v/>
      </c>
      <c r="P27" s="111" t="str">
        <f>IFERROR(IF(VLOOKUP(B27,Planilha5!$A$5:$I$30,8,FALSE)=0,"",VLOOKUP(B27,Planilha5!$A$5:$I$30,8,FALSE)),"")</f>
        <v/>
      </c>
      <c r="Q27" s="110" t="str">
        <f>IFERROR(IF(VLOOKUP(B27,'2023'!$B$5:$I$30,8,FALSE)=0,"",VLOOKUP(B27,'2023'!$B$5:$I$30,8,FALSE)),"")</f>
        <v/>
      </c>
      <c r="R27" s="111" t="str">
        <f>IFERROR(IF(VLOOKUP(B27,Planilha5!$A$5:$I$30,9,FALSE)=0,"",VLOOKUP(B27,Planilha5!$A$5:$I$30,9,FALSE)),"")</f>
        <v/>
      </c>
      <c r="S27" s="110" t="str">
        <f>IFERROR(IF(VLOOKUP(B27,'2023'!$B$5:$J$30,9,FALSE)=0,"",VLOOKUP(B27,'2023'!$B$5:$J$30,9,FALSE)),"")</f>
        <v/>
      </c>
      <c r="T27" s="111">
        <f>IFERROR(IF(VLOOKUP(B27,Planilha5!$A$5:$J$30,10,FALSE)=0,"",VLOOKUP(B27,Planilha5!$A$5:$J$30,10,FALSE)),"")</f>
        <v>1</v>
      </c>
    </row>
    <row r="28" spans="2:20" x14ac:dyDescent="0.25">
      <c r="B28" s="112" t="s">
        <v>286</v>
      </c>
      <c r="C28" s="113">
        <f>SUM(C4:C27)</f>
        <v>10</v>
      </c>
      <c r="D28" s="113">
        <f>SUM(D4:D27)</f>
        <v>16</v>
      </c>
      <c r="E28" s="113">
        <f>SUM(E4:E27)</f>
        <v>0</v>
      </c>
      <c r="F28" s="114">
        <f t="shared" ref="F28:S28" si="0">SUM(F4:F27)</f>
        <v>1</v>
      </c>
      <c r="G28" s="113">
        <f t="shared" si="0"/>
        <v>50</v>
      </c>
      <c r="H28" s="114">
        <f t="shared" si="0"/>
        <v>40</v>
      </c>
      <c r="I28" s="113">
        <f t="shared" si="0"/>
        <v>171</v>
      </c>
      <c r="J28" s="114">
        <f>SUM(J4:J27)</f>
        <v>149</v>
      </c>
      <c r="K28" s="113">
        <f t="shared" si="0"/>
        <v>248</v>
      </c>
      <c r="L28" s="114">
        <f t="shared" si="0"/>
        <v>303</v>
      </c>
      <c r="M28" s="113">
        <f t="shared" si="0"/>
        <v>164</v>
      </c>
      <c r="N28" s="114">
        <f t="shared" si="0"/>
        <v>200</v>
      </c>
      <c r="O28" s="113">
        <f t="shared" si="0"/>
        <v>98</v>
      </c>
      <c r="P28" s="114">
        <f t="shared" si="0"/>
        <v>81</v>
      </c>
      <c r="Q28" s="113">
        <f t="shared" si="0"/>
        <v>4</v>
      </c>
      <c r="R28" s="114">
        <f t="shared" si="0"/>
        <v>9</v>
      </c>
      <c r="S28" s="113">
        <f t="shared" si="0"/>
        <v>745</v>
      </c>
      <c r="T28" s="114">
        <f>SUM(T4:T27)</f>
        <v>799</v>
      </c>
    </row>
  </sheetData>
  <mergeCells count="10">
    <mergeCell ref="M2:N2"/>
    <mergeCell ref="O2:P2"/>
    <mergeCell ref="Q2:R2"/>
    <mergeCell ref="S2:T2"/>
    <mergeCell ref="B2:B3"/>
    <mergeCell ref="C2:D2"/>
    <mergeCell ref="E2:F2"/>
    <mergeCell ref="G2:H2"/>
    <mergeCell ref="I2:J2"/>
    <mergeCell ref="K2:L2"/>
  </mergeCells>
  <pageMargins left="0.51181102362204722" right="0.51181102362204722" top="0.78740157480314965" bottom="0.78740157480314965" header="0.31496062992125984" footer="0.31496062992125984"/>
  <pageSetup paperSize="9" scale="61" orientation="landscape" r:id="rId1"/>
  <colBreaks count="1" manualBreakCount="1">
    <brk id="21" max="31"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12941-7948-4022-B3B5-ECE623182557}">
  <dimension ref="B1:J25"/>
  <sheetViews>
    <sheetView workbookViewId="0">
      <selection activeCell="H9" sqref="H9"/>
    </sheetView>
  </sheetViews>
  <sheetFormatPr defaultRowHeight="15" x14ac:dyDescent="0.25"/>
  <cols>
    <col min="2" max="2" width="32" bestFit="1" customWidth="1"/>
    <col min="3" max="3" width="19.5703125" bestFit="1" customWidth="1"/>
    <col min="4" max="4" width="5.5703125" bestFit="1" customWidth="1"/>
    <col min="5" max="5" width="10.42578125" bestFit="1" customWidth="1"/>
    <col min="6" max="6" width="4" bestFit="1" customWidth="1"/>
    <col min="7" max="7" width="4.5703125" bestFit="1" customWidth="1"/>
    <col min="8" max="9" width="8.5703125" bestFit="1" customWidth="1"/>
    <col min="10" max="12" width="10.7109375" bestFit="1" customWidth="1"/>
  </cols>
  <sheetData>
    <row r="1" spans="2:10" x14ac:dyDescent="0.25">
      <c r="B1" s="10" t="s">
        <v>1</v>
      </c>
      <c r="C1" t="s">
        <v>25</v>
      </c>
    </row>
    <row r="2" spans="2:10" x14ac:dyDescent="0.25">
      <c r="B2" s="10" t="s">
        <v>3</v>
      </c>
      <c r="C2" t="s">
        <v>285</v>
      </c>
    </row>
    <row r="4" spans="2:10" x14ac:dyDescent="0.25">
      <c r="B4" s="10" t="s">
        <v>133</v>
      </c>
      <c r="C4" s="10" t="s">
        <v>137</v>
      </c>
    </row>
    <row r="5" spans="2:10" x14ac:dyDescent="0.25">
      <c r="B5" s="10" t="s">
        <v>130</v>
      </c>
      <c r="C5" t="s">
        <v>26</v>
      </c>
      <c r="D5" t="s">
        <v>34</v>
      </c>
      <c r="E5" t="s">
        <v>39</v>
      </c>
      <c r="F5" t="s">
        <v>28</v>
      </c>
      <c r="G5" t="s">
        <v>32</v>
      </c>
      <c r="H5" t="s">
        <v>36</v>
      </c>
      <c r="I5" t="s">
        <v>58</v>
      </c>
      <c r="J5" t="s">
        <v>131</v>
      </c>
    </row>
    <row r="6" spans="2:10" x14ac:dyDescent="0.25">
      <c r="B6" s="11" t="s">
        <v>31</v>
      </c>
      <c r="C6" s="115"/>
      <c r="D6" s="115">
        <v>11</v>
      </c>
      <c r="E6" s="115">
        <v>64</v>
      </c>
      <c r="F6" s="115">
        <v>56</v>
      </c>
      <c r="G6" s="115">
        <v>39</v>
      </c>
      <c r="H6" s="115">
        <v>54</v>
      </c>
      <c r="I6" s="115"/>
      <c r="J6" s="115">
        <v>224</v>
      </c>
    </row>
    <row r="7" spans="2:10" x14ac:dyDescent="0.25">
      <c r="B7" s="11" t="s">
        <v>37</v>
      </c>
      <c r="C7" s="115">
        <v>3</v>
      </c>
      <c r="D7" s="115">
        <v>17</v>
      </c>
      <c r="E7" s="115">
        <v>50</v>
      </c>
      <c r="F7" s="115">
        <v>47</v>
      </c>
      <c r="G7" s="115">
        <v>18</v>
      </c>
      <c r="H7" s="115">
        <v>22</v>
      </c>
      <c r="I7" s="115"/>
      <c r="J7" s="115">
        <v>157</v>
      </c>
    </row>
    <row r="8" spans="2:10" x14ac:dyDescent="0.25">
      <c r="B8" s="11" t="s">
        <v>42</v>
      </c>
      <c r="C8" s="115"/>
      <c r="D8" s="115">
        <v>5</v>
      </c>
      <c r="E8" s="115">
        <v>3</v>
      </c>
      <c r="F8" s="115">
        <v>10</v>
      </c>
      <c r="G8" s="115">
        <v>81</v>
      </c>
      <c r="H8" s="115">
        <v>9</v>
      </c>
      <c r="I8" s="115"/>
      <c r="J8" s="115">
        <v>108</v>
      </c>
    </row>
    <row r="9" spans="2:10" x14ac:dyDescent="0.25">
      <c r="B9" s="11" t="s">
        <v>46</v>
      </c>
      <c r="C9" s="115"/>
      <c r="D9" s="115"/>
      <c r="E9" s="115"/>
      <c r="F9" s="115">
        <v>6</v>
      </c>
      <c r="G9" s="115">
        <v>1</v>
      </c>
      <c r="H9" s="115">
        <v>4</v>
      </c>
      <c r="I9" s="115"/>
      <c r="J9" s="115">
        <v>11</v>
      </c>
    </row>
    <row r="10" spans="2:10" x14ac:dyDescent="0.25">
      <c r="B10" s="11" t="s">
        <v>61</v>
      </c>
      <c r="C10" s="115"/>
      <c r="D10" s="115"/>
      <c r="E10" s="115">
        <v>1</v>
      </c>
      <c r="F10" s="115">
        <v>3</v>
      </c>
      <c r="G10" s="115"/>
      <c r="H10" s="115">
        <v>3</v>
      </c>
      <c r="I10" s="115"/>
      <c r="J10" s="115">
        <v>7</v>
      </c>
    </row>
    <row r="11" spans="2:10" x14ac:dyDescent="0.25">
      <c r="B11" s="11" t="s">
        <v>27</v>
      </c>
      <c r="C11" s="115">
        <v>5</v>
      </c>
      <c r="D11" s="115">
        <v>9</v>
      </c>
      <c r="E11" s="115">
        <v>27</v>
      </c>
      <c r="F11" s="115">
        <v>51</v>
      </c>
      <c r="G11" s="115">
        <v>9</v>
      </c>
      <c r="H11" s="115">
        <v>2</v>
      </c>
      <c r="I11" s="115">
        <v>3</v>
      </c>
      <c r="J11" s="115">
        <v>106</v>
      </c>
    </row>
    <row r="12" spans="2:10" x14ac:dyDescent="0.25">
      <c r="B12" s="11" t="s">
        <v>233</v>
      </c>
      <c r="C12" s="115"/>
      <c r="D12" s="115"/>
      <c r="E12" s="115"/>
      <c r="F12" s="115">
        <v>15</v>
      </c>
      <c r="G12" s="115">
        <v>1</v>
      </c>
      <c r="H12" s="115">
        <v>2</v>
      </c>
      <c r="I12" s="115"/>
      <c r="J12" s="115">
        <v>18</v>
      </c>
    </row>
    <row r="13" spans="2:10" x14ac:dyDescent="0.25">
      <c r="B13" s="11" t="s">
        <v>60</v>
      </c>
      <c r="C13" s="115"/>
      <c r="D13" s="115"/>
      <c r="E13" s="115"/>
      <c r="F13" s="115">
        <v>2</v>
      </c>
      <c r="G13" s="115">
        <v>4</v>
      </c>
      <c r="H13" s="115">
        <v>1</v>
      </c>
      <c r="I13" s="115"/>
      <c r="J13" s="115">
        <v>7</v>
      </c>
    </row>
    <row r="14" spans="2:10" x14ac:dyDescent="0.25">
      <c r="B14" s="11" t="s">
        <v>274</v>
      </c>
      <c r="C14" s="115"/>
      <c r="D14" s="115">
        <v>2</v>
      </c>
      <c r="E14" s="115">
        <v>9</v>
      </c>
      <c r="F14" s="115">
        <v>10</v>
      </c>
      <c r="G14" s="115"/>
      <c r="H14" s="115">
        <v>1</v>
      </c>
      <c r="I14" s="115"/>
      <c r="J14" s="115">
        <v>22</v>
      </c>
    </row>
    <row r="15" spans="2:10" x14ac:dyDescent="0.25">
      <c r="B15" s="11" t="s">
        <v>41</v>
      </c>
      <c r="C15" s="115"/>
      <c r="D15" s="115">
        <v>2</v>
      </c>
      <c r="E15" s="115">
        <v>11</v>
      </c>
      <c r="F15" s="115">
        <v>27</v>
      </c>
      <c r="G15" s="115">
        <v>3</v>
      </c>
      <c r="H15" s="115"/>
      <c r="I15" s="115"/>
      <c r="J15" s="115">
        <v>43</v>
      </c>
    </row>
    <row r="16" spans="2:10" x14ac:dyDescent="0.25">
      <c r="B16" s="11" t="s">
        <v>249</v>
      </c>
      <c r="C16" s="12"/>
      <c r="D16" s="12"/>
      <c r="E16" s="12"/>
      <c r="F16" s="12">
        <v>1</v>
      </c>
      <c r="G16" s="12"/>
      <c r="H16" s="12"/>
      <c r="I16" s="12"/>
      <c r="J16" s="12">
        <v>1</v>
      </c>
    </row>
    <row r="17" spans="2:10" x14ac:dyDescent="0.25">
      <c r="B17" s="11" t="s">
        <v>127</v>
      </c>
      <c r="C17" s="12"/>
      <c r="D17" s="12"/>
      <c r="E17" s="12"/>
      <c r="F17" s="12">
        <v>1</v>
      </c>
      <c r="G17" s="12"/>
      <c r="H17" s="12"/>
      <c r="I17" s="12"/>
      <c r="J17" s="12">
        <v>1</v>
      </c>
    </row>
    <row r="18" spans="2:10" x14ac:dyDescent="0.25">
      <c r="B18" s="11" t="s">
        <v>29</v>
      </c>
      <c r="C18" s="115">
        <v>1</v>
      </c>
      <c r="D18" s="115">
        <v>2</v>
      </c>
      <c r="E18" s="115">
        <v>4</v>
      </c>
      <c r="F18" s="115">
        <v>11</v>
      </c>
      <c r="G18" s="115">
        <v>2</v>
      </c>
      <c r="H18" s="115"/>
      <c r="I18" s="115">
        <v>1</v>
      </c>
      <c r="J18" s="115">
        <v>21</v>
      </c>
    </row>
    <row r="19" spans="2:10" x14ac:dyDescent="0.25">
      <c r="B19" s="11" t="s">
        <v>52</v>
      </c>
      <c r="C19" s="115"/>
      <c r="D19" s="115"/>
      <c r="E19" s="115"/>
      <c r="F19" s="115">
        <v>2</v>
      </c>
      <c r="G19" s="115"/>
      <c r="H19" s="115"/>
      <c r="I19" s="115"/>
      <c r="J19" s="115">
        <v>2</v>
      </c>
    </row>
    <row r="20" spans="2:10" x14ac:dyDescent="0.25">
      <c r="B20" s="11" t="s">
        <v>67</v>
      </c>
      <c r="C20" s="115"/>
      <c r="D20" s="115"/>
      <c r="E20" s="115"/>
      <c r="F20" s="115">
        <v>1</v>
      </c>
      <c r="G20" s="115"/>
      <c r="H20" s="115"/>
      <c r="I20" s="115"/>
      <c r="J20" s="115">
        <v>1</v>
      </c>
    </row>
    <row r="21" spans="2:10" x14ac:dyDescent="0.25">
      <c r="B21" s="11" t="s">
        <v>57</v>
      </c>
      <c r="C21" s="115"/>
      <c r="D21" s="115"/>
      <c r="E21" s="115"/>
      <c r="F21" s="115">
        <v>3</v>
      </c>
      <c r="G21" s="115"/>
      <c r="H21" s="115"/>
      <c r="I21" s="115"/>
      <c r="J21" s="115">
        <v>3</v>
      </c>
    </row>
    <row r="22" spans="2:10" x14ac:dyDescent="0.25">
      <c r="B22" s="11" t="s">
        <v>101</v>
      </c>
      <c r="C22" s="12"/>
      <c r="D22" s="12"/>
      <c r="E22" s="12"/>
      <c r="F22" s="12"/>
      <c r="G22" s="12">
        <v>1</v>
      </c>
      <c r="H22" s="12"/>
      <c r="I22" s="12"/>
      <c r="J22" s="12">
        <v>1</v>
      </c>
    </row>
    <row r="23" spans="2:10" x14ac:dyDescent="0.25">
      <c r="B23" s="11" t="s">
        <v>54</v>
      </c>
      <c r="C23" s="115"/>
      <c r="D23" s="115"/>
      <c r="E23" s="115">
        <v>1</v>
      </c>
      <c r="F23" s="115">
        <v>2</v>
      </c>
      <c r="G23" s="115"/>
      <c r="H23" s="115"/>
      <c r="I23" s="115"/>
      <c r="J23" s="115">
        <v>3</v>
      </c>
    </row>
    <row r="24" spans="2:10" x14ac:dyDescent="0.25">
      <c r="B24" s="11" t="s">
        <v>257</v>
      </c>
      <c r="C24" s="115">
        <v>1</v>
      </c>
      <c r="D24" s="115">
        <v>2</v>
      </c>
      <c r="E24" s="115">
        <v>1</v>
      </c>
      <c r="F24" s="115"/>
      <c r="G24" s="115">
        <v>5</v>
      </c>
      <c r="H24" s="115"/>
      <c r="I24" s="115"/>
      <c r="J24" s="115">
        <v>9</v>
      </c>
    </row>
    <row r="25" spans="2:10" x14ac:dyDescent="0.25">
      <c r="B25" s="11" t="s">
        <v>131</v>
      </c>
      <c r="C25" s="115">
        <v>10</v>
      </c>
      <c r="D25" s="115">
        <v>50</v>
      </c>
      <c r="E25" s="115">
        <v>171</v>
      </c>
      <c r="F25" s="115">
        <v>248</v>
      </c>
      <c r="G25" s="115">
        <v>164</v>
      </c>
      <c r="H25" s="115">
        <v>98</v>
      </c>
      <c r="I25" s="115">
        <v>4</v>
      </c>
      <c r="J25" s="115">
        <v>745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14</vt:i4>
      </vt:variant>
      <vt:variant>
        <vt:lpstr>Intervalos Nomeados</vt:lpstr>
      </vt:variant>
      <vt:variant>
        <vt:i4>2</vt:i4>
      </vt:variant>
    </vt:vector>
  </HeadingPairs>
  <TitlesOfParts>
    <vt:vector size="16" baseType="lpstr">
      <vt:lpstr>Banco_de_Dados</vt:lpstr>
      <vt:lpstr>Planilha1</vt:lpstr>
      <vt:lpstr>ASAF CR OU SR</vt:lpstr>
      <vt:lpstr>Planilha7</vt:lpstr>
      <vt:lpstr>Estátística semanal - julho</vt:lpstr>
      <vt:lpstr>Planilha2</vt:lpstr>
      <vt:lpstr>Planilha3</vt:lpstr>
      <vt:lpstr>Extratificação RIV</vt:lpstr>
      <vt:lpstr>Planilha5</vt:lpstr>
      <vt:lpstr>Planilha6</vt:lpstr>
      <vt:lpstr>Lista_Susp_</vt:lpstr>
      <vt:lpstr>Planilha4</vt:lpstr>
      <vt:lpstr>Comparativo 2023-2024</vt:lpstr>
      <vt:lpstr>2023</vt:lpstr>
      <vt:lpstr>'Comparativo 2023-2024'!Area_de_impressao</vt:lpstr>
      <vt:lpstr>Lista_Susp_!PRAZO</vt:lpstr>
    </vt:vector>
  </TitlesOfParts>
  <Company>BRACELL CELULOSE SP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 Rodrigues Sousa</dc:creator>
  <cp:lastModifiedBy>Socrates Luis dos Santos</cp:lastModifiedBy>
  <cp:lastPrinted>2024-05-15T19:18:32Z</cp:lastPrinted>
  <dcterms:created xsi:type="dcterms:W3CDTF">2023-07-29T21:13:37Z</dcterms:created>
  <dcterms:modified xsi:type="dcterms:W3CDTF">2024-09-13T19:02:26Z</dcterms:modified>
</cp:coreProperties>
</file>