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Base_prancha\"/>
    </mc:Choice>
  </mc:AlternateContent>
  <xr:revisionPtr revIDLastSave="0" documentId="13_ncr:1_{7F4ECF79-3774-4358-A4F9-07378C23FFC9}" xr6:coauthVersionLast="36" xr6:coauthVersionMax="36" xr10:uidLastSave="{00000000-0000-0000-0000-000000000000}"/>
  <bookViews>
    <workbookView xWindow="0" yWindow="0" windowWidth="20490" windowHeight="6345" xr2:uid="{00000000-000D-0000-FFFF-FFFF00000000}"/>
  </bookViews>
  <sheets>
    <sheet name="BD" sheetId="18" r:id="rId1"/>
  </sheets>
  <externalReferences>
    <externalReference r:id="rId2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nscount" hidden="1">2</definedName>
    <definedName name="AS2DocOpenMode" hidden="1">"AS2DocumentEdit"</definedName>
    <definedName name="CIPHSJ" hidden="1">#REF!</definedName>
    <definedName name="DadosExternos_1" localSheetId="0" hidden="1">BD!$A$1:$AP$161</definedName>
    <definedName name="Jun" hidden="1">#REF!</definedName>
    <definedName name="sda" hidden="1">#REF!</definedName>
    <definedName name="wrn.Aging._.and._.Trend._.Analysis." hidden="1">{#N/A,#N/A,FALSE,"Aging Summary";#N/A,#N/A,FALSE,"Ratio Analysis";#N/A,#N/A,FALSE,"Test 120 Day Accts";#N/A,#N/A,FALSE,"Tickmarks"}</definedName>
    <definedName name="yy">[1]C!$A$1:$J$52</definedName>
    <definedName name="yyy">[1]D!$A$1:$J$22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50" i="18" l="1"/>
  <c r="AU150" i="18"/>
  <c r="AT150" i="18" s="1"/>
  <c r="AW150" i="18"/>
  <c r="AY150" i="18" s="1"/>
  <c r="BB150" i="18" s="1"/>
  <c r="AX150" i="18"/>
  <c r="AR150" i="18" s="1"/>
  <c r="BJ150" i="18"/>
  <c r="AS151" i="18"/>
  <c r="AU151" i="18"/>
  <c r="AT151" i="18" s="1"/>
  <c r="AW151" i="18"/>
  <c r="AY151" i="18" s="1"/>
  <c r="BB151" i="18" s="1"/>
  <c r="AX151" i="18"/>
  <c r="AR151" i="18" s="1"/>
  <c r="BJ151" i="18"/>
  <c r="AS152" i="18"/>
  <c r="AU152" i="18"/>
  <c r="AT152" i="18" s="1"/>
  <c r="AW152" i="18"/>
  <c r="AY152" i="18" s="1"/>
  <c r="BB152" i="18" s="1"/>
  <c r="AX152" i="18"/>
  <c r="AR152" i="18" s="1"/>
  <c r="BJ152" i="18"/>
  <c r="AS153" i="18"/>
  <c r="AU153" i="18"/>
  <c r="AT153" i="18" s="1"/>
  <c r="AW153" i="18"/>
  <c r="AY153" i="18" s="1"/>
  <c r="BB153" i="18" s="1"/>
  <c r="AX153" i="18"/>
  <c r="AR153" i="18" s="1"/>
  <c r="BJ153" i="18"/>
  <c r="AS154" i="18"/>
  <c r="AU154" i="18"/>
  <c r="AT154" i="18" s="1"/>
  <c r="AW154" i="18"/>
  <c r="AX154" i="18"/>
  <c r="BA154" i="18" s="1"/>
  <c r="BD154" i="18" s="1"/>
  <c r="BJ154" i="18"/>
  <c r="AS155" i="18"/>
  <c r="AU155" i="18"/>
  <c r="AT155" i="18" s="1"/>
  <c r="AW155" i="18"/>
  <c r="AY155" i="18" s="1"/>
  <c r="BB155" i="18" s="1"/>
  <c r="AX155" i="18"/>
  <c r="BA155" i="18" s="1"/>
  <c r="BD155" i="18" s="1"/>
  <c r="BJ155" i="18"/>
  <c r="AS156" i="18"/>
  <c r="AU156" i="18"/>
  <c r="AT156" i="18" s="1"/>
  <c r="AW156" i="18"/>
  <c r="AY156" i="18" s="1"/>
  <c r="BB156" i="18" s="1"/>
  <c r="AX156" i="18"/>
  <c r="BA156" i="18" s="1"/>
  <c r="BD156" i="18" s="1"/>
  <c r="BJ156" i="18"/>
  <c r="AS157" i="18"/>
  <c r="AU157" i="18"/>
  <c r="AT157" i="18" s="1"/>
  <c r="AW157" i="18"/>
  <c r="AY157" i="18" s="1"/>
  <c r="BB157" i="18" s="1"/>
  <c r="AX157" i="18"/>
  <c r="BA157" i="18" s="1"/>
  <c r="BD157" i="18" s="1"/>
  <c r="BJ157" i="18"/>
  <c r="AS158" i="18"/>
  <c r="AU158" i="18"/>
  <c r="AT158" i="18" s="1"/>
  <c r="AW158" i="18"/>
  <c r="AY158" i="18" s="1"/>
  <c r="BB158" i="18" s="1"/>
  <c r="AX158" i="18"/>
  <c r="AR158" i="18" s="1"/>
  <c r="BJ158" i="18"/>
  <c r="AS159" i="18"/>
  <c r="AU159" i="18"/>
  <c r="AT159" i="18" s="1"/>
  <c r="AW159" i="18"/>
  <c r="AY159" i="18" s="1"/>
  <c r="BB159" i="18" s="1"/>
  <c r="AX159" i="18"/>
  <c r="BA159" i="18" s="1"/>
  <c r="BD159" i="18" s="1"/>
  <c r="BJ159" i="18"/>
  <c r="AS160" i="18"/>
  <c r="AU160" i="18"/>
  <c r="AT160" i="18" s="1"/>
  <c r="AW160" i="18"/>
  <c r="AX160" i="18"/>
  <c r="AR160" i="18" s="1"/>
  <c r="BJ160" i="18"/>
  <c r="AR156" i="18" l="1"/>
  <c r="BA152" i="18"/>
  <c r="BD152" i="18" s="1"/>
  <c r="AR154" i="18"/>
  <c r="AR155" i="18"/>
  <c r="AZ154" i="18"/>
  <c r="BC154" i="18" s="1"/>
  <c r="BA160" i="18"/>
  <c r="BD160" i="18" s="1"/>
  <c r="AQ156" i="18"/>
  <c r="AQ155" i="18"/>
  <c r="AQ154" i="18"/>
  <c r="AY154" i="18"/>
  <c r="BB154" i="18" s="1"/>
  <c r="BA153" i="18"/>
  <c r="BD153" i="18" s="1"/>
  <c r="BA151" i="18"/>
  <c r="BD151" i="18" s="1"/>
  <c r="AQ159" i="18"/>
  <c r="AQ158" i="18"/>
  <c r="AQ152" i="18"/>
  <c r="AR157" i="18"/>
  <c r="AQ157" i="18"/>
  <c r="AZ157" i="18"/>
  <c r="BC157" i="18" s="1"/>
  <c r="BE157" i="18" s="1"/>
  <c r="AZ155" i="18"/>
  <c r="BC155" i="18" s="1"/>
  <c r="BF155" i="18" s="1"/>
  <c r="BH155" i="18" s="1"/>
  <c r="BI155" i="18" s="1"/>
  <c r="BK155" i="18" s="1"/>
  <c r="AZ152" i="18"/>
  <c r="BC152" i="18" s="1"/>
  <c r="BE152" i="18" s="1"/>
  <c r="AQ153" i="18"/>
  <c r="AZ150" i="18"/>
  <c r="BC150" i="18" s="1"/>
  <c r="AZ153" i="18"/>
  <c r="BC153" i="18" s="1"/>
  <c r="BE153" i="18" s="1"/>
  <c r="AQ151" i="18"/>
  <c r="AQ150" i="18"/>
  <c r="AZ160" i="18"/>
  <c r="BC160" i="18" s="1"/>
  <c r="AY160" i="18"/>
  <c r="BB160" i="18" s="1"/>
  <c r="AZ159" i="18"/>
  <c r="BC159" i="18" s="1"/>
  <c r="BE159" i="18" s="1"/>
  <c r="BA158" i="18"/>
  <c r="BD158" i="18" s="1"/>
  <c r="AZ158" i="18"/>
  <c r="BC158" i="18" s="1"/>
  <c r="BE158" i="18" s="1"/>
  <c r="AZ156" i="18"/>
  <c r="BC156" i="18" s="1"/>
  <c r="BF156" i="18" s="1"/>
  <c r="BH156" i="18" s="1"/>
  <c r="BI156" i="18" s="1"/>
  <c r="BK156" i="18" s="1"/>
  <c r="AZ151" i="18"/>
  <c r="BC151" i="18" s="1"/>
  <c r="BE151" i="18" s="1"/>
  <c r="BA150" i="18"/>
  <c r="BD150" i="18" s="1"/>
  <c r="AR159" i="18"/>
  <c r="AQ160" i="18"/>
  <c r="AS149" i="18"/>
  <c r="AU149" i="18"/>
  <c r="AT149" i="18" s="1"/>
  <c r="AW149" i="18"/>
  <c r="AY149" i="18" s="1"/>
  <c r="BB149" i="18" s="1"/>
  <c r="AX149" i="18"/>
  <c r="BA149" i="18" s="1"/>
  <c r="BD149" i="18" s="1"/>
  <c r="BJ149" i="18"/>
  <c r="AS161" i="18"/>
  <c r="AU161" i="18"/>
  <c r="AT161" i="18" s="1"/>
  <c r="AW161" i="18"/>
  <c r="AQ161" i="18" s="1"/>
  <c r="AX161" i="18"/>
  <c r="BA161" i="18" s="1"/>
  <c r="BD161" i="18" s="1"/>
  <c r="BJ161" i="18"/>
  <c r="BF154" i="18" l="1"/>
  <c r="BH154" i="18" s="1"/>
  <c r="BI154" i="18" s="1"/>
  <c r="BK154" i="18" s="1"/>
  <c r="BE154" i="18"/>
  <c r="BF152" i="18"/>
  <c r="BH152" i="18" s="1"/>
  <c r="BI152" i="18" s="1"/>
  <c r="BK152" i="18" s="1"/>
  <c r="BE155" i="18"/>
  <c r="BF157" i="18"/>
  <c r="BH157" i="18" s="1"/>
  <c r="BI157" i="18" s="1"/>
  <c r="BK157" i="18" s="1"/>
  <c r="BF153" i="18"/>
  <c r="BH153" i="18" s="1"/>
  <c r="BI153" i="18" s="1"/>
  <c r="BK153" i="18" s="1"/>
  <c r="BF150" i="18"/>
  <c r="BH150" i="18" s="1"/>
  <c r="BI150" i="18" s="1"/>
  <c r="BK150" i="18" s="1"/>
  <c r="BE156" i="18"/>
  <c r="BE150" i="18"/>
  <c r="BF159" i="18"/>
  <c r="BH159" i="18" s="1"/>
  <c r="BI159" i="18" s="1"/>
  <c r="BK159" i="18" s="1"/>
  <c r="BF151" i="18"/>
  <c r="BH151" i="18" s="1"/>
  <c r="BI151" i="18" s="1"/>
  <c r="BK151" i="18" s="1"/>
  <c r="BE160" i="18"/>
  <c r="BF160" i="18"/>
  <c r="BH160" i="18" s="1"/>
  <c r="BI160" i="18" s="1"/>
  <c r="BK160" i="18" s="1"/>
  <c r="BF158" i="18"/>
  <c r="BH158" i="18" s="1"/>
  <c r="BI158" i="18" s="1"/>
  <c r="BK158" i="18" s="1"/>
  <c r="AZ149" i="18"/>
  <c r="BC149" i="18" s="1"/>
  <c r="BE149" i="18" s="1"/>
  <c r="AY161" i="18"/>
  <c r="BB161" i="18" s="1"/>
  <c r="AZ161" i="18"/>
  <c r="BC161" i="18" s="1"/>
  <c r="AR149" i="18"/>
  <c r="AR161" i="18"/>
  <c r="AQ149" i="18"/>
  <c r="BJ148" i="18"/>
  <c r="AX148" i="18"/>
  <c r="BA148" i="18" s="1"/>
  <c r="BD148" i="18" s="1"/>
  <c r="AW148" i="18"/>
  <c r="AY148" i="18" s="1"/>
  <c r="BB148" i="18" s="1"/>
  <c r="AU148" i="18"/>
  <c r="AT148" i="18" s="1"/>
  <c r="AS148" i="18"/>
  <c r="BJ147" i="18"/>
  <c r="AX147" i="18"/>
  <c r="BA147" i="18" s="1"/>
  <c r="BD147" i="18" s="1"/>
  <c r="AW147" i="18"/>
  <c r="AQ147" i="18" s="1"/>
  <c r="AU147" i="18"/>
  <c r="AT147" i="18" s="1"/>
  <c r="AS147" i="18"/>
  <c r="BJ146" i="18"/>
  <c r="AX146" i="18"/>
  <c r="BA146" i="18" s="1"/>
  <c r="BD146" i="18" s="1"/>
  <c r="AW146" i="18"/>
  <c r="AQ146" i="18" s="1"/>
  <c r="AU146" i="18"/>
  <c r="AT146" i="18" s="1"/>
  <c r="AS146" i="18"/>
  <c r="BJ145" i="18"/>
  <c r="AX145" i="18"/>
  <c r="AW145" i="18"/>
  <c r="AU145" i="18"/>
  <c r="AT145" i="18" s="1"/>
  <c r="AS145" i="18"/>
  <c r="BJ144" i="18"/>
  <c r="AX144" i="18"/>
  <c r="AW144" i="18"/>
  <c r="AQ144" i="18" s="1"/>
  <c r="AU144" i="18"/>
  <c r="AT144" i="18" s="1"/>
  <c r="AS144" i="18"/>
  <c r="BJ143" i="18"/>
  <c r="AX143" i="18"/>
  <c r="BA143" i="18" s="1"/>
  <c r="BD143" i="18" s="1"/>
  <c r="AW143" i="18"/>
  <c r="AY143" i="18" s="1"/>
  <c r="BB143" i="18" s="1"/>
  <c r="AU143" i="18"/>
  <c r="AT143" i="18" s="1"/>
  <c r="AS143" i="18"/>
  <c r="BJ142" i="18"/>
  <c r="AX142" i="18"/>
  <c r="BA142" i="18" s="1"/>
  <c r="BD142" i="18" s="1"/>
  <c r="AW142" i="18"/>
  <c r="AY142" i="18" s="1"/>
  <c r="BB142" i="18" s="1"/>
  <c r="AU142" i="18"/>
  <c r="AT142" i="18" s="1"/>
  <c r="AS142" i="18"/>
  <c r="BJ141" i="18"/>
  <c r="AX141" i="18"/>
  <c r="BA141" i="18" s="1"/>
  <c r="BD141" i="18" s="1"/>
  <c r="AW141" i="18"/>
  <c r="AU141" i="18"/>
  <c r="AT141" i="18" s="1"/>
  <c r="AS141" i="18"/>
  <c r="BJ140" i="18"/>
  <c r="AX140" i="18"/>
  <c r="AW140" i="18"/>
  <c r="AY140" i="18" s="1"/>
  <c r="BB140" i="18" s="1"/>
  <c r="AU140" i="18"/>
  <c r="AT140" i="18" s="1"/>
  <c r="AS140" i="18"/>
  <c r="BJ139" i="18"/>
  <c r="AX139" i="18"/>
  <c r="AR139" i="18" s="1"/>
  <c r="AW139" i="18"/>
  <c r="AQ139" i="18" s="1"/>
  <c r="AU139" i="18"/>
  <c r="AT139" i="18" s="1"/>
  <c r="AS139" i="18"/>
  <c r="BJ138" i="18"/>
  <c r="AX138" i="18"/>
  <c r="AR138" i="18" s="1"/>
  <c r="AW138" i="18"/>
  <c r="AU138" i="18"/>
  <c r="AT138" i="18" s="1"/>
  <c r="AS138" i="18"/>
  <c r="BJ137" i="18"/>
  <c r="AX137" i="18"/>
  <c r="AW137" i="18"/>
  <c r="AU137" i="18"/>
  <c r="AT137" i="18" s="1"/>
  <c r="AS137" i="18"/>
  <c r="BJ136" i="18"/>
  <c r="AX136" i="18"/>
  <c r="AR136" i="18" s="1"/>
  <c r="AW136" i="18"/>
  <c r="AU136" i="18"/>
  <c r="AT136" i="18" s="1"/>
  <c r="AS136" i="18"/>
  <c r="BJ135" i="18"/>
  <c r="AX135" i="18"/>
  <c r="AR135" i="18" s="1"/>
  <c r="AW135" i="18"/>
  <c r="AU135" i="18"/>
  <c r="AT135" i="18" s="1"/>
  <c r="AS135" i="18"/>
  <c r="BJ134" i="18"/>
  <c r="AX134" i="18"/>
  <c r="BA134" i="18" s="1"/>
  <c r="BD134" i="18" s="1"/>
  <c r="AW134" i="18"/>
  <c r="AY134" i="18" s="1"/>
  <c r="BB134" i="18" s="1"/>
  <c r="AU134" i="18"/>
  <c r="AT134" i="18" s="1"/>
  <c r="AS134" i="18"/>
  <c r="BJ133" i="18"/>
  <c r="AX133" i="18"/>
  <c r="AW133" i="18"/>
  <c r="AQ133" i="18" s="1"/>
  <c r="AU133" i="18"/>
  <c r="AT133" i="18" s="1"/>
  <c r="AS133" i="18"/>
  <c r="BJ132" i="18"/>
  <c r="AX132" i="18"/>
  <c r="AR132" i="18" s="1"/>
  <c r="AW132" i="18"/>
  <c r="AQ132" i="18" s="1"/>
  <c r="AU132" i="18"/>
  <c r="AT132" i="18" s="1"/>
  <c r="AS132" i="18"/>
  <c r="BJ131" i="18"/>
  <c r="AX131" i="18"/>
  <c r="AR131" i="18" s="1"/>
  <c r="AW131" i="18"/>
  <c r="AY131" i="18" s="1"/>
  <c r="BB131" i="18" s="1"/>
  <c r="AU131" i="18"/>
  <c r="AT131" i="18" s="1"/>
  <c r="AS131" i="18"/>
  <c r="BJ130" i="18"/>
  <c r="AX130" i="18"/>
  <c r="AW130" i="18"/>
  <c r="AU130" i="18"/>
  <c r="AT130" i="18" s="1"/>
  <c r="AS130" i="18"/>
  <c r="BJ129" i="18"/>
  <c r="AX129" i="18"/>
  <c r="AR129" i="18" s="1"/>
  <c r="AW129" i="18"/>
  <c r="AQ129" i="18" s="1"/>
  <c r="AU129" i="18"/>
  <c r="AT129" i="18" s="1"/>
  <c r="AS129" i="18"/>
  <c r="BJ128" i="18"/>
  <c r="AX128" i="18"/>
  <c r="AW128" i="18"/>
  <c r="AU128" i="18"/>
  <c r="AT128" i="18" s="1"/>
  <c r="AS128" i="18"/>
  <c r="BJ127" i="18"/>
  <c r="AX127" i="18"/>
  <c r="AW127" i="18"/>
  <c r="AU127" i="18"/>
  <c r="AT127" i="18" s="1"/>
  <c r="AS127" i="18"/>
  <c r="BJ126" i="18"/>
  <c r="AX126" i="18"/>
  <c r="AR126" i="18" s="1"/>
  <c r="AW126" i="18"/>
  <c r="AU126" i="18"/>
  <c r="AT126" i="18" s="1"/>
  <c r="AS126" i="18"/>
  <c r="BJ125" i="18"/>
  <c r="AX125" i="18"/>
  <c r="BA125" i="18" s="1"/>
  <c r="BD125" i="18" s="1"/>
  <c r="AW125" i="18"/>
  <c r="AU125" i="18"/>
  <c r="AT125" i="18" s="1"/>
  <c r="AS125" i="18"/>
  <c r="BJ124" i="18"/>
  <c r="AX124" i="18"/>
  <c r="AR124" i="18" s="1"/>
  <c r="AW124" i="18"/>
  <c r="AU124" i="18"/>
  <c r="AT124" i="18" s="1"/>
  <c r="AS124" i="18"/>
  <c r="BJ123" i="18"/>
  <c r="AX123" i="18"/>
  <c r="AW123" i="18"/>
  <c r="AU123" i="18"/>
  <c r="AT123" i="18" s="1"/>
  <c r="AS123" i="18"/>
  <c r="BJ122" i="18"/>
  <c r="AX122" i="18"/>
  <c r="AR122" i="18" s="1"/>
  <c r="AW122" i="18"/>
  <c r="AY122" i="18" s="1"/>
  <c r="BB122" i="18" s="1"/>
  <c r="AU122" i="18"/>
  <c r="AT122" i="18" s="1"/>
  <c r="AS122" i="18"/>
  <c r="BJ121" i="18"/>
  <c r="AX121" i="18"/>
  <c r="AW121" i="18"/>
  <c r="AU121" i="18"/>
  <c r="AT121" i="18" s="1"/>
  <c r="AS121" i="18"/>
  <c r="BJ120" i="18"/>
  <c r="AX120" i="18"/>
  <c r="AR120" i="18" s="1"/>
  <c r="AW120" i="18"/>
  <c r="AU120" i="18"/>
  <c r="AT120" i="18" s="1"/>
  <c r="AS120" i="18"/>
  <c r="BJ119" i="18"/>
  <c r="AX119" i="18"/>
  <c r="AW119" i="18"/>
  <c r="AY119" i="18" s="1"/>
  <c r="BB119" i="18" s="1"/>
  <c r="AU119" i="18"/>
  <c r="AT119" i="18" s="1"/>
  <c r="AS119" i="18"/>
  <c r="BJ118" i="18"/>
  <c r="AX118" i="18"/>
  <c r="AW118" i="18"/>
  <c r="AY118" i="18" s="1"/>
  <c r="BB118" i="18" s="1"/>
  <c r="AU118" i="18"/>
  <c r="AT118" i="18" s="1"/>
  <c r="AS118" i="18"/>
  <c r="BJ117" i="18"/>
  <c r="AX117" i="18"/>
  <c r="AW117" i="18"/>
  <c r="AQ117" i="18" s="1"/>
  <c r="AU117" i="18"/>
  <c r="AT117" i="18" s="1"/>
  <c r="AS117" i="18"/>
  <c r="BJ116" i="18"/>
  <c r="AX116" i="18"/>
  <c r="AR116" i="18" s="1"/>
  <c r="AW116" i="18"/>
  <c r="AQ116" i="18" s="1"/>
  <c r="AU116" i="18"/>
  <c r="AT116" i="18" s="1"/>
  <c r="AS116" i="18"/>
  <c r="BJ115" i="18"/>
  <c r="AX115" i="18"/>
  <c r="AW115" i="18"/>
  <c r="AU115" i="18"/>
  <c r="AT115" i="18" s="1"/>
  <c r="AS115" i="18"/>
  <c r="BJ114" i="18"/>
  <c r="AX114" i="18"/>
  <c r="AW114" i="18"/>
  <c r="AQ114" i="18" s="1"/>
  <c r="AU114" i="18"/>
  <c r="AT114" i="18" s="1"/>
  <c r="AS114" i="18"/>
  <c r="BJ113" i="18"/>
  <c r="AX113" i="18"/>
  <c r="BA113" i="18" s="1"/>
  <c r="BD113" i="18" s="1"/>
  <c r="AW113" i="18"/>
  <c r="AU113" i="18"/>
  <c r="AT113" i="18" s="1"/>
  <c r="AS113" i="18"/>
  <c r="BJ112" i="18"/>
  <c r="AX112" i="18"/>
  <c r="AW112" i="18"/>
  <c r="AU112" i="18"/>
  <c r="AT112" i="18" s="1"/>
  <c r="AS112" i="18"/>
  <c r="BJ111" i="18"/>
  <c r="AX111" i="18"/>
  <c r="AW111" i="18"/>
  <c r="AQ111" i="18" s="1"/>
  <c r="AU111" i="18"/>
  <c r="AT111" i="18" s="1"/>
  <c r="AS111" i="18"/>
  <c r="BJ110" i="18"/>
  <c r="AX110" i="18"/>
  <c r="AW110" i="18"/>
  <c r="AU110" i="18"/>
  <c r="AT110" i="18" s="1"/>
  <c r="AS110" i="18"/>
  <c r="BJ109" i="18"/>
  <c r="AX109" i="18"/>
  <c r="AW109" i="18"/>
  <c r="AU109" i="18"/>
  <c r="AT109" i="18" s="1"/>
  <c r="AS109" i="18"/>
  <c r="BJ108" i="18"/>
  <c r="AX108" i="18"/>
  <c r="AW108" i="18"/>
  <c r="AY108" i="18" s="1"/>
  <c r="BB108" i="18" s="1"/>
  <c r="AU108" i="18"/>
  <c r="AT108" i="18" s="1"/>
  <c r="AS108" i="18"/>
  <c r="BJ107" i="18"/>
  <c r="AX107" i="18"/>
  <c r="BA107" i="18" s="1"/>
  <c r="BD107" i="18" s="1"/>
  <c r="AW107" i="18"/>
  <c r="AU107" i="18"/>
  <c r="AT107" i="18" s="1"/>
  <c r="AS107" i="18"/>
  <c r="BJ106" i="18"/>
  <c r="AX106" i="18"/>
  <c r="BA106" i="18" s="1"/>
  <c r="BD106" i="18" s="1"/>
  <c r="AW106" i="18"/>
  <c r="AU106" i="18"/>
  <c r="AT106" i="18" s="1"/>
  <c r="AS106" i="18"/>
  <c r="BJ105" i="18"/>
  <c r="AX105" i="18"/>
  <c r="AW105" i="18"/>
  <c r="AU105" i="18"/>
  <c r="AT105" i="18" s="1"/>
  <c r="AS105" i="18"/>
  <c r="BJ104" i="18"/>
  <c r="AX104" i="18"/>
  <c r="AR104" i="18" s="1"/>
  <c r="AW104" i="18"/>
  <c r="AU104" i="18"/>
  <c r="AT104" i="18" s="1"/>
  <c r="AS104" i="18"/>
  <c r="BJ103" i="18"/>
  <c r="AX103" i="18"/>
  <c r="BA103" i="18" s="1"/>
  <c r="BD103" i="18" s="1"/>
  <c r="AW103" i="18"/>
  <c r="AY103" i="18" s="1"/>
  <c r="BB103" i="18" s="1"/>
  <c r="AU103" i="18"/>
  <c r="AT103" i="18" s="1"/>
  <c r="AS103" i="18"/>
  <c r="BJ102" i="18"/>
  <c r="AX102" i="18"/>
  <c r="AW102" i="18"/>
  <c r="AY102" i="18" s="1"/>
  <c r="BB102" i="18" s="1"/>
  <c r="AU102" i="18"/>
  <c r="AT102" i="18" s="1"/>
  <c r="AS102" i="18"/>
  <c r="BJ101" i="18"/>
  <c r="AX101" i="18"/>
  <c r="AW101" i="18"/>
  <c r="AU101" i="18"/>
  <c r="AT101" i="18" s="1"/>
  <c r="AS101" i="18"/>
  <c r="BJ100" i="18"/>
  <c r="AX100" i="18"/>
  <c r="AW100" i="18"/>
  <c r="AQ100" i="18" s="1"/>
  <c r="AU100" i="18"/>
  <c r="AT100" i="18" s="1"/>
  <c r="AS100" i="18"/>
  <c r="BJ99" i="18"/>
  <c r="AX99" i="18"/>
  <c r="AR99" i="18" s="1"/>
  <c r="AW99" i="18"/>
  <c r="AU99" i="18"/>
  <c r="AT99" i="18" s="1"/>
  <c r="AS99" i="18"/>
  <c r="BJ98" i="18"/>
  <c r="AX98" i="18"/>
  <c r="AW98" i="18"/>
  <c r="AQ98" i="18" s="1"/>
  <c r="AU98" i="18"/>
  <c r="AT98" i="18" s="1"/>
  <c r="AS98" i="18"/>
  <c r="BJ97" i="18"/>
  <c r="AX97" i="18"/>
  <c r="AW97" i="18"/>
  <c r="AU97" i="18"/>
  <c r="AT97" i="18" s="1"/>
  <c r="AS97" i="18"/>
  <c r="BJ96" i="18"/>
  <c r="AX96" i="18"/>
  <c r="AW96" i="18"/>
  <c r="AU96" i="18"/>
  <c r="AT96" i="18" s="1"/>
  <c r="AS96" i="18"/>
  <c r="BJ95" i="18"/>
  <c r="AX95" i="18"/>
  <c r="AW95" i="18"/>
  <c r="AY95" i="18" s="1"/>
  <c r="BB95" i="18" s="1"/>
  <c r="AU95" i="18"/>
  <c r="AT95" i="18" s="1"/>
  <c r="AS95" i="18"/>
  <c r="BJ94" i="18"/>
  <c r="AX94" i="18"/>
  <c r="AW94" i="18"/>
  <c r="AU94" i="18"/>
  <c r="AT94" i="18" s="1"/>
  <c r="AS94" i="18"/>
  <c r="BJ93" i="18"/>
  <c r="AX93" i="18"/>
  <c r="AW93" i="18"/>
  <c r="AU93" i="18"/>
  <c r="AT93" i="18" s="1"/>
  <c r="AS93" i="18"/>
  <c r="BJ92" i="18"/>
  <c r="AX92" i="18"/>
  <c r="BA92" i="18" s="1"/>
  <c r="BD92" i="18" s="1"/>
  <c r="AW92" i="18"/>
  <c r="AY92" i="18" s="1"/>
  <c r="BB92" i="18" s="1"/>
  <c r="AU92" i="18"/>
  <c r="AT92" i="18" s="1"/>
  <c r="AS92" i="18"/>
  <c r="BJ91" i="18"/>
  <c r="AX91" i="18"/>
  <c r="AW91" i="18"/>
  <c r="AU91" i="18"/>
  <c r="AT91" i="18" s="1"/>
  <c r="AS91" i="18"/>
  <c r="BJ90" i="18"/>
  <c r="AX90" i="18"/>
  <c r="AW90" i="18"/>
  <c r="AQ90" i="18" s="1"/>
  <c r="AU90" i="18"/>
  <c r="AT90" i="18" s="1"/>
  <c r="AS90" i="18"/>
  <c r="BJ89" i="18"/>
  <c r="AX89" i="18"/>
  <c r="AR89" i="18" s="1"/>
  <c r="AW89" i="18"/>
  <c r="AU89" i="18"/>
  <c r="AT89" i="18" s="1"/>
  <c r="AS89" i="18"/>
  <c r="BJ88" i="18"/>
  <c r="AX88" i="18"/>
  <c r="AW88" i="18"/>
  <c r="AU88" i="18"/>
  <c r="AT88" i="18" s="1"/>
  <c r="AS88" i="18"/>
  <c r="BJ87" i="18"/>
  <c r="AX87" i="18"/>
  <c r="AW87" i="18"/>
  <c r="AU87" i="18"/>
  <c r="AT87" i="18" s="1"/>
  <c r="AS87" i="18"/>
  <c r="BJ86" i="18"/>
  <c r="AX86" i="18"/>
  <c r="AW86" i="18"/>
  <c r="AY86" i="18" s="1"/>
  <c r="BB86" i="18" s="1"/>
  <c r="AU86" i="18"/>
  <c r="AT86" i="18" s="1"/>
  <c r="AS86" i="18"/>
  <c r="BJ85" i="18"/>
  <c r="AX85" i="18"/>
  <c r="AW85" i="18"/>
  <c r="AU85" i="18"/>
  <c r="AT85" i="18" s="1"/>
  <c r="AS85" i="18"/>
  <c r="BJ84" i="18"/>
  <c r="AX84" i="18"/>
  <c r="AW84" i="18"/>
  <c r="AY84" i="18" s="1"/>
  <c r="BB84" i="18" s="1"/>
  <c r="AU84" i="18"/>
  <c r="AT84" i="18" s="1"/>
  <c r="AS84" i="18"/>
  <c r="BJ83" i="18"/>
  <c r="AX83" i="18"/>
  <c r="AW83" i="18"/>
  <c r="AQ83" i="18" s="1"/>
  <c r="AU83" i="18"/>
  <c r="AT83" i="18" s="1"/>
  <c r="AS83" i="18"/>
  <c r="BJ82" i="18"/>
  <c r="AX82" i="18"/>
  <c r="AW82" i="18"/>
  <c r="AQ82" i="18" s="1"/>
  <c r="AU82" i="18"/>
  <c r="AT82" i="18" s="1"/>
  <c r="AS82" i="18"/>
  <c r="BJ81" i="18"/>
  <c r="AX81" i="18"/>
  <c r="AW81" i="18"/>
  <c r="AU81" i="18"/>
  <c r="AT81" i="18" s="1"/>
  <c r="AS81" i="18"/>
  <c r="BJ80" i="18"/>
  <c r="AX80" i="18"/>
  <c r="AR80" i="18" s="1"/>
  <c r="AW80" i="18"/>
  <c r="AQ80" i="18" s="1"/>
  <c r="AU80" i="18"/>
  <c r="AT80" i="18" s="1"/>
  <c r="AS80" i="18"/>
  <c r="BJ79" i="18"/>
  <c r="AX79" i="18"/>
  <c r="AR79" i="18" s="1"/>
  <c r="AW79" i="18"/>
  <c r="AY79" i="18" s="1"/>
  <c r="BB79" i="18" s="1"/>
  <c r="AU79" i="18"/>
  <c r="AT79" i="18" s="1"/>
  <c r="AS79" i="18"/>
  <c r="BJ78" i="18"/>
  <c r="AX78" i="18"/>
  <c r="BA78" i="18" s="1"/>
  <c r="BD78" i="18" s="1"/>
  <c r="AW78" i="18"/>
  <c r="AU78" i="18"/>
  <c r="AT78" i="18" s="1"/>
  <c r="AS78" i="18"/>
  <c r="BJ77" i="18"/>
  <c r="AX77" i="18"/>
  <c r="AW77" i="18"/>
  <c r="AU77" i="18"/>
  <c r="AT77" i="18" s="1"/>
  <c r="AS77" i="18"/>
  <c r="BJ76" i="18"/>
  <c r="AX76" i="18"/>
  <c r="AW76" i="18"/>
  <c r="AY76" i="18" s="1"/>
  <c r="BB76" i="18" s="1"/>
  <c r="AU76" i="18"/>
  <c r="AT76" i="18" s="1"/>
  <c r="AS76" i="18"/>
  <c r="BJ75" i="18"/>
  <c r="AX75" i="18"/>
  <c r="AW75" i="18"/>
  <c r="AY75" i="18" s="1"/>
  <c r="BB75" i="18" s="1"/>
  <c r="AU75" i="18"/>
  <c r="AT75" i="18" s="1"/>
  <c r="AS75" i="18"/>
  <c r="BJ74" i="18"/>
  <c r="AX74" i="18"/>
  <c r="AW74" i="18"/>
  <c r="AQ74" i="18" s="1"/>
  <c r="AU74" i="18"/>
  <c r="AT74" i="18" s="1"/>
  <c r="AS74" i="18"/>
  <c r="BJ73" i="18"/>
  <c r="AX73" i="18"/>
  <c r="AW73" i="18"/>
  <c r="AU73" i="18"/>
  <c r="AT73" i="18" s="1"/>
  <c r="AS73" i="18"/>
  <c r="BJ72" i="18"/>
  <c r="AX72" i="18"/>
  <c r="BA72" i="18" s="1"/>
  <c r="BD72" i="18" s="1"/>
  <c r="AW72" i="18"/>
  <c r="AU72" i="18"/>
  <c r="AT72" i="18" s="1"/>
  <c r="AS72" i="18"/>
  <c r="BJ71" i="18"/>
  <c r="AX71" i="18"/>
  <c r="AR71" i="18" s="1"/>
  <c r="AW71" i="18"/>
  <c r="AU71" i="18"/>
  <c r="AT71" i="18" s="1"/>
  <c r="AS71" i="18"/>
  <c r="BJ70" i="18"/>
  <c r="AX70" i="18"/>
  <c r="AW70" i="18"/>
  <c r="AY70" i="18" s="1"/>
  <c r="BB70" i="18" s="1"/>
  <c r="AU70" i="18"/>
  <c r="AT70" i="18" s="1"/>
  <c r="AS70" i="18"/>
  <c r="BJ69" i="18"/>
  <c r="AX69" i="18"/>
  <c r="BA69" i="18" s="1"/>
  <c r="BD69" i="18" s="1"/>
  <c r="AW69" i="18"/>
  <c r="AQ69" i="18" s="1"/>
  <c r="AU69" i="18"/>
  <c r="AT69" i="18" s="1"/>
  <c r="AS69" i="18"/>
  <c r="BJ68" i="18"/>
  <c r="AX68" i="18"/>
  <c r="AW68" i="18"/>
  <c r="AU68" i="18"/>
  <c r="AT68" i="18" s="1"/>
  <c r="AS68" i="18"/>
  <c r="BJ67" i="18"/>
  <c r="AX67" i="18"/>
  <c r="AW67" i="18"/>
  <c r="AY67" i="18" s="1"/>
  <c r="BB67" i="18" s="1"/>
  <c r="AU67" i="18"/>
  <c r="AT67" i="18" s="1"/>
  <c r="AS67" i="18"/>
  <c r="BJ66" i="18"/>
  <c r="AX66" i="18"/>
  <c r="AW66" i="18"/>
  <c r="AQ66" i="18" s="1"/>
  <c r="AU66" i="18"/>
  <c r="AT66" i="18" s="1"/>
  <c r="AS66" i="18"/>
  <c r="BJ65" i="18"/>
  <c r="AX65" i="18"/>
  <c r="BA65" i="18" s="1"/>
  <c r="BD65" i="18" s="1"/>
  <c r="AW65" i="18"/>
  <c r="AU65" i="18"/>
  <c r="AT65" i="18" s="1"/>
  <c r="AS65" i="18"/>
  <c r="BJ64" i="18"/>
  <c r="AX64" i="18"/>
  <c r="BA64" i="18" s="1"/>
  <c r="BD64" i="18" s="1"/>
  <c r="AW64" i="18"/>
  <c r="AU64" i="18"/>
  <c r="AT64" i="18" s="1"/>
  <c r="AS64" i="18"/>
  <c r="BJ63" i="18"/>
  <c r="AX63" i="18"/>
  <c r="AW63" i="18"/>
  <c r="AQ63" i="18" s="1"/>
  <c r="AU63" i="18"/>
  <c r="AT63" i="18" s="1"/>
  <c r="AS63" i="18"/>
  <c r="BJ62" i="18"/>
  <c r="AX62" i="18"/>
  <c r="BA62" i="18" s="1"/>
  <c r="BD62" i="18" s="1"/>
  <c r="AW62" i="18"/>
  <c r="AU62" i="18"/>
  <c r="AT62" i="18" s="1"/>
  <c r="AS62" i="18"/>
  <c r="BJ61" i="18"/>
  <c r="AX61" i="18"/>
  <c r="BA61" i="18" s="1"/>
  <c r="BD61" i="18" s="1"/>
  <c r="AW61" i="18"/>
  <c r="AU61" i="18"/>
  <c r="AT61" i="18" s="1"/>
  <c r="AS61" i="18"/>
  <c r="BJ60" i="18"/>
  <c r="AX60" i="18"/>
  <c r="AW60" i="18"/>
  <c r="AY60" i="18" s="1"/>
  <c r="BB60" i="18" s="1"/>
  <c r="AU60" i="18"/>
  <c r="AT60" i="18" s="1"/>
  <c r="AS60" i="18"/>
  <c r="BJ59" i="18"/>
  <c r="AX59" i="18"/>
  <c r="BA59" i="18" s="1"/>
  <c r="BD59" i="18" s="1"/>
  <c r="AW59" i="18"/>
  <c r="AU59" i="18"/>
  <c r="AT59" i="18" s="1"/>
  <c r="AS59" i="18"/>
  <c r="BJ58" i="18"/>
  <c r="AX58" i="18"/>
  <c r="AW58" i="18"/>
  <c r="AQ58" i="18" s="1"/>
  <c r="AU58" i="18"/>
  <c r="AT58" i="18" s="1"/>
  <c r="AS58" i="18"/>
  <c r="BJ57" i="18"/>
  <c r="AX57" i="18"/>
  <c r="BA57" i="18" s="1"/>
  <c r="BD57" i="18" s="1"/>
  <c r="AW57" i="18"/>
  <c r="AU57" i="18"/>
  <c r="AT57" i="18" s="1"/>
  <c r="AS57" i="18"/>
  <c r="BJ56" i="18"/>
  <c r="AX56" i="18"/>
  <c r="AW56" i="18"/>
  <c r="AQ56" i="18" s="1"/>
  <c r="AU56" i="18"/>
  <c r="AT56" i="18" s="1"/>
  <c r="AS56" i="18"/>
  <c r="BJ55" i="18"/>
  <c r="AX55" i="18"/>
  <c r="AR55" i="18" s="1"/>
  <c r="AW55" i="18"/>
  <c r="AU55" i="18"/>
  <c r="AT55" i="18" s="1"/>
  <c r="AS55" i="18"/>
  <c r="BJ54" i="18"/>
  <c r="AX54" i="18"/>
  <c r="AW54" i="18"/>
  <c r="AQ54" i="18" s="1"/>
  <c r="AU54" i="18"/>
  <c r="AT54" i="18" s="1"/>
  <c r="AS54" i="18"/>
  <c r="BJ53" i="18"/>
  <c r="AX53" i="18"/>
  <c r="AW53" i="18"/>
  <c r="AU53" i="18"/>
  <c r="AT53" i="18" s="1"/>
  <c r="AS53" i="18"/>
  <c r="BJ52" i="18"/>
  <c r="AX52" i="18"/>
  <c r="AR52" i="18" s="1"/>
  <c r="AW52" i="18"/>
  <c r="AU52" i="18"/>
  <c r="AT52" i="18" s="1"/>
  <c r="AS52" i="18"/>
  <c r="BJ51" i="18"/>
  <c r="AX51" i="18"/>
  <c r="AW51" i="18"/>
  <c r="AQ51" i="18" s="1"/>
  <c r="AU51" i="18"/>
  <c r="AT51" i="18" s="1"/>
  <c r="AS51" i="18"/>
  <c r="BJ50" i="18"/>
  <c r="AX50" i="18"/>
  <c r="AW50" i="18"/>
  <c r="AQ50" i="18" s="1"/>
  <c r="AU50" i="18"/>
  <c r="AT50" i="18" s="1"/>
  <c r="AS50" i="18"/>
  <c r="BJ49" i="18"/>
  <c r="AX49" i="18"/>
  <c r="AW49" i="18"/>
  <c r="AU49" i="18"/>
  <c r="AT49" i="18" s="1"/>
  <c r="AS49" i="18"/>
  <c r="BJ48" i="18"/>
  <c r="AX48" i="18"/>
  <c r="AW48" i="18"/>
  <c r="AU48" i="18"/>
  <c r="AT48" i="18" s="1"/>
  <c r="AS48" i="18"/>
  <c r="BJ47" i="18"/>
  <c r="AX47" i="18"/>
  <c r="AW47" i="18"/>
  <c r="AU47" i="18"/>
  <c r="AT47" i="18" s="1"/>
  <c r="AS47" i="18"/>
  <c r="BJ46" i="18"/>
  <c r="AX46" i="18"/>
  <c r="AW46" i="18"/>
  <c r="AU46" i="18"/>
  <c r="AT46" i="18" s="1"/>
  <c r="AS46" i="18"/>
  <c r="BJ45" i="18"/>
  <c r="AX45" i="18"/>
  <c r="AW45" i="18"/>
  <c r="AU45" i="18"/>
  <c r="AT45" i="18" s="1"/>
  <c r="AS45" i="18"/>
  <c r="BJ44" i="18"/>
  <c r="AX44" i="18"/>
  <c r="AW44" i="18"/>
  <c r="AU44" i="18"/>
  <c r="AT44" i="18" s="1"/>
  <c r="AS44" i="18"/>
  <c r="BJ43" i="18"/>
  <c r="AX43" i="18"/>
  <c r="AW43" i="18"/>
  <c r="AU43" i="18"/>
  <c r="AT43" i="18" s="1"/>
  <c r="AS43" i="18"/>
  <c r="BJ42" i="18"/>
  <c r="AX42" i="18"/>
  <c r="AW42" i="18"/>
  <c r="AU42" i="18"/>
  <c r="AT42" i="18" s="1"/>
  <c r="AS42" i="18"/>
  <c r="BJ41" i="18"/>
  <c r="AX41" i="18"/>
  <c r="AR41" i="18" s="1"/>
  <c r="AW41" i="18"/>
  <c r="AQ41" i="18" s="1"/>
  <c r="AU41" i="18"/>
  <c r="AT41" i="18" s="1"/>
  <c r="AS41" i="18"/>
  <c r="BJ40" i="18"/>
  <c r="AX40" i="18"/>
  <c r="BA40" i="18" s="1"/>
  <c r="BD40" i="18" s="1"/>
  <c r="AW40" i="18"/>
  <c r="AQ40" i="18" s="1"/>
  <c r="AU40" i="18"/>
  <c r="AT40" i="18" s="1"/>
  <c r="AS40" i="18"/>
  <c r="BJ39" i="18"/>
  <c r="AX39" i="18"/>
  <c r="AW39" i="18"/>
  <c r="AU39" i="18"/>
  <c r="AT39" i="18" s="1"/>
  <c r="AS39" i="18"/>
  <c r="BJ38" i="18"/>
  <c r="AX38" i="18"/>
  <c r="AW38" i="18"/>
  <c r="AU38" i="18"/>
  <c r="AT38" i="18" s="1"/>
  <c r="AS38" i="18"/>
  <c r="BJ37" i="18"/>
  <c r="AX37" i="18"/>
  <c r="AW37" i="18"/>
  <c r="AU37" i="18"/>
  <c r="AT37" i="18" s="1"/>
  <c r="AS37" i="18"/>
  <c r="BJ36" i="18"/>
  <c r="AX36" i="18"/>
  <c r="AW36" i="18"/>
  <c r="AU36" i="18"/>
  <c r="AT36" i="18" s="1"/>
  <c r="AS36" i="18"/>
  <c r="BJ35" i="18"/>
  <c r="AX35" i="18"/>
  <c r="BA35" i="18" s="1"/>
  <c r="BD35" i="18" s="1"/>
  <c r="AW35" i="18"/>
  <c r="AY35" i="18" s="1"/>
  <c r="BB35" i="18" s="1"/>
  <c r="AU35" i="18"/>
  <c r="AT35" i="18" s="1"/>
  <c r="AS35" i="18"/>
  <c r="BJ34" i="18"/>
  <c r="AX34" i="18"/>
  <c r="AW34" i="18"/>
  <c r="AQ34" i="18" s="1"/>
  <c r="AU34" i="18"/>
  <c r="AT34" i="18" s="1"/>
  <c r="AS34" i="18"/>
  <c r="BJ33" i="18"/>
  <c r="AX33" i="18"/>
  <c r="AW33" i="18"/>
  <c r="AU33" i="18"/>
  <c r="AT33" i="18" s="1"/>
  <c r="AS33" i="18"/>
  <c r="BJ32" i="18"/>
  <c r="AX32" i="18"/>
  <c r="AW32" i="18"/>
  <c r="AU32" i="18"/>
  <c r="AT32" i="18" s="1"/>
  <c r="AS32" i="18"/>
  <c r="BJ31" i="18"/>
  <c r="AX31" i="18"/>
  <c r="AW31" i="18"/>
  <c r="AU31" i="18"/>
  <c r="AT31" i="18" s="1"/>
  <c r="AS31" i="18"/>
  <c r="BJ30" i="18"/>
  <c r="AX30" i="18"/>
  <c r="AW30" i="18"/>
  <c r="AQ30" i="18" s="1"/>
  <c r="AU30" i="18"/>
  <c r="AT30" i="18" s="1"/>
  <c r="AS30" i="18"/>
  <c r="BJ29" i="18"/>
  <c r="AX29" i="18"/>
  <c r="AW29" i="18"/>
  <c r="AU29" i="18"/>
  <c r="AT29" i="18" s="1"/>
  <c r="AS29" i="18"/>
  <c r="BJ28" i="18"/>
  <c r="AX28" i="18"/>
  <c r="AW28" i="18"/>
  <c r="AY28" i="18" s="1"/>
  <c r="BB28" i="18" s="1"/>
  <c r="AU28" i="18"/>
  <c r="AT28" i="18" s="1"/>
  <c r="AS28" i="18"/>
  <c r="BJ27" i="18"/>
  <c r="AX27" i="18"/>
  <c r="BA27" i="18" s="1"/>
  <c r="BD27" i="18" s="1"/>
  <c r="AW27" i="18"/>
  <c r="AY27" i="18" s="1"/>
  <c r="BB27" i="18" s="1"/>
  <c r="AU27" i="18"/>
  <c r="AT27" i="18" s="1"/>
  <c r="AS27" i="18"/>
  <c r="BJ26" i="18"/>
  <c r="AX26" i="18"/>
  <c r="AR26" i="18" s="1"/>
  <c r="AW26" i="18"/>
  <c r="AU26" i="18"/>
  <c r="AT26" i="18" s="1"/>
  <c r="AS26" i="18"/>
  <c r="BJ25" i="18"/>
  <c r="AX25" i="18"/>
  <c r="BA25" i="18" s="1"/>
  <c r="BD25" i="18" s="1"/>
  <c r="AW25" i="18"/>
  <c r="AU25" i="18"/>
  <c r="AT25" i="18" s="1"/>
  <c r="AS25" i="18"/>
  <c r="BJ24" i="18"/>
  <c r="AX24" i="18"/>
  <c r="AW24" i="18"/>
  <c r="AU24" i="18"/>
  <c r="AT24" i="18" s="1"/>
  <c r="AS24" i="18"/>
  <c r="BJ23" i="18"/>
  <c r="AX23" i="18"/>
  <c r="AW23" i="18"/>
  <c r="AU23" i="18"/>
  <c r="AT23" i="18" s="1"/>
  <c r="AS23" i="18"/>
  <c r="BJ22" i="18"/>
  <c r="AX22" i="18"/>
  <c r="AR22" i="18" s="1"/>
  <c r="AW22" i="18"/>
  <c r="AU22" i="18"/>
  <c r="AT22" i="18" s="1"/>
  <c r="AS22" i="18"/>
  <c r="BJ21" i="18"/>
  <c r="AX21" i="18"/>
  <c r="AW21" i="18"/>
  <c r="AQ21" i="18" s="1"/>
  <c r="AU21" i="18"/>
  <c r="AT21" i="18" s="1"/>
  <c r="AS21" i="18"/>
  <c r="BJ20" i="18"/>
  <c r="AX20" i="18"/>
  <c r="AW20" i="18"/>
  <c r="AU20" i="18"/>
  <c r="AT20" i="18" s="1"/>
  <c r="AS20" i="18"/>
  <c r="BJ19" i="18"/>
  <c r="AX19" i="18"/>
  <c r="AW19" i="18"/>
  <c r="AY19" i="18" s="1"/>
  <c r="BB19" i="18" s="1"/>
  <c r="AU19" i="18"/>
  <c r="AT19" i="18" s="1"/>
  <c r="AS19" i="18"/>
  <c r="BJ18" i="18"/>
  <c r="AX18" i="18"/>
  <c r="BA18" i="18" s="1"/>
  <c r="BD18" i="18" s="1"/>
  <c r="AW18" i="18"/>
  <c r="AU18" i="18"/>
  <c r="AT18" i="18" s="1"/>
  <c r="AS18" i="18"/>
  <c r="BJ17" i="18"/>
  <c r="AX17" i="18"/>
  <c r="AR17" i="18" s="1"/>
  <c r="AW17" i="18"/>
  <c r="AU17" i="18"/>
  <c r="AT17" i="18" s="1"/>
  <c r="AS17" i="18"/>
  <c r="BJ16" i="18"/>
  <c r="AX16" i="18"/>
  <c r="AW16" i="18"/>
  <c r="AQ16" i="18" s="1"/>
  <c r="AU16" i="18"/>
  <c r="AT16" i="18" s="1"/>
  <c r="AS16" i="18"/>
  <c r="BJ15" i="18"/>
  <c r="AX15" i="18"/>
  <c r="AW15" i="18"/>
  <c r="AY15" i="18" s="1"/>
  <c r="BB15" i="18" s="1"/>
  <c r="AU15" i="18"/>
  <c r="AT15" i="18" s="1"/>
  <c r="AS15" i="18"/>
  <c r="BJ14" i="18"/>
  <c r="AX14" i="18"/>
  <c r="AW14" i="18"/>
  <c r="AU14" i="18"/>
  <c r="AT14" i="18" s="1"/>
  <c r="AS14" i="18"/>
  <c r="BJ13" i="18"/>
  <c r="AX13" i="18"/>
  <c r="AW13" i="18"/>
  <c r="AQ13" i="18" s="1"/>
  <c r="AU13" i="18"/>
  <c r="AT13" i="18" s="1"/>
  <c r="AS13" i="18"/>
  <c r="BJ12" i="18"/>
  <c r="AX12" i="18"/>
  <c r="AW12" i="18"/>
  <c r="AU12" i="18"/>
  <c r="AT12" i="18" s="1"/>
  <c r="AS12" i="18"/>
  <c r="BJ11" i="18"/>
  <c r="AX11" i="18"/>
  <c r="AW11" i="18"/>
  <c r="AU11" i="18"/>
  <c r="AT11" i="18" s="1"/>
  <c r="AS11" i="18"/>
  <c r="BJ10" i="18"/>
  <c r="AX10" i="18"/>
  <c r="AW10" i="18"/>
  <c r="AQ10" i="18" s="1"/>
  <c r="AU10" i="18"/>
  <c r="AT10" i="18" s="1"/>
  <c r="AS10" i="18"/>
  <c r="BJ9" i="18"/>
  <c r="AX9" i="18"/>
  <c r="AR9" i="18" s="1"/>
  <c r="AW9" i="18"/>
  <c r="AU9" i="18"/>
  <c r="AT9" i="18" s="1"/>
  <c r="AS9" i="18"/>
  <c r="BJ8" i="18"/>
  <c r="AX8" i="18"/>
  <c r="BA8" i="18" s="1"/>
  <c r="BD8" i="18" s="1"/>
  <c r="AW8" i="18"/>
  <c r="AU8" i="18"/>
  <c r="AT8" i="18" s="1"/>
  <c r="AS8" i="18"/>
  <c r="BJ7" i="18"/>
  <c r="AX7" i="18"/>
  <c r="AW7" i="18"/>
  <c r="AU7" i="18"/>
  <c r="AT7" i="18" s="1"/>
  <c r="AS7" i="18"/>
  <c r="BJ6" i="18"/>
  <c r="AX6" i="18"/>
  <c r="AR6" i="18" s="1"/>
  <c r="AW6" i="18"/>
  <c r="AU6" i="18"/>
  <c r="AT6" i="18" s="1"/>
  <c r="AS6" i="18"/>
  <c r="BJ5" i="18"/>
  <c r="AX5" i="18"/>
  <c r="AW5" i="18"/>
  <c r="AU5" i="18"/>
  <c r="AT5" i="18" s="1"/>
  <c r="AS5" i="18"/>
  <c r="BJ4" i="18"/>
  <c r="AX4" i="18"/>
  <c r="AW4" i="18"/>
  <c r="AU4" i="18"/>
  <c r="AT4" i="18" s="1"/>
  <c r="AS4" i="18"/>
  <c r="BJ3" i="18"/>
  <c r="AX3" i="18"/>
  <c r="AW3" i="18"/>
  <c r="AQ3" i="18" s="1"/>
  <c r="AU3" i="18"/>
  <c r="AT3" i="18" s="1"/>
  <c r="AS3" i="18"/>
  <c r="BJ2" i="18"/>
  <c r="AX2" i="18"/>
  <c r="AW2" i="18"/>
  <c r="AU2" i="18"/>
  <c r="AT2" i="18" s="1"/>
  <c r="AS2" i="18"/>
  <c r="BE161" i="18" l="1"/>
  <c r="AR142" i="18"/>
  <c r="BA9" i="18"/>
  <c r="BD9" i="18" s="1"/>
  <c r="BA52" i="18"/>
  <c r="BD52" i="18" s="1"/>
  <c r="AR72" i="18"/>
  <c r="AZ35" i="18"/>
  <c r="BC35" i="18" s="1"/>
  <c r="BF35" i="18" s="1"/>
  <c r="BH35" i="18" s="1"/>
  <c r="BI35" i="18" s="1"/>
  <c r="BK35" i="18" s="1"/>
  <c r="AR62" i="18"/>
  <c r="BA104" i="18"/>
  <c r="BD104" i="18" s="1"/>
  <c r="AY51" i="18"/>
  <c r="BB51" i="18" s="1"/>
  <c r="AQ35" i="18"/>
  <c r="BA41" i="18"/>
  <c r="BD41" i="18" s="1"/>
  <c r="BF149" i="18"/>
  <c r="BH149" i="18" s="1"/>
  <c r="BI149" i="18" s="1"/>
  <c r="BK149" i="18" s="1"/>
  <c r="AY10" i="18"/>
  <c r="BB10" i="18" s="1"/>
  <c r="AY117" i="18"/>
  <c r="BB117" i="18" s="1"/>
  <c r="BA124" i="18"/>
  <c r="BD124" i="18" s="1"/>
  <c r="AR147" i="18"/>
  <c r="BA136" i="18"/>
  <c r="BD136" i="18" s="1"/>
  <c r="AQ108" i="18"/>
  <c r="AY111" i="18"/>
  <c r="BB111" i="18" s="1"/>
  <c r="BF111" i="18" s="1"/>
  <c r="BH111" i="18" s="1"/>
  <c r="BI111" i="18" s="1"/>
  <c r="BK111" i="18" s="1"/>
  <c r="AR59" i="18"/>
  <c r="AQ70" i="18"/>
  <c r="AQ142" i="18"/>
  <c r="AQ86" i="18"/>
  <c r="AZ74" i="18"/>
  <c r="BC74" i="18" s="1"/>
  <c r="BA89" i="18"/>
  <c r="BD89" i="18" s="1"/>
  <c r="AZ22" i="18"/>
  <c r="BC22" i="18" s="1"/>
  <c r="AR35" i="18"/>
  <c r="AZ94" i="18"/>
  <c r="BC94" i="18" s="1"/>
  <c r="BA135" i="18"/>
  <c r="BD135" i="18" s="1"/>
  <c r="BF161" i="18"/>
  <c r="BH161" i="18" s="1"/>
  <c r="BI161" i="18" s="1"/>
  <c r="BK161" i="18" s="1"/>
  <c r="AZ131" i="18"/>
  <c r="BC131" i="18" s="1"/>
  <c r="BF131" i="18" s="1"/>
  <c r="BH131" i="18" s="1"/>
  <c r="BI131" i="18" s="1"/>
  <c r="BK131" i="18" s="1"/>
  <c r="AY30" i="18"/>
  <c r="BB30" i="18" s="1"/>
  <c r="BF30" i="18" s="1"/>
  <c r="BH30" i="18" s="1"/>
  <c r="BI30" i="18" s="1"/>
  <c r="BK30" i="18" s="1"/>
  <c r="AY34" i="18"/>
  <c r="BB34" i="18" s="1"/>
  <c r="AR92" i="18"/>
  <c r="AR113" i="18"/>
  <c r="AQ28" i="18"/>
  <c r="AR141" i="18"/>
  <c r="AQ143" i="18"/>
  <c r="AQ60" i="18"/>
  <c r="AZ141" i="18"/>
  <c r="BC141" i="18" s="1"/>
  <c r="AZ148" i="18"/>
  <c r="BC148" i="18" s="1"/>
  <c r="BE148" i="18" s="1"/>
  <c r="AR40" i="18"/>
  <c r="BA116" i="18"/>
  <c r="BD116" i="18" s="1"/>
  <c r="AY13" i="18"/>
  <c r="BB13" i="18" s="1"/>
  <c r="AQ134" i="18"/>
  <c r="AY58" i="18"/>
  <c r="BB58" i="18" s="1"/>
  <c r="AR103" i="18"/>
  <c r="AZ147" i="18"/>
  <c r="BC147" i="18" s="1"/>
  <c r="BA97" i="18"/>
  <c r="BD97" i="18" s="1"/>
  <c r="AR97" i="18"/>
  <c r="AR44" i="18"/>
  <c r="BA44" i="18"/>
  <c r="BD44" i="18" s="1"/>
  <c r="BA53" i="18"/>
  <c r="BD53" i="18" s="1"/>
  <c r="AR53" i="18"/>
  <c r="BA56" i="18"/>
  <c r="BD56" i="18" s="1"/>
  <c r="AR56" i="18"/>
  <c r="BA76" i="18"/>
  <c r="BD76" i="18" s="1"/>
  <c r="AR76" i="18"/>
  <c r="AY88" i="18"/>
  <c r="BB88" i="18" s="1"/>
  <c r="AQ88" i="18"/>
  <c r="BA128" i="18"/>
  <c r="BD128" i="18" s="1"/>
  <c r="AR128" i="18"/>
  <c r="AY123" i="18"/>
  <c r="BB123" i="18" s="1"/>
  <c r="AQ123" i="18"/>
  <c r="AR51" i="18"/>
  <c r="BA51" i="18"/>
  <c r="BD51" i="18" s="1"/>
  <c r="AR77" i="18"/>
  <c r="BA77" i="18"/>
  <c r="BD77" i="18" s="1"/>
  <c r="AQ107" i="18"/>
  <c r="AY107" i="18"/>
  <c r="BB107" i="18" s="1"/>
  <c r="BA119" i="18"/>
  <c r="BD119" i="18" s="1"/>
  <c r="AR119" i="18"/>
  <c r="AQ121" i="18"/>
  <c r="AY121" i="18"/>
  <c r="BB121" i="18" s="1"/>
  <c r="BA3" i="18"/>
  <c r="BD3" i="18" s="1"/>
  <c r="AR3" i="18"/>
  <c r="BA17" i="18"/>
  <c r="BD17" i="18" s="1"/>
  <c r="AY55" i="18"/>
  <c r="BB55" i="18" s="1"/>
  <c r="AQ55" i="18"/>
  <c r="AQ24" i="18"/>
  <c r="AY24" i="18"/>
  <c r="BB24" i="18" s="1"/>
  <c r="BA32" i="18"/>
  <c r="BD32" i="18" s="1"/>
  <c r="AR32" i="18"/>
  <c r="AQ67" i="18"/>
  <c r="BA93" i="18"/>
  <c r="BD93" i="18" s="1"/>
  <c r="AR93" i="18"/>
  <c r="AR47" i="18"/>
  <c r="BA47" i="18"/>
  <c r="BD47" i="18" s="1"/>
  <c r="AY85" i="18"/>
  <c r="BB85" i="18" s="1"/>
  <c r="AQ85" i="18"/>
  <c r="AQ119" i="18"/>
  <c r="AY132" i="18"/>
  <c r="BB132" i="18" s="1"/>
  <c r="AR146" i="18"/>
  <c r="AZ24" i="18"/>
  <c r="BC24" i="18" s="1"/>
  <c r="AY50" i="18"/>
  <c r="BB50" i="18" s="1"/>
  <c r="AZ13" i="18"/>
  <c r="BC13" i="18" s="1"/>
  <c r="AR61" i="18"/>
  <c r="AQ131" i="18"/>
  <c r="AQ141" i="18"/>
  <c r="AZ142" i="18"/>
  <c r="BC142" i="18" s="1"/>
  <c r="BF142" i="18" s="1"/>
  <c r="BH142" i="18" s="1"/>
  <c r="BI142" i="18" s="1"/>
  <c r="BK142" i="18" s="1"/>
  <c r="AZ77" i="18"/>
  <c r="BC77" i="18" s="1"/>
  <c r="AZ106" i="18"/>
  <c r="BC106" i="18" s="1"/>
  <c r="BA120" i="18"/>
  <c r="BD120" i="18" s="1"/>
  <c r="BA22" i="18"/>
  <c r="BD22" i="18" s="1"/>
  <c r="AZ45" i="18"/>
  <c r="BC45" i="18" s="1"/>
  <c r="AZ51" i="18"/>
  <c r="BC51" i="18" s="1"/>
  <c r="BF51" i="18" s="1"/>
  <c r="BH51" i="18" s="1"/>
  <c r="BI51" i="18" s="1"/>
  <c r="BK51" i="18" s="1"/>
  <c r="AY90" i="18"/>
  <c r="BB90" i="18" s="1"/>
  <c r="AY144" i="18"/>
  <c r="BB144" i="18" s="1"/>
  <c r="AR143" i="18"/>
  <c r="AR134" i="18"/>
  <c r="AY141" i="18"/>
  <c r="BB141" i="18" s="1"/>
  <c r="AQ19" i="18"/>
  <c r="AQ84" i="18"/>
  <c r="AQ118" i="18"/>
  <c r="AZ136" i="18"/>
  <c r="BC136" i="18" s="1"/>
  <c r="AZ62" i="18"/>
  <c r="BC62" i="18" s="1"/>
  <c r="AZ143" i="18"/>
  <c r="BC143" i="18" s="1"/>
  <c r="BF143" i="18" s="1"/>
  <c r="BH143" i="18" s="1"/>
  <c r="BI143" i="18" s="1"/>
  <c r="BK143" i="18" s="1"/>
  <c r="AZ19" i="18"/>
  <c r="BC19" i="18" s="1"/>
  <c r="BE19" i="18" s="1"/>
  <c r="AZ60" i="18"/>
  <c r="BC60" i="18" s="1"/>
  <c r="AR106" i="18"/>
  <c r="AR148" i="18"/>
  <c r="BA5" i="18"/>
  <c r="BD5" i="18" s="1"/>
  <c r="AR5" i="18"/>
  <c r="AQ130" i="18"/>
  <c r="AY130" i="18"/>
  <c r="BB130" i="18" s="1"/>
  <c r="BA87" i="18"/>
  <c r="BD87" i="18" s="1"/>
  <c r="AR87" i="18"/>
  <c r="AY4" i="18"/>
  <c r="BB4" i="18" s="1"/>
  <c r="AQ4" i="18"/>
  <c r="AZ44" i="18"/>
  <c r="BC44" i="18" s="1"/>
  <c r="AY44" i="18"/>
  <c r="BB44" i="18" s="1"/>
  <c r="AQ44" i="18"/>
  <c r="AR73" i="18"/>
  <c r="BA73" i="18"/>
  <c r="BD73" i="18" s="1"/>
  <c r="AY39" i="18"/>
  <c r="BB39" i="18" s="1"/>
  <c r="AQ39" i="18"/>
  <c r="BA145" i="18"/>
  <c r="BD145" i="18" s="1"/>
  <c r="AR145" i="18"/>
  <c r="BA6" i="18"/>
  <c r="BD6" i="18" s="1"/>
  <c r="AY71" i="18"/>
  <c r="BB71" i="18" s="1"/>
  <c r="AQ71" i="18"/>
  <c r="AY87" i="18"/>
  <c r="BB87" i="18" s="1"/>
  <c r="AQ87" i="18"/>
  <c r="AR30" i="18"/>
  <c r="BA30" i="18"/>
  <c r="BD30" i="18" s="1"/>
  <c r="AY37" i="18"/>
  <c r="BB37" i="18" s="1"/>
  <c r="AQ37" i="18"/>
  <c r="AQ104" i="18"/>
  <c r="AZ104" i="18"/>
  <c r="BC104" i="18" s="1"/>
  <c r="AY104" i="18"/>
  <c r="BB104" i="18" s="1"/>
  <c r="BE104" i="18" s="1"/>
  <c r="BA88" i="18"/>
  <c r="BD88" i="18" s="1"/>
  <c r="AR88" i="18"/>
  <c r="AZ88" i="18"/>
  <c r="BC88" i="18" s="1"/>
  <c r="AR123" i="18"/>
  <c r="BA123" i="18"/>
  <c r="BD123" i="18" s="1"/>
  <c r="BF123" i="18" s="1"/>
  <c r="BH123" i="18" s="1"/>
  <c r="BI123" i="18" s="1"/>
  <c r="BK123" i="18" s="1"/>
  <c r="AR15" i="18"/>
  <c r="BA15" i="18"/>
  <c r="BD15" i="18" s="1"/>
  <c r="AY52" i="18"/>
  <c r="BB52" i="18" s="1"/>
  <c r="AQ52" i="18"/>
  <c r="AZ52" i="18"/>
  <c r="BC52" i="18" s="1"/>
  <c r="BE52" i="18" s="1"/>
  <c r="AQ126" i="18"/>
  <c r="AZ126" i="18"/>
  <c r="BC126" i="18" s="1"/>
  <c r="AY126" i="18"/>
  <c r="BB126" i="18" s="1"/>
  <c r="BF126" i="18" s="1"/>
  <c r="BH126" i="18" s="1"/>
  <c r="BI126" i="18" s="1"/>
  <c r="BK126" i="18" s="1"/>
  <c r="BA7" i="18"/>
  <c r="BD7" i="18" s="1"/>
  <c r="AR7" i="18"/>
  <c r="AR67" i="18"/>
  <c r="BA67" i="18"/>
  <c r="BD67" i="18" s="1"/>
  <c r="AQ137" i="18"/>
  <c r="AY137" i="18"/>
  <c r="BB137" i="18" s="1"/>
  <c r="AR21" i="18"/>
  <c r="BA21" i="18"/>
  <c r="BD21" i="18" s="1"/>
  <c r="AR19" i="18"/>
  <c r="AZ30" i="18"/>
  <c r="BC30" i="18" s="1"/>
  <c r="AR63" i="18"/>
  <c r="BA63" i="18"/>
  <c r="BD63" i="18" s="1"/>
  <c r="AR144" i="18"/>
  <c r="BA144" i="18"/>
  <c r="BD144" i="18" s="1"/>
  <c r="AZ144" i="18"/>
  <c r="BC144" i="18" s="1"/>
  <c r="BE144" i="18" s="1"/>
  <c r="BA43" i="18"/>
  <c r="BD43" i="18" s="1"/>
  <c r="AR43" i="18"/>
  <c r="AY100" i="18"/>
  <c r="BB100" i="18" s="1"/>
  <c r="AZ100" i="18"/>
  <c r="BC100" i="18" s="1"/>
  <c r="AR111" i="18"/>
  <c r="BA111" i="18"/>
  <c r="BD111" i="18" s="1"/>
  <c r="BA19" i="18"/>
  <c r="BD19" i="18" s="1"/>
  <c r="AY64" i="18"/>
  <c r="BB64" i="18" s="1"/>
  <c r="AQ64" i="18"/>
  <c r="AZ34" i="18"/>
  <c r="BC34" i="18" s="1"/>
  <c r="BF34" i="18" s="1"/>
  <c r="BH34" i="18" s="1"/>
  <c r="BI34" i="18" s="1"/>
  <c r="BK34" i="18" s="1"/>
  <c r="AR34" i="18"/>
  <c r="BA34" i="18"/>
  <c r="BD34" i="18" s="1"/>
  <c r="AR95" i="18"/>
  <c r="BA95" i="18"/>
  <c r="BD95" i="18" s="1"/>
  <c r="AR57" i="18"/>
  <c r="BA85" i="18"/>
  <c r="BD85" i="18" s="1"/>
  <c r="AR85" i="18"/>
  <c r="AZ72" i="18"/>
  <c r="BC72" i="18" s="1"/>
  <c r="BE72" i="18" s="1"/>
  <c r="AY72" i="18"/>
  <c r="BB72" i="18" s="1"/>
  <c r="AQ72" i="18"/>
  <c r="AY36" i="18"/>
  <c r="BB36" i="18" s="1"/>
  <c r="AQ36" i="18"/>
  <c r="BA80" i="18"/>
  <c r="BD80" i="18" s="1"/>
  <c r="AR105" i="18"/>
  <c r="BA105" i="18"/>
  <c r="BD105" i="18" s="1"/>
  <c r="AQ145" i="18"/>
  <c r="AY145" i="18"/>
  <c r="BB145" i="18" s="1"/>
  <c r="AZ145" i="18"/>
  <c r="BC145" i="18" s="1"/>
  <c r="AR100" i="18"/>
  <c r="BA100" i="18"/>
  <c r="BD100" i="18" s="1"/>
  <c r="BF100" i="18" s="1"/>
  <c r="BH100" i="18" s="1"/>
  <c r="BI100" i="18" s="1"/>
  <c r="BK100" i="18" s="1"/>
  <c r="AZ116" i="18"/>
  <c r="BC116" i="18" s="1"/>
  <c r="AY116" i="18"/>
  <c r="BB116" i="18" s="1"/>
  <c r="AQ138" i="18"/>
  <c r="AY138" i="18"/>
  <c r="BB138" i="18" s="1"/>
  <c r="AR81" i="18"/>
  <c r="BA81" i="18"/>
  <c r="BD81" i="18" s="1"/>
  <c r="BA91" i="18"/>
  <c r="BD91" i="18" s="1"/>
  <c r="AR91" i="18"/>
  <c r="AQ102" i="18"/>
  <c r="AR65" i="18"/>
  <c r="AQ115" i="18"/>
  <c r="AY115" i="18"/>
  <c r="BB115" i="18" s="1"/>
  <c r="AZ140" i="18"/>
  <c r="BC140" i="18" s="1"/>
  <c r="AQ140" i="18"/>
  <c r="AY12" i="18"/>
  <c r="BB12" i="18" s="1"/>
  <c r="AQ12" i="18"/>
  <c r="AY135" i="18"/>
  <c r="BB135" i="18" s="1"/>
  <c r="BF135" i="18" s="1"/>
  <c r="BH135" i="18" s="1"/>
  <c r="BI135" i="18" s="1"/>
  <c r="BK135" i="18" s="1"/>
  <c r="AQ135" i="18"/>
  <c r="AR140" i="18"/>
  <c r="BA140" i="18"/>
  <c r="BD140" i="18" s="1"/>
  <c r="AZ146" i="18"/>
  <c r="BC146" i="18" s="1"/>
  <c r="AY146" i="18"/>
  <c r="BB146" i="18" s="1"/>
  <c r="BA126" i="18"/>
  <c r="BD126" i="18" s="1"/>
  <c r="AZ135" i="18"/>
  <c r="BC135" i="18" s="1"/>
  <c r="AY22" i="18"/>
  <c r="BB22" i="18" s="1"/>
  <c r="BE22" i="18" s="1"/>
  <c r="AQ22" i="18"/>
  <c r="BA31" i="18"/>
  <c r="BD31" i="18" s="1"/>
  <c r="AR31" i="18"/>
  <c r="AY80" i="18"/>
  <c r="BB80" i="18" s="1"/>
  <c r="AZ80" i="18"/>
  <c r="BC80" i="18" s="1"/>
  <c r="BA109" i="18"/>
  <c r="BD109" i="18" s="1"/>
  <c r="AZ109" i="18"/>
  <c r="BC109" i="18" s="1"/>
  <c r="AR109" i="18"/>
  <c r="AY112" i="18"/>
  <c r="BB112" i="18" s="1"/>
  <c r="AQ112" i="18"/>
  <c r="AR70" i="18"/>
  <c r="BA70" i="18"/>
  <c r="BD70" i="18" s="1"/>
  <c r="AZ83" i="18"/>
  <c r="BC83" i="18" s="1"/>
  <c r="AY83" i="18"/>
  <c r="BB83" i="18" s="1"/>
  <c r="AZ67" i="18"/>
  <c r="BC67" i="18" s="1"/>
  <c r="AR96" i="18"/>
  <c r="BA96" i="18"/>
  <c r="BD96" i="18" s="1"/>
  <c r="AQ106" i="18"/>
  <c r="AY106" i="18"/>
  <c r="BB106" i="18" s="1"/>
  <c r="BA121" i="18"/>
  <c r="BD121" i="18" s="1"/>
  <c r="AR121" i="18"/>
  <c r="AQ103" i="18"/>
  <c r="AZ132" i="18"/>
  <c r="BC132" i="18" s="1"/>
  <c r="AQ148" i="18"/>
  <c r="AR60" i="18"/>
  <c r="AZ70" i="18"/>
  <c r="BC70" i="18" s="1"/>
  <c r="AQ92" i="18"/>
  <c r="AY147" i="18"/>
  <c r="BB147" i="18" s="1"/>
  <c r="BA79" i="18"/>
  <c r="BD79" i="18" s="1"/>
  <c r="BA129" i="18"/>
  <c r="BD129" i="18" s="1"/>
  <c r="AZ58" i="18"/>
  <c r="BC58" i="18" s="1"/>
  <c r="BA60" i="18"/>
  <c r="BD60" i="18" s="1"/>
  <c r="AZ123" i="18"/>
  <c r="BC123" i="18" s="1"/>
  <c r="BA131" i="18"/>
  <c r="BD131" i="18" s="1"/>
  <c r="AY133" i="18"/>
  <c r="BB133" i="18" s="1"/>
  <c r="AZ137" i="18"/>
  <c r="BC137" i="18" s="1"/>
  <c r="BA4" i="18"/>
  <c r="BD4" i="18" s="1"/>
  <c r="AR4" i="18"/>
  <c r="AZ4" i="18"/>
  <c r="BC4" i="18" s="1"/>
  <c r="AY6" i="18"/>
  <c r="BB6" i="18" s="1"/>
  <c r="AQ6" i="18"/>
  <c r="AZ6" i="18"/>
  <c r="BC6" i="18" s="1"/>
  <c r="AQ29" i="18"/>
  <c r="AY29" i="18"/>
  <c r="BB29" i="18" s="1"/>
  <c r="AR8" i="18"/>
  <c r="BA14" i="18"/>
  <c r="BD14" i="18" s="1"/>
  <c r="AR14" i="18"/>
  <c r="AR20" i="18"/>
  <c r="BA20" i="18"/>
  <c r="BD20" i="18" s="1"/>
  <c r="AZ11" i="18"/>
  <c r="BC11" i="18" s="1"/>
  <c r="AR16" i="18"/>
  <c r="BA16" i="18"/>
  <c r="BD16" i="18" s="1"/>
  <c r="BA11" i="18"/>
  <c r="BD11" i="18" s="1"/>
  <c r="AR11" i="18"/>
  <c r="AY16" i="18"/>
  <c r="BB16" i="18" s="1"/>
  <c r="AQ18" i="18"/>
  <c r="AY18" i="18"/>
  <c r="BB18" i="18" s="1"/>
  <c r="AZ10" i="18"/>
  <c r="BC10" i="18" s="1"/>
  <c r="BA10" i="18"/>
  <c r="BD10" i="18" s="1"/>
  <c r="AR10" i="18"/>
  <c r="AQ38" i="18"/>
  <c r="AY38" i="18"/>
  <c r="BB38" i="18" s="1"/>
  <c r="AZ53" i="18"/>
  <c r="BC53" i="18" s="1"/>
  <c r="AY53" i="18"/>
  <c r="BB53" i="18" s="1"/>
  <c r="BF53" i="18" s="1"/>
  <c r="BH53" i="18" s="1"/>
  <c r="BI53" i="18" s="1"/>
  <c r="BK53" i="18" s="1"/>
  <c r="AQ53" i="18"/>
  <c r="AY26" i="18"/>
  <c r="BB26" i="18" s="1"/>
  <c r="AQ26" i="18"/>
  <c r="AZ40" i="18"/>
  <c r="BC40" i="18" s="1"/>
  <c r="AY40" i="18"/>
  <c r="BB40" i="18" s="1"/>
  <c r="AQ59" i="18"/>
  <c r="AY59" i="18"/>
  <c r="BB59" i="18" s="1"/>
  <c r="AZ59" i="18"/>
  <c r="BC59" i="18" s="1"/>
  <c r="AZ17" i="18"/>
  <c r="BC17" i="18" s="1"/>
  <c r="AQ27" i="18"/>
  <c r="AR29" i="18"/>
  <c r="BA29" i="18"/>
  <c r="BD29" i="18" s="1"/>
  <c r="AR68" i="18"/>
  <c r="BA68" i="18"/>
  <c r="BD68" i="18" s="1"/>
  <c r="BA108" i="18"/>
  <c r="BD108" i="18" s="1"/>
  <c r="AZ108" i="18"/>
  <c r="BC108" i="18" s="1"/>
  <c r="BE108" i="18" s="1"/>
  <c r="AR108" i="18"/>
  <c r="AY68" i="18"/>
  <c r="BB68" i="18" s="1"/>
  <c r="AQ68" i="18"/>
  <c r="AZ54" i="18"/>
  <c r="BC54" i="18" s="1"/>
  <c r="AY54" i="18"/>
  <c r="BB54" i="18" s="1"/>
  <c r="AY63" i="18"/>
  <c r="BB63" i="18" s="1"/>
  <c r="AZ63" i="18"/>
  <c r="BC63" i="18" s="1"/>
  <c r="BA75" i="18"/>
  <c r="BD75" i="18" s="1"/>
  <c r="AR75" i="18"/>
  <c r="AY99" i="18"/>
  <c r="BB99" i="18" s="1"/>
  <c r="AQ99" i="18"/>
  <c r="AY74" i="18"/>
  <c r="BB74" i="18" s="1"/>
  <c r="BE74" i="18" s="1"/>
  <c r="AZ107" i="18"/>
  <c r="BC107" i="18" s="1"/>
  <c r="AZ111" i="18"/>
  <c r="BC111" i="18" s="1"/>
  <c r="AR107" i="18"/>
  <c r="AZ3" i="18"/>
  <c r="BC3" i="18" s="1"/>
  <c r="AY3" i="18"/>
  <c r="BB3" i="18" s="1"/>
  <c r="AZ7" i="18"/>
  <c r="BC7" i="18" s="1"/>
  <c r="AY7" i="18"/>
  <c r="BB7" i="18" s="1"/>
  <c r="AQ7" i="18"/>
  <c r="AQ5" i="18"/>
  <c r="AZ5" i="18"/>
  <c r="BC5" i="18" s="1"/>
  <c r="AY5" i="18"/>
  <c r="BB5" i="18" s="1"/>
  <c r="AQ2" i="18"/>
  <c r="AZ2" i="18"/>
  <c r="BC2" i="18" s="1"/>
  <c r="AY2" i="18"/>
  <c r="BB2" i="18" s="1"/>
  <c r="BA2" i="18"/>
  <c r="BD2" i="18" s="1"/>
  <c r="AR2" i="18"/>
  <c r="AZ8" i="18"/>
  <c r="BC8" i="18" s="1"/>
  <c r="AY8" i="18"/>
  <c r="BB8" i="18" s="1"/>
  <c r="AQ8" i="18"/>
  <c r="AY9" i="18"/>
  <c r="BB9" i="18" s="1"/>
  <c r="AZ9" i="18"/>
  <c r="BC9" i="18" s="1"/>
  <c r="AQ9" i="18"/>
  <c r="AZ14" i="18"/>
  <c r="BC14" i="18" s="1"/>
  <c r="AY14" i="18"/>
  <c r="BB14" i="18" s="1"/>
  <c r="AQ14" i="18"/>
  <c r="AZ20" i="18"/>
  <c r="BC20" i="18" s="1"/>
  <c r="AY20" i="18"/>
  <c r="BB20" i="18" s="1"/>
  <c r="AQ20" i="18"/>
  <c r="BE30" i="18"/>
  <c r="AY11" i="18"/>
  <c r="BB11" i="18" s="1"/>
  <c r="AQ11" i="18"/>
  <c r="AR18" i="18"/>
  <c r="AZ18" i="18"/>
  <c r="BC18" i="18" s="1"/>
  <c r="AQ17" i="18"/>
  <c r="AY17" i="18"/>
  <c r="BB17" i="18" s="1"/>
  <c r="BA12" i="18"/>
  <c r="BD12" i="18" s="1"/>
  <c r="AR12" i="18"/>
  <c r="AZ12" i="18"/>
  <c r="BC12" i="18" s="1"/>
  <c r="AY23" i="18"/>
  <c r="BB23" i="18" s="1"/>
  <c r="AQ23" i="18"/>
  <c r="AZ21" i="18"/>
  <c r="BC21" i="18" s="1"/>
  <c r="AY21" i="18"/>
  <c r="BB21" i="18" s="1"/>
  <c r="AR23" i="18"/>
  <c r="BA23" i="18"/>
  <c r="BD23" i="18" s="1"/>
  <c r="AZ23" i="18"/>
  <c r="BC23" i="18" s="1"/>
  <c r="AY25" i="18"/>
  <c r="BB25" i="18" s="1"/>
  <c r="AQ25" i="18"/>
  <c r="AZ25" i="18"/>
  <c r="BC25" i="18" s="1"/>
  <c r="BA38" i="18"/>
  <c r="BD38" i="18" s="1"/>
  <c r="AR38" i="18"/>
  <c r="AZ38" i="18"/>
  <c r="BC38" i="18" s="1"/>
  <c r="BA46" i="18"/>
  <c r="BD46" i="18" s="1"/>
  <c r="AR46" i="18"/>
  <c r="BA13" i="18"/>
  <c r="BD13" i="18" s="1"/>
  <c r="AR13" i="18"/>
  <c r="AR42" i="18"/>
  <c r="BA42" i="18"/>
  <c r="BD42" i="18" s="1"/>
  <c r="AZ42" i="18"/>
  <c r="BC42" i="18" s="1"/>
  <c r="AQ42" i="18"/>
  <c r="AY42" i="18"/>
  <c r="BB42" i="18" s="1"/>
  <c r="AQ33" i="18"/>
  <c r="AY33" i="18"/>
  <c r="BB33" i="18" s="1"/>
  <c r="BA49" i="18"/>
  <c r="BD49" i="18" s="1"/>
  <c r="AR49" i="18"/>
  <c r="BA33" i="18"/>
  <c r="BD33" i="18" s="1"/>
  <c r="AR33" i="18"/>
  <c r="AZ43" i="18"/>
  <c r="BC43" i="18" s="1"/>
  <c r="AY43" i="18"/>
  <c r="BB43" i="18" s="1"/>
  <c r="AQ43" i="18"/>
  <c r="AQ32" i="18"/>
  <c r="AY32" i="18"/>
  <c r="BB32" i="18" s="1"/>
  <c r="AZ33" i="18"/>
  <c r="BC33" i="18" s="1"/>
  <c r="AZ26" i="18"/>
  <c r="BC26" i="18" s="1"/>
  <c r="BA26" i="18"/>
  <c r="BD26" i="18" s="1"/>
  <c r="AZ15" i="18"/>
  <c r="BC15" i="18" s="1"/>
  <c r="BE15" i="18" s="1"/>
  <c r="AQ15" i="18"/>
  <c r="AZ16" i="18"/>
  <c r="BC16" i="18" s="1"/>
  <c r="AZ29" i="18"/>
  <c r="BC29" i="18" s="1"/>
  <c r="AZ32" i="18"/>
  <c r="BC32" i="18" s="1"/>
  <c r="AR36" i="18"/>
  <c r="BA36" i="18"/>
  <c r="BD36" i="18" s="1"/>
  <c r="AR28" i="18"/>
  <c r="BA28" i="18"/>
  <c r="BD28" i="18" s="1"/>
  <c r="AR27" i="18"/>
  <c r="AZ27" i="18"/>
  <c r="BC27" i="18" s="1"/>
  <c r="BE27" i="18" s="1"/>
  <c r="AZ28" i="18"/>
  <c r="BC28" i="18" s="1"/>
  <c r="AZ31" i="18"/>
  <c r="BC31" i="18" s="1"/>
  <c r="AQ31" i="18"/>
  <c r="AY31" i="18"/>
  <c r="BB31" i="18" s="1"/>
  <c r="AR39" i="18"/>
  <c r="BA39" i="18"/>
  <c r="BD39" i="18" s="1"/>
  <c r="AY48" i="18"/>
  <c r="BB48" i="18" s="1"/>
  <c r="AQ48" i="18"/>
  <c r="AZ48" i="18"/>
  <c r="BC48" i="18" s="1"/>
  <c r="AQ47" i="18"/>
  <c r="AY47" i="18"/>
  <c r="BB47" i="18" s="1"/>
  <c r="AR50" i="18"/>
  <c r="BA50" i="18"/>
  <c r="BD50" i="18" s="1"/>
  <c r="AZ57" i="18"/>
  <c r="BC57" i="18" s="1"/>
  <c r="AQ57" i="18"/>
  <c r="BE131" i="18"/>
  <c r="AR69" i="18"/>
  <c r="BE35" i="18"/>
  <c r="AZ47" i="18"/>
  <c r="BC47" i="18" s="1"/>
  <c r="AY57" i="18"/>
  <c r="BB57" i="18" s="1"/>
  <c r="AY46" i="18"/>
  <c r="BB46" i="18" s="1"/>
  <c r="AQ46" i="18"/>
  <c r="AQ49" i="18"/>
  <c r="AY49" i="18"/>
  <c r="BB49" i="18" s="1"/>
  <c r="AZ49" i="18"/>
  <c r="BC49" i="18" s="1"/>
  <c r="BA37" i="18"/>
  <c r="BD37" i="18" s="1"/>
  <c r="AR37" i="18"/>
  <c r="AZ46" i="18"/>
  <c r="BC46" i="18" s="1"/>
  <c r="AY56" i="18"/>
  <c r="BB56" i="18" s="1"/>
  <c r="AY61" i="18"/>
  <c r="BB61" i="18" s="1"/>
  <c r="AQ61" i="18"/>
  <c r="AZ61" i="18"/>
  <c r="BC61" i="18" s="1"/>
  <c r="AR66" i="18"/>
  <c r="BA66" i="18"/>
  <c r="BD66" i="18" s="1"/>
  <c r="AZ56" i="18"/>
  <c r="BC56" i="18" s="1"/>
  <c r="AR25" i="18"/>
  <c r="AZ37" i="18"/>
  <c r="BC37" i="18" s="1"/>
  <c r="AR45" i="18"/>
  <c r="BA45" i="18"/>
  <c r="BD45" i="18" s="1"/>
  <c r="AR48" i="18"/>
  <c r="BA48" i="18"/>
  <c r="BD48" i="18" s="1"/>
  <c r="AQ65" i="18"/>
  <c r="AY65" i="18"/>
  <c r="BB65" i="18" s="1"/>
  <c r="AZ65" i="18"/>
  <c r="BC65" i="18" s="1"/>
  <c r="AZ36" i="18"/>
  <c r="BC36" i="18" s="1"/>
  <c r="AZ41" i="18"/>
  <c r="BC41" i="18" s="1"/>
  <c r="AY41" i="18"/>
  <c r="BB41" i="18" s="1"/>
  <c r="BE60" i="18"/>
  <c r="AZ89" i="18"/>
  <c r="BC89" i="18" s="1"/>
  <c r="AQ89" i="18"/>
  <c r="AY89" i="18"/>
  <c r="BB89" i="18" s="1"/>
  <c r="AR24" i="18"/>
  <c r="BA24" i="18"/>
  <c r="BD24" i="18" s="1"/>
  <c r="BE24" i="18" s="1"/>
  <c r="AY93" i="18"/>
  <c r="BB93" i="18" s="1"/>
  <c r="AQ93" i="18"/>
  <c r="AZ93" i="18"/>
  <c r="BC93" i="18" s="1"/>
  <c r="AR82" i="18"/>
  <c r="BA82" i="18"/>
  <c r="BD82" i="18" s="1"/>
  <c r="BE106" i="18"/>
  <c r="BF106" i="18"/>
  <c r="BH106" i="18" s="1"/>
  <c r="BI106" i="18" s="1"/>
  <c r="BK106" i="18" s="1"/>
  <c r="BA101" i="18"/>
  <c r="BD101" i="18" s="1"/>
  <c r="AR101" i="18"/>
  <c r="AZ39" i="18"/>
  <c r="BC39" i="18" s="1"/>
  <c r="AY45" i="18"/>
  <c r="BB45" i="18" s="1"/>
  <c r="AQ45" i="18"/>
  <c r="AQ79" i="18"/>
  <c r="AZ79" i="18"/>
  <c r="BC79" i="18" s="1"/>
  <c r="BF79" i="18" s="1"/>
  <c r="BH79" i="18" s="1"/>
  <c r="BI79" i="18" s="1"/>
  <c r="BK79" i="18" s="1"/>
  <c r="BA58" i="18"/>
  <c r="BD58" i="18" s="1"/>
  <c r="BF58" i="18" s="1"/>
  <c r="BH58" i="18" s="1"/>
  <c r="BI58" i="18" s="1"/>
  <c r="BK58" i="18" s="1"/>
  <c r="AR58" i="18"/>
  <c r="AY96" i="18"/>
  <c r="BB96" i="18" s="1"/>
  <c r="AQ96" i="18"/>
  <c r="AZ96" i="18"/>
  <c r="BC96" i="18" s="1"/>
  <c r="AZ73" i="18"/>
  <c r="BC73" i="18" s="1"/>
  <c r="AQ73" i="18"/>
  <c r="AR117" i="18"/>
  <c r="BA117" i="18"/>
  <c r="BD117" i="18" s="1"/>
  <c r="BA55" i="18"/>
  <c r="BD55" i="18" s="1"/>
  <c r="AZ55" i="18"/>
  <c r="BC55" i="18" s="1"/>
  <c r="AY73" i="18"/>
  <c r="BB73" i="18" s="1"/>
  <c r="AZ76" i="18"/>
  <c r="BC76" i="18" s="1"/>
  <c r="BF76" i="18" s="1"/>
  <c r="BH76" i="18" s="1"/>
  <c r="BI76" i="18" s="1"/>
  <c r="BK76" i="18" s="1"/>
  <c r="AR78" i="18"/>
  <c r="AZ105" i="18"/>
  <c r="BC105" i="18" s="1"/>
  <c r="AQ105" i="18"/>
  <c r="AY105" i="18"/>
  <c r="BB105" i="18" s="1"/>
  <c r="AR114" i="18"/>
  <c r="BA114" i="18"/>
  <c r="BD114" i="18" s="1"/>
  <c r="AR54" i="18"/>
  <c r="BA54" i="18"/>
  <c r="BD54" i="18" s="1"/>
  <c r="AR64" i="18"/>
  <c r="AZ64" i="18"/>
  <c r="BC64" i="18" s="1"/>
  <c r="BF64" i="18" s="1"/>
  <c r="BH64" i="18" s="1"/>
  <c r="BI64" i="18" s="1"/>
  <c r="BK64" i="18" s="1"/>
  <c r="AR102" i="18"/>
  <c r="BA102" i="18"/>
  <c r="BD102" i="18" s="1"/>
  <c r="BA90" i="18"/>
  <c r="BD90" i="18" s="1"/>
  <c r="AZ90" i="18"/>
  <c r="BC90" i="18" s="1"/>
  <c r="AR90" i="18"/>
  <c r="AQ81" i="18"/>
  <c r="AY81" i="18"/>
  <c r="BB81" i="18" s="1"/>
  <c r="AZ81" i="18"/>
  <c r="BC81" i="18" s="1"/>
  <c r="AZ68" i="18"/>
  <c r="BC68" i="18" s="1"/>
  <c r="AQ75" i="18"/>
  <c r="AZ75" i="18"/>
  <c r="BC75" i="18" s="1"/>
  <c r="AR84" i="18"/>
  <c r="AZ84" i="18"/>
  <c r="BC84" i="18" s="1"/>
  <c r="BA94" i="18"/>
  <c r="BD94" i="18" s="1"/>
  <c r="AR94" i="18"/>
  <c r="BA99" i="18"/>
  <c r="BD99" i="18" s="1"/>
  <c r="BA84" i="18"/>
  <c r="BD84" i="18" s="1"/>
  <c r="AY62" i="18"/>
  <c r="BB62" i="18" s="1"/>
  <c r="AQ62" i="18"/>
  <c r="BA71" i="18"/>
  <c r="BD71" i="18" s="1"/>
  <c r="AZ71" i="18"/>
  <c r="BC71" i="18" s="1"/>
  <c r="AQ76" i="18"/>
  <c r="AR83" i="18"/>
  <c r="BA83" i="18"/>
  <c r="BD83" i="18" s="1"/>
  <c r="AZ86" i="18"/>
  <c r="BC86" i="18" s="1"/>
  <c r="AR86" i="18"/>
  <c r="BA86" i="18"/>
  <c r="BD86" i="18" s="1"/>
  <c r="AQ91" i="18"/>
  <c r="AY91" i="18"/>
  <c r="BB91" i="18" s="1"/>
  <c r="AZ91" i="18"/>
  <c r="BC91" i="18" s="1"/>
  <c r="AY109" i="18"/>
  <c r="BB109" i="18" s="1"/>
  <c r="AQ109" i="18"/>
  <c r="AR112" i="18"/>
  <c r="BA112" i="18"/>
  <c r="BD112" i="18" s="1"/>
  <c r="BA74" i="18"/>
  <c r="BD74" i="18" s="1"/>
  <c r="AR74" i="18"/>
  <c r="AY78" i="18"/>
  <c r="BB78" i="18" s="1"/>
  <c r="AQ78" i="18"/>
  <c r="AZ78" i="18"/>
  <c r="BC78" i="18" s="1"/>
  <c r="AZ99" i="18"/>
  <c r="BC99" i="18" s="1"/>
  <c r="AZ112" i="18"/>
  <c r="BC112" i="18" s="1"/>
  <c r="AZ69" i="18"/>
  <c r="BC69" i="18" s="1"/>
  <c r="AY69" i="18"/>
  <c r="BB69" i="18" s="1"/>
  <c r="AZ102" i="18"/>
  <c r="BC102" i="18" s="1"/>
  <c r="AQ95" i="18"/>
  <c r="AZ95" i="18"/>
  <c r="BC95" i="18" s="1"/>
  <c r="AZ98" i="18"/>
  <c r="BC98" i="18" s="1"/>
  <c r="AR98" i="18"/>
  <c r="BA98" i="18"/>
  <c r="BD98" i="18" s="1"/>
  <c r="AZ101" i="18"/>
  <c r="BC101" i="18" s="1"/>
  <c r="AQ101" i="18"/>
  <c r="AY101" i="18"/>
  <c r="BB101" i="18" s="1"/>
  <c r="AZ66" i="18"/>
  <c r="BC66" i="18" s="1"/>
  <c r="AY66" i="18"/>
  <c r="BB66" i="18" s="1"/>
  <c r="AZ85" i="18"/>
  <c r="BC85" i="18" s="1"/>
  <c r="AZ92" i="18"/>
  <c r="BC92" i="18" s="1"/>
  <c r="BE92" i="18" s="1"/>
  <c r="BA110" i="18"/>
  <c r="BD110" i="18" s="1"/>
  <c r="AR110" i="18"/>
  <c r="AZ120" i="18"/>
  <c r="BC120" i="18" s="1"/>
  <c r="AY120" i="18"/>
  <c r="BB120" i="18" s="1"/>
  <c r="AQ120" i="18"/>
  <c r="AR118" i="18"/>
  <c r="BA118" i="18"/>
  <c r="BD118" i="18" s="1"/>
  <c r="AZ50" i="18"/>
  <c r="BC50" i="18" s="1"/>
  <c r="AY77" i="18"/>
  <c r="BB77" i="18" s="1"/>
  <c r="AQ77" i="18"/>
  <c r="BA115" i="18"/>
  <c r="BD115" i="18" s="1"/>
  <c r="AZ115" i="18"/>
  <c r="BC115" i="18" s="1"/>
  <c r="AR115" i="18"/>
  <c r="BA132" i="18"/>
  <c r="BD132" i="18" s="1"/>
  <c r="AQ128" i="18"/>
  <c r="AZ128" i="18"/>
  <c r="BC128" i="18" s="1"/>
  <c r="AY128" i="18"/>
  <c r="BB128" i="18" s="1"/>
  <c r="AZ82" i="18"/>
  <c r="BC82" i="18" s="1"/>
  <c r="AY82" i="18"/>
  <c r="BB82" i="18" s="1"/>
  <c r="AY94" i="18"/>
  <c r="BB94" i="18" s="1"/>
  <c r="AQ94" i="18"/>
  <c r="AZ110" i="18"/>
  <c r="BC110" i="18" s="1"/>
  <c r="AY110" i="18"/>
  <c r="BB110" i="18" s="1"/>
  <c r="AQ110" i="18"/>
  <c r="AZ114" i="18"/>
  <c r="BC114" i="18" s="1"/>
  <c r="AQ122" i="18"/>
  <c r="AZ122" i="18"/>
  <c r="BC122" i="18" s="1"/>
  <c r="AZ125" i="18"/>
  <c r="BC125" i="18" s="1"/>
  <c r="AY125" i="18"/>
  <c r="BB125" i="18" s="1"/>
  <c r="AQ125" i="18"/>
  <c r="AQ113" i="18"/>
  <c r="AZ113" i="18"/>
  <c r="BC113" i="18" s="1"/>
  <c r="AY113" i="18"/>
  <c r="BB113" i="18" s="1"/>
  <c r="AZ118" i="18"/>
  <c r="BC118" i="18" s="1"/>
  <c r="AQ127" i="18"/>
  <c r="AY127" i="18"/>
  <c r="BB127" i="18" s="1"/>
  <c r="BA130" i="18"/>
  <c r="BD130" i="18" s="1"/>
  <c r="AZ130" i="18"/>
  <c r="BC130" i="18" s="1"/>
  <c r="AR130" i="18"/>
  <c r="AR133" i="18"/>
  <c r="BA133" i="18"/>
  <c r="BD133" i="18" s="1"/>
  <c r="AY124" i="18"/>
  <c r="BB124" i="18" s="1"/>
  <c r="AQ124" i="18"/>
  <c r="AR127" i="18"/>
  <c r="BA127" i="18"/>
  <c r="BD127" i="18" s="1"/>
  <c r="AQ97" i="18"/>
  <c r="AZ97" i="18"/>
  <c r="BC97" i="18" s="1"/>
  <c r="AY97" i="18"/>
  <c r="BB97" i="18" s="1"/>
  <c r="AZ127" i="18"/>
  <c r="BC127" i="18" s="1"/>
  <c r="BF108" i="18"/>
  <c r="BH108" i="18" s="1"/>
  <c r="BI108" i="18" s="1"/>
  <c r="BK108" i="18" s="1"/>
  <c r="AZ121" i="18"/>
  <c r="BC121" i="18" s="1"/>
  <c r="BF121" i="18" s="1"/>
  <c r="BH121" i="18" s="1"/>
  <c r="BI121" i="18" s="1"/>
  <c r="BK121" i="18" s="1"/>
  <c r="AZ124" i="18"/>
  <c r="BC124" i="18" s="1"/>
  <c r="AZ117" i="18"/>
  <c r="BC117" i="18" s="1"/>
  <c r="AZ129" i="18"/>
  <c r="BC129" i="18" s="1"/>
  <c r="BA137" i="18"/>
  <c r="BD137" i="18" s="1"/>
  <c r="AZ138" i="18"/>
  <c r="BC138" i="18" s="1"/>
  <c r="BA122" i="18"/>
  <c r="BD122" i="18" s="1"/>
  <c r="AZ133" i="18"/>
  <c r="BC133" i="18" s="1"/>
  <c r="BA138" i="18"/>
  <c r="BD138" i="18" s="1"/>
  <c r="AR125" i="18"/>
  <c r="AQ136" i="18"/>
  <c r="AY139" i="18"/>
  <c r="BB139" i="18" s="1"/>
  <c r="AZ139" i="18"/>
  <c r="BC139" i="18" s="1"/>
  <c r="AZ87" i="18"/>
  <c r="BC87" i="18" s="1"/>
  <c r="BF87" i="18" s="1"/>
  <c r="BH87" i="18" s="1"/>
  <c r="BI87" i="18" s="1"/>
  <c r="BK87" i="18" s="1"/>
  <c r="AY98" i="18"/>
  <c r="BB98" i="18" s="1"/>
  <c r="AZ103" i="18"/>
  <c r="BC103" i="18" s="1"/>
  <c r="BF103" i="18" s="1"/>
  <c r="BH103" i="18" s="1"/>
  <c r="BI103" i="18" s="1"/>
  <c r="BK103" i="18" s="1"/>
  <c r="AY114" i="18"/>
  <c r="BB114" i="18" s="1"/>
  <c r="AZ119" i="18"/>
  <c r="BC119" i="18" s="1"/>
  <c r="BF119" i="18" s="1"/>
  <c r="BH119" i="18" s="1"/>
  <c r="BI119" i="18" s="1"/>
  <c r="BK119" i="18" s="1"/>
  <c r="AY129" i="18"/>
  <c r="BB129" i="18" s="1"/>
  <c r="AZ134" i="18"/>
  <c r="BC134" i="18" s="1"/>
  <c r="BE134" i="18" s="1"/>
  <c r="BA139" i="18"/>
  <c r="BD139" i="18" s="1"/>
  <c r="AR137" i="18"/>
  <c r="AY136" i="18"/>
  <c r="BB136" i="18" s="1"/>
  <c r="BE138" i="18" l="1"/>
  <c r="BF19" i="18"/>
  <c r="BH19" i="18" s="1"/>
  <c r="BI19" i="18" s="1"/>
  <c r="BK19" i="18" s="1"/>
  <c r="BF6" i="18"/>
  <c r="BH6" i="18" s="1"/>
  <c r="BI6" i="18" s="1"/>
  <c r="BK6" i="18" s="1"/>
  <c r="BF132" i="18"/>
  <c r="BH132" i="18" s="1"/>
  <c r="BI132" i="18" s="1"/>
  <c r="BK132" i="18" s="1"/>
  <c r="BE83" i="18"/>
  <c r="BE126" i="18"/>
  <c r="BF95" i="18"/>
  <c r="BH95" i="18" s="1"/>
  <c r="BI95" i="18" s="1"/>
  <c r="BK95" i="18" s="1"/>
  <c r="BF22" i="18"/>
  <c r="BH22" i="18" s="1"/>
  <c r="BI22" i="18" s="1"/>
  <c r="BK22" i="18" s="1"/>
  <c r="BF107" i="18"/>
  <c r="BH107" i="18" s="1"/>
  <c r="BI107" i="18" s="1"/>
  <c r="BK107" i="18" s="1"/>
  <c r="BE111" i="18"/>
  <c r="BE6" i="18"/>
  <c r="BF60" i="18"/>
  <c r="BH60" i="18" s="1"/>
  <c r="BI60" i="18" s="1"/>
  <c r="BK60" i="18" s="1"/>
  <c r="BF4" i="18"/>
  <c r="BH4" i="18" s="1"/>
  <c r="BI4" i="18" s="1"/>
  <c r="BK4" i="18" s="1"/>
  <c r="BF88" i="18"/>
  <c r="BH88" i="18" s="1"/>
  <c r="BI88" i="18" s="1"/>
  <c r="BK88" i="18" s="1"/>
  <c r="BE34" i="18"/>
  <c r="BE135" i="18"/>
  <c r="BE63" i="18"/>
  <c r="BE70" i="18"/>
  <c r="BF141" i="18"/>
  <c r="BH141" i="18" s="1"/>
  <c r="BI141" i="18" s="1"/>
  <c r="BK141" i="18" s="1"/>
  <c r="BE68" i="18"/>
  <c r="BF54" i="18"/>
  <c r="BH54" i="18" s="1"/>
  <c r="BI54" i="18" s="1"/>
  <c r="BK54" i="18" s="1"/>
  <c r="BF67" i="18"/>
  <c r="BH67" i="18" s="1"/>
  <c r="BI67" i="18" s="1"/>
  <c r="BK67" i="18" s="1"/>
  <c r="BF80" i="18"/>
  <c r="BH80" i="18" s="1"/>
  <c r="BI80" i="18" s="1"/>
  <c r="BK80" i="18" s="1"/>
  <c r="BF148" i="18"/>
  <c r="BH148" i="18" s="1"/>
  <c r="BI148" i="18" s="1"/>
  <c r="BK148" i="18" s="1"/>
  <c r="BF70" i="18"/>
  <c r="BH70" i="18" s="1"/>
  <c r="BI70" i="18" s="1"/>
  <c r="BK70" i="18" s="1"/>
  <c r="BF72" i="18"/>
  <c r="BH72" i="18" s="1"/>
  <c r="BI72" i="18" s="1"/>
  <c r="BK72" i="18" s="1"/>
  <c r="BF104" i="18"/>
  <c r="BH104" i="18" s="1"/>
  <c r="BI104" i="18" s="1"/>
  <c r="BK104" i="18" s="1"/>
  <c r="BE51" i="18"/>
  <c r="BE75" i="18"/>
  <c r="BE13" i="18"/>
  <c r="BE137" i="18"/>
  <c r="BE59" i="18"/>
  <c r="BF10" i="18"/>
  <c r="BH10" i="18" s="1"/>
  <c r="BI10" i="18" s="1"/>
  <c r="BK10" i="18" s="1"/>
  <c r="BF85" i="18"/>
  <c r="BH85" i="18" s="1"/>
  <c r="BI85" i="18" s="1"/>
  <c r="BK85" i="18" s="1"/>
  <c r="BF63" i="18"/>
  <c r="BH63" i="18" s="1"/>
  <c r="BI63" i="18" s="1"/>
  <c r="BK63" i="18" s="1"/>
  <c r="BF137" i="18"/>
  <c r="BH137" i="18" s="1"/>
  <c r="BI137" i="18" s="1"/>
  <c r="BK137" i="18" s="1"/>
  <c r="BE80" i="18"/>
  <c r="BE67" i="18"/>
  <c r="BE123" i="18"/>
  <c r="BF59" i="18"/>
  <c r="BH59" i="18" s="1"/>
  <c r="BI59" i="18" s="1"/>
  <c r="BK59" i="18" s="1"/>
  <c r="BE71" i="18"/>
  <c r="BF74" i="18"/>
  <c r="BH74" i="18" s="1"/>
  <c r="BI74" i="18" s="1"/>
  <c r="BK74" i="18" s="1"/>
  <c r="BE16" i="18"/>
  <c r="BF18" i="18"/>
  <c r="BH18" i="18" s="1"/>
  <c r="BI18" i="18" s="1"/>
  <c r="BK18" i="18" s="1"/>
  <c r="BE29" i="18"/>
  <c r="BE88" i="18"/>
  <c r="BE44" i="18"/>
  <c r="BF44" i="18"/>
  <c r="BH44" i="18" s="1"/>
  <c r="BI44" i="18" s="1"/>
  <c r="BK44" i="18" s="1"/>
  <c r="BE143" i="18"/>
  <c r="BE53" i="18"/>
  <c r="BE141" i="18"/>
  <c r="BF122" i="18"/>
  <c r="BH122" i="18" s="1"/>
  <c r="BI122" i="18" s="1"/>
  <c r="BK122" i="18" s="1"/>
  <c r="BF115" i="18"/>
  <c r="BH115" i="18" s="1"/>
  <c r="BI115" i="18" s="1"/>
  <c r="BK115" i="18" s="1"/>
  <c r="BF84" i="18"/>
  <c r="BH84" i="18" s="1"/>
  <c r="BI84" i="18" s="1"/>
  <c r="BK84" i="18" s="1"/>
  <c r="BF55" i="18"/>
  <c r="BH55" i="18" s="1"/>
  <c r="BI55" i="18" s="1"/>
  <c r="BK55" i="18" s="1"/>
  <c r="BE37" i="18"/>
  <c r="BF102" i="18"/>
  <c r="BH102" i="18" s="1"/>
  <c r="BI102" i="18" s="1"/>
  <c r="BK102" i="18" s="1"/>
  <c r="BE76" i="18"/>
  <c r="BE10" i="18"/>
  <c r="BF140" i="18"/>
  <c r="BH140" i="18" s="1"/>
  <c r="BI140" i="18" s="1"/>
  <c r="BK140" i="18" s="1"/>
  <c r="BE130" i="18"/>
  <c r="BE132" i="18"/>
  <c r="BE142" i="18"/>
  <c r="BF83" i="18"/>
  <c r="BH83" i="18" s="1"/>
  <c r="BI83" i="18" s="1"/>
  <c r="BK83" i="18" s="1"/>
  <c r="BE36" i="18"/>
  <c r="BF144" i="18"/>
  <c r="BH144" i="18" s="1"/>
  <c r="BI144" i="18" s="1"/>
  <c r="BK144" i="18" s="1"/>
  <c r="BF99" i="18"/>
  <c r="BH99" i="18" s="1"/>
  <c r="BI99" i="18" s="1"/>
  <c r="BK99" i="18" s="1"/>
  <c r="BF138" i="18"/>
  <c r="BH138" i="18" s="1"/>
  <c r="BI138" i="18" s="1"/>
  <c r="BK138" i="18" s="1"/>
  <c r="BE58" i="18"/>
  <c r="BE133" i="18"/>
  <c r="BF36" i="18"/>
  <c r="BH36" i="18" s="1"/>
  <c r="BI36" i="18" s="1"/>
  <c r="BK36" i="18" s="1"/>
  <c r="BF112" i="18"/>
  <c r="BH112" i="18" s="1"/>
  <c r="BI112" i="18" s="1"/>
  <c r="BK112" i="18" s="1"/>
  <c r="BE115" i="18"/>
  <c r="BE28" i="18"/>
  <c r="BF117" i="18"/>
  <c r="BH117" i="18" s="1"/>
  <c r="BI117" i="18" s="1"/>
  <c r="BK117" i="18" s="1"/>
  <c r="BE102" i="18"/>
  <c r="BF52" i="18"/>
  <c r="BH52" i="18" s="1"/>
  <c r="BI52" i="18" s="1"/>
  <c r="BK52" i="18" s="1"/>
  <c r="BE140" i="18"/>
  <c r="BF12" i="18"/>
  <c r="BH12" i="18" s="1"/>
  <c r="BI12" i="18" s="1"/>
  <c r="BK12" i="18" s="1"/>
  <c r="BE4" i="18"/>
  <c r="BE107" i="18"/>
  <c r="BE100" i="18"/>
  <c r="BF71" i="18"/>
  <c r="BH71" i="18" s="1"/>
  <c r="BI71" i="18" s="1"/>
  <c r="BK71" i="18" s="1"/>
  <c r="BF75" i="18"/>
  <c r="BH75" i="18" s="1"/>
  <c r="BI75" i="18" s="1"/>
  <c r="BK75" i="18" s="1"/>
  <c r="BE90" i="18"/>
  <c r="BF29" i="18"/>
  <c r="BH29" i="18" s="1"/>
  <c r="BI29" i="18" s="1"/>
  <c r="BK29" i="18" s="1"/>
  <c r="BF130" i="18"/>
  <c r="BH130" i="18" s="1"/>
  <c r="BI130" i="18" s="1"/>
  <c r="BK130" i="18" s="1"/>
  <c r="BE50" i="18"/>
  <c r="BF37" i="18"/>
  <c r="BH37" i="18" s="1"/>
  <c r="BI37" i="18" s="1"/>
  <c r="BK37" i="18" s="1"/>
  <c r="BE122" i="18"/>
  <c r="BE112" i="18"/>
  <c r="BE26" i="18"/>
  <c r="BF39" i="18"/>
  <c r="BH39" i="18" s="1"/>
  <c r="BI39" i="18" s="1"/>
  <c r="BK39" i="18" s="1"/>
  <c r="BE95" i="18"/>
  <c r="BF13" i="18"/>
  <c r="BH13" i="18" s="1"/>
  <c r="BI13" i="18" s="1"/>
  <c r="BK13" i="18" s="1"/>
  <c r="BE38" i="18"/>
  <c r="BF147" i="18"/>
  <c r="BH147" i="18" s="1"/>
  <c r="BI147" i="18" s="1"/>
  <c r="BK147" i="18" s="1"/>
  <c r="BE147" i="18"/>
  <c r="BE146" i="18"/>
  <c r="BF146" i="18"/>
  <c r="BH146" i="18" s="1"/>
  <c r="BI146" i="18" s="1"/>
  <c r="BK146" i="18" s="1"/>
  <c r="BF116" i="18"/>
  <c r="BH116" i="18" s="1"/>
  <c r="BI116" i="18" s="1"/>
  <c r="BK116" i="18" s="1"/>
  <c r="BE116" i="18"/>
  <c r="BF145" i="18"/>
  <c r="BH145" i="18" s="1"/>
  <c r="BI145" i="18" s="1"/>
  <c r="BK145" i="18" s="1"/>
  <c r="BE145" i="18"/>
  <c r="BE99" i="18"/>
  <c r="BF26" i="18"/>
  <c r="BH26" i="18" s="1"/>
  <c r="BI26" i="18" s="1"/>
  <c r="BK26" i="18" s="1"/>
  <c r="BE79" i="18"/>
  <c r="BE18" i="18"/>
  <c r="BF92" i="18"/>
  <c r="BH92" i="18" s="1"/>
  <c r="BI92" i="18" s="1"/>
  <c r="BK92" i="18" s="1"/>
  <c r="BE121" i="18"/>
  <c r="BF133" i="18"/>
  <c r="BH133" i="18" s="1"/>
  <c r="BI133" i="18" s="1"/>
  <c r="BK133" i="18" s="1"/>
  <c r="BE84" i="18"/>
  <c r="BE39" i="18"/>
  <c r="BF68" i="18"/>
  <c r="BH68" i="18" s="1"/>
  <c r="BI68" i="18" s="1"/>
  <c r="BK68" i="18" s="1"/>
  <c r="BE54" i="18"/>
  <c r="BF28" i="18"/>
  <c r="BH28" i="18" s="1"/>
  <c r="BI28" i="18" s="1"/>
  <c r="BK28" i="18" s="1"/>
  <c r="BE103" i="18"/>
  <c r="BF50" i="18"/>
  <c r="BH50" i="18" s="1"/>
  <c r="BI50" i="18" s="1"/>
  <c r="BK50" i="18" s="1"/>
  <c r="BE85" i="18"/>
  <c r="BE119" i="18"/>
  <c r="BE117" i="18"/>
  <c r="BF24" i="18"/>
  <c r="BH24" i="18" s="1"/>
  <c r="BI24" i="18" s="1"/>
  <c r="BK24" i="18" s="1"/>
  <c r="BE12" i="18"/>
  <c r="BF134" i="18"/>
  <c r="BH134" i="18" s="1"/>
  <c r="BI134" i="18" s="1"/>
  <c r="BK134" i="18" s="1"/>
  <c r="BE87" i="18"/>
  <c r="BF27" i="18"/>
  <c r="BH27" i="18" s="1"/>
  <c r="BI27" i="18" s="1"/>
  <c r="BK27" i="18" s="1"/>
  <c r="BF16" i="18"/>
  <c r="BH16" i="18" s="1"/>
  <c r="BI16" i="18" s="1"/>
  <c r="BK16" i="18" s="1"/>
  <c r="BF15" i="18"/>
  <c r="BH15" i="18" s="1"/>
  <c r="BI15" i="18" s="1"/>
  <c r="BK15" i="18" s="1"/>
  <c r="BE64" i="18"/>
  <c r="BE55" i="18"/>
  <c r="BF90" i="18"/>
  <c r="BH90" i="18" s="1"/>
  <c r="BI90" i="18" s="1"/>
  <c r="BK90" i="18" s="1"/>
  <c r="BF38" i="18"/>
  <c r="BH38" i="18" s="1"/>
  <c r="BI38" i="18" s="1"/>
  <c r="BK38" i="18" s="1"/>
  <c r="BE40" i="18"/>
  <c r="BF40" i="18"/>
  <c r="BH40" i="18" s="1"/>
  <c r="BI40" i="18" s="1"/>
  <c r="BK40" i="18" s="1"/>
  <c r="BF136" i="18"/>
  <c r="BH136" i="18" s="1"/>
  <c r="BI136" i="18" s="1"/>
  <c r="BK136" i="18" s="1"/>
  <c r="BE136" i="18"/>
  <c r="BF129" i="18"/>
  <c r="BH129" i="18" s="1"/>
  <c r="BI129" i="18" s="1"/>
  <c r="BK129" i="18" s="1"/>
  <c r="BE129" i="18"/>
  <c r="BE114" i="18"/>
  <c r="BF114" i="18"/>
  <c r="BH114" i="18" s="1"/>
  <c r="BI114" i="18" s="1"/>
  <c r="BK114" i="18" s="1"/>
  <c r="BE98" i="18"/>
  <c r="BF98" i="18"/>
  <c r="BH98" i="18" s="1"/>
  <c r="BI98" i="18" s="1"/>
  <c r="BK98" i="18" s="1"/>
  <c r="BF139" i="18"/>
  <c r="BH139" i="18" s="1"/>
  <c r="BI139" i="18" s="1"/>
  <c r="BK139" i="18" s="1"/>
  <c r="BE139" i="18"/>
  <c r="BF97" i="18"/>
  <c r="BH97" i="18" s="1"/>
  <c r="BI97" i="18" s="1"/>
  <c r="BK97" i="18" s="1"/>
  <c r="BE97" i="18"/>
  <c r="BE124" i="18"/>
  <c r="BF124" i="18"/>
  <c r="BH124" i="18" s="1"/>
  <c r="BI124" i="18" s="1"/>
  <c r="BK124" i="18" s="1"/>
  <c r="BF127" i="18"/>
  <c r="BH127" i="18" s="1"/>
  <c r="BI127" i="18" s="1"/>
  <c r="BK127" i="18" s="1"/>
  <c r="BE127" i="18"/>
  <c r="BE118" i="18"/>
  <c r="BF118" i="18"/>
  <c r="BH118" i="18" s="1"/>
  <c r="BI118" i="18" s="1"/>
  <c r="BK118" i="18" s="1"/>
  <c r="BF113" i="18"/>
  <c r="BH113" i="18" s="1"/>
  <c r="BI113" i="18" s="1"/>
  <c r="BK113" i="18" s="1"/>
  <c r="BE113" i="18"/>
  <c r="BE125" i="18"/>
  <c r="BF125" i="18"/>
  <c r="BH125" i="18" s="1"/>
  <c r="BI125" i="18" s="1"/>
  <c r="BK125" i="18" s="1"/>
  <c r="BE110" i="18"/>
  <c r="BF110" i="18"/>
  <c r="BH110" i="18" s="1"/>
  <c r="BI110" i="18" s="1"/>
  <c r="BK110" i="18" s="1"/>
  <c r="BE94" i="18"/>
  <c r="BF94" i="18"/>
  <c r="BH94" i="18" s="1"/>
  <c r="BI94" i="18" s="1"/>
  <c r="BK94" i="18" s="1"/>
  <c r="BE82" i="18"/>
  <c r="BF82" i="18"/>
  <c r="BH82" i="18" s="1"/>
  <c r="BI82" i="18" s="1"/>
  <c r="BK82" i="18" s="1"/>
  <c r="BF128" i="18"/>
  <c r="BH128" i="18" s="1"/>
  <c r="BI128" i="18" s="1"/>
  <c r="BK128" i="18" s="1"/>
  <c r="BE128" i="18"/>
  <c r="BF77" i="18"/>
  <c r="BH77" i="18" s="1"/>
  <c r="BI77" i="18" s="1"/>
  <c r="BK77" i="18" s="1"/>
  <c r="BE77" i="18"/>
  <c r="BF120" i="18"/>
  <c r="BH120" i="18" s="1"/>
  <c r="BI120" i="18" s="1"/>
  <c r="BK120" i="18" s="1"/>
  <c r="BE120" i="18"/>
  <c r="BE66" i="18"/>
  <c r="BF66" i="18"/>
  <c r="BH66" i="18" s="1"/>
  <c r="BI66" i="18" s="1"/>
  <c r="BK66" i="18" s="1"/>
  <c r="BF101" i="18"/>
  <c r="BH101" i="18" s="1"/>
  <c r="BI101" i="18" s="1"/>
  <c r="BK101" i="18" s="1"/>
  <c r="BE101" i="18"/>
  <c r="BF69" i="18"/>
  <c r="BH69" i="18" s="1"/>
  <c r="BI69" i="18" s="1"/>
  <c r="BK69" i="18" s="1"/>
  <c r="BE69" i="18"/>
  <c r="BE78" i="18"/>
  <c r="BF78" i="18"/>
  <c r="BH78" i="18" s="1"/>
  <c r="BI78" i="18" s="1"/>
  <c r="BK78" i="18" s="1"/>
  <c r="BF109" i="18"/>
  <c r="BH109" i="18" s="1"/>
  <c r="BI109" i="18" s="1"/>
  <c r="BK109" i="18" s="1"/>
  <c r="BE109" i="18"/>
  <c r="BE91" i="18"/>
  <c r="BF91" i="18"/>
  <c r="BH91" i="18" s="1"/>
  <c r="BI91" i="18" s="1"/>
  <c r="BK91" i="18" s="1"/>
  <c r="BE86" i="18"/>
  <c r="BF86" i="18"/>
  <c r="BH86" i="18" s="1"/>
  <c r="BI86" i="18" s="1"/>
  <c r="BK86" i="18" s="1"/>
  <c r="BE62" i="18"/>
  <c r="BF62" i="18"/>
  <c r="BH62" i="18" s="1"/>
  <c r="BI62" i="18" s="1"/>
  <c r="BK62" i="18" s="1"/>
  <c r="BF81" i="18"/>
  <c r="BH81" i="18" s="1"/>
  <c r="BI81" i="18" s="1"/>
  <c r="BK81" i="18" s="1"/>
  <c r="BE81" i="18"/>
  <c r="BE105" i="18"/>
  <c r="BF105" i="18"/>
  <c r="BH105" i="18" s="1"/>
  <c r="BI105" i="18" s="1"/>
  <c r="BK105" i="18" s="1"/>
  <c r="BE73" i="18"/>
  <c r="BF73" i="18"/>
  <c r="BH73" i="18" s="1"/>
  <c r="BI73" i="18" s="1"/>
  <c r="BK73" i="18" s="1"/>
  <c r="BF96" i="18"/>
  <c r="BH96" i="18" s="1"/>
  <c r="BI96" i="18" s="1"/>
  <c r="BK96" i="18" s="1"/>
  <c r="BE96" i="18"/>
  <c r="BF45" i="18"/>
  <c r="BH45" i="18" s="1"/>
  <c r="BI45" i="18" s="1"/>
  <c r="BK45" i="18" s="1"/>
  <c r="BE45" i="18"/>
  <c r="BF93" i="18"/>
  <c r="BH93" i="18" s="1"/>
  <c r="BI93" i="18" s="1"/>
  <c r="BK93" i="18" s="1"/>
  <c r="BE93" i="18"/>
  <c r="BE89" i="18"/>
  <c r="BF89" i="18"/>
  <c r="BH89" i="18" s="1"/>
  <c r="BI89" i="18" s="1"/>
  <c r="BK89" i="18" s="1"/>
  <c r="BE41" i="18"/>
  <c r="BF41" i="18"/>
  <c r="BH41" i="18" s="1"/>
  <c r="BI41" i="18" s="1"/>
  <c r="BK41" i="18" s="1"/>
  <c r="BF65" i="18"/>
  <c r="BH65" i="18" s="1"/>
  <c r="BI65" i="18" s="1"/>
  <c r="BK65" i="18" s="1"/>
  <c r="BE65" i="18"/>
  <c r="BE61" i="18"/>
  <c r="BF61" i="18"/>
  <c r="BH61" i="18" s="1"/>
  <c r="BI61" i="18" s="1"/>
  <c r="BK61" i="18" s="1"/>
  <c r="BF56" i="18"/>
  <c r="BH56" i="18" s="1"/>
  <c r="BI56" i="18" s="1"/>
  <c r="BK56" i="18" s="1"/>
  <c r="BE56" i="18"/>
  <c r="BF49" i="18"/>
  <c r="BH49" i="18" s="1"/>
  <c r="BI49" i="18" s="1"/>
  <c r="BK49" i="18" s="1"/>
  <c r="BE49" i="18"/>
  <c r="BE46" i="18"/>
  <c r="BF46" i="18"/>
  <c r="BH46" i="18" s="1"/>
  <c r="BI46" i="18" s="1"/>
  <c r="BK46" i="18" s="1"/>
  <c r="BE57" i="18"/>
  <c r="BF57" i="18"/>
  <c r="BH57" i="18" s="1"/>
  <c r="BI57" i="18" s="1"/>
  <c r="BK57" i="18" s="1"/>
  <c r="BE47" i="18"/>
  <c r="BF47" i="18"/>
  <c r="BH47" i="18" s="1"/>
  <c r="BI47" i="18" s="1"/>
  <c r="BK47" i="18" s="1"/>
  <c r="BF48" i="18"/>
  <c r="BH48" i="18" s="1"/>
  <c r="BI48" i="18" s="1"/>
  <c r="BK48" i="18" s="1"/>
  <c r="BE48" i="18"/>
  <c r="BE31" i="18"/>
  <c r="BF31" i="18"/>
  <c r="BH31" i="18" s="1"/>
  <c r="BI31" i="18" s="1"/>
  <c r="BK31" i="18" s="1"/>
  <c r="BE32" i="18"/>
  <c r="BF32" i="18"/>
  <c r="BH32" i="18" s="1"/>
  <c r="BI32" i="18" s="1"/>
  <c r="BK32" i="18" s="1"/>
  <c r="BF43" i="18"/>
  <c r="BH43" i="18" s="1"/>
  <c r="BI43" i="18" s="1"/>
  <c r="BK43" i="18" s="1"/>
  <c r="BE43" i="18"/>
  <c r="BE33" i="18"/>
  <c r="BF33" i="18"/>
  <c r="BH33" i="18" s="1"/>
  <c r="BI33" i="18" s="1"/>
  <c r="BK33" i="18" s="1"/>
  <c r="BF42" i="18"/>
  <c r="BH42" i="18" s="1"/>
  <c r="BI42" i="18" s="1"/>
  <c r="BK42" i="18" s="1"/>
  <c r="BE42" i="18"/>
  <c r="BF25" i="18"/>
  <c r="BH25" i="18" s="1"/>
  <c r="BI25" i="18" s="1"/>
  <c r="BK25" i="18" s="1"/>
  <c r="BE25" i="18"/>
  <c r="BE21" i="18"/>
  <c r="BF21" i="18"/>
  <c r="BH21" i="18" s="1"/>
  <c r="BI21" i="18" s="1"/>
  <c r="BK21" i="18" s="1"/>
  <c r="BF23" i="18"/>
  <c r="BH23" i="18" s="1"/>
  <c r="BI23" i="18" s="1"/>
  <c r="BK23" i="18" s="1"/>
  <c r="BE23" i="18"/>
  <c r="BE17" i="18"/>
  <c r="BF17" i="18"/>
  <c r="BH17" i="18" s="1"/>
  <c r="BI17" i="18" s="1"/>
  <c r="BK17" i="18" s="1"/>
  <c r="BE11" i="18"/>
  <c r="BF11" i="18"/>
  <c r="BH11" i="18" s="1"/>
  <c r="BI11" i="18" s="1"/>
  <c r="BK11" i="18" s="1"/>
  <c r="BE20" i="18"/>
  <c r="BF20" i="18"/>
  <c r="BH20" i="18" s="1"/>
  <c r="BI20" i="18" s="1"/>
  <c r="BK20" i="18" s="1"/>
  <c r="BE14" i="18"/>
  <c r="BF14" i="18"/>
  <c r="BH14" i="18" s="1"/>
  <c r="BI14" i="18" s="1"/>
  <c r="BK14" i="18" s="1"/>
  <c r="BF9" i="18"/>
  <c r="BH9" i="18" s="1"/>
  <c r="BI9" i="18" s="1"/>
  <c r="BK9" i="18" s="1"/>
  <c r="BE9" i="18"/>
  <c r="BE8" i="18"/>
  <c r="BF8" i="18"/>
  <c r="BH8" i="18" s="1"/>
  <c r="BI8" i="18" s="1"/>
  <c r="BK8" i="18" s="1"/>
  <c r="BF2" i="18"/>
  <c r="BH2" i="18" s="1"/>
  <c r="BI2" i="18" s="1"/>
  <c r="BK2" i="18" s="1"/>
  <c r="BE2" i="18"/>
  <c r="BF5" i="18"/>
  <c r="BH5" i="18" s="1"/>
  <c r="BI5" i="18" s="1"/>
  <c r="BK5" i="18" s="1"/>
  <c r="BE5" i="18"/>
  <c r="BF7" i="18"/>
  <c r="BH7" i="18" s="1"/>
  <c r="BI7" i="18" s="1"/>
  <c r="BK7" i="18" s="1"/>
  <c r="BE7" i="18"/>
  <c r="BE3" i="18"/>
  <c r="BF3" i="18"/>
  <c r="BH3" i="18" s="1"/>
  <c r="BI3" i="18" s="1"/>
  <c r="BK3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Formulario_8" description="Conexão com a consulta 'Formulario_8' na pasta de trabalho." type="5" refreshedVersion="6" background="1" saveData="1">
    <dbPr connection="Provider=Microsoft.Mashup.OleDb.1;Data Source=$Workbook$;Location=Formulario_8;Extended Properties=&quot;&quot;" command="SELECT * FROM [Formulario_8]"/>
  </connection>
  <connection id="2" xr16:uid="{00000000-0015-0000-FFFF-FFFF01000000}" keepAlive="1" name="Consulta - Solicitacao_Prancha" description="Conexão com a consulta 'Solicitacao_Prancha' na pasta de trabalho." type="5" refreshedVersion="6" background="1" saveData="1">
    <dbPr connection="Provider=Microsoft.Mashup.OleDb.1;Data Source=$Workbook$;Location=Solicitacao_Prancha;Extended Properties=&quot;&quot;" command="SELECT * FROM [Solicitacao_Prancha]"/>
  </connection>
  <connection id="3" xr16:uid="{3ADF03FF-A874-4314-87BB-BAA3121CF4C8}" keepAlive="1" name="Consulta - Solicitacao_Prancha (2)" description="Conexão com a consulta 'Solicitacao_Prancha (2)' na pasta de trabalho." type="5" refreshedVersion="6" background="1" saveData="1">
    <dbPr connection="Provider=Microsoft.Mashup.OleDb.1;Data Source=$Workbook$;Location=&quot;Solicitacao_Prancha (2)&quot;;Extended Properties=&quot;&quot;" command="SELECT * FROM [Solicitacao_Prancha (2)]"/>
  </connection>
  <connection id="4" xr16:uid="{2404CB2C-50BA-4466-9A62-33F6F4F17E6F}" keepAlive="1" name="Consulta - Solicitacao_Prancha (3)" description="Conexão com a consulta 'Solicitacao_Prancha (3)' na pasta de trabalho." type="5" refreshedVersion="6" background="1" saveData="1">
    <dbPr connection="Provider=Microsoft.Mashup.OleDb.1;Data Source=$Workbook$;Location=&quot;Solicitacao_Prancha (3)&quot;;Extended Properties=&quot;&quot;" command="SELECT * FROM [Solicitacao_Prancha (3)]"/>
  </connection>
  <connection id="5" xr16:uid="{327805C6-1E4A-4578-BEDF-79FFEEC78B77}" keepAlive="1" name="Consulta - Solicitacao_Prancha (4)" description="Conexão com a consulta 'Solicitacao_Prancha (4)' na pasta de trabalho." type="5" refreshedVersion="6" background="1" saveData="1">
    <dbPr connection="Provider=Microsoft.Mashup.OleDb.1;Data Source=$Workbook$;Location=&quot;Solicitacao_Prancha (4)&quot;;Extended Properties=&quot;&quot;" command="SELECT * FROM [Solicitacao_Prancha (4)]"/>
  </connection>
  <connection id="6" xr16:uid="{00000000-0015-0000-FFFF-FFFF02000000}" keepAlive="1" name="Consulta - Solitacao_de_Pranchas" description="Conexão com a consulta 'Solitacao_de_Pranchas' na pasta de trabalho." type="5" refreshedVersion="6" background="1" saveData="1">
    <dbPr connection="Provider=Microsoft.Mashup.OleDb.1;Data Source=$Workbook$;Location=Solitacao_de_Pranchas;Extended Properties=&quot;&quot;" command="SELECT * FROM [Solitacao_de_Pranchas]"/>
  </connection>
</connections>
</file>

<file path=xl/sharedStrings.xml><?xml version="1.0" encoding="utf-8"?>
<sst xmlns="http://schemas.openxmlformats.org/spreadsheetml/2006/main" count="2970" uniqueCount="714">
  <si>
    <t>objectid</t>
  </si>
  <si>
    <t>globalid</t>
  </si>
  <si>
    <t>menu</t>
  </si>
  <si>
    <t>colaborador_responsavel</t>
  </si>
  <si>
    <t>equipamento</t>
  </si>
  <si>
    <t>cc_modulo</t>
  </si>
  <si>
    <t>solicitacao</t>
  </si>
  <si>
    <t>reprogramacao</t>
  </si>
  <si>
    <t>cancelamento</t>
  </si>
  <si>
    <t>id_equip</t>
  </si>
  <si>
    <t>data_reserva</t>
  </si>
  <si>
    <t>hora_reserva</t>
  </si>
  <si>
    <t>hora_calc</t>
  </si>
  <si>
    <t>emerg_just</t>
  </si>
  <si>
    <t>fazenda_origem</t>
  </si>
  <si>
    <t>fazenda_destino</t>
  </si>
  <si>
    <t>observ</t>
  </si>
  <si>
    <t>note_recibo</t>
  </si>
  <si>
    <t>id_reserva</t>
  </si>
  <si>
    <t>note_id</t>
  </si>
  <si>
    <t>note_solicitacao</t>
  </si>
  <si>
    <t>note_justificativa</t>
  </si>
  <si>
    <t>note_data</t>
  </si>
  <si>
    <t>note_hora</t>
  </si>
  <si>
    <t>note_origem</t>
  </si>
  <si>
    <t>note_destino</t>
  </si>
  <si>
    <t>created_date</t>
  </si>
  <si>
    <t>created_user</t>
  </si>
  <si>
    <t>last_edited_date</t>
  </si>
  <si>
    <t>last_edited_user</t>
  </si>
  <si>
    <t>qnt_equipamento</t>
  </si>
  <si>
    <t>x</t>
  </si>
  <si>
    <t>y</t>
  </si>
  <si>
    <t>COL</t>
  </si>
  <si>
    <t>HV</t>
  </si>
  <si>
    <t>Agendamento</t>
  </si>
  <si>
    <t>0001-MAMEDINA</t>
  </si>
  <si>
    <t>FW</t>
  </si>
  <si>
    <t>MOD 5</t>
  </si>
  <si>
    <t>Trailler</t>
  </si>
  <si>
    <t>MOD 6</t>
  </si>
  <si>
    <t>MOD 14</t>
  </si>
  <si>
    <t>0266-CABREÚVA II</t>
  </si>
  <si>
    <t>MOD 2</t>
  </si>
  <si>
    <t>data_</t>
  </si>
  <si>
    <t>0324</t>
  </si>
  <si>
    <t>0308</t>
  </si>
  <si>
    <t>BRLP</t>
  </si>
  <si>
    <t>ESTLOG</t>
  </si>
  <si>
    <t>Retroescavadeira</t>
  </si>
  <si>
    <t>0319-SETE MARIAS</t>
  </si>
  <si>
    <t xml:space="preserve">Fabio Oliveira Bozi </t>
  </si>
  <si>
    <t>SILV</t>
  </si>
  <si>
    <t xml:space="preserve">Richard Anderson Vicente dos Santos </t>
  </si>
  <si>
    <t>tratorpneu</t>
  </si>
  <si>
    <t>GA2</t>
  </si>
  <si>
    <t>MOD 3</t>
  </si>
  <si>
    <t>Escavadeira</t>
  </si>
  <si>
    <t>0425-PLANALTO</t>
  </si>
  <si>
    <t>ESTSILV</t>
  </si>
  <si>
    <t>Motoniveladora</t>
  </si>
  <si>
    <t>MOD 7</t>
  </si>
  <si>
    <t>0268-MONTE LÍBANO I</t>
  </si>
  <si>
    <t>Pá Carregadeira</t>
  </si>
  <si>
    <t>0322-SANTA MADALENA I</t>
  </si>
  <si>
    <t>Trator de esteira</t>
  </si>
  <si>
    <t>subsolador</t>
  </si>
  <si>
    <t>GA1</t>
  </si>
  <si>
    <t>CAR</t>
  </si>
  <si>
    <t>Carregador Florestal</t>
  </si>
  <si>
    <t>MOD 1</t>
  </si>
  <si>
    <t>Cancelamento</t>
  </si>
  <si>
    <t>0063-SANTO ANTONIO</t>
  </si>
  <si>
    <t>Rolo Compactador</t>
  </si>
  <si>
    <t>0317-RADIANTE DO SÃO LUIZ</t>
  </si>
  <si>
    <t>MOD 10</t>
  </si>
  <si>
    <t>Trator</t>
  </si>
  <si>
    <t>MOD 4</t>
  </si>
  <si>
    <t>MOD 12</t>
  </si>
  <si>
    <t>0344-NOVA AMÉRICA II</t>
  </si>
  <si>
    <t xml:space="preserve">Everton Geremias Luchini </t>
  </si>
  <si>
    <t xml:space="preserve">Jhon felipe senoski </t>
  </si>
  <si>
    <t>Mudanca de fazenda</t>
  </si>
  <si>
    <t>Jhon Felipe senoski</t>
  </si>
  <si>
    <t>Jhon felipe senoski</t>
  </si>
  <si>
    <t>MOD 9</t>
  </si>
  <si>
    <t>0342-MONTE AZUL</t>
  </si>
  <si>
    <t>LP1</t>
  </si>
  <si>
    <t>2081-FLECHA AZUL</t>
  </si>
  <si>
    <t>LP2</t>
  </si>
  <si>
    <t xml:space="preserve">Wendel Patrick </t>
  </si>
  <si>
    <t>Ok</t>
  </si>
  <si>
    <t>MOD 15</t>
  </si>
  <si>
    <t>0619-MAGNÓLIA IV</t>
  </si>
  <si>
    <t>limpatrilhos</t>
  </si>
  <si>
    <t>LT1</t>
  </si>
  <si>
    <t>0275-PRATA</t>
  </si>
  <si>
    <t>0248-PARAÍSO IV</t>
  </si>
  <si>
    <t>Fernando Silva Amaral</t>
  </si>
  <si>
    <t>5009 - SANTA IZA</t>
  </si>
  <si>
    <t>Movimentação interna</t>
  </si>
  <si>
    <t>0324-SANTA TEREZINHA II</t>
  </si>
  <si>
    <t>emergencial</t>
  </si>
  <si>
    <t>BSR06</t>
  </si>
  <si>
    <t>Rogerio panqueca</t>
  </si>
  <si>
    <t>BSR04</t>
  </si>
  <si>
    <t xml:space="preserve">Fabio Bozi </t>
  </si>
  <si>
    <t>BSR03</t>
  </si>
  <si>
    <t xml:space="preserve">João Paulo de Assis </t>
  </si>
  <si>
    <t>0487-MORRO DE OURO</t>
  </si>
  <si>
    <t>0036-CAMPOS VERDES</t>
  </si>
  <si>
    <t>MOD 11</t>
  </si>
  <si>
    <t>MOD 8</t>
  </si>
  <si>
    <t xml:space="preserve">Alex dos Santos </t>
  </si>
  <si>
    <t xml:space="preserve">Daygo Bentlei </t>
  </si>
  <si>
    <t xml:space="preserve">Anderson Ricardo Martins </t>
  </si>
  <si>
    <t xml:space="preserve">Robson Correia Lima </t>
  </si>
  <si>
    <t>0325-SÃO DOMINGOS</t>
  </si>
  <si>
    <t>0819-FOMENTO  -  TRÊS SINOS II - GLEBA C</t>
  </si>
  <si>
    <t>0261-NOSSA SENHORA APARECIDA IV</t>
  </si>
  <si>
    <t>0640-MARIA CECÍLIA</t>
  </si>
  <si>
    <t>0245-SÃO PAULO</t>
  </si>
  <si>
    <t xml:space="preserve">Mudanca de planejamento </t>
  </si>
  <si>
    <t xml:space="preserve">Guilherme aparecido Barbosa </t>
  </si>
  <si>
    <t>tratoresteira</t>
  </si>
  <si>
    <t>SAV2</t>
  </si>
  <si>
    <t xml:space="preserve">Fernando Silva Amaral </t>
  </si>
  <si>
    <t>0308-ÁGUA BRANCA II</t>
  </si>
  <si>
    <t>Marciano Batista Ferreira</t>
  </si>
  <si>
    <t>Ramon Camargo</t>
  </si>
  <si>
    <t>0109-RECANTO TRANQUILO</t>
  </si>
  <si>
    <t>0265-ITAMARATI</t>
  </si>
  <si>
    <t xml:space="preserve">Rafael Henrique de Lima </t>
  </si>
  <si>
    <t xml:space="preserve">Nilton Magner Mariano </t>
  </si>
  <si>
    <t>Tcharles de Oliveira queiros</t>
  </si>
  <si>
    <t>0452-SAN CARLO</t>
  </si>
  <si>
    <t>2075-QUERÊNCIA IV</t>
  </si>
  <si>
    <t>0153-NOSSA SENHORA DE FÁTIMA I</t>
  </si>
  <si>
    <t>Jefferson Barbosa</t>
  </si>
  <si>
    <t xml:space="preserve">Vitor Hugo </t>
  </si>
  <si>
    <t xml:space="preserve">Guilherme Barbosa </t>
  </si>
  <si>
    <t>0405-NOSSA SENHORA DE FÁTIMA IV</t>
  </si>
  <si>
    <t xml:space="preserve">Tcharles de Oliveira queiros </t>
  </si>
  <si>
    <t>Andre ryuji narimatu nosse</t>
  </si>
  <si>
    <t xml:space="preserve">Igor Darwin </t>
  </si>
  <si>
    <t>0049-RONDON</t>
  </si>
  <si>
    <t>0474-FAXINAL</t>
  </si>
  <si>
    <t>0457-JAMAICA II  -  PIRAJUÍ</t>
  </si>
  <si>
    <t>0115-SHANGRILÁ</t>
  </si>
  <si>
    <t>0367-SANTA CATARINA</t>
  </si>
  <si>
    <t>5003-CHAPADA A</t>
  </si>
  <si>
    <t>0262-JEQUITIBÁ BRANCO</t>
  </si>
  <si>
    <t xml:space="preserve">Marcelo Calandria Bencici </t>
  </si>
  <si>
    <t xml:space="preserve">Claudemir Mendonça </t>
  </si>
  <si>
    <t>0095-SANTO INÁCIO</t>
  </si>
  <si>
    <t xml:space="preserve">Rogério Panqueca </t>
  </si>
  <si>
    <t>SAV1</t>
  </si>
  <si>
    <t>0062-LONGEVITA</t>
  </si>
  <si>
    <t>Joao victor da silva</t>
  </si>
  <si>
    <t xml:space="preserve">Paulo Sergio barroso da Silva Junior </t>
  </si>
  <si>
    <t>0130-SANTA ROSA</t>
  </si>
  <si>
    <t xml:space="preserve">Murilo Vieira Martins </t>
  </si>
  <si>
    <t>0100-DOS ANGICOS</t>
  </si>
  <si>
    <t xml:space="preserve">Samuel de Sousa Duarte </t>
  </si>
  <si>
    <t>0381-SÃO GABRIEL</t>
  </si>
  <si>
    <t>portaladmin</t>
  </si>
  <si>
    <t>DO</t>
  </si>
  <si>
    <t>MOD 01</t>
  </si>
  <si>
    <t>Esri_Anonymous</t>
  </si>
  <si>
    <t>0351-SANTA MARIANA II</t>
  </si>
  <si>
    <t>0382-BOM JESUS II</t>
  </si>
  <si>
    <t>08:00</t>
  </si>
  <si>
    <t>8:00</t>
  </si>
  <si>
    <t>13:00</t>
  </si>
  <si>
    <t>10:00</t>
  </si>
  <si>
    <t>02:30</t>
  </si>
  <si>
    <t>2:30</t>
  </si>
  <si>
    <t>09:00</t>
  </si>
  <si>
    <t>9:00</t>
  </si>
  <si>
    <t>14:00</t>
  </si>
  <si>
    <t>11:00</t>
  </si>
  <si>
    <t>06:00</t>
  </si>
  <si>
    <t>6:00</t>
  </si>
  <si>
    <t>02:00</t>
  </si>
  <si>
    <t>2:00</t>
  </si>
  <si>
    <t>15:00</t>
  </si>
  <si>
    <t>07:00</t>
  </si>
  <si>
    <t>7:00</t>
  </si>
  <si>
    <t>18:00</t>
  </si>
  <si>
    <t>12:00</t>
  </si>
  <si>
    <t>08:30</t>
  </si>
  <si>
    <t>8:30</t>
  </si>
  <si>
    <t>03:00</t>
  </si>
  <si>
    <t>3:00</t>
  </si>
  <si>
    <t>12:02</t>
  </si>
  <si>
    <t>07:30</t>
  </si>
  <si>
    <t>7:30</t>
  </si>
  <si>
    <t>07:31</t>
  </si>
  <si>
    <t>7:31</t>
  </si>
  <si>
    <t>06:30</t>
  </si>
  <si>
    <t>6:30</t>
  </si>
  <si>
    <t>05:00</t>
  </si>
  <si>
    <t>5:00</t>
  </si>
  <si>
    <t>06:10</t>
  </si>
  <si>
    <t>6:10</t>
  </si>
  <si>
    <t>01:30</t>
  </si>
  <si>
    <t>1:30</t>
  </si>
  <si>
    <t>07:33</t>
  </si>
  <si>
    <t>7:33</t>
  </si>
  <si>
    <t>07:10</t>
  </si>
  <si>
    <t>7:10</t>
  </si>
  <si>
    <t>02:40</t>
  </si>
  <si>
    <t>2:40</t>
  </si>
  <si>
    <t>12:01</t>
  </si>
  <si>
    <t>02:03</t>
  </si>
  <si>
    <t>2:03</t>
  </si>
  <si>
    <t>07:01</t>
  </si>
  <si>
    <t>7:01</t>
  </si>
  <si>
    <t>06:08</t>
  </si>
  <si>
    <t>6:08</t>
  </si>
  <si>
    <t>12:30</t>
  </si>
  <si>
    <t>12:15</t>
  </si>
  <si>
    <t>07:05</t>
  </si>
  <si>
    <t>7:05</t>
  </si>
  <si>
    <t>0394-SÃO JOÃO DO INHEMA</t>
  </si>
  <si>
    <t>quantidade</t>
  </si>
  <si>
    <t>eixos</t>
  </si>
  <si>
    <t>justificativa</t>
  </si>
  <si>
    <t>1</t>
  </si>
  <si>
    <t>2</t>
  </si>
  <si>
    <t>4</t>
  </si>
  <si>
    <t xml:space="preserve">Julio Aparecido Silveira </t>
  </si>
  <si>
    <t>Horas Antecedência</t>
  </si>
  <si>
    <t>3</t>
  </si>
  <si>
    <t>5</t>
  </si>
  <si>
    <t>7</t>
  </si>
  <si>
    <t>Município Origem</t>
  </si>
  <si>
    <t>Município Destino</t>
  </si>
  <si>
    <t>Leonardo Santos de jesus</t>
  </si>
  <si>
    <t>AUT1</t>
  </si>
  <si>
    <t>0541-VELHA - GLEBA A</t>
  </si>
  <si>
    <t>Itamar Magela Severiano</t>
  </si>
  <si>
    <t>5004-SANTO ANTÔNIO</t>
  </si>
  <si>
    <t>Apoio Transporte</t>
  </si>
  <si>
    <t>0030-SOSSEGO II</t>
  </si>
  <si>
    <t>5002-TRÊS IRMÃOS</t>
  </si>
  <si>
    <t>6</t>
  </si>
  <si>
    <t>0486-SANTA CATARINA II - BOTUCATU</t>
  </si>
  <si>
    <t>0481-PRIMAVERA II - ITATINGA</t>
  </si>
  <si>
    <t>0422-EBENÉZIA</t>
  </si>
  <si>
    <t>0384-PACAS DO TABOCAL</t>
  </si>
  <si>
    <t>0503-SÍTIO BANDEIRANTES</t>
  </si>
  <si>
    <t>0073-SANTA LUZIA</t>
  </si>
  <si>
    <t>Luan marques</t>
  </si>
  <si>
    <t>0393-FERNANDA</t>
  </si>
  <si>
    <t>0077-MATÃO</t>
  </si>
  <si>
    <t>0137-BARRA GRANDE</t>
  </si>
  <si>
    <t>Adalberto Botelho Freire</t>
  </si>
  <si>
    <t>1114-SÃO JOAQUIM VII</t>
  </si>
  <si>
    <t xml:space="preserve">Robson correia lima </t>
  </si>
  <si>
    <t>06:33</t>
  </si>
  <si>
    <t>6:33</t>
  </si>
  <si>
    <t>0390-TORRÃO DE OURO</t>
  </si>
  <si>
    <t>29/11/2024</t>
  </si>
  <si>
    <t>29/11/2024-HV-MOD 9-COL</t>
  </si>
  <si>
    <t>06:29</t>
  </si>
  <si>
    <t>6:29</t>
  </si>
  <si>
    <t>30/11/2024</t>
  </si>
  <si>
    <t>30/11/2024-subsolador-LP1-SILV</t>
  </si>
  <si>
    <t>0460-BOA VISTA IX - PIRAJUÍ</t>
  </si>
  <si>
    <t>29/11/2024-Retroescavadeira-MOD 5-ESTLOG</t>
  </si>
  <si>
    <t>chave_centro</t>
  </si>
  <si>
    <t>centro_1</t>
  </si>
  <si>
    <t>tipo_de_acidente</t>
  </si>
  <si>
    <t>{C817E90B-3FAA-4C69-B636-AE7039D790DA}</t>
  </si>
  <si>
    <t>{FFDBBE71-158B-4D55-8EAA-B9AD52443726}</t>
  </si>
  <si>
    <t>{B2ABDC21-2D0D-4262-A220-89BC18012F45}</t>
  </si>
  <si>
    <t>{58E9C195-45F3-4A56-AE89-77F77FBFC372}</t>
  </si>
  <si>
    <t>{4B14BF61-B86F-4576-BFCA-95EEFEB9EB4C}</t>
  </si>
  <si>
    <t>30/11/2024-limpatrilhos-LT1-SILV</t>
  </si>
  <si>
    <t>Falha de Programação</t>
  </si>
  <si>
    <t>371171</t>
  </si>
  <si>
    <t>data_calc</t>
  </si>
  <si>
    <t>Fábrica (Qualidade)</t>
  </si>
  <si>
    <t>{837CEFA2-DBD3-4B19-9042-BA9400A19832}</t>
  </si>
  <si>
    <t>CAR_MOD 7_Carregador Florestal</t>
  </si>
  <si>
    <t>Chuva Torrencial</t>
  </si>
  <si>
    <t>29/11/2024-Carregador Florestal-MOD 7-CAR</t>
  </si>
  <si>
    <t>Estradas_SP</t>
  </si>
  <si>
    <t>Comunidade</t>
  </si>
  <si>
    <t>0459-SANTA VITÓRIA</t>
  </si>
  <si>
    <t>0078-SANTA ADELAIDE</t>
  </si>
  <si>
    <t>0349-BOA VISTA DO ALAMBARI II</t>
  </si>
  <si>
    <t xml:space="preserve">Leonardo Santos </t>
  </si>
  <si>
    <t>0508-SANTA HELENA IV - AGUDOS</t>
  </si>
  <si>
    <t>8</t>
  </si>
  <si>
    <t>2426-GUARANTÃ</t>
  </si>
  <si>
    <t>Daygo Bentlei</t>
  </si>
  <si>
    <t>Sinistro</t>
  </si>
  <si>
    <t>0392-JOSÉ AUGUSTO</t>
  </si>
  <si>
    <t>10</t>
  </si>
  <si>
    <t xml:space="preserve">Ido Camargo Junior </t>
  </si>
  <si>
    <t>5004 - Santo Antonio MG</t>
  </si>
  <si>
    <t>Intempérie</t>
  </si>
  <si>
    <t xml:space="preserve">Regina de Cassia da silveira Pereira </t>
  </si>
  <si>
    <t>0411-CÓRREGO DO CAMPO</t>
  </si>
  <si>
    <t>5014-NOVA ERA</t>
  </si>
  <si>
    <t>0814-FOMENTO - PIRAMBOIA IV</t>
  </si>
  <si>
    <t>0029-SOSSEGO I</t>
  </si>
  <si>
    <t>0457-JAMAICA II - PIRAJUÍ</t>
  </si>
  <si>
    <t>{447F64B4-71A6-4C53-A58F-CCABF8133D5E}</t>
  </si>
  <si>
    <t>20/11/2024</t>
  </si>
  <si>
    <t>20/11/2024-HV-MOD 12-COL</t>
  </si>
  <si>
    <t>{2E78A20B-37B5-4B9E-A181-2C416305DCCD}</t>
  </si>
  <si>
    <t>0438-BOA VISTA VIII - ITAQUERÊ</t>
  </si>
  <si>
    <t>Leonardo santos</t>
  </si>
  <si>
    <t>0396-JOSÉ ALVARO</t>
  </si>
  <si>
    <t>{CA8F54BB-5A46-469F-B3E7-BB20F87003E3}</t>
  </si>
  <si>
    <t>21/11/2024</t>
  </si>
  <si>
    <t xml:space="preserve">Maquina vai embarcar na alficina gutr </t>
  </si>
  <si>
    <t>21/11/2024-HV-MOD 7-COL</t>
  </si>
  <si>
    <t>{042190B3-6D30-47AE-8E50-990459FA60BB}</t>
  </si>
  <si>
    <t>20/11/2024-FW-MOD 3-COL</t>
  </si>
  <si>
    <t>{9BB6A5F6-7BDF-46BC-A88E-11BAC3802737}</t>
  </si>
  <si>
    <t>20/11/2024-Trailler-MOD 3-COL</t>
  </si>
  <si>
    <t>{1F7F8124-2923-4EA2-B4DD-D5428A6D0B9E}</t>
  </si>
  <si>
    <t>0438-BOA VISTA VIII  -  ITAQUERÊ</t>
  </si>
  <si>
    <t>20/11/2024-HV-MOD 15-COL</t>
  </si>
  <si>
    <t>{9AAA9974-9619-4E45-AB1E-8FE7B0CF323C}</t>
  </si>
  <si>
    <t>21/11/2024-HV-MOD 15-COL</t>
  </si>
  <si>
    <t>{F76DDAF5-7CCF-4219-A393-B258F65FD6AA}</t>
  </si>
  <si>
    <t>21/11/2024-Trailler-MOD 15-COL</t>
  </si>
  <si>
    <t>{70D89D5E-C1D6-48D1-A02C-FB37F4381DE4}</t>
  </si>
  <si>
    <t>2417-CAFEZAL</t>
  </si>
  <si>
    <t>20/11/2024-tratoresteira-SAV2-SILV</t>
  </si>
  <si>
    <t>{88DCC078-EE6C-4DB6-B241-17B7D03E8ED0}</t>
  </si>
  <si>
    <t>Técnico responsável pela mudança Matheus</t>
  </si>
  <si>
    <t>20/11/2024-subsolador-LP2-SILV</t>
  </si>
  <si>
    <t>{B9CB3E77-0468-4699-871C-F0B48D98DDEE}</t>
  </si>
  <si>
    <t>2053-REUNIDAS VALPANEMA - GLEBA A</t>
  </si>
  <si>
    <t>20/11/2024-subsolador-GA1-SILV</t>
  </si>
  <si>
    <t>{88DE9600-E315-418F-913D-138D16AB7EE2}</t>
  </si>
  <si>
    <t>{4FDE11DB-309B-43A5-8010-1516F29F48ED}</t>
  </si>
  <si>
    <t>20/11/2024-Carregador Florestal-MOD 2-CAR</t>
  </si>
  <si>
    <t>5004 - Santo Antonio</t>
  </si>
  <si>
    <t>{AC2718A0-15A5-44F9-9077-77DE6586EBC8}</t>
  </si>
  <si>
    <t>Vamos movimenta na janela</t>
  </si>
  <si>
    <t>20/11/2024-HV-MOD 7-COL</t>
  </si>
  <si>
    <t>{DE5B42EC-411B-48CF-81C9-48C89B9A0F0B}</t>
  </si>
  <si>
    <t>02:20</t>
  </si>
  <si>
    <t>2:20</t>
  </si>
  <si>
    <t>20/11/2024-HV-MOD 10-COL</t>
  </si>
  <si>
    <t>{FB9064AD-1AFA-46A4-B835-55D99E7A5EBF}</t>
  </si>
  <si>
    <t>20/11/2024-tratorpneu-AUT1-SILV</t>
  </si>
  <si>
    <t>{4C2493C0-FC70-4AD6-A002-CE68B39E28BF}</t>
  </si>
  <si>
    <t>Mudança interna.</t>
  </si>
  <si>
    <t>21/11/2024-Carregador Florestal-MOD 6-CAR</t>
  </si>
  <si>
    <t>{2F49278E-3335-4E1B-9EFC-6C6D336291AF}</t>
  </si>
  <si>
    <t>21/11/2024-subsolador-GA2-SILV</t>
  </si>
  <si>
    <t>{4D8D98CC-B963-4D69-9B8A-A244C6E1C7CC}</t>
  </si>
  <si>
    <t xml:space="preserve">Leonardo de Sousa oliveira prudente </t>
  </si>
  <si>
    <t>20/11/2024-Retroescavadeira-MOD 7-ESTLOG</t>
  </si>
  <si>
    <t>{FA017457-AF8B-48F4-916C-5BBEC70F6AA5}</t>
  </si>
  <si>
    <t xml:space="preserve">Ricardo Moreti </t>
  </si>
  <si>
    <t>0341-SANTA MARIA V</t>
  </si>
  <si>
    <t>20/11/2024-tratoresteira-SAV1-SILV</t>
  </si>
  <si>
    <t>{DC0BE2D0-5F82-4D7D-9B90-1CE6BEA6031D}</t>
  </si>
  <si>
    <t xml:space="preserve">Leonardo Sousa oliveira prudente </t>
  </si>
  <si>
    <t>20/11/2024-Motoniveladora-MOD 7-ESTLOG</t>
  </si>
  <si>
    <t>{F0CD6653-B447-4D91-91F0-5C70456E6C69}</t>
  </si>
  <si>
    <t>10:04</t>
  </si>
  <si>
    <t>0813-FOMENTO - PIRAMBOIA II</t>
  </si>
  <si>
    <t>20/11/2024-Carregador Florestal-MOD 3-CAR</t>
  </si>
  <si>
    <t>{4B51B977-B4EC-4027-B2A1-A44951A832CF}</t>
  </si>
  <si>
    <t>21/11/2024-HV-MOD 1-COL</t>
  </si>
  <si>
    <t>{85A26783-790B-434D-ACD9-E8087CD29EA6}</t>
  </si>
  <si>
    <t>22/11/2024</t>
  </si>
  <si>
    <t>22/11/2024-HV-MOD 1-COL</t>
  </si>
  <si>
    <t>tipo_de_movimentacao</t>
  </si>
  <si>
    <t>0819-FOMENTO - TRÊS SINOS II - GLEBA C</t>
  </si>
  <si>
    <t>{66A36C61-0055-4466-A8E7-05FD49509EEB}</t>
  </si>
  <si>
    <t>{17133C00-3E6C-46FD-9388-124C1364C3CD}</t>
  </si>
  <si>
    <t>{FB572A55-8C94-4C01-A583-FBBB08130468}</t>
  </si>
  <si>
    <t>21/11/2024-Trailler-MOD 7-COL</t>
  </si>
  <si>
    <t>{DD6F3AC4-A3CC-4167-9F4B-4CFD2756409E}</t>
  </si>
  <si>
    <t>14:20</t>
  </si>
  <si>
    <t>Transporte de autopropelido, favor enviar as pranchas baixas</t>
  </si>
  <si>
    <t>21/11/2024-tratorpneu-AUT1-SILV</t>
  </si>
  <si>
    <t>interna</t>
  </si>
  <si>
    <t>{246981D6-A43E-44A0-AC25-B670CCA7ECF3}</t>
  </si>
  <si>
    <t xml:space="preserve">Edilson Rodrigues </t>
  </si>
  <si>
    <t>21/11/2024-HV-MOD 6-COL</t>
  </si>
  <si>
    <t>externa</t>
  </si>
  <si>
    <t>{6E14C75C-3BD8-4D84-82FD-F80E0A15401F}</t>
  </si>
  <si>
    <t xml:space="preserve">Givanildo Azevedo </t>
  </si>
  <si>
    <t>Foi colocado a Fazenda Origem como ponto de referencia. Mas na verdade as maquinas estao no Senai Pompeia.</t>
  </si>
  <si>
    <t>21/11/2024-FW-MOD 01-DO</t>
  </si>
  <si>
    <t>DO_Suprimentos_Madeira</t>
  </si>
  <si>
    <t>{75A840E8-CE1C-49A1-B1DB-FF86BF5FA555}</t>
  </si>
  <si>
    <t>22/11/2024-HV-MOD 6-COL</t>
  </si>
  <si>
    <t>{226EA815-6D8E-46F0-AD80-570ACC0E2B1B}</t>
  </si>
  <si>
    <t>Oficina VS Itatinga-SP</t>
  </si>
  <si>
    <t>{B5CC92E9-9371-46B9-A624-E0E8BD4B498F}</t>
  </si>
  <si>
    <t>22/11/2024-Trailler-MOD 1-COL</t>
  </si>
  <si>
    <t>{EA38B34F-6E2E-4013-8857-90F5AC573906}</t>
  </si>
  <si>
    <t>AUT3</t>
  </si>
  <si>
    <t xml:space="preserve">A maquina se encontra na VS na cidade de Itatinga. Maquina a ser transportada será o autopropelido </t>
  </si>
  <si>
    <t>21/11/2024-tratorpneu-AUT3-SILV</t>
  </si>
  <si>
    <t>{5C4A7202-F230-40A6-A042-175538D3C0C1}</t>
  </si>
  <si>
    <t>21/11/2024-FW-MOD 14-COL</t>
  </si>
  <si>
    <t>{B7E530C7-4A4E-4545-AB3F-B2960E4C3333}</t>
  </si>
  <si>
    <t>{215B48DC-729B-4AE4-B564-78C5DDEDD060}</t>
  </si>
  <si>
    <t>2418-SANTA ROSA IX</t>
  </si>
  <si>
    <t>21/11/2024-Motoniveladora-MOD 2-CAR</t>
  </si>
  <si>
    <t>{F3185CE3-7A32-4C00-BBEC-7CBA167088A3}</t>
  </si>
  <si>
    <t>21/11/2024-tratoresteira-SAV2-SILV</t>
  </si>
  <si>
    <t>{9A054BE2-EF47-4209-B258-8DE6E17D6B10}</t>
  </si>
  <si>
    <t>21/11/2024-FW-MOD 3-COL</t>
  </si>
  <si>
    <t>{AAE1C463-CEDE-4CD3-9BC7-7A7B1F08351C}</t>
  </si>
  <si>
    <t>21/11/2024-Trailler-MOD 3-COL</t>
  </si>
  <si>
    <t>{E67B815E-AC47-4110-87EF-73A2719B964E}</t>
  </si>
  <si>
    <t>Continuacao de mudanca</t>
  </si>
  <si>
    <t>20/11/2024-HV-MOD 9-COL</t>
  </si>
  <si>
    <t>{2FD79459-A185-4A0D-A95C-E6BB7024A803}</t>
  </si>
  <si>
    <t>Maquina esta em Stand by  em outra fazenda, com a Quebra ,precisamos buscar</t>
  </si>
  <si>
    <t>20/11/2024-Carregador Florestal-MOD 7-CAR</t>
  </si>
  <si>
    <t>{3C1E7167-EF46-4676-87B1-F16FF8E39E31}</t>
  </si>
  <si>
    <t>21/11/2024-HV-MOD 10-COL</t>
  </si>
  <si>
    <t>{2C05D5A4-849C-48AC-BF4C-F41222C1637D}</t>
  </si>
  <si>
    <t>06:50</t>
  </si>
  <si>
    <t>6:50</t>
  </si>
  <si>
    <t>RETIRADA DE EH DA FAZ Chapada para Tres Irmao</t>
  </si>
  <si>
    <t>21/11/2024-Escavadeira-MOD 6-ESTLOG</t>
  </si>
  <si>
    <t>{FFB10F07-42A8-40C4-B0C6-4F1FEAD76F6A}</t>
  </si>
  <si>
    <t>06:54</t>
  </si>
  <si>
    <t>6:54</t>
  </si>
  <si>
    <t>21/11/2024-Motoniveladora-MOD 6-ESTLOG</t>
  </si>
  <si>
    <t>{121623A8-1A5F-42EF-B69C-E5259ED4AC44}</t>
  </si>
  <si>
    <t>06:56</t>
  </si>
  <si>
    <t>6:56</t>
  </si>
  <si>
    <t>21/11/2024-Rolo Compactador-MOD 6-ESTLOG</t>
  </si>
  <si>
    <t>{99B71A3B-566D-41A5-869B-29557628F388}</t>
  </si>
  <si>
    <t>21/11/2024-Motoniveladora-MOD 2-ESTLOG</t>
  </si>
  <si>
    <t>{3F2024F2-7493-48C5-9B0D-45444BE9B60F}</t>
  </si>
  <si>
    <t>21/11/2024-Rolo Compactador-MOD 2-ESTLOG</t>
  </si>
  <si>
    <t>{E6B18281-9BEA-4ADE-820C-887920058291}</t>
  </si>
  <si>
    <t>21/11/2024-Pá Carregadeira-MOD 2-ESTLOG</t>
  </si>
  <si>
    <t>{1763006E-110A-42EC-95D3-CCDB9F156BF0}</t>
  </si>
  <si>
    <t>21/11/2024-Motoniveladora-BSR06-ESTSILV</t>
  </si>
  <si>
    <t>{9E9A0151-697D-43E0-9F9B-FBEB28919EA0}</t>
  </si>
  <si>
    <t>Mudanca interna de talhao de energia</t>
  </si>
  <si>
    <t>20/11/2024-Carregador Florestal-MOD 5-CAR</t>
  </si>
  <si>
    <t>{2C4407B2-BD08-4D38-8B30-CC1679FC445F}</t>
  </si>
  <si>
    <t xml:space="preserve">Viveiro da bracell lencois paulista </t>
  </si>
  <si>
    <t>Aderência Solicitação</t>
  </si>
  <si>
    <t>{D9714B9B-E2D8-4CF5-A0FF-2BA8FA632FAF}</t>
  </si>
  <si>
    <t>21/11/2024-Carregador Florestal-MOD 2-CAR</t>
  </si>
  <si>
    <t>{CBC674F5-BC87-4029-8F55-91259ACDF1AA}</t>
  </si>
  <si>
    <t>0347-VALE VERDE</t>
  </si>
  <si>
    <t>22/11/2024-Motoniveladora-MOD 2-ESTLOG</t>
  </si>
  <si>
    <t>{CC64E27B-B5F0-4241-8C07-16D521EBA324}</t>
  </si>
  <si>
    <t>22/11/2024-Rolo Compactador-MOD 2-ESTLOG</t>
  </si>
  <si>
    <t>{68871298-447A-4447-8ACD-CF497F749B4F}</t>
  </si>
  <si>
    <t>22/11/2024-Pá Carregadeira-MOD 2-ESTLOG</t>
  </si>
  <si>
    <t>{7FDFD0CB-8A1F-4689-8913-D76EFA3F7730}</t>
  </si>
  <si>
    <t>22/11/2024-Retroescavadeira-MOD 2-ESTLOG</t>
  </si>
  <si>
    <t>{A875B1F3-E35C-4407-B703-9C86543F5826}</t>
  </si>
  <si>
    <t>23/11/2024</t>
  </si>
  <si>
    <t>23/11/2024-Escavadeira-MOD 2-ESTLOG</t>
  </si>
  <si>
    <t>{BE2F39A7-FF88-4C73-906F-9E434782B934}</t>
  </si>
  <si>
    <t>22/11/2024-FW-MOD 14-COL</t>
  </si>
  <si>
    <t>{6FBFD0D1-2EF5-4800-8C5F-CA922804FAB1}</t>
  </si>
  <si>
    <t>16:08</t>
  </si>
  <si>
    <t>21/11/2024-Carregador Florestal-MOD 3-CAR</t>
  </si>
  <si>
    <t>{218B4843-099B-4F3A-BC61-F0E5FC48FCD1}</t>
  </si>
  <si>
    <t>Foi colocado como Dos Angicos como referencia. Mas é para transportar o modulo que esta no Senai em Lencois Paulista para a fazenda Sossego I.</t>
  </si>
  <si>
    <t>22/11/2024-Trailler-MOD 9-COL</t>
  </si>
  <si>
    <t>{57E8B527-264D-409D-81BD-3087F4AF409D}</t>
  </si>
  <si>
    <t>22/11/2024-Trailler-MOD 6-COL</t>
  </si>
  <si>
    <t>{F0D3E6C1-50E0-4FA6-A557-F3B6DEBBCCC7}</t>
  </si>
  <si>
    <t>22/11/2024-subsolador-GA2-SILV</t>
  </si>
  <si>
    <t>{F523A9DB-E36A-4BE9-A6C8-D5641FC6022A}</t>
  </si>
  <si>
    <t>22/11/2024-HV-MOD 8-COL</t>
  </si>
  <si>
    <t>{DE4D3ACF-3AA1-4604-92BE-AA302071CAD8}</t>
  </si>
  <si>
    <t>22/11/2024-Trator de esteira-BSR03-ESTSILV</t>
  </si>
  <si>
    <t>{F2253D4E-C0DE-4E27-94D2-D19B833D7771}</t>
  </si>
  <si>
    <t>22/11/2024-FW-MOD 3-COL</t>
  </si>
  <si>
    <t>{BAD45844-248A-4809-ABCF-2E9725CCBEA7}</t>
  </si>
  <si>
    <t>22/11/2024-Motoniveladora-BSR06-ESTSILV</t>
  </si>
  <si>
    <t>{0614FDE0-250D-4E31-918C-41A7D478ED2A}</t>
  </si>
  <si>
    <t>{D6895486-F008-4839-A08E-39403F20D8DB}</t>
  </si>
  <si>
    <t>Cancelamento .</t>
  </si>
  <si>
    <t>{2F8BC264-B31A-4F39-AC7F-B01441255049}</t>
  </si>
  <si>
    <t>22/11/2024-Motoniveladora-MOD 4-ESTLOG</t>
  </si>
  <si>
    <t>{0E2E6067-2A56-4526-BDB3-40A1B35A942D}</t>
  </si>
  <si>
    <t>22/11/2024-Pá Carregadeira-MOD 4-ESTLOG</t>
  </si>
  <si>
    <t>{C1A24C14-FC52-4AD3-A3C4-469391467F53}</t>
  </si>
  <si>
    <t>10:59</t>
  </si>
  <si>
    <t>22/11/2024-Carregador Florestal-MOD 2-CAR</t>
  </si>
  <si>
    <t>{7F49DEC7-8BA7-40A2-BF90-FDF9D10FFB79}</t>
  </si>
  <si>
    <t xml:space="preserve">Paulo César Firmino </t>
  </si>
  <si>
    <t>Abrir ponto de modulo para  colheita</t>
  </si>
  <si>
    <t>21/11/2024-Pá Carregadeira-MOD 1-ESTLOG</t>
  </si>
  <si>
    <t>{F2A09F43-4CA7-4C6B-8462-80E11281C307}</t>
  </si>
  <si>
    <t>22/11/2024-Escavadeira-MOD 4-ESTLOG</t>
  </si>
  <si>
    <t>{BC76B3CB-F8F1-4328-B83A-3DFD66193D33}</t>
  </si>
  <si>
    <t>11:52</t>
  </si>
  <si>
    <t>22/11/2024-Motoniveladora-MOD 2-CAR</t>
  </si>
  <si>
    <t>{7B02EB85-D3C2-48AC-AF95-5B0B89A2FA47}</t>
  </si>
  <si>
    <t>22/11/2024-Trailler-MOD 15-COL</t>
  </si>
  <si>
    <t>{FE03925B-FC61-496B-9ED0-C03C8B98BBAF}</t>
  </si>
  <si>
    <t>23/11/2024-HV-MOD 9-COL</t>
  </si>
  <si>
    <t>{3E7F051E-43DA-42DB-A392-000308DC46EB}</t>
  </si>
  <si>
    <t>23/11/2024-HV-MOD 7-COL</t>
  </si>
  <si>
    <t>{E6F2A94B-0BCF-4DA4-8BD4-C02C67639C07}</t>
  </si>
  <si>
    <t>23/11/2024-Trailler-MOD 7-COL</t>
  </si>
  <si>
    <t>{C31264AF-C685-4A7B-ACDA-1A1B3FCACF76}</t>
  </si>
  <si>
    <t>0598-CAMPO VERDE II - GLEBA B</t>
  </si>
  <si>
    <t>23/11/2024-subsolador-LP1-SILV</t>
  </si>
  <si>
    <t>{7DDB744A-523F-4FD1-BC3A-3E5C43D2DC9F}</t>
  </si>
  <si>
    <t>23/11/2024-HV-MOD 1-COL</t>
  </si>
  <si>
    <t>{2593046F-7729-41AA-AD11-91491F6FBCE3}</t>
  </si>
  <si>
    <t>Atendimento a demanda de ouvidoria ( Acesso Fazenda Agua Branca)</t>
  </si>
  <si>
    <t>22/11/2024-Rolo Compactador-MOD 5-ESTLOG</t>
  </si>
  <si>
    <t>{5F1FA322-A624-4088-828A-83B9980248F1}</t>
  </si>
  <si>
    <t>23/11/2024-Escavadeira-MOD 4-ESTLOG</t>
  </si>
  <si>
    <t>{5ECA2A7B-318B-4041-8E05-CF3D8C31EC9D}</t>
  </si>
  <si>
    <t>23/11/2024-Trailler-MOD 14-COL</t>
  </si>
  <si>
    <t>{1D4814C4-C831-4B05-AFC7-4760C165A224}</t>
  </si>
  <si>
    <t>23/11/2024-FW-MOD 14-COL</t>
  </si>
  <si>
    <t>{DA99B64E-91AF-4053-98F8-FF81BD016881}</t>
  </si>
  <si>
    <t>Prancha solicitadi devido emprestimo de EH</t>
  </si>
  <si>
    <t>{ACE7C010-1C28-4B88-BEAA-74615DD0E85E}</t>
  </si>
  <si>
    <t>08:13</t>
  </si>
  <si>
    <t>8:13</t>
  </si>
  <si>
    <t>Termino fazendq</t>
  </si>
  <si>
    <t>0807-FOMENTO - BONAMENS I</t>
  </si>
  <si>
    <t>22/11/2024-Carregador Florestal-MOD 3-CAR</t>
  </si>
  <si>
    <t>{F27C856E-4D3D-48E9-870A-9A3556DCCF8B}</t>
  </si>
  <si>
    <t>{85F466BC-AC16-41B2-9665-626A80CF2F05}</t>
  </si>
  <si>
    <t>{FF6CDAFF-B73E-43AD-BE07-58C68076444B}</t>
  </si>
  <si>
    <t>Bloqueio de fazenda</t>
  </si>
  <si>
    <t>22/11/2024-Motoniveladora-MOD 3-CAR</t>
  </si>
  <si>
    <t>{D075EE18-60D7-4194-90BC-3839298A853A}</t>
  </si>
  <si>
    <t>Mudando pra fazenda de madeira de energia</t>
  </si>
  <si>
    <t>22/11/2024-Carregador Florestal-MOD 5-CAR</t>
  </si>
  <si>
    <t>{FC7160E6-FFCE-4E34-9EC8-93A0C9625DE6}</t>
  </si>
  <si>
    <t>10:15</t>
  </si>
  <si>
    <t>23/11/2024-Trailler-MOD 10-COL</t>
  </si>
  <si>
    <t>{A07C46CE-CE6C-4AC4-92C9-B402F65B388C}</t>
  </si>
  <si>
    <t>23/11/2024-HV-MOD 10-COL</t>
  </si>
  <si>
    <t>{D387E542-6755-4629-8EFC-D2BA2EDF3FBD}</t>
  </si>
  <si>
    <t>23/11/2024-Carregador Florestal-MOD 11-CAR</t>
  </si>
  <si>
    <t>{9D77BB24-AEFD-46E0-B912-8B3EB690FBE1}</t>
  </si>
  <si>
    <t>23/11/2024-Carregador Florestal-MOD 5-CAR</t>
  </si>
  <si>
    <t>{A4AC6991-80F1-4A4F-95AB-4366570F5867}</t>
  </si>
  <si>
    <t>23/11/2024-Motoniveladora-MOD 5-CAR</t>
  </si>
  <si>
    <t>{82808C35-E4E9-43BF-8D93-92B1002145CB}</t>
  </si>
  <si>
    <t>23/11/2024-limpatrilhos-LT1-SILV</t>
  </si>
  <si>
    <t>{2A2AFC9A-3707-4CD4-878F-3298DF3BEDD0}</t>
  </si>
  <si>
    <t>23/11/2024-Escavadeira-BSR06-ESTSILV</t>
  </si>
  <si>
    <t>{BAEAC74D-B048-4118-BEFD-C52A5989EF97}</t>
  </si>
  <si>
    <t>24/11/2024</t>
  </si>
  <si>
    <t>24/11/2024-Pá Carregadeira-MOD 2-ESTLOG</t>
  </si>
  <si>
    <t>Data Movimentação</t>
  </si>
  <si>
    <t>Ponto A</t>
  </si>
  <si>
    <t>A/B</t>
  </si>
  <si>
    <t>B/C</t>
  </si>
  <si>
    <t>Distância (A/B) (Km)</t>
  </si>
  <si>
    <t>Distância (B/C) (Km)</t>
  </si>
  <si>
    <t>KM total</t>
  </si>
  <si>
    <t>Horas Deslocamento</t>
  </si>
  <si>
    <t>Horas Adicionais</t>
  </si>
  <si>
    <t>Horas Total</t>
  </si>
  <si>
    <t>Movimentações</t>
  </si>
  <si>
    <t>Número de Máquinas</t>
  </si>
  <si>
    <t>Quantidade de Pranchas</t>
  </si>
  <si>
    <t>Lençóis Paulista</t>
  </si>
  <si>
    <t>Origem Ponto B</t>
  </si>
  <si>
    <t>Destino Ponto C</t>
  </si>
  <si>
    <t>{C19A4EE6-2901-4597-898D-FCE876B91060}</t>
  </si>
  <si>
    <t>24/11/2024-Carregador Florestal-MOD 3-CAR</t>
  </si>
  <si>
    <t>{7B4BE362-D796-4B6D-8333-4F249536EFC1}</t>
  </si>
  <si>
    <t>24/11/2024-HV-MOD 7-COL</t>
  </si>
  <si>
    <t>{5588420E-A718-4C88-833A-9E6CA4E29396}</t>
  </si>
  <si>
    <t>24/11/2024-Trailler-MOD 7-COL</t>
  </si>
  <si>
    <t>{E59A079E-223F-462E-838B-3322B4096982}</t>
  </si>
  <si>
    <t xml:space="preserve">Cancelamento </t>
  </si>
  <si>
    <t>{CFFA0B2F-33C5-4AC0-B612-047EB0B2DB16}</t>
  </si>
  <si>
    <t>25/11/2024</t>
  </si>
  <si>
    <t>Mudança Modulo  projeto vizinho</t>
  </si>
  <si>
    <t>25/11/2024-Trailler-MOD 5-COL</t>
  </si>
  <si>
    <t>{7E282360-631E-4E3F-978D-13960003F54D}</t>
  </si>
  <si>
    <t>24/11/2024-HV-MOD 9-COL</t>
  </si>
  <si>
    <t>{431ABBFC-85AD-4103-9C18-DE72EA587134}</t>
  </si>
  <si>
    <t>24/11/2024-Carregador Florestal-MOD 1-CAR</t>
  </si>
  <si>
    <t>{2E05D4CB-3BCA-4FBE-9AB0-23C4DEF4F34D}</t>
  </si>
  <si>
    <t>24/11/2024-Motoniveladora-MOD 1-CAR</t>
  </si>
  <si>
    <t>{8015E915-DE46-410D-A74D-1E831EA756F5}</t>
  </si>
  <si>
    <t>25/11/2024-HV-MOD 9-COL</t>
  </si>
  <si>
    <t>{3AC6E60D-E6EC-4AC9-B3CF-E6429510F4F3}</t>
  </si>
  <si>
    <t>2087-SANTO EXPEDITO II - PRESIDENTE ALVES</t>
  </si>
  <si>
    <t>1119-RODEIO</t>
  </si>
  <si>
    <t>O pracha deve ser proprio pois o operador vai ir junto com o prancha</t>
  </si>
  <si>
    <t>25/11/2024-Motoniveladora-MOD 7-ESTLOG</t>
  </si>
  <si>
    <t>{9C20424F-F87E-4CCB-B57E-7CF4D1ED8B49}</t>
  </si>
  <si>
    <t>25/11/2024-Motoniveladora-BSR04-ESTSILV</t>
  </si>
  <si>
    <t>{17CCEEFA-B5C1-428B-B89F-F8192C5BC78D}</t>
  </si>
  <si>
    <t>{016BECEA-7E47-41E0-8297-85B41C5A3A88}</t>
  </si>
  <si>
    <t>Módulo 15, nao esta aparecendo o módulo para selecionar.</t>
  </si>
  <si>
    <t>25/11/2024-Trailler-MOD 1-CAR</t>
  </si>
  <si>
    <t>{083DBD2E-C614-41AA-AB9D-3CD4862E0CCD}</t>
  </si>
  <si>
    <t>25/11/2024-Pá Carregadeira-MOD 4-ESTLOG</t>
  </si>
  <si>
    <t>{CF5D3F86-D0F3-482E-81A4-EB22926078CC}</t>
  </si>
  <si>
    <t>25/11/2024-Motoniveladora-MOD 4-ESTLOG</t>
  </si>
  <si>
    <t>{31C3A7CC-4173-4704-B512-8C5035933609}</t>
  </si>
  <si>
    <t>25/11/2024-Motoniveladora-BSR06-ESTSILV</t>
  </si>
  <si>
    <t>{E2ED532E-DF6E-4F3F-B65D-E48EC4E93A1F}</t>
  </si>
  <si>
    <t>25/11/2024-Pá Carregadeira-BSR06-ESTSILV</t>
  </si>
  <si>
    <t>{85021342-0CAC-4824-843C-5292318674C7}</t>
  </si>
  <si>
    <t>25/11/2024-Carregador Florestal-MOD 7-CAR</t>
  </si>
  <si>
    <t>{5C29850F-C87D-4585-8892-FF4E64C75DA7}</t>
  </si>
  <si>
    <t>25/11/2024-Trailler-MOD 9-COL</t>
  </si>
  <si>
    <t>{9082DB92-25B7-43A5-B690-B57BDD81650E}</t>
  </si>
  <si>
    <t>25/11/2024-Carregador Florestal-MOD 4-CAR</t>
  </si>
  <si>
    <t>{E288A60E-D261-42B3-BC78-C3C5D848AD16}</t>
  </si>
  <si>
    <t>25/11/2024-Pá Carregadeira-MOD 4-CAR</t>
  </si>
  <si>
    <t>{CA70F00F-6458-4F1B-9468-3295E276EA18}</t>
  </si>
  <si>
    <t>{86E83ECF-61DC-471B-B5D2-DBEDEED0EE29}</t>
  </si>
  <si>
    <t>{0FBB6E08-5BB0-432C-B6FC-D4D42E8B151F}</t>
  </si>
  <si>
    <t>25/11/2024-HV-MOD 7-COL</t>
  </si>
  <si>
    <t>{DEF3B79F-CC6A-44E0-AAC7-9B44F752C20E}</t>
  </si>
  <si>
    <t>25/11/2024-Escavadeira-MOD 4-ESTLOG</t>
  </si>
  <si>
    <t>{6F4E6881-BAD1-41AA-99AF-CF873B2AD850}</t>
  </si>
  <si>
    <t>25/11/2024-tratoresteira-SAV2-SILV</t>
  </si>
  <si>
    <t>{0B814DF5-33E6-4EB9-98EA-8C5B199F64A8}</t>
  </si>
  <si>
    <t>0808-FOMENTO - BONAMENS II</t>
  </si>
  <si>
    <t>0527-SÃO JOÃO VIII - SÃO MIGUEL ARCANJO</t>
  </si>
  <si>
    <t>25/11/2024-Carregador Florestal-MOD 3-CAR</t>
  </si>
  <si>
    <t>{E42900B6-4C85-4E0C-AF3E-39A21BA8805A}</t>
  </si>
  <si>
    <t>{2370F211-A74B-4B97-8F17-63D346EB9753}</t>
  </si>
  <si>
    <t>26/11/2024</t>
  </si>
  <si>
    <t>26/11/2024-HV-MOD 9-COL</t>
  </si>
  <si>
    <t>{27AFFB3E-1D89-49B6-B112-746AF174B3DE}</t>
  </si>
  <si>
    <t xml:space="preserve">Condições climaticas </t>
  </si>
  <si>
    <t>5004 - Santo antonio MG</t>
  </si>
  <si>
    <t>24/11/2024-Carregador Florestal-MOD 11-CAR</t>
  </si>
  <si>
    <t>{1BAA76B4-86ED-4397-B462-A728FE093F07}</t>
  </si>
  <si>
    <t>17:35</t>
  </si>
  <si>
    <t>25/11/2024-Carregador Florestal-MOD 11-CAR</t>
  </si>
  <si>
    <t>{8386A59F-1F94-49BD-A4E9-018EA36FEF78}</t>
  </si>
  <si>
    <t>Condições climáticas</t>
  </si>
  <si>
    <t>24/11/2024-Trailler-MOD 11-CAR</t>
  </si>
  <si>
    <t>{4A3EF912-C1BE-4DB4-A525-9EE0ADC5DE17}</t>
  </si>
  <si>
    <t>Devido a não acabar a fazenda</t>
  </si>
  <si>
    <t>{78C93CE6-95A0-4076-A0EA-80E6910D43C9}</t>
  </si>
  <si>
    <t>26/11/2024-FW-MOD 14-COL</t>
  </si>
  <si>
    <t>{4B3633B2-AEFD-4914-9A89-D9F531523FEC}</t>
  </si>
  <si>
    <t>26/11/2024-Escavadeira-MOD 6-ESTLOG</t>
  </si>
  <si>
    <t>{2DC8B363-5AB5-4958-B621-2BDDF3B131FF}</t>
  </si>
  <si>
    <t>26/11/2024-Motoniveladora-MOD 6-ESTLOG</t>
  </si>
  <si>
    <t>{02AA3A3D-4495-40F9-9A63-74EE2B1A5D77}</t>
  </si>
  <si>
    <t>26/11/2024-Rolo Compactador-MOD 6-ESTLOG</t>
  </si>
  <si>
    <t>{67E2EB8D-DD6E-4C2A-BDE7-553AC648E3DE}</t>
  </si>
  <si>
    <t>26/11/2024-Pá Carregadeira-MOD 6-ESTLOG</t>
  </si>
  <si>
    <t>{07A83F85-0B4A-4E77-8DC3-DC4798E95110}</t>
  </si>
  <si>
    <t>27/11/2024</t>
  </si>
  <si>
    <t>27/11/2024-Carregador Florestal-MOD 3-CAR</t>
  </si>
  <si>
    <t>{0341D9C8-4758-4ABE-9377-A5B99FD32703}</t>
  </si>
  <si>
    <t>08:31</t>
  </si>
  <si>
    <t>8:31</t>
  </si>
  <si>
    <t>26/11/2024-Carregador Florestal-MOD 3-CAR</t>
  </si>
  <si>
    <t>{C14E6FA4-6020-4A1D-A0AE-50348156B2DE}</t>
  </si>
  <si>
    <t>28/11/2024</t>
  </si>
  <si>
    <t>28/11/2024-Carregador Florestal-MOD 3-CAR</t>
  </si>
  <si>
    <t>{8FBE9918-EEEC-4BC5-9433-E8E10F1A4688}</t>
  </si>
  <si>
    <t>27/11/2024-Pá Carregadeira-MOD 2-ESTLOG</t>
  </si>
  <si>
    <t>{B9B4ACAC-AEB2-4D1A-9B59-E51C4D3472DB}</t>
  </si>
  <si>
    <t>27/11/2024-Escavadeira-MOD 2-ESTLOG</t>
  </si>
  <si>
    <t>{6A3EECD0-4D0A-4BC3-95A4-A343A4B5FFCA}</t>
  </si>
  <si>
    <t>Maquina estara em apoio no recanto da coruja</t>
  </si>
  <si>
    <t>27/11/2024-Motoniveladora-BSR04-ESTSILV</t>
  </si>
  <si>
    <t>C/A</t>
  </si>
  <si>
    <t>Distância (C/A) (Km)</t>
  </si>
  <si>
    <t>{C6AFC6D1-E19F-4FD1-992D-C12631618E1B}</t>
  </si>
  <si>
    <t xml:space="preserve">Rogerio panqueca </t>
  </si>
  <si>
    <t>Reparo em estrada do recanto da coruja</t>
  </si>
  <si>
    <t>Maquina se encontra no recanto da coruja</t>
  </si>
  <si>
    <t>26/11/2024-Motoniveladora-BSR04-ESTSILV</t>
  </si>
  <si>
    <t>{FF5077A7-1129-4F78-B626-ADF3A6FCD5A8}</t>
  </si>
  <si>
    <t>0506-PARAÍSO V</t>
  </si>
  <si>
    <t>0471-SÃO JOSÉ V - QUINTANA</t>
  </si>
  <si>
    <t>27/11/2024-Pá Carregadeira-BSR06-ESTSILV</t>
  </si>
  <si>
    <t>{EB912C23-7898-4C84-B723-E10AB901221D}</t>
  </si>
  <si>
    <t>27/11/2024-Motoniveladora-BSR06-ESTSILV</t>
  </si>
  <si>
    <t>{3F3EB6D3-CD7A-430B-B9BE-7965BFC3B210}</t>
  </si>
  <si>
    <t>29/11/2024-FW-MOD 5-COL</t>
  </si>
  <si>
    <t>{7C058B37-571B-418A-A3C1-65A438F1E6C1}</t>
  </si>
  <si>
    <t>29/11/2024-Trailler-MOD 5-COL</t>
  </si>
  <si>
    <t>{CA280EAD-4901-464B-A396-170C0E28AD1D}</t>
  </si>
  <si>
    <t>30/11/2024-FW-MOD 5-COL</t>
  </si>
  <si>
    <t>{C2669F6E-FFBF-4222-82E1-648A578F5989}</t>
  </si>
  <si>
    <t>Os operadores vao seguir com os pranchas</t>
  </si>
  <si>
    <t>27/11/2024-Motoniveladora-MOD 3-ESTLOG</t>
  </si>
  <si>
    <t>{6B7AC993-6CEE-412C-9932-616D509D2C51}</t>
  </si>
  <si>
    <t>Operador ira com o prancha</t>
  </si>
  <si>
    <t>27/11/2024-Escavadeira-MOD 3-ESTLOG</t>
  </si>
  <si>
    <t>{8DB4C65F-C4D7-4ABF-834A-5534B5854656}</t>
  </si>
  <si>
    <t>27/11/2024-Rolo Compactador-MOD 3-ESTLOG</t>
  </si>
  <si>
    <t>{66CC1DB3-6B43-46DE-9447-657933F947B3}</t>
  </si>
  <si>
    <t>Trator com grade</t>
  </si>
  <si>
    <t>27/11/2024-Trator-MOD 3-ESTLOG</t>
  </si>
  <si>
    <t>{F5A77A5C-0C1E-4ED9-B76C-034D792E2739}</t>
  </si>
  <si>
    <t>27/11/2024-Retroescavadeira-MOD 3-ESTLOG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</si>
</sst>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d/m/yy\ h:mm;@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20" fontId="2" fillId="0" borderId="0" xfId="0" applyNumberFormat="1" applyFont="1"/>
    <xf numFmtId="165" fontId="2" fillId="2" borderId="0" xfId="0" applyNumberFormat="1" applyFont="1" applyFill="1"/>
    <xf numFmtId="14" fontId="2" fillId="2" borderId="0" xfId="0" applyNumberFormat="1" applyFont="1" applyFill="1"/>
    <xf numFmtId="0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4" fontId="3" fillId="0" borderId="0" xfId="1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4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167" fontId="3" fillId="0" borderId="0" xfId="0" applyNumberFormat="1" applyFont="1" applyFill="1"/>
    <xf numFmtId="1" fontId="2" fillId="0" borderId="0" xfId="0" applyNumberFormat="1" applyFont="1"/>
    <xf numFmtId="2" fontId="2" fillId="0" borderId="0" xfId="0" applyNumberFormat="1" applyFont="1"/>
    <xf numFmtId="167" fontId="2" fillId="0" borderId="0" xfId="0" applyNumberFormat="1" applyFont="1"/>
  </cellXfs>
  <cellStyles count="2">
    <cellStyle name="Normal" xfId="0" builtinId="0"/>
    <cellStyle name="Vírgula" xfId="1" builtinId="3"/>
  </cellStyles>
  <dxfs count="65"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7" formatCode="0.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7" formatCode="0.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7" formatCode="0.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7" formatCode="0.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5" formatCode="d/m/yy\ h:mm;@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5" formatCode="d/m/yy\ h:mm;@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5" formatCode="d/m/yy\ h:mm;@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ichelle.yano\Local%20Settings\Temporary%20Internet%20Files\OLK85\Boksl99\9912\Reppack99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D"/>
      <sheetName val="Reppack9912"/>
    </sheetNames>
    <sheetDataSet>
      <sheetData sheetId="0"/>
      <sheetData sheetId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000000-0016-0000-0500-000001000000}" autoFormatId="0" applyNumberFormats="0" applyBorderFormats="0" applyFontFormats="1" applyPatternFormats="1" applyAlignmentFormats="0" applyWidthHeightFormats="0">
  <queryTableRefresh preserveSortFilterLayout="0" nextId="64" unboundColumnsRight="21">
    <queryTableFields count="63">
      <queryTableField id="1" name="objectid" tableColumnId="1"/>
      <queryTableField id="2" name="globalid" tableColumnId="2"/>
      <queryTableField id="3" name="menu" tableColumnId="3"/>
      <queryTableField id="4" name="data_" tableColumnId="4"/>
      <queryTableField id="5" name="colaborador_responsavel" tableColumnId="5"/>
      <queryTableField id="6" name="equipamento" tableColumnId="6"/>
      <queryTableField id="7" name="qnt_equipamento" tableColumnId="7"/>
      <queryTableField id="8" name="cc_modulo" tableColumnId="8"/>
      <queryTableField id="9" name="quantidade" tableColumnId="9"/>
      <queryTableField id="10" name="eixos" tableColumnId="10"/>
      <queryTableField id="11" name="solicitacao" tableColumnId="11"/>
      <queryTableField id="12" name="reprogramacao" tableColumnId="12"/>
      <queryTableField id="13" name="cancelamento" tableColumnId="13"/>
      <queryTableField id="14" name="id_equip" tableColumnId="14"/>
      <queryTableField id="15" name="data_reserva" tableColumnId="15"/>
      <queryTableField id="16" name="data_calc" tableColumnId="16"/>
      <queryTableField id="17" name="hora_reserva" tableColumnId="17"/>
      <queryTableField id="18" name="hora_calc" tableColumnId="18"/>
      <queryTableField id="19" name="emerg_just" tableColumnId="19"/>
      <queryTableField id="20" name="fazenda_origem" tableColumnId="20"/>
      <queryTableField id="21" name="fazenda_destino" tableColumnId="21"/>
      <queryTableField id="22" name="chave_centro" tableColumnId="22"/>
      <queryTableField id="23" name="centro_1" tableColumnId="23"/>
      <queryTableField id="24" name="observ" tableColumnId="24"/>
      <queryTableField id="25" name="tipo_de_acidente" tableColumnId="25"/>
      <queryTableField id="26" name="justificativa" tableColumnId="26"/>
      <queryTableField id="27" name="note_recibo" tableColumnId="27"/>
      <queryTableField id="28" name="id_reserva" tableColumnId="28"/>
      <queryTableField id="29" name="note_id" tableColumnId="29"/>
      <queryTableField id="30" name="note_solicitacao" tableColumnId="30"/>
      <queryTableField id="31" name="note_justificativa" tableColumnId="31"/>
      <queryTableField id="32" name="note_data" tableColumnId="32"/>
      <queryTableField id="33" name="note_hora" tableColumnId="33"/>
      <queryTableField id="34" name="note_origem" tableColumnId="34"/>
      <queryTableField id="35" name="note_destino" tableColumnId="35"/>
      <queryTableField id="36" name="created_date" tableColumnId="36"/>
      <queryTableField id="37" name="created_user" tableColumnId="37"/>
      <queryTableField id="38" name="last_edited_date" tableColumnId="38"/>
      <queryTableField id="39" name="last_edited_user" tableColumnId="39"/>
      <queryTableField id="40" name="tipo_de_movimentacao" tableColumnId="40"/>
      <queryTableField id="41" name="x" tableColumnId="41"/>
      <queryTableField id="42" name="y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olicitacao_Prancha" displayName="Solicitacao_Prancha" ref="A1:BK161" tableType="queryTable" totalsRowShown="0" headerRowDxfId="64" dataDxfId="63">
  <autoFilter ref="A1:BK161" xr:uid="{C33C0582-D913-48EB-8ADA-8AE15E1C0101}"/>
  <tableColumns count="63">
    <tableColumn id="1" xr3:uid="{3BB07A31-6BA7-4DDA-ADA4-2C98B8A7B271}" uniqueName="1" name="objectid" queryTableFieldId="1" dataDxfId="62"/>
    <tableColumn id="2" xr3:uid="{73796C8A-234A-4559-A9B4-85FB7C20FA33}" uniqueName="2" name="globalid" queryTableFieldId="2" dataDxfId="61"/>
    <tableColumn id="3" xr3:uid="{E7F6D71B-906A-4E4C-9E09-FAB0DD8F16D3}" uniqueName="3" name="menu" queryTableFieldId="3" dataDxfId="60"/>
    <tableColumn id="4" xr3:uid="{5B2A2A10-199B-4815-91D8-4F941970C714}" uniqueName="4" name="data_" queryTableFieldId="4" dataDxfId="59"/>
    <tableColumn id="5" xr3:uid="{1830127A-9D31-4710-997E-420BB5F479B1}" uniqueName="5" name="colaborador_responsavel" queryTableFieldId="5" dataDxfId="58"/>
    <tableColumn id="6" xr3:uid="{8EF5DFE8-8218-4AD4-9CC5-8FAE4017F7D3}" uniqueName="6" name="equipamento" queryTableFieldId="6" dataDxfId="57"/>
    <tableColumn id="7" xr3:uid="{B85B8E2E-E20C-47AA-ADE6-1B36E3EA34C4}" uniqueName="7" name="qnt_equipamento" queryTableFieldId="7" dataDxfId="56"/>
    <tableColumn id="8" xr3:uid="{F9E55268-4A4B-4D8F-B4D6-613B25B690B7}" uniqueName="8" name="cc_modulo" queryTableFieldId="8" dataDxfId="55"/>
    <tableColumn id="9" xr3:uid="{4DE6735B-E360-4764-88BD-CF52F5D4C8B8}" uniqueName="9" name="quantidade" queryTableFieldId="9" dataDxfId="54"/>
    <tableColumn id="10" xr3:uid="{9296476D-7613-4F2E-AE67-C492089C9A7C}" uniqueName="10" name="eixos" queryTableFieldId="10" dataDxfId="53"/>
    <tableColumn id="11" xr3:uid="{1FB81A79-67E7-4C4F-9F43-0DAB024671B7}" uniqueName="11" name="solicitacao" queryTableFieldId="11" dataDxfId="52"/>
    <tableColumn id="12" xr3:uid="{ED333AE0-B14F-44C8-A0C8-65015C88ADEF}" uniqueName="12" name="reprogramacao" queryTableFieldId="12" dataDxfId="51"/>
    <tableColumn id="13" xr3:uid="{19FA993A-4B74-4E93-938F-8DBAA7EAEAA6}" uniqueName="13" name="cancelamento" queryTableFieldId="13" dataDxfId="50"/>
    <tableColumn id="14" xr3:uid="{4D197AF3-6E4E-47D7-9AE0-491118CAE852}" uniqueName="14" name="id_equip" queryTableFieldId="14" dataDxfId="49"/>
    <tableColumn id="15" xr3:uid="{FDF3896C-6B2D-4511-8B6B-54F2E8DCB295}" uniqueName="15" name="data_reserva" queryTableFieldId="15" dataDxfId="48"/>
    <tableColumn id="16" xr3:uid="{026DE06B-AE7F-4A30-A184-E458EEF12655}" uniqueName="16" name="data_calc" queryTableFieldId="16" dataDxfId="47"/>
    <tableColumn id="17" xr3:uid="{B59DA39D-8D6F-47AB-B129-8BC1BD8FA80E}" uniqueName="17" name="hora_reserva" queryTableFieldId="17" dataDxfId="46"/>
    <tableColumn id="18" xr3:uid="{E65D839F-06EA-4B7B-94F5-3C02FCFC85EF}" uniqueName="18" name="hora_calc" queryTableFieldId="18" dataDxfId="45"/>
    <tableColumn id="19" xr3:uid="{CFEE0C4F-A7FC-4316-A13A-F330E4C9B9C7}" uniqueName="19" name="emerg_just" queryTableFieldId="19" dataDxfId="44"/>
    <tableColumn id="20" xr3:uid="{8D244634-B4CC-4EC7-948D-27DEA7EECF8E}" uniqueName="20" name="fazenda_origem" queryTableFieldId="20" dataDxfId="43"/>
    <tableColumn id="21" xr3:uid="{F1D5F204-D315-4FE4-914D-FEB407C99F8E}" uniqueName="21" name="fazenda_destino" queryTableFieldId="21" dataDxfId="42"/>
    <tableColumn id="22" xr3:uid="{2F9B4D69-7AFD-49B9-BBFF-1BF327E9C7C5}" uniqueName="22" name="chave_centro" queryTableFieldId="22" dataDxfId="41"/>
    <tableColumn id="23" xr3:uid="{D14BE9D3-703E-4FD5-9750-7D0682E4995D}" uniqueName="23" name="centro_1" queryTableFieldId="23" dataDxfId="40"/>
    <tableColumn id="24" xr3:uid="{7C0A265F-8B9C-4276-ABD4-4E7E49A6572A}" uniqueName="24" name="observ" queryTableFieldId="24" dataDxfId="39"/>
    <tableColumn id="25" xr3:uid="{4903A7F5-90F1-4D9D-BC04-3A8D23E7F316}" uniqueName="25" name="tipo_de_acidente" queryTableFieldId="25" dataDxfId="38"/>
    <tableColumn id="26" xr3:uid="{81015EAD-3094-41BA-9BD6-AA42D05CA4C5}" uniqueName="26" name="justificativa" queryTableFieldId="26" dataDxfId="37"/>
    <tableColumn id="27" xr3:uid="{EC441605-7758-4301-B897-C2D65CA5BCE9}" uniqueName="27" name="note_recibo" queryTableFieldId="27" dataDxfId="36"/>
    <tableColumn id="28" xr3:uid="{0D33D9C7-9B97-47FE-B0F5-A1AE39BBB866}" uniqueName="28" name="id_reserva" queryTableFieldId="28" dataDxfId="35"/>
    <tableColumn id="29" xr3:uid="{0D552C4B-9C2E-4B6D-95F9-20EAFE0E4CB9}" uniqueName="29" name="note_id" queryTableFieldId="29" dataDxfId="34"/>
    <tableColumn id="30" xr3:uid="{149A36E8-F508-4AC6-AD47-818EE1B193F8}" uniqueName="30" name="note_solicitacao" queryTableFieldId="30" dataDxfId="33"/>
    <tableColumn id="31" xr3:uid="{BC9E56A7-ED19-4299-9230-5851A22D2B20}" uniqueName="31" name="note_justificativa" queryTableFieldId="31" dataDxfId="32"/>
    <tableColumn id="32" xr3:uid="{30B3DDAF-2E23-4249-A476-323FCB26FF1E}" uniqueName="32" name="note_data" queryTableFieldId="32" dataDxfId="31"/>
    <tableColumn id="33" xr3:uid="{988C8792-439F-4DB8-9D96-94AA8E95F35F}" uniqueName="33" name="note_hora" queryTableFieldId="33" dataDxfId="30"/>
    <tableColumn id="34" xr3:uid="{E6A843FD-667C-43F5-9711-B5460B08FEF3}" uniqueName="34" name="note_origem" queryTableFieldId="34" dataDxfId="29"/>
    <tableColumn id="35" xr3:uid="{255B0299-21A7-4B66-B0D3-1D9AF4E8ED6F}" uniqueName="35" name="note_destino" queryTableFieldId="35" dataDxfId="28"/>
    <tableColumn id="36" xr3:uid="{74EFC878-97A8-4ACB-8EB5-AF5A0708BF0F}" uniqueName="36" name="created_date" queryTableFieldId="36" dataDxfId="27"/>
    <tableColumn id="37" xr3:uid="{8EA399C2-1CF6-4E58-8902-8B17F681D532}" uniqueName="37" name="created_user" queryTableFieldId="37" dataDxfId="26"/>
    <tableColumn id="38" xr3:uid="{2D56AA3B-B84F-4C41-B2DE-A365264B6774}" uniqueName="38" name="last_edited_date" queryTableFieldId="38" dataDxfId="25"/>
    <tableColumn id="39" xr3:uid="{3174A278-1836-44EB-8BA4-298B3F828B68}" uniqueName="39" name="last_edited_user" queryTableFieldId="39" dataDxfId="24"/>
    <tableColumn id="40" xr3:uid="{C304F490-9BC7-4498-8C8F-84B4D2A6765C}" uniqueName="40" name="tipo_de_movimentacao" queryTableFieldId="40" dataDxfId="23"/>
    <tableColumn id="41" xr3:uid="{128A0FE8-3CC3-4788-B33C-87001D032424}" uniqueName="41" name="x" queryTableFieldId="41" dataDxfId="22"/>
    <tableColumn id="42" xr3:uid="{3822BA55-FA04-42E4-BC41-CFFEDFC05E32}" uniqueName="42" name="y" queryTableFieldId="42" dataDxfId="21"/>
    <tableColumn id="43" xr3:uid="{A60671E0-F1EE-455C-9E28-DE9DAF9EBDE1}" uniqueName="43" name="Município Origem" queryTableFieldId="43" dataDxfId="20"/>
    <tableColumn id="44" xr3:uid="{E62905CD-1A19-443A-8210-13F8F535314A}" uniqueName="44" name="Município Destino" queryTableFieldId="44" dataDxfId="19"/>
    <tableColumn id="45" xr3:uid="{DFBA0EE2-5A0F-4D1A-9A49-1D544729D232}" uniqueName="45" name="Data Movimentação" queryTableFieldId="45" dataDxfId="18"/>
    <tableColumn id="46" xr3:uid="{935F2333-1414-4458-84B8-C7101EE4A482}" uniqueName="46" name="Aderência Solicitação" queryTableFieldId="46" dataDxfId="17"/>
    <tableColumn id="47" xr3:uid="{D352512D-593B-4EFF-8F4D-7AE1B1153970}" uniqueName="47" name="Horas Antecedência" queryTableFieldId="47" dataDxfId="16"/>
    <tableColumn id="48" xr3:uid="{3ECD5EFA-7FF7-45E0-B858-1E229D554B19}" uniqueName="48" name="Ponto A" queryTableFieldId="48" dataDxfId="15"/>
    <tableColumn id="49" xr3:uid="{707B4C54-86EC-409E-AFB5-BD60FE015EF6}" uniqueName="49" name="Origem Ponto B" queryTableFieldId="49" dataDxfId="14"/>
    <tableColumn id="50" xr3:uid="{531AA12A-341F-4836-B7C2-90AB38EAFD50}" uniqueName="50" name="Destino Ponto C" queryTableFieldId="50" dataDxfId="13"/>
    <tableColumn id="51" xr3:uid="{82CF8387-B210-4E32-B10C-FEDBB524CBF6}" uniqueName="51" name="A/B" queryTableFieldId="51" dataDxfId="12"/>
    <tableColumn id="52" xr3:uid="{E00DA71A-E5EF-4CFC-9E5C-2F0E889507C1}" uniqueName="52" name="B/C" queryTableFieldId="52" dataDxfId="11"/>
    <tableColumn id="53" xr3:uid="{0CC2528E-9950-458B-8F63-E1BF6ED29F6E}" uniqueName="53" name="C/A" queryTableFieldId="53" dataDxfId="10"/>
    <tableColumn id="54" xr3:uid="{56217067-D154-4FED-BFD5-4C1C98BA69E6}" uniqueName="54" name="Distância (A/B) (Km)" queryTableFieldId="54" dataDxfId="9"/>
    <tableColumn id="55" xr3:uid="{A5C97E00-E6D2-40AC-9332-69ADDCCF9218}" uniqueName="55" name="Distância (B/C) (Km)" queryTableFieldId="55" dataDxfId="8"/>
    <tableColumn id="56" xr3:uid="{CDF25DA0-7EB3-4B22-BE34-7AFDF9F9D972}" uniqueName="56" name="Distância (C/A) (Km)" queryTableFieldId="56" dataDxfId="7"/>
    <tableColumn id="57" xr3:uid="{B0B8BCC9-D899-43F7-87AA-079DC0410D97}" uniqueName="57" name="KM total" queryTableFieldId="57" dataDxfId="6"/>
    <tableColumn id="58" xr3:uid="{662BE645-F34F-432C-AAD0-E369869F06B9}" uniqueName="58" name="Horas Deslocamento" queryTableFieldId="58" dataDxfId="5"/>
    <tableColumn id="59" xr3:uid="{71755864-364B-47AB-B507-F98CEBF2B0A1}" uniqueName="59" name="Horas Adicionais" queryTableFieldId="59" dataDxfId="4"/>
    <tableColumn id="60" xr3:uid="{6C557D2B-BDB2-433F-8C1C-81BA6114D32C}" uniqueName="60" name="Horas Total" queryTableFieldId="60" dataDxfId="3"/>
    <tableColumn id="61" xr3:uid="{0224BDD1-3A99-467E-93A8-9A02AFC2760A}" uniqueName="61" name="Movimentações" queryTableFieldId="61" dataDxfId="2"/>
    <tableColumn id="62" xr3:uid="{48B153F9-A504-495F-B8CC-DB7564B196A6}" uniqueName="62" name="Número de Máquinas" queryTableFieldId="62" dataDxfId="1"/>
    <tableColumn id="63" xr3:uid="{1612222F-47C4-4AD4-B89F-B09A97197DDE}" uniqueName="63" name="Quantidade de Pranchas" queryTableFieldId="6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61"/>
  <sheetViews>
    <sheetView tabSelected="1" topLeftCell="A31" zoomScaleNormal="100" workbookViewId="0">
      <selection activeCell="O83" sqref="O83:O161"/>
    </sheetView>
  </sheetViews>
  <sheetFormatPr defaultColWidth="9.140625" defaultRowHeight="15" customHeight="1" x14ac:dyDescent="0.2"/>
  <cols>
    <col min="1" max="1" width="8.85546875" style="1" bestFit="1" customWidth="1"/>
    <col min="2" max="2" width="32.85546875" style="1" bestFit="1" customWidth="1"/>
    <col min="3" max="3" width="7.140625" style="1" bestFit="1" customWidth="1"/>
    <col min="4" max="4" width="11.42578125" style="3" bestFit="1" customWidth="1"/>
    <col min="5" max="5" width="38.42578125" style="1" bestFit="1" customWidth="1"/>
    <col min="6" max="6" width="15" style="1" bestFit="1" customWidth="1"/>
    <col min="7" max="7" width="15.42578125" style="1" bestFit="1" customWidth="1"/>
    <col min="8" max="8" width="10.5703125" style="1" bestFit="1" customWidth="1"/>
    <col min="9" max="9" width="10.85546875" style="1" bestFit="1" customWidth="1"/>
    <col min="10" max="10" width="6.7109375" style="1" bestFit="1" customWidth="1"/>
    <col min="11" max="11" width="10.85546875" style="1" bestFit="1" customWidth="1"/>
    <col min="12" max="12" width="13.28515625" style="1" bestFit="1" customWidth="1"/>
    <col min="13" max="13" width="12.7109375" style="3" bestFit="1" customWidth="1"/>
    <col min="14" max="14" width="9.140625" style="3" bestFit="1" customWidth="1"/>
    <col min="15" max="15" width="11.7109375" style="2" bestFit="1" customWidth="1"/>
    <col min="16" max="16" width="9.42578125" style="2" bestFit="1" customWidth="1"/>
    <col min="17" max="17" width="11.85546875" style="1" bestFit="1" customWidth="1"/>
    <col min="18" max="18" width="9.5703125" style="1" bestFit="1" customWidth="1"/>
    <col min="19" max="19" width="81.140625" style="1" bestFit="1" customWidth="1"/>
    <col min="20" max="20" width="35.42578125" style="1" bestFit="1" customWidth="1"/>
    <col min="21" max="21" width="33.140625" style="1" bestFit="1" customWidth="1"/>
    <col min="22" max="22" width="24.5703125" style="1" bestFit="1" customWidth="1"/>
    <col min="23" max="23" width="9.28515625" style="1" bestFit="1" customWidth="1"/>
    <col min="24" max="24" width="81.140625" style="1" bestFit="1" customWidth="1"/>
    <col min="25" max="25" width="21" style="1" bestFit="1" customWidth="1"/>
    <col min="26" max="26" width="21.140625" style="1" bestFit="1" customWidth="1"/>
    <col min="27" max="27" width="11.42578125" style="1" bestFit="1" customWidth="1"/>
    <col min="28" max="28" width="32.7109375" style="1" bestFit="1" customWidth="1"/>
    <col min="29" max="29" width="8.42578125" style="1" bestFit="1" customWidth="1"/>
    <col min="30" max="30" width="14.140625" style="2" bestFit="1" customWidth="1"/>
    <col min="31" max="31" width="14.7109375" style="1" bestFit="1" customWidth="1"/>
    <col min="32" max="32" width="10" style="2" bestFit="1" customWidth="1"/>
    <col min="33" max="33" width="10.140625" style="1" bestFit="1" customWidth="1"/>
    <col min="34" max="34" width="11.85546875" style="1" bestFit="1" customWidth="1"/>
    <col min="35" max="35" width="12.140625" style="1" bestFit="1" customWidth="1"/>
    <col min="36" max="36" width="12.140625" style="2" bestFit="1" customWidth="1"/>
    <col min="37" max="37" width="19" style="1" bestFit="1" customWidth="1"/>
    <col min="38" max="38" width="14.42578125" style="2" bestFit="1" customWidth="1"/>
    <col min="39" max="39" width="19" style="1" bestFit="1" customWidth="1"/>
    <col min="40" max="40" width="19.140625" style="1" bestFit="1" customWidth="1"/>
    <col min="41" max="42" width="10.85546875" style="1" bestFit="1" customWidth="1"/>
    <col min="43" max="44" width="25" style="9" bestFit="1" customWidth="1"/>
    <col min="45" max="45" width="19" style="10" bestFit="1" customWidth="1"/>
    <col min="46" max="46" width="20" style="10" bestFit="1" customWidth="1"/>
    <col min="47" max="47" width="19" style="25" bestFit="1" customWidth="1"/>
    <col min="48" max="48" width="12" style="27" bestFit="1" customWidth="1"/>
    <col min="49" max="49" width="15.85546875" style="27" bestFit="1" customWidth="1"/>
    <col min="50" max="50" width="16.140625" style="27" bestFit="1" customWidth="1"/>
    <col min="51" max="51" width="15.5703125" style="27" bestFit="1" customWidth="1"/>
    <col min="52" max="52" width="8" style="27" bestFit="1" customWidth="1"/>
    <col min="53" max="53" width="15.5703125" style="27" bestFit="1" customWidth="1"/>
    <col min="54" max="54" width="18.7109375" style="27" bestFit="1" customWidth="1"/>
    <col min="55" max="55" width="18.5703125" style="27" bestFit="1" customWidth="1"/>
    <col min="56" max="56" width="18.7109375" style="27" bestFit="1" customWidth="1"/>
    <col min="57" max="57" width="11.28515625" style="27" bestFit="1" customWidth="1"/>
    <col min="58" max="58" width="19.28515625" style="27" bestFit="1" customWidth="1"/>
    <col min="59" max="59" width="16.42578125" style="27" bestFit="1" customWidth="1"/>
    <col min="60" max="60" width="12.85546875" style="27" bestFit="1" customWidth="1"/>
    <col min="61" max="61" width="16.28515625" style="27" bestFit="1" customWidth="1"/>
    <col min="62" max="62" width="19.85546875" style="27" bestFit="1" customWidth="1"/>
    <col min="63" max="63" width="21.85546875" style="27" bestFit="1" customWidth="1"/>
    <col min="64" max="16384" width="9.140625" style="1"/>
  </cols>
  <sheetData>
    <row r="1" spans="1:63" ht="11.25" x14ac:dyDescent="0.2">
      <c r="A1" s="4" t="s">
        <v>0</v>
      </c>
      <c r="B1" s="4" t="s">
        <v>1</v>
      </c>
      <c r="C1" s="4" t="s">
        <v>2</v>
      </c>
      <c r="D1" s="3" t="s">
        <v>44</v>
      </c>
      <c r="E1" s="4" t="s">
        <v>3</v>
      </c>
      <c r="F1" s="4" t="s">
        <v>4</v>
      </c>
      <c r="G1" s="4" t="s">
        <v>30</v>
      </c>
      <c r="H1" s="4" t="s">
        <v>5</v>
      </c>
      <c r="I1" s="4" t="s">
        <v>225</v>
      </c>
      <c r="J1" s="4" t="s">
        <v>226</v>
      </c>
      <c r="K1" s="4" t="s">
        <v>6</v>
      </c>
      <c r="L1" s="4" t="s">
        <v>7</v>
      </c>
      <c r="M1" s="3" t="s">
        <v>8</v>
      </c>
      <c r="N1" s="3" t="s">
        <v>9</v>
      </c>
      <c r="O1" s="2" t="s">
        <v>10</v>
      </c>
      <c r="P1" s="2" t="s">
        <v>282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271</v>
      </c>
      <c r="W1" s="4" t="s">
        <v>272</v>
      </c>
      <c r="X1" s="4" t="s">
        <v>16</v>
      </c>
      <c r="Y1" s="4" t="s">
        <v>273</v>
      </c>
      <c r="Z1" s="4" t="s">
        <v>227</v>
      </c>
      <c r="AA1" s="4" t="s">
        <v>17</v>
      </c>
      <c r="AB1" s="4" t="s">
        <v>18</v>
      </c>
      <c r="AC1" s="4" t="s">
        <v>19</v>
      </c>
      <c r="AD1" s="2" t="s">
        <v>20</v>
      </c>
      <c r="AE1" s="4" t="s">
        <v>21</v>
      </c>
      <c r="AF1" s="2" t="s">
        <v>22</v>
      </c>
      <c r="AG1" s="4" t="s">
        <v>23</v>
      </c>
      <c r="AH1" s="4" t="s">
        <v>24</v>
      </c>
      <c r="AI1" s="4" t="s">
        <v>25</v>
      </c>
      <c r="AJ1" s="2" t="s">
        <v>26</v>
      </c>
      <c r="AK1" s="4" t="s">
        <v>27</v>
      </c>
      <c r="AL1" s="2" t="s">
        <v>28</v>
      </c>
      <c r="AM1" s="4" t="s">
        <v>29</v>
      </c>
      <c r="AN1" s="4" t="s">
        <v>378</v>
      </c>
      <c r="AO1" s="4" t="s">
        <v>31</v>
      </c>
      <c r="AP1" s="4" t="s">
        <v>32</v>
      </c>
      <c r="AQ1" s="8" t="s">
        <v>236</v>
      </c>
      <c r="AR1" s="9" t="s">
        <v>237</v>
      </c>
      <c r="AS1" s="10" t="s">
        <v>564</v>
      </c>
      <c r="AT1" s="10" t="s">
        <v>454</v>
      </c>
      <c r="AU1" s="25" t="s">
        <v>232</v>
      </c>
      <c r="AV1" s="11" t="s">
        <v>565</v>
      </c>
      <c r="AW1" s="12" t="s">
        <v>578</v>
      </c>
      <c r="AX1" s="12" t="s">
        <v>579</v>
      </c>
      <c r="AY1" s="12" t="s">
        <v>566</v>
      </c>
      <c r="AZ1" s="12" t="s">
        <v>567</v>
      </c>
      <c r="BA1" s="12" t="s">
        <v>682</v>
      </c>
      <c r="BB1" s="12" t="s">
        <v>568</v>
      </c>
      <c r="BC1" s="12" t="s">
        <v>569</v>
      </c>
      <c r="BD1" s="12" t="s">
        <v>683</v>
      </c>
      <c r="BE1" s="12" t="s">
        <v>570</v>
      </c>
      <c r="BF1" s="12" t="s">
        <v>571</v>
      </c>
      <c r="BG1" s="12" t="s">
        <v>572</v>
      </c>
      <c r="BH1" s="12" t="s">
        <v>573</v>
      </c>
      <c r="BI1" s="12" t="s">
        <v>574</v>
      </c>
      <c r="BJ1" s="12" t="s">
        <v>575</v>
      </c>
      <c r="BK1" s="12" t="s">
        <v>576</v>
      </c>
    </row>
    <row r="2" spans="1:63" ht="11.25" x14ac:dyDescent="0.2">
      <c r="A2" s="1">
        <v>2139</v>
      </c>
      <c r="B2" s="1" t="s">
        <v>274</v>
      </c>
      <c r="C2" s="1" t="s">
        <v>33</v>
      </c>
      <c r="D2" s="3">
        <v>45595.507638888892</v>
      </c>
      <c r="E2" s="1" t="s">
        <v>142</v>
      </c>
      <c r="F2" s="1" t="s">
        <v>34</v>
      </c>
      <c r="G2" s="1">
        <v>3</v>
      </c>
      <c r="H2" s="1" t="s">
        <v>85</v>
      </c>
      <c r="I2" s="1" t="s">
        <v>229</v>
      </c>
      <c r="J2" s="1" t="s">
        <v>233</v>
      </c>
      <c r="K2" s="1" t="s">
        <v>35</v>
      </c>
      <c r="N2" s="1"/>
      <c r="O2" s="2">
        <v>45625.625</v>
      </c>
      <c r="P2" s="1" t="s">
        <v>263</v>
      </c>
      <c r="Q2" s="1" t="s">
        <v>201</v>
      </c>
      <c r="R2" s="1" t="s">
        <v>202</v>
      </c>
      <c r="T2" s="1" t="s">
        <v>121</v>
      </c>
      <c r="U2" s="1" t="s">
        <v>170</v>
      </c>
      <c r="AB2" s="1" t="s">
        <v>264</v>
      </c>
      <c r="AF2" s="1"/>
      <c r="AJ2" s="2">
        <v>45596.803935185184</v>
      </c>
      <c r="AK2" s="1" t="s">
        <v>165</v>
      </c>
      <c r="AL2" s="2">
        <v>45596.803935185184</v>
      </c>
      <c r="AM2" s="1" t="s">
        <v>165</v>
      </c>
      <c r="AO2" s="1">
        <v>-49.303317618999984</v>
      </c>
      <c r="AP2" s="1">
        <v>-22.30095423299997</v>
      </c>
      <c r="AQ2" s="9" t="e">
        <f>VLOOKUP(AW2,#REF!,2,0)</f>
        <v>#REF!</v>
      </c>
      <c r="AR2" s="9" t="e">
        <f>VLOOKUP(AX2,#REF!,2,0)</f>
        <v>#REF!</v>
      </c>
      <c r="AS2" s="13">
        <f>Solicitacao_Prancha[[#This Row],[data_reserva]]</f>
        <v>45625.625</v>
      </c>
      <c r="AT2" s="13" t="str">
        <f t="shared" ref="AT2:AT7" si="0">IF(AU2&gt;=48,"Aderente","Não Aderente")</f>
        <v>Aderente</v>
      </c>
      <c r="AU2" s="14">
        <f>((CONCATENATE(Solicitacao_Prancha[[#This Row],[data_calc]]," ",Solicitacao_Prancha[[#This Row],[hora_calc]])-Solicitacao_Prancha[[#This Row],[data_]])*24)+3</f>
        <v>715.81666666665114</v>
      </c>
      <c r="AV2" s="15" t="s">
        <v>577</v>
      </c>
      <c r="AW2" s="16" t="str">
        <f>LEFT(Solicitacao_Prancha[[#This Row],[fazenda_origem]],4)</f>
        <v>0245</v>
      </c>
      <c r="AX2" s="16" t="str">
        <f>LEFT(Solicitacao_Prancha[[#This Row],[fazenda_destino]],4)</f>
        <v>0382</v>
      </c>
      <c r="AY2" s="16" t="str">
        <f t="shared" ref="AY2:AY7" si="1">CONCATENATE(AV2,AW2)</f>
        <v>Lençóis Paulista0245</v>
      </c>
      <c r="AZ2" s="16" t="str">
        <f t="shared" ref="AZ2:AZ7" si="2">CONCATENATE(AW2,AX2)</f>
        <v>02450382</v>
      </c>
      <c r="BA2" s="16" t="str">
        <f t="shared" ref="BA2:BA7" si="3">_xlfn.CONCAT(AV2,AX2)</f>
        <v>Lençóis Paulista0382</v>
      </c>
      <c r="BB2" s="17" t="e">
        <f>VLOOKUP(AY2,#REF!,2,0)</f>
        <v>#REF!</v>
      </c>
      <c r="BC2" s="17" t="e">
        <f>VLOOKUP(AZ2,#REF!,2,0)</f>
        <v>#REF!</v>
      </c>
      <c r="BD2" s="17" t="e">
        <f>VLOOKUP(BA2,#REF!,2,0)</f>
        <v>#REF!</v>
      </c>
      <c r="BE2" s="18" t="e">
        <f t="shared" ref="BE2:BE7" si="4">SUM(BB2:BD2)</f>
        <v>#REF!</v>
      </c>
      <c r="BF2" s="19" t="e">
        <f t="shared" ref="BF2:BF7" si="5">(BB2/65)+(BC2/42.5)+(BD2/65)</f>
        <v>#REF!</v>
      </c>
      <c r="BG2" s="19">
        <v>2.0056818181818183</v>
      </c>
      <c r="BH2" s="19" t="e">
        <f t="shared" ref="BH2:BH7" si="6">(BF2+BG2)</f>
        <v>#REF!</v>
      </c>
      <c r="BI2" s="18" t="e">
        <f t="shared" ref="BI2:BI7" si="7">11/BH2</f>
        <v>#REF!</v>
      </c>
      <c r="BJ2" s="16">
        <f>Solicitacao_Prancha[[#This Row],[qnt_equipamento]]</f>
        <v>3</v>
      </c>
      <c r="BK2" s="19" t="e">
        <f t="shared" ref="BK2:BK7" si="8">BJ2/BI2</f>
        <v>#REF!</v>
      </c>
    </row>
    <row r="3" spans="1:63" ht="11.25" x14ac:dyDescent="0.2">
      <c r="A3" s="1">
        <v>2160</v>
      </c>
      <c r="B3" s="1" t="s">
        <v>275</v>
      </c>
      <c r="C3" s="1" t="s">
        <v>52</v>
      </c>
      <c r="D3" s="3">
        <v>45596.476388888892</v>
      </c>
      <c r="E3" s="1" t="s">
        <v>108</v>
      </c>
      <c r="F3" s="1" t="s">
        <v>66</v>
      </c>
      <c r="G3" s="1">
        <v>3</v>
      </c>
      <c r="H3" s="1" t="s">
        <v>87</v>
      </c>
      <c r="I3" s="1" t="s">
        <v>233</v>
      </c>
      <c r="J3" s="1" t="s">
        <v>230</v>
      </c>
      <c r="K3" s="1" t="s">
        <v>35</v>
      </c>
      <c r="N3" s="1"/>
      <c r="O3" s="2">
        <v>45626.625</v>
      </c>
      <c r="P3" s="2" t="s">
        <v>267</v>
      </c>
      <c r="Q3" s="1" t="s">
        <v>181</v>
      </c>
      <c r="R3" s="1" t="s">
        <v>182</v>
      </c>
      <c r="T3" s="1" t="s">
        <v>240</v>
      </c>
      <c r="U3" s="1" t="s">
        <v>79</v>
      </c>
      <c r="AB3" s="1" t="s">
        <v>268</v>
      </c>
      <c r="AF3" s="1"/>
      <c r="AJ3" s="2">
        <v>45596.803935185184</v>
      </c>
      <c r="AK3" s="1" t="s">
        <v>165</v>
      </c>
      <c r="AL3" s="2">
        <v>45596.803935185184</v>
      </c>
      <c r="AM3" s="1" t="s">
        <v>165</v>
      </c>
      <c r="AO3" s="1">
        <v>-48.820528042999968</v>
      </c>
      <c r="AP3" s="1">
        <v>-22.56954649499994</v>
      </c>
      <c r="AQ3" s="9" t="e">
        <f>VLOOKUP(AW3,#REF!,2,0)</f>
        <v>#REF!</v>
      </c>
      <c r="AR3" s="9" t="e">
        <f>VLOOKUP(AX3,#REF!,2,0)</f>
        <v>#REF!</v>
      </c>
      <c r="AS3" s="13">
        <f>Solicitacao_Prancha[[#This Row],[data_reserva]]</f>
        <v>45626.625</v>
      </c>
      <c r="AT3" s="13" t="str">
        <f t="shared" si="0"/>
        <v>Aderente</v>
      </c>
      <c r="AU3" s="14">
        <f>((CONCATENATE(Solicitacao_Prancha[[#This Row],[data_calc]]," ",Solicitacao_Prancha[[#This Row],[hora_calc]])-Solicitacao_Prancha[[#This Row],[data_]])*24)+3</f>
        <v>717.56666666659294</v>
      </c>
      <c r="AV3" s="15" t="s">
        <v>577</v>
      </c>
      <c r="AW3" s="16" t="str">
        <f>LEFT(Solicitacao_Prancha[[#This Row],[fazenda_origem]],4)</f>
        <v>0541</v>
      </c>
      <c r="AX3" s="16" t="str">
        <f>LEFT(Solicitacao_Prancha[[#This Row],[fazenda_destino]],4)</f>
        <v>0344</v>
      </c>
      <c r="AY3" s="16" t="str">
        <f t="shared" si="1"/>
        <v>Lençóis Paulista0541</v>
      </c>
      <c r="AZ3" s="16" t="str">
        <f t="shared" si="2"/>
        <v>05410344</v>
      </c>
      <c r="BA3" s="16" t="str">
        <f t="shared" si="3"/>
        <v>Lençóis Paulista0344</v>
      </c>
      <c r="BB3" s="17" t="e">
        <f>VLOOKUP(AY3,#REF!,2,0)</f>
        <v>#REF!</v>
      </c>
      <c r="BC3" s="17" t="e">
        <f>VLOOKUP(AZ3,#REF!,2,0)</f>
        <v>#REF!</v>
      </c>
      <c r="BD3" s="17" t="e">
        <f>VLOOKUP(BA3,#REF!,2,0)</f>
        <v>#REF!</v>
      </c>
      <c r="BE3" s="18" t="e">
        <f t="shared" si="4"/>
        <v>#REF!</v>
      </c>
      <c r="BF3" s="19" t="e">
        <f t="shared" si="5"/>
        <v>#REF!</v>
      </c>
      <c r="BG3" s="19">
        <v>2.0056818181818183</v>
      </c>
      <c r="BH3" s="19" t="e">
        <f t="shared" si="6"/>
        <v>#REF!</v>
      </c>
      <c r="BI3" s="18" t="e">
        <f t="shared" si="7"/>
        <v>#REF!</v>
      </c>
      <c r="BJ3" s="16">
        <f>Solicitacao_Prancha[[#This Row],[qnt_equipamento]]</f>
        <v>3</v>
      </c>
      <c r="BK3" s="19" t="e">
        <f t="shared" si="8"/>
        <v>#REF!</v>
      </c>
    </row>
    <row r="4" spans="1:63" ht="11.25" x14ac:dyDescent="0.2">
      <c r="A4" s="1">
        <v>2162</v>
      </c>
      <c r="B4" s="1" t="s">
        <v>276</v>
      </c>
      <c r="C4" s="1" t="s">
        <v>52</v>
      </c>
      <c r="D4" s="3">
        <v>45596.480555555558</v>
      </c>
      <c r="E4" s="1" t="s">
        <v>108</v>
      </c>
      <c r="F4" s="1" t="s">
        <v>66</v>
      </c>
      <c r="G4" s="1">
        <v>3</v>
      </c>
      <c r="H4" s="1" t="s">
        <v>87</v>
      </c>
      <c r="I4" s="1" t="s">
        <v>233</v>
      </c>
      <c r="J4" s="1" t="s">
        <v>230</v>
      </c>
      <c r="K4" s="1" t="s">
        <v>71</v>
      </c>
      <c r="M4" s="3">
        <v>45596.625</v>
      </c>
      <c r="N4" s="1"/>
      <c r="O4" s="2">
        <v>45626.625</v>
      </c>
      <c r="P4" s="2" t="s">
        <v>267</v>
      </c>
      <c r="Q4" s="1" t="s">
        <v>181</v>
      </c>
      <c r="R4" s="1" t="s">
        <v>182</v>
      </c>
      <c r="T4" s="1" t="s">
        <v>240</v>
      </c>
      <c r="U4" s="1" t="s">
        <v>79</v>
      </c>
      <c r="AB4" s="1" t="s">
        <v>268</v>
      </c>
      <c r="AF4" s="1"/>
      <c r="AJ4" s="2">
        <v>45596.803935185184</v>
      </c>
      <c r="AK4" s="1" t="s">
        <v>165</v>
      </c>
      <c r="AL4" s="2">
        <v>45596.803935185184</v>
      </c>
      <c r="AM4" s="1" t="s">
        <v>165</v>
      </c>
      <c r="AO4" s="1">
        <v>-48.820543214999987</v>
      </c>
      <c r="AP4" s="1">
        <v>-22.569734751999931</v>
      </c>
      <c r="AQ4" s="9" t="e">
        <f>VLOOKUP(AW4,#REF!,2,0)</f>
        <v>#REF!</v>
      </c>
      <c r="AR4" s="9" t="e">
        <f>VLOOKUP(AX4,#REF!,2,0)</f>
        <v>#REF!</v>
      </c>
      <c r="AS4" s="13">
        <f>Solicitacao_Prancha[[#This Row],[data_reserva]]</f>
        <v>45626.625</v>
      </c>
      <c r="AT4" s="13" t="str">
        <f t="shared" si="0"/>
        <v>Aderente</v>
      </c>
      <c r="AU4" s="14">
        <f>((CONCATENATE(Solicitacao_Prancha[[#This Row],[data_calc]]," ",Solicitacao_Prancha[[#This Row],[hora_calc]])-Solicitacao_Prancha[[#This Row],[data_]])*24)+3</f>
        <v>717.46666666661622</v>
      </c>
      <c r="AV4" s="15" t="s">
        <v>577</v>
      </c>
      <c r="AW4" s="16" t="str">
        <f>LEFT(Solicitacao_Prancha[[#This Row],[fazenda_origem]],4)</f>
        <v>0541</v>
      </c>
      <c r="AX4" s="16" t="str">
        <f>LEFT(Solicitacao_Prancha[[#This Row],[fazenda_destino]],4)</f>
        <v>0344</v>
      </c>
      <c r="AY4" s="16" t="str">
        <f t="shared" si="1"/>
        <v>Lençóis Paulista0541</v>
      </c>
      <c r="AZ4" s="16" t="str">
        <f t="shared" si="2"/>
        <v>05410344</v>
      </c>
      <c r="BA4" s="16" t="str">
        <f t="shared" si="3"/>
        <v>Lençóis Paulista0344</v>
      </c>
      <c r="BB4" s="17" t="e">
        <f>VLOOKUP(AY4,#REF!,2,0)</f>
        <v>#REF!</v>
      </c>
      <c r="BC4" s="17" t="e">
        <f>VLOOKUP(AZ4,#REF!,2,0)</f>
        <v>#REF!</v>
      </c>
      <c r="BD4" s="17" t="e">
        <f>VLOOKUP(BA4,#REF!,2,0)</f>
        <v>#REF!</v>
      </c>
      <c r="BE4" s="18" t="e">
        <f t="shared" si="4"/>
        <v>#REF!</v>
      </c>
      <c r="BF4" s="19" t="e">
        <f t="shared" si="5"/>
        <v>#REF!</v>
      </c>
      <c r="BG4" s="19">
        <v>2.0056818181818183</v>
      </c>
      <c r="BH4" s="19" t="e">
        <f t="shared" si="6"/>
        <v>#REF!</v>
      </c>
      <c r="BI4" s="18" t="e">
        <f t="shared" si="7"/>
        <v>#REF!</v>
      </c>
      <c r="BJ4" s="16">
        <f>Solicitacao_Prancha[[#This Row],[qnt_equipamento]]</f>
        <v>3</v>
      </c>
      <c r="BK4" s="19" t="e">
        <f t="shared" si="8"/>
        <v>#REF!</v>
      </c>
    </row>
    <row r="5" spans="1:63" ht="11.25" x14ac:dyDescent="0.2">
      <c r="A5" s="1">
        <v>2164</v>
      </c>
      <c r="B5" s="1" t="s">
        <v>277</v>
      </c>
      <c r="C5" s="1" t="s">
        <v>48</v>
      </c>
      <c r="D5" s="3">
        <v>45596.529166666667</v>
      </c>
      <c r="E5" s="1" t="s">
        <v>90</v>
      </c>
      <c r="F5" s="1" t="s">
        <v>49</v>
      </c>
      <c r="G5" s="1">
        <v>1</v>
      </c>
      <c r="H5" s="1" t="s">
        <v>38</v>
      </c>
      <c r="I5" s="1" t="s">
        <v>228</v>
      </c>
      <c r="J5" s="1" t="s">
        <v>229</v>
      </c>
      <c r="K5" s="1" t="s">
        <v>102</v>
      </c>
      <c r="N5" s="1"/>
      <c r="O5" s="2">
        <v>45625.625</v>
      </c>
      <c r="P5" s="1" t="s">
        <v>263</v>
      </c>
      <c r="Q5" s="1" t="s">
        <v>186</v>
      </c>
      <c r="R5" s="1" t="s">
        <v>187</v>
      </c>
      <c r="T5" s="1" t="s">
        <v>58</v>
      </c>
      <c r="U5" s="1" t="s">
        <v>269</v>
      </c>
      <c r="AB5" s="1" t="s">
        <v>270</v>
      </c>
      <c r="AF5" s="1"/>
      <c r="AJ5" s="2">
        <v>45596.803935185184</v>
      </c>
      <c r="AK5" s="1" t="s">
        <v>165</v>
      </c>
      <c r="AL5" s="2">
        <v>45596.803935185184</v>
      </c>
      <c r="AM5" s="1" t="s">
        <v>165</v>
      </c>
      <c r="AO5" s="1">
        <v>-49.747983012999953</v>
      </c>
      <c r="AP5" s="1">
        <v>-21.698079775999929</v>
      </c>
      <c r="AQ5" s="9" t="e">
        <f>VLOOKUP(AW5,#REF!,2,0)</f>
        <v>#REF!</v>
      </c>
      <c r="AR5" s="9" t="e">
        <f>VLOOKUP(AX5,#REF!,2,0)</f>
        <v>#REF!</v>
      </c>
      <c r="AS5" s="13">
        <f>Solicitacao_Prancha[[#This Row],[data_reserva]]</f>
        <v>45625.625</v>
      </c>
      <c r="AT5" s="13" t="str">
        <f t="shared" si="0"/>
        <v>Aderente</v>
      </c>
      <c r="AU5" s="14">
        <f>((CONCATENATE(Solicitacao_Prancha[[#This Row],[data_calc]]," ",Solicitacao_Prancha[[#This Row],[hora_calc]])-Solicitacao_Prancha[[#This Row],[data_]])*24)+3</f>
        <v>693.29999999993015</v>
      </c>
      <c r="AV5" s="15" t="s">
        <v>577</v>
      </c>
      <c r="AW5" s="16" t="str">
        <f>LEFT(Solicitacao_Prancha[[#This Row],[fazenda_origem]],4)</f>
        <v>0425</v>
      </c>
      <c r="AX5" s="16" t="str">
        <f>LEFT(Solicitacao_Prancha[[#This Row],[fazenda_destino]],4)</f>
        <v>0460</v>
      </c>
      <c r="AY5" s="16" t="str">
        <f t="shared" si="1"/>
        <v>Lençóis Paulista0425</v>
      </c>
      <c r="AZ5" s="16" t="str">
        <f t="shared" si="2"/>
        <v>04250460</v>
      </c>
      <c r="BA5" s="16" t="str">
        <f t="shared" si="3"/>
        <v>Lençóis Paulista0460</v>
      </c>
      <c r="BB5" s="17" t="e">
        <f>VLOOKUP(AY5,#REF!,2,0)</f>
        <v>#REF!</v>
      </c>
      <c r="BC5" s="17" t="e">
        <f>VLOOKUP(AZ5,#REF!,2,0)</f>
        <v>#REF!</v>
      </c>
      <c r="BD5" s="17" t="e">
        <f>VLOOKUP(BA5,#REF!,2,0)</f>
        <v>#REF!</v>
      </c>
      <c r="BE5" s="18" t="e">
        <f t="shared" si="4"/>
        <v>#REF!</v>
      </c>
      <c r="BF5" s="19" t="e">
        <f t="shared" si="5"/>
        <v>#REF!</v>
      </c>
      <c r="BG5" s="19">
        <v>2.0056818181818183</v>
      </c>
      <c r="BH5" s="19" t="e">
        <f t="shared" si="6"/>
        <v>#REF!</v>
      </c>
      <c r="BI5" s="18" t="e">
        <f t="shared" si="7"/>
        <v>#REF!</v>
      </c>
      <c r="BJ5" s="16">
        <f>Solicitacao_Prancha[[#This Row],[qnt_equipamento]]</f>
        <v>1</v>
      </c>
      <c r="BK5" s="19" t="e">
        <f t="shared" si="8"/>
        <v>#REF!</v>
      </c>
    </row>
    <row r="6" spans="1:63" ht="11.25" x14ac:dyDescent="0.2">
      <c r="A6" s="1">
        <v>1</v>
      </c>
      <c r="B6" s="1" t="s">
        <v>278</v>
      </c>
      <c r="C6" s="1" t="s">
        <v>52</v>
      </c>
      <c r="D6" s="3">
        <v>45596.759027777778</v>
      </c>
      <c r="E6" s="1" t="s">
        <v>53</v>
      </c>
      <c r="F6" s="1" t="s">
        <v>94</v>
      </c>
      <c r="G6" s="1">
        <v>4</v>
      </c>
      <c r="H6" s="1" t="s">
        <v>95</v>
      </c>
      <c r="I6" s="1" t="s">
        <v>229</v>
      </c>
      <c r="J6" s="1" t="s">
        <v>230</v>
      </c>
      <c r="K6" s="1" t="s">
        <v>35</v>
      </c>
      <c r="N6" s="1"/>
      <c r="O6" s="2">
        <v>45626.625</v>
      </c>
      <c r="P6" s="1" t="s">
        <v>267</v>
      </c>
      <c r="Q6" s="1" t="s">
        <v>186</v>
      </c>
      <c r="R6" s="1" t="s">
        <v>187</v>
      </c>
      <c r="T6" s="1" t="s">
        <v>50</v>
      </c>
      <c r="U6" s="1" t="s">
        <v>117</v>
      </c>
      <c r="AB6" s="1" t="s">
        <v>279</v>
      </c>
      <c r="AF6" s="1"/>
      <c r="AJ6" s="2">
        <v>45596.760775462964</v>
      </c>
      <c r="AK6" s="1" t="s">
        <v>168</v>
      </c>
      <c r="AL6" s="2">
        <v>45596.760775462964</v>
      </c>
      <c r="AM6" s="1" t="s">
        <v>168</v>
      </c>
      <c r="AO6" s="1">
        <v>-48.82045704899997</v>
      </c>
      <c r="AP6" s="1">
        <v>-22.56973441699995</v>
      </c>
      <c r="AQ6" s="9" t="e">
        <f>VLOOKUP(AW6,#REF!,2,0)</f>
        <v>#REF!</v>
      </c>
      <c r="AR6" s="9" t="e">
        <f>VLOOKUP(AX6,#REF!,2,0)</f>
        <v>#REF!</v>
      </c>
      <c r="AS6" s="13">
        <f>Solicitacao_Prancha[[#This Row],[data_reserva]]</f>
        <v>45626.625</v>
      </c>
      <c r="AT6" s="13" t="str">
        <f t="shared" si="0"/>
        <v>Aderente</v>
      </c>
      <c r="AU6" s="14">
        <f>((CONCATENATE(Solicitacao_Prancha[[#This Row],[data_calc]]," ",Solicitacao_Prancha[[#This Row],[hora_calc]])-Solicitacao_Prancha[[#This Row],[data_]])*24)+3</f>
        <v>711.78333333326736</v>
      </c>
      <c r="AV6" s="15" t="s">
        <v>577</v>
      </c>
      <c r="AW6" s="16" t="str">
        <f>LEFT(Solicitacao_Prancha[[#This Row],[fazenda_origem]],4)</f>
        <v>0319</v>
      </c>
      <c r="AX6" s="16" t="str">
        <f>LEFT(Solicitacao_Prancha[[#This Row],[fazenda_destino]],4)</f>
        <v>0325</v>
      </c>
      <c r="AY6" s="16" t="str">
        <f t="shared" si="1"/>
        <v>Lençóis Paulista0319</v>
      </c>
      <c r="AZ6" s="16" t="str">
        <f t="shared" si="2"/>
        <v>03190325</v>
      </c>
      <c r="BA6" s="16" t="str">
        <f t="shared" si="3"/>
        <v>Lençóis Paulista0325</v>
      </c>
      <c r="BB6" s="17" t="e">
        <f>VLOOKUP(AY6,#REF!,2,0)</f>
        <v>#REF!</v>
      </c>
      <c r="BC6" s="17" t="e">
        <f>VLOOKUP(AZ6,#REF!,2,0)</f>
        <v>#REF!</v>
      </c>
      <c r="BD6" s="17" t="e">
        <f>VLOOKUP(BA6,#REF!,2,0)</f>
        <v>#REF!</v>
      </c>
      <c r="BE6" s="18" t="e">
        <f t="shared" si="4"/>
        <v>#REF!</v>
      </c>
      <c r="BF6" s="19" t="e">
        <f t="shared" si="5"/>
        <v>#REF!</v>
      </c>
      <c r="BG6" s="19">
        <v>2.0056818181818183</v>
      </c>
      <c r="BH6" s="19" t="e">
        <f t="shared" si="6"/>
        <v>#REF!</v>
      </c>
      <c r="BI6" s="18" t="e">
        <f t="shared" si="7"/>
        <v>#REF!</v>
      </c>
      <c r="BJ6" s="16">
        <f>Solicitacao_Prancha[[#This Row],[qnt_equipamento]]</f>
        <v>4</v>
      </c>
      <c r="BK6" s="19" t="e">
        <f t="shared" si="8"/>
        <v>#REF!</v>
      </c>
    </row>
    <row r="7" spans="1:63" ht="11.25" x14ac:dyDescent="0.2">
      <c r="A7" s="1">
        <v>2175</v>
      </c>
      <c r="B7" s="1" t="s">
        <v>284</v>
      </c>
      <c r="C7" s="1" t="s">
        <v>68</v>
      </c>
      <c r="D7" s="3">
        <v>45596.868055555555</v>
      </c>
      <c r="E7" s="1" t="s">
        <v>163</v>
      </c>
      <c r="F7" s="1" t="s">
        <v>69</v>
      </c>
      <c r="G7" s="1">
        <v>1</v>
      </c>
      <c r="H7" s="1" t="s">
        <v>61</v>
      </c>
      <c r="I7" s="1" t="s">
        <v>228</v>
      </c>
      <c r="J7" s="1" t="s">
        <v>233</v>
      </c>
      <c r="K7" s="1" t="s">
        <v>102</v>
      </c>
      <c r="N7" s="1"/>
      <c r="O7" s="2">
        <v>45625.625</v>
      </c>
      <c r="P7" s="1" t="s">
        <v>263</v>
      </c>
      <c r="Q7" s="1" t="s">
        <v>173</v>
      </c>
      <c r="R7" s="1" t="s">
        <v>173</v>
      </c>
      <c r="T7" s="1" t="s">
        <v>46</v>
      </c>
      <c r="U7" s="1" t="s">
        <v>45</v>
      </c>
      <c r="V7" s="1" t="s">
        <v>285</v>
      </c>
      <c r="W7" s="1" t="s">
        <v>281</v>
      </c>
      <c r="Y7" s="1" t="s">
        <v>286</v>
      </c>
      <c r="Z7" s="1" t="s">
        <v>243</v>
      </c>
      <c r="AB7" s="1" t="s">
        <v>287</v>
      </c>
      <c r="AF7" s="1"/>
      <c r="AJ7" s="2">
        <v>45597.510254629633</v>
      </c>
      <c r="AK7" s="1" t="s">
        <v>168</v>
      </c>
      <c r="AL7" s="2">
        <v>45597.510254629633</v>
      </c>
      <c r="AM7" s="1" t="s">
        <v>168</v>
      </c>
      <c r="AO7" s="1">
        <v>-49.931347388999939</v>
      </c>
      <c r="AP7" s="1">
        <v>-22.229797322999961</v>
      </c>
      <c r="AQ7" s="9" t="e">
        <f>VLOOKUP(AW7,#REF!,2,0)</f>
        <v>#REF!</v>
      </c>
      <c r="AR7" s="9" t="e">
        <f>VLOOKUP(AX7,#REF!,2,0)</f>
        <v>#REF!</v>
      </c>
      <c r="AS7" s="13">
        <f>Solicitacao_Prancha[[#This Row],[data_reserva]]</f>
        <v>45625.625</v>
      </c>
      <c r="AT7" s="13" t="str">
        <f t="shared" si="0"/>
        <v>Aderente</v>
      </c>
      <c r="AU7" s="14">
        <f>((CONCATENATE(Solicitacao_Prancha[[#This Row],[data_calc]]," ",Solicitacao_Prancha[[#This Row],[hora_calc]])-Solicitacao_Prancha[[#This Row],[data_]])*24)+3</f>
        <v>691.16666666662786</v>
      </c>
      <c r="AV7" s="15" t="s">
        <v>577</v>
      </c>
      <c r="AW7" s="16" t="str">
        <f>LEFT(Solicitacao_Prancha[[#This Row],[fazenda_origem]],4)</f>
        <v>0308</v>
      </c>
      <c r="AX7" s="16" t="str">
        <f>LEFT(Solicitacao_Prancha[[#This Row],[fazenda_destino]],4)</f>
        <v>0324</v>
      </c>
      <c r="AY7" s="16" t="str">
        <f t="shared" si="1"/>
        <v>Lençóis Paulista0308</v>
      </c>
      <c r="AZ7" s="16" t="str">
        <f t="shared" si="2"/>
        <v>03080324</v>
      </c>
      <c r="BA7" s="16" t="str">
        <f t="shared" si="3"/>
        <v>Lençóis Paulista0324</v>
      </c>
      <c r="BB7" s="17" t="e">
        <f>VLOOKUP(AY7,#REF!,2,0)</f>
        <v>#REF!</v>
      </c>
      <c r="BC7" s="17" t="e">
        <f>VLOOKUP(AZ7,#REF!,2,0)</f>
        <v>#REF!</v>
      </c>
      <c r="BD7" s="17" t="e">
        <f>VLOOKUP(BA7,#REF!,2,0)</f>
        <v>#REF!</v>
      </c>
      <c r="BE7" s="18" t="e">
        <f t="shared" si="4"/>
        <v>#REF!</v>
      </c>
      <c r="BF7" s="19" t="e">
        <f t="shared" si="5"/>
        <v>#REF!</v>
      </c>
      <c r="BG7" s="19">
        <v>2.0056818181818183</v>
      </c>
      <c r="BH7" s="19" t="e">
        <f t="shared" si="6"/>
        <v>#REF!</v>
      </c>
      <c r="BI7" s="18" t="e">
        <f t="shared" si="7"/>
        <v>#REF!</v>
      </c>
      <c r="BJ7" s="16">
        <f>Solicitacao_Prancha[[#This Row],[qnt_equipamento]]</f>
        <v>1</v>
      </c>
      <c r="BK7" s="19" t="e">
        <f t="shared" si="8"/>
        <v>#REF!</v>
      </c>
    </row>
    <row r="8" spans="1:63" ht="11.25" x14ac:dyDescent="0.2">
      <c r="A8" s="1">
        <v>2547</v>
      </c>
      <c r="B8" s="1" t="s">
        <v>408</v>
      </c>
      <c r="C8" s="1" t="s">
        <v>33</v>
      </c>
      <c r="D8" s="3">
        <v>45610.683333333334</v>
      </c>
      <c r="E8" s="1" t="s">
        <v>51</v>
      </c>
      <c r="F8" s="1" t="s">
        <v>37</v>
      </c>
      <c r="G8" s="1">
        <v>3</v>
      </c>
      <c r="H8" s="1" t="s">
        <v>41</v>
      </c>
      <c r="I8" s="1" t="s">
        <v>229</v>
      </c>
      <c r="J8" s="1" t="s">
        <v>229</v>
      </c>
      <c r="K8" s="1" t="s">
        <v>35</v>
      </c>
      <c r="M8" s="1"/>
      <c r="N8" s="1"/>
      <c r="O8" s="2">
        <v>45617.625</v>
      </c>
      <c r="P8" s="1" t="s">
        <v>318</v>
      </c>
      <c r="Q8" s="1" t="s">
        <v>186</v>
      </c>
      <c r="R8" s="1" t="s">
        <v>187</v>
      </c>
      <c r="T8" s="1" t="s">
        <v>121</v>
      </c>
      <c r="U8" s="1" t="s">
        <v>170</v>
      </c>
      <c r="AB8" s="1" t="s">
        <v>409</v>
      </c>
      <c r="AD8" s="1"/>
      <c r="AF8" s="1"/>
      <c r="AJ8" s="2">
        <v>45616.59443287037</v>
      </c>
      <c r="AK8" s="1" t="s">
        <v>168</v>
      </c>
      <c r="AL8" s="2">
        <v>45616.59443287037</v>
      </c>
      <c r="AM8" s="1" t="s">
        <v>168</v>
      </c>
      <c r="AN8" s="1" t="s">
        <v>392</v>
      </c>
      <c r="AO8" s="1">
        <v>-49.312397449999928</v>
      </c>
      <c r="AP8" s="1">
        <v>-22.170336789999961</v>
      </c>
      <c r="AQ8" s="9" t="e">
        <f>VLOOKUP(AW8,#REF!,2,0)</f>
        <v>#REF!</v>
      </c>
      <c r="AR8" s="9" t="e">
        <f>VLOOKUP(AX8,#REF!,2,0)</f>
        <v>#REF!</v>
      </c>
      <c r="AS8" s="13">
        <f>Solicitacao_Prancha[[#This Row],[data_reserva]]</f>
        <v>45617.625</v>
      </c>
      <c r="AT8" s="13" t="str">
        <f t="shared" ref="AT8" si="9">IF(AU8&gt;=48,"Aderente","Não Aderente")</f>
        <v>Aderente</v>
      </c>
      <c r="AU8" s="14">
        <f>((CONCATENATE(Solicitacao_Prancha[[#This Row],[data_calc]]," ",Solicitacao_Prancha[[#This Row],[hora_calc]])-Solicitacao_Prancha[[#This Row],[data_]])*24)+3</f>
        <v>161.59999999991851</v>
      </c>
      <c r="AV8" s="15" t="s">
        <v>577</v>
      </c>
      <c r="AW8" s="16" t="str">
        <f>LEFT(Solicitacao_Prancha[[#This Row],[fazenda_origem]],4)</f>
        <v>0245</v>
      </c>
      <c r="AX8" s="16" t="str">
        <f>LEFT(Solicitacao_Prancha[[#This Row],[fazenda_destino]],4)</f>
        <v>0382</v>
      </c>
      <c r="AY8" s="16" t="str">
        <f t="shared" ref="AY8" si="10">CONCATENATE(AV8,AW8)</f>
        <v>Lençóis Paulista0245</v>
      </c>
      <c r="AZ8" s="16" t="str">
        <f t="shared" ref="AZ8" si="11">CONCATENATE(AW8,AX8)</f>
        <v>02450382</v>
      </c>
      <c r="BA8" s="16" t="str">
        <f t="shared" ref="BA8" si="12">_xlfn.CONCAT(AV8,AX8)</f>
        <v>Lençóis Paulista0382</v>
      </c>
      <c r="BB8" s="17" t="e">
        <f>VLOOKUP(AY8,#REF!,2,0)</f>
        <v>#REF!</v>
      </c>
      <c r="BC8" s="17" t="e">
        <f>VLOOKUP(AZ8,#REF!,2,0)</f>
        <v>#REF!</v>
      </c>
      <c r="BD8" s="17" t="e">
        <f>VLOOKUP(BA8,#REF!,2,0)</f>
        <v>#REF!</v>
      </c>
      <c r="BE8" s="18" t="e">
        <f t="shared" ref="BE8" si="13">SUM(BB8:BD8)</f>
        <v>#REF!</v>
      </c>
      <c r="BF8" s="19" t="e">
        <f t="shared" ref="BF8" si="14">(BB8/65)+(BC8/42.5)+(BD8/65)</f>
        <v>#REF!</v>
      </c>
      <c r="BG8" s="19">
        <v>2.0056818181818183</v>
      </c>
      <c r="BH8" s="19" t="e">
        <f t="shared" ref="BH8" si="15">(BF8+BG8)</f>
        <v>#REF!</v>
      </c>
      <c r="BI8" s="18" t="e">
        <f t="shared" ref="BI8" si="16">11/BH8</f>
        <v>#REF!</v>
      </c>
      <c r="BJ8" s="16">
        <f>Solicitacao_Prancha[[#This Row],[qnt_equipamento]]</f>
        <v>3</v>
      </c>
      <c r="BK8" s="19" t="e">
        <f t="shared" ref="BK8" si="17">BJ8/BI8</f>
        <v>#REF!</v>
      </c>
    </row>
    <row r="9" spans="1:63" ht="11.25" x14ac:dyDescent="0.2">
      <c r="A9" s="1">
        <v>2480</v>
      </c>
      <c r="B9" s="1" t="s">
        <v>313</v>
      </c>
      <c r="C9" s="1" t="s">
        <v>33</v>
      </c>
      <c r="D9" s="3">
        <v>45613.739583333336</v>
      </c>
      <c r="E9" s="1" t="s">
        <v>144</v>
      </c>
      <c r="F9" s="1" t="s">
        <v>34</v>
      </c>
      <c r="G9" s="1">
        <v>7</v>
      </c>
      <c r="H9" s="1" t="s">
        <v>78</v>
      </c>
      <c r="I9" s="1" t="s">
        <v>235</v>
      </c>
      <c r="J9" s="1" t="s">
        <v>229</v>
      </c>
      <c r="K9" s="1" t="s">
        <v>35</v>
      </c>
      <c r="M9" s="1"/>
      <c r="N9" s="1"/>
      <c r="O9" s="2">
        <v>45616.625</v>
      </c>
      <c r="P9" s="1" t="s">
        <v>311</v>
      </c>
      <c r="Q9" s="1" t="s">
        <v>205</v>
      </c>
      <c r="R9" s="1" t="s">
        <v>206</v>
      </c>
      <c r="T9" s="1" t="s">
        <v>269</v>
      </c>
      <c r="U9" s="1" t="s">
        <v>309</v>
      </c>
      <c r="AB9" s="1" t="s">
        <v>312</v>
      </c>
      <c r="AD9" s="1"/>
      <c r="AF9" s="1"/>
      <c r="AJ9" s="2">
        <v>45614.438437500001</v>
      </c>
      <c r="AK9" s="1" t="s">
        <v>168</v>
      </c>
      <c r="AL9" s="2">
        <v>45614.438437500001</v>
      </c>
      <c r="AM9" s="1" t="s">
        <v>168</v>
      </c>
      <c r="AO9" s="1">
        <v>-49.442595596999979</v>
      </c>
      <c r="AP9" s="1">
        <v>-22.025258810999961</v>
      </c>
      <c r="AQ9" s="9" t="e">
        <f>VLOOKUP(AW9,#REF!,2,0)</f>
        <v>#REF!</v>
      </c>
      <c r="AR9" s="9" t="e">
        <f>VLOOKUP(AX9,#REF!,2,0)</f>
        <v>#REF!</v>
      </c>
      <c r="AS9" s="13">
        <f>Solicitacao_Prancha[[#This Row],[data_reserva]]</f>
        <v>45616.625</v>
      </c>
      <c r="AT9" s="13" t="str">
        <f t="shared" ref="AT9:AT20" si="18">IF(AU9&gt;=48,"Aderente","Não Aderente")</f>
        <v>Aderente</v>
      </c>
      <c r="AU9" s="14">
        <f>((CONCATENATE(Solicitacao_Prancha[[#This Row],[data_calc]]," ",Solicitacao_Prancha[[#This Row],[hora_calc]])-Solicitacao_Prancha[[#This Row],[data_]])*24)+3</f>
        <v>58.749999999941792</v>
      </c>
      <c r="AV9" s="15" t="s">
        <v>577</v>
      </c>
      <c r="AW9" s="16" t="str">
        <f>LEFT(Solicitacao_Prancha[[#This Row],[fazenda_origem]],4)</f>
        <v>0460</v>
      </c>
      <c r="AX9" s="16" t="str">
        <f>LEFT(Solicitacao_Prancha[[#This Row],[fazenda_destino]],4)</f>
        <v>0457</v>
      </c>
      <c r="AY9" s="16" t="str">
        <f t="shared" ref="AY9:AY20" si="19">CONCATENATE(AV9,AW9)</f>
        <v>Lençóis Paulista0460</v>
      </c>
      <c r="AZ9" s="16" t="str">
        <f t="shared" ref="AZ9:AZ20" si="20">CONCATENATE(AW9,AX9)</f>
        <v>04600457</v>
      </c>
      <c r="BA9" s="16" t="str">
        <f t="shared" ref="BA9:BA20" si="21">_xlfn.CONCAT(AV9,AX9)</f>
        <v>Lençóis Paulista0457</v>
      </c>
      <c r="BB9" s="17" t="e">
        <f>VLOOKUP(AY9,#REF!,2,0)</f>
        <v>#REF!</v>
      </c>
      <c r="BC9" s="17" t="e">
        <f>VLOOKUP(AZ9,#REF!,2,0)</f>
        <v>#REF!</v>
      </c>
      <c r="BD9" s="17" t="e">
        <f>VLOOKUP(BA9,#REF!,2,0)</f>
        <v>#REF!</v>
      </c>
      <c r="BE9" s="18" t="e">
        <f t="shared" ref="BE9:BE20" si="22">SUM(BB9:BD9)</f>
        <v>#REF!</v>
      </c>
      <c r="BF9" s="19" t="e">
        <f t="shared" ref="BF9:BF20" si="23">(BB9/65)+(BC9/42.5)+(BD9/65)</f>
        <v>#REF!</v>
      </c>
      <c r="BG9" s="19">
        <v>2.0056818181818183</v>
      </c>
      <c r="BH9" s="19" t="e">
        <f t="shared" ref="BH9:BH20" si="24">(BF9+BG9)</f>
        <v>#REF!</v>
      </c>
      <c r="BI9" s="18" t="e">
        <f t="shared" ref="BI9:BI20" si="25">11/BH9</f>
        <v>#REF!</v>
      </c>
      <c r="BJ9" s="16">
        <f>Solicitacao_Prancha[[#This Row],[qnt_equipamento]]</f>
        <v>7</v>
      </c>
      <c r="BK9" s="19" t="e">
        <f t="shared" ref="BK9:BK20" si="26">BJ9/BI9</f>
        <v>#REF!</v>
      </c>
    </row>
    <row r="10" spans="1:63" ht="11.25" x14ac:dyDescent="0.2">
      <c r="A10" s="1">
        <v>2479</v>
      </c>
      <c r="B10" s="1" t="s">
        <v>310</v>
      </c>
      <c r="C10" s="1" t="s">
        <v>33</v>
      </c>
      <c r="D10" s="3">
        <v>45613.739583333336</v>
      </c>
      <c r="E10" s="1" t="s">
        <v>144</v>
      </c>
      <c r="F10" s="1" t="s">
        <v>34</v>
      </c>
      <c r="G10" s="1">
        <v>7</v>
      </c>
      <c r="H10" s="1" t="s">
        <v>78</v>
      </c>
      <c r="I10" s="1" t="s">
        <v>235</v>
      </c>
      <c r="J10" s="1" t="s">
        <v>229</v>
      </c>
      <c r="K10" s="1" t="s">
        <v>35</v>
      </c>
      <c r="M10" s="1"/>
      <c r="N10" s="1"/>
      <c r="O10" s="2">
        <v>45616.625</v>
      </c>
      <c r="P10" s="1" t="s">
        <v>311</v>
      </c>
      <c r="Q10" s="1" t="s">
        <v>205</v>
      </c>
      <c r="R10" s="1" t="s">
        <v>206</v>
      </c>
      <c r="T10" s="1" t="s">
        <v>269</v>
      </c>
      <c r="U10" s="1" t="s">
        <v>309</v>
      </c>
      <c r="AB10" s="1" t="s">
        <v>312</v>
      </c>
      <c r="AD10" s="1"/>
      <c r="AF10" s="1"/>
      <c r="AJ10" s="2">
        <v>45614.438437500001</v>
      </c>
      <c r="AK10" s="1" t="s">
        <v>168</v>
      </c>
      <c r="AL10" s="2">
        <v>45614.438437500001</v>
      </c>
      <c r="AM10" s="1" t="s">
        <v>168</v>
      </c>
      <c r="AO10" s="1">
        <v>-49.442595596999979</v>
      </c>
      <c r="AP10" s="1">
        <v>-22.025258810999961</v>
      </c>
      <c r="AQ10" s="9" t="e">
        <f>VLOOKUP(AW10,#REF!,2,0)</f>
        <v>#REF!</v>
      </c>
      <c r="AR10" s="9" t="e">
        <f>VLOOKUP(AX10,#REF!,2,0)</f>
        <v>#REF!</v>
      </c>
      <c r="AS10" s="13">
        <f>Solicitacao_Prancha[[#This Row],[data_reserva]]</f>
        <v>45616.625</v>
      </c>
      <c r="AT10" s="13" t="str">
        <f t="shared" si="18"/>
        <v>Aderente</v>
      </c>
      <c r="AU10" s="14">
        <f>((CONCATENATE(Solicitacao_Prancha[[#This Row],[data_calc]]," ",Solicitacao_Prancha[[#This Row],[hora_calc]])-Solicitacao_Prancha[[#This Row],[data_]])*24)+3</f>
        <v>58.749999999941792</v>
      </c>
      <c r="AV10" s="15" t="s">
        <v>577</v>
      </c>
      <c r="AW10" s="16" t="str">
        <f>LEFT(Solicitacao_Prancha[[#This Row],[fazenda_origem]],4)</f>
        <v>0460</v>
      </c>
      <c r="AX10" s="16" t="str">
        <f>LEFT(Solicitacao_Prancha[[#This Row],[fazenda_destino]],4)</f>
        <v>0457</v>
      </c>
      <c r="AY10" s="16" t="str">
        <f t="shared" si="19"/>
        <v>Lençóis Paulista0460</v>
      </c>
      <c r="AZ10" s="16" t="str">
        <f t="shared" si="20"/>
        <v>04600457</v>
      </c>
      <c r="BA10" s="16" t="str">
        <f t="shared" si="21"/>
        <v>Lençóis Paulista0457</v>
      </c>
      <c r="BB10" s="17" t="e">
        <f>VLOOKUP(AY10,#REF!,2,0)</f>
        <v>#REF!</v>
      </c>
      <c r="BC10" s="17" t="e">
        <f>VLOOKUP(AZ10,#REF!,2,0)</f>
        <v>#REF!</v>
      </c>
      <c r="BD10" s="17" t="e">
        <f>VLOOKUP(BA10,#REF!,2,0)</f>
        <v>#REF!</v>
      </c>
      <c r="BE10" s="18" t="e">
        <f t="shared" si="22"/>
        <v>#REF!</v>
      </c>
      <c r="BF10" s="19" t="e">
        <f t="shared" si="23"/>
        <v>#REF!</v>
      </c>
      <c r="BG10" s="19">
        <v>2.0056818181818183</v>
      </c>
      <c r="BH10" s="19" t="e">
        <f t="shared" si="24"/>
        <v>#REF!</v>
      </c>
      <c r="BI10" s="18" t="e">
        <f t="shared" si="25"/>
        <v>#REF!</v>
      </c>
      <c r="BJ10" s="16">
        <f>Solicitacao_Prancha[[#This Row],[qnt_equipamento]]</f>
        <v>7</v>
      </c>
      <c r="BK10" s="19" t="e">
        <f t="shared" si="26"/>
        <v>#REF!</v>
      </c>
    </row>
    <row r="11" spans="1:63" ht="11.25" x14ac:dyDescent="0.2">
      <c r="A11" s="1">
        <v>2482</v>
      </c>
      <c r="B11" s="1" t="s">
        <v>317</v>
      </c>
      <c r="C11" s="1" t="s">
        <v>33</v>
      </c>
      <c r="D11" s="3">
        <v>45614.472916666666</v>
      </c>
      <c r="E11" s="1" t="s">
        <v>259</v>
      </c>
      <c r="F11" s="1" t="s">
        <v>34</v>
      </c>
      <c r="G11" s="1">
        <v>1</v>
      </c>
      <c r="H11" s="1" t="s">
        <v>61</v>
      </c>
      <c r="I11" s="1" t="s">
        <v>228</v>
      </c>
      <c r="J11" s="1" t="s">
        <v>229</v>
      </c>
      <c r="K11" s="1" t="s">
        <v>35</v>
      </c>
      <c r="M11" s="1"/>
      <c r="N11" s="1"/>
      <c r="O11" s="2">
        <v>45617.625</v>
      </c>
      <c r="P11" s="1" t="s">
        <v>318</v>
      </c>
      <c r="Q11" s="1" t="s">
        <v>171</v>
      </c>
      <c r="R11" s="1" t="s">
        <v>172</v>
      </c>
      <c r="T11" s="1" t="s">
        <v>294</v>
      </c>
      <c r="U11" s="1" t="s">
        <v>294</v>
      </c>
      <c r="X11" s="1" t="s">
        <v>319</v>
      </c>
      <c r="AB11" s="1" t="s">
        <v>320</v>
      </c>
      <c r="AD11" s="1"/>
      <c r="AF11" s="1"/>
      <c r="AJ11" s="2">
        <v>45614.47865740741</v>
      </c>
      <c r="AK11" s="1" t="s">
        <v>168</v>
      </c>
      <c r="AL11" s="2">
        <v>45614.47865740741</v>
      </c>
      <c r="AM11" s="1" t="s">
        <v>168</v>
      </c>
      <c r="AO11" s="1">
        <v>-49.134307199999967</v>
      </c>
      <c r="AP11" s="1">
        <v>-22.760541799999945</v>
      </c>
      <c r="AQ11" s="9" t="e">
        <f>VLOOKUP(AW11,#REF!,2,0)</f>
        <v>#REF!</v>
      </c>
      <c r="AR11" s="9" t="e">
        <f>VLOOKUP(AX11,#REF!,2,0)</f>
        <v>#REF!</v>
      </c>
      <c r="AS11" s="13">
        <f>Solicitacao_Prancha[[#This Row],[data_reserva]]</f>
        <v>45617.625</v>
      </c>
      <c r="AT11" s="13" t="str">
        <f t="shared" si="18"/>
        <v>Aderente</v>
      </c>
      <c r="AU11" s="14">
        <f>((CONCATENATE(Solicitacao_Prancha[[#This Row],[data_calc]]," ",Solicitacao_Prancha[[#This Row],[hora_calc]])-Solicitacao_Prancha[[#This Row],[data_]])*24)+3</f>
        <v>71.650000000081491</v>
      </c>
      <c r="AV11" s="15" t="s">
        <v>577</v>
      </c>
      <c r="AW11" s="16" t="str">
        <f>LEFT(Solicitacao_Prancha[[#This Row],[fazenda_origem]],4)</f>
        <v>0508</v>
      </c>
      <c r="AX11" s="16" t="str">
        <f>LEFT(Solicitacao_Prancha[[#This Row],[fazenda_destino]],4)</f>
        <v>0508</v>
      </c>
      <c r="AY11" s="16" t="str">
        <f t="shared" si="19"/>
        <v>Lençóis Paulista0508</v>
      </c>
      <c r="AZ11" s="16" t="str">
        <f t="shared" si="20"/>
        <v>05080508</v>
      </c>
      <c r="BA11" s="16" t="str">
        <f t="shared" si="21"/>
        <v>Lençóis Paulista0508</v>
      </c>
      <c r="BB11" s="17" t="e">
        <f>VLOOKUP(AY11,#REF!,2,0)</f>
        <v>#REF!</v>
      </c>
      <c r="BC11" s="17" t="e">
        <f>VLOOKUP(AZ11,#REF!,2,0)</f>
        <v>#REF!</v>
      </c>
      <c r="BD11" s="17" t="e">
        <f>VLOOKUP(BA11,#REF!,2,0)</f>
        <v>#REF!</v>
      </c>
      <c r="BE11" s="18" t="e">
        <f t="shared" si="22"/>
        <v>#REF!</v>
      </c>
      <c r="BF11" s="19" t="e">
        <f t="shared" si="23"/>
        <v>#REF!</v>
      </c>
      <c r="BG11" s="19">
        <v>2.0056818181818183</v>
      </c>
      <c r="BH11" s="19" t="e">
        <f t="shared" si="24"/>
        <v>#REF!</v>
      </c>
      <c r="BI11" s="18" t="e">
        <f t="shared" si="25"/>
        <v>#REF!</v>
      </c>
      <c r="BJ11" s="16">
        <f>Solicitacao_Prancha[[#This Row],[qnt_equipamento]]</f>
        <v>1</v>
      </c>
      <c r="BK11" s="19" t="e">
        <f t="shared" si="26"/>
        <v>#REF!</v>
      </c>
    </row>
    <row r="12" spans="1:63" ht="11.25" x14ac:dyDescent="0.2">
      <c r="A12" s="1">
        <v>2483</v>
      </c>
      <c r="B12" s="1" t="s">
        <v>321</v>
      </c>
      <c r="C12" s="1" t="s">
        <v>33</v>
      </c>
      <c r="D12" s="3">
        <v>45614.513194444444</v>
      </c>
      <c r="E12" s="1" t="s">
        <v>231</v>
      </c>
      <c r="F12" s="1" t="s">
        <v>37</v>
      </c>
      <c r="G12" s="1">
        <v>6</v>
      </c>
      <c r="H12" s="1" t="s">
        <v>56</v>
      </c>
      <c r="I12" s="1" t="s">
        <v>246</v>
      </c>
      <c r="J12" s="1" t="s">
        <v>229</v>
      </c>
      <c r="K12" s="1" t="s">
        <v>35</v>
      </c>
      <c r="M12" s="1"/>
      <c r="N12" s="1"/>
      <c r="O12" s="2">
        <v>45616.625</v>
      </c>
      <c r="P12" s="1" t="s">
        <v>311</v>
      </c>
      <c r="Q12" s="1" t="s">
        <v>171</v>
      </c>
      <c r="R12" s="1" t="s">
        <v>172</v>
      </c>
      <c r="T12" s="1" t="s">
        <v>248</v>
      </c>
      <c r="U12" s="1" t="s">
        <v>247</v>
      </c>
      <c r="AB12" s="1" t="s">
        <v>322</v>
      </c>
      <c r="AD12" s="1"/>
      <c r="AF12" s="1"/>
      <c r="AJ12" s="2">
        <v>45614.516273148147</v>
      </c>
      <c r="AK12" s="1" t="s">
        <v>168</v>
      </c>
      <c r="AL12" s="2">
        <v>45614.516273148147</v>
      </c>
      <c r="AM12" s="1" t="s">
        <v>168</v>
      </c>
      <c r="AO12" s="1">
        <v>-48.592699899999957</v>
      </c>
      <c r="AP12" s="1">
        <v>-23.052459699999929</v>
      </c>
      <c r="AQ12" s="9" t="e">
        <f>VLOOKUP(AW12,#REF!,2,0)</f>
        <v>#REF!</v>
      </c>
      <c r="AR12" s="9" t="e">
        <f>VLOOKUP(AX12,#REF!,2,0)</f>
        <v>#REF!</v>
      </c>
      <c r="AS12" s="13">
        <f>Solicitacao_Prancha[[#This Row],[data_reserva]]</f>
        <v>45616.625</v>
      </c>
      <c r="AT12" s="13" t="str">
        <f t="shared" si="18"/>
        <v>Não Aderente</v>
      </c>
      <c r="AU12" s="14">
        <f>((CONCATENATE(Solicitacao_Prancha[[#This Row],[data_calc]]," ",Solicitacao_Prancha[[#This Row],[hora_calc]])-Solicitacao_Prancha[[#This Row],[data_]])*24)+3</f>
        <v>46.683333333407063</v>
      </c>
      <c r="AV12" s="15" t="s">
        <v>577</v>
      </c>
      <c r="AW12" s="16" t="str">
        <f>LEFT(Solicitacao_Prancha[[#This Row],[fazenda_origem]],4)</f>
        <v>0481</v>
      </c>
      <c r="AX12" s="16" t="str">
        <f>LEFT(Solicitacao_Prancha[[#This Row],[fazenda_destino]],4)</f>
        <v>0486</v>
      </c>
      <c r="AY12" s="16" t="str">
        <f t="shared" si="19"/>
        <v>Lençóis Paulista0481</v>
      </c>
      <c r="AZ12" s="16" t="str">
        <f t="shared" si="20"/>
        <v>04810486</v>
      </c>
      <c r="BA12" s="16" t="str">
        <f t="shared" si="21"/>
        <v>Lençóis Paulista0486</v>
      </c>
      <c r="BB12" s="17" t="e">
        <f>VLOOKUP(AY12,#REF!,2,0)</f>
        <v>#REF!</v>
      </c>
      <c r="BC12" s="17" t="e">
        <f>VLOOKUP(AZ12,#REF!,2,0)</f>
        <v>#REF!</v>
      </c>
      <c r="BD12" s="17" t="e">
        <f>VLOOKUP(BA12,#REF!,2,0)</f>
        <v>#REF!</v>
      </c>
      <c r="BE12" s="18" t="e">
        <f t="shared" si="22"/>
        <v>#REF!</v>
      </c>
      <c r="BF12" s="19" t="e">
        <f t="shared" si="23"/>
        <v>#REF!</v>
      </c>
      <c r="BG12" s="19">
        <v>2.0056818181818183</v>
      </c>
      <c r="BH12" s="19" t="e">
        <f t="shared" si="24"/>
        <v>#REF!</v>
      </c>
      <c r="BI12" s="18" t="e">
        <f t="shared" si="25"/>
        <v>#REF!</v>
      </c>
      <c r="BJ12" s="16">
        <f>Solicitacao_Prancha[[#This Row],[qnt_equipamento]]</f>
        <v>6</v>
      </c>
      <c r="BK12" s="19" t="e">
        <f t="shared" si="26"/>
        <v>#REF!</v>
      </c>
    </row>
    <row r="13" spans="1:63" ht="11.25" x14ac:dyDescent="0.2">
      <c r="A13" s="1">
        <v>2484</v>
      </c>
      <c r="B13" s="1" t="s">
        <v>323</v>
      </c>
      <c r="C13" s="1" t="s">
        <v>33</v>
      </c>
      <c r="D13" s="3">
        <v>45614.515972222223</v>
      </c>
      <c r="E13" s="1" t="s">
        <v>231</v>
      </c>
      <c r="F13" s="1" t="s">
        <v>39</v>
      </c>
      <c r="G13" s="1">
        <v>1</v>
      </c>
      <c r="H13" s="1" t="s">
        <v>56</v>
      </c>
      <c r="I13" s="1" t="s">
        <v>228</v>
      </c>
      <c r="J13" s="1" t="s">
        <v>229</v>
      </c>
      <c r="K13" s="1" t="s">
        <v>35</v>
      </c>
      <c r="M13" s="1"/>
      <c r="N13" s="1"/>
      <c r="O13" s="2">
        <v>45616.625</v>
      </c>
      <c r="P13" s="1" t="s">
        <v>311</v>
      </c>
      <c r="Q13" s="1" t="s">
        <v>171</v>
      </c>
      <c r="R13" s="1" t="s">
        <v>172</v>
      </c>
      <c r="T13" s="1" t="s">
        <v>248</v>
      </c>
      <c r="U13" s="1" t="s">
        <v>247</v>
      </c>
      <c r="AB13" s="1" t="s">
        <v>324</v>
      </c>
      <c r="AD13" s="1"/>
      <c r="AF13" s="1"/>
      <c r="AJ13" s="2">
        <v>45614.517511574071</v>
      </c>
      <c r="AK13" s="1" t="s">
        <v>168</v>
      </c>
      <c r="AL13" s="2">
        <v>45614.517511574071</v>
      </c>
      <c r="AM13" s="1" t="s">
        <v>168</v>
      </c>
      <c r="AO13" s="1">
        <v>-48.616180499999977</v>
      </c>
      <c r="AP13" s="1">
        <v>-23.102822299999961</v>
      </c>
      <c r="AQ13" s="9" t="e">
        <f>VLOOKUP(AW13,#REF!,2,0)</f>
        <v>#REF!</v>
      </c>
      <c r="AR13" s="9" t="e">
        <f>VLOOKUP(AX13,#REF!,2,0)</f>
        <v>#REF!</v>
      </c>
      <c r="AS13" s="13">
        <f>Solicitacao_Prancha[[#This Row],[data_reserva]]</f>
        <v>45616.625</v>
      </c>
      <c r="AT13" s="13" t="str">
        <f t="shared" si="18"/>
        <v>Não Aderente</v>
      </c>
      <c r="AU13" s="14">
        <f>((CONCATENATE(Solicitacao_Prancha[[#This Row],[data_calc]]," ",Solicitacao_Prancha[[#This Row],[hora_calc]])-Solicitacao_Prancha[[#This Row],[data_]])*24)+3</f>
        <v>46.616666666697711</v>
      </c>
      <c r="AV13" s="15" t="s">
        <v>577</v>
      </c>
      <c r="AW13" s="16" t="str">
        <f>LEFT(Solicitacao_Prancha[[#This Row],[fazenda_origem]],4)</f>
        <v>0481</v>
      </c>
      <c r="AX13" s="16" t="str">
        <f>LEFT(Solicitacao_Prancha[[#This Row],[fazenda_destino]],4)</f>
        <v>0486</v>
      </c>
      <c r="AY13" s="16" t="str">
        <f t="shared" si="19"/>
        <v>Lençóis Paulista0481</v>
      </c>
      <c r="AZ13" s="16" t="str">
        <f t="shared" si="20"/>
        <v>04810486</v>
      </c>
      <c r="BA13" s="16" t="str">
        <f t="shared" si="21"/>
        <v>Lençóis Paulista0486</v>
      </c>
      <c r="BB13" s="17" t="e">
        <f>VLOOKUP(AY13,#REF!,2,0)</f>
        <v>#REF!</v>
      </c>
      <c r="BC13" s="17" t="e">
        <f>VLOOKUP(AZ13,#REF!,2,0)</f>
        <v>#REF!</v>
      </c>
      <c r="BD13" s="17" t="e">
        <f>VLOOKUP(BA13,#REF!,2,0)</f>
        <v>#REF!</v>
      </c>
      <c r="BE13" s="18" t="e">
        <f t="shared" si="22"/>
        <v>#REF!</v>
      </c>
      <c r="BF13" s="19" t="e">
        <f t="shared" si="23"/>
        <v>#REF!</v>
      </c>
      <c r="BG13" s="19">
        <v>2.0056818181818183</v>
      </c>
      <c r="BH13" s="19" t="e">
        <f t="shared" si="24"/>
        <v>#REF!</v>
      </c>
      <c r="BI13" s="18" t="e">
        <f t="shared" si="25"/>
        <v>#REF!</v>
      </c>
      <c r="BJ13" s="16">
        <f>Solicitacao_Prancha[[#This Row],[qnt_equipamento]]</f>
        <v>1</v>
      </c>
      <c r="BK13" s="19" t="e">
        <f t="shared" si="26"/>
        <v>#REF!</v>
      </c>
    </row>
    <row r="14" spans="1:63" ht="11.25" x14ac:dyDescent="0.2">
      <c r="A14" s="1">
        <v>2485</v>
      </c>
      <c r="B14" s="1" t="s">
        <v>325</v>
      </c>
      <c r="C14" s="1" t="s">
        <v>33</v>
      </c>
      <c r="D14" s="3">
        <v>45614.524305555555</v>
      </c>
      <c r="E14" s="1" t="s">
        <v>126</v>
      </c>
      <c r="F14" s="1" t="s">
        <v>34</v>
      </c>
      <c r="G14" s="1">
        <v>6</v>
      </c>
      <c r="H14" s="1" t="s">
        <v>92</v>
      </c>
      <c r="I14" s="1" t="s">
        <v>246</v>
      </c>
      <c r="J14" s="1" t="s">
        <v>229</v>
      </c>
      <c r="K14" s="1" t="s">
        <v>35</v>
      </c>
      <c r="M14" s="1"/>
      <c r="N14" s="1"/>
      <c r="O14" s="2">
        <v>45616.625</v>
      </c>
      <c r="P14" s="1" t="s">
        <v>311</v>
      </c>
      <c r="Q14" s="1" t="s">
        <v>186</v>
      </c>
      <c r="R14" s="1" t="s">
        <v>187</v>
      </c>
      <c r="T14" s="1" t="s">
        <v>118</v>
      </c>
      <c r="U14" s="1" t="s">
        <v>326</v>
      </c>
      <c r="AB14" s="1" t="s">
        <v>327</v>
      </c>
      <c r="AD14" s="1"/>
      <c r="AF14" s="1"/>
      <c r="AJ14" s="2">
        <v>45614.531909722224</v>
      </c>
      <c r="AK14" s="1" t="s">
        <v>168</v>
      </c>
      <c r="AL14" s="2">
        <v>45614.531909722224</v>
      </c>
      <c r="AM14" s="1" t="s">
        <v>168</v>
      </c>
      <c r="AO14" s="1">
        <v>-48.432067399999937</v>
      </c>
      <c r="AP14" s="1">
        <v>-22.983765019999961</v>
      </c>
      <c r="AQ14" s="9" t="e">
        <f>VLOOKUP(AW14,#REF!,2,0)</f>
        <v>#REF!</v>
      </c>
      <c r="AR14" s="9" t="e">
        <f>VLOOKUP(AX14,#REF!,2,0)</f>
        <v>#REF!</v>
      </c>
      <c r="AS14" s="13">
        <f>Solicitacao_Prancha[[#This Row],[data_reserva]]</f>
        <v>45616.625</v>
      </c>
      <c r="AT14" s="13" t="str">
        <f t="shared" si="18"/>
        <v>Não Aderente</v>
      </c>
      <c r="AU14" s="14">
        <f>((CONCATENATE(Solicitacao_Prancha[[#This Row],[data_calc]]," ",Solicitacao_Prancha[[#This Row],[hora_calc]])-Solicitacao_Prancha[[#This Row],[data_]])*24)+3</f>
        <v>45.416666666627862</v>
      </c>
      <c r="AV14" s="15" t="s">
        <v>577</v>
      </c>
      <c r="AW14" s="16" t="str">
        <f>LEFT(Solicitacao_Prancha[[#This Row],[fazenda_origem]],4)</f>
        <v>0819</v>
      </c>
      <c r="AX14" s="16" t="str">
        <f>LEFT(Solicitacao_Prancha[[#This Row],[fazenda_destino]],4)</f>
        <v>0438</v>
      </c>
      <c r="AY14" s="16" t="str">
        <f t="shared" si="19"/>
        <v>Lençóis Paulista0819</v>
      </c>
      <c r="AZ14" s="16" t="str">
        <f t="shared" si="20"/>
        <v>08190438</v>
      </c>
      <c r="BA14" s="16" t="str">
        <f t="shared" si="21"/>
        <v>Lençóis Paulista0438</v>
      </c>
      <c r="BB14" s="17" t="e">
        <f>VLOOKUP(AY14,#REF!,2,0)</f>
        <v>#REF!</v>
      </c>
      <c r="BC14" s="17" t="e">
        <f>VLOOKUP(AZ14,#REF!,2,0)</f>
        <v>#REF!</v>
      </c>
      <c r="BD14" s="17" t="e">
        <f>VLOOKUP(BA14,#REF!,2,0)</f>
        <v>#REF!</v>
      </c>
      <c r="BE14" s="18" t="e">
        <f t="shared" si="22"/>
        <v>#REF!</v>
      </c>
      <c r="BF14" s="19" t="e">
        <f t="shared" si="23"/>
        <v>#REF!</v>
      </c>
      <c r="BG14" s="19">
        <v>2.0056818181818183</v>
      </c>
      <c r="BH14" s="19" t="e">
        <f t="shared" si="24"/>
        <v>#REF!</v>
      </c>
      <c r="BI14" s="18" t="e">
        <f t="shared" si="25"/>
        <v>#REF!</v>
      </c>
      <c r="BJ14" s="16">
        <f>Solicitacao_Prancha[[#This Row],[qnt_equipamento]]</f>
        <v>6</v>
      </c>
      <c r="BK14" s="19" t="e">
        <f t="shared" si="26"/>
        <v>#REF!</v>
      </c>
    </row>
    <row r="15" spans="1:63" ht="11.25" x14ac:dyDescent="0.2">
      <c r="A15" s="1">
        <v>2486</v>
      </c>
      <c r="B15" s="1" t="s">
        <v>328</v>
      </c>
      <c r="C15" s="1" t="s">
        <v>33</v>
      </c>
      <c r="D15" s="3">
        <v>45614.531944444447</v>
      </c>
      <c r="E15" s="1" t="s">
        <v>126</v>
      </c>
      <c r="F15" s="1" t="s">
        <v>34</v>
      </c>
      <c r="G15" s="1">
        <v>4</v>
      </c>
      <c r="H15" s="1" t="s">
        <v>92</v>
      </c>
      <c r="I15" s="1" t="s">
        <v>230</v>
      </c>
      <c r="J15" s="1" t="s">
        <v>229</v>
      </c>
      <c r="K15" s="1" t="s">
        <v>35</v>
      </c>
      <c r="M15" s="1"/>
      <c r="N15" s="1"/>
      <c r="O15" s="2">
        <v>45617.625</v>
      </c>
      <c r="P15" s="1" t="s">
        <v>318</v>
      </c>
      <c r="Q15" s="1" t="s">
        <v>186</v>
      </c>
      <c r="R15" s="1" t="s">
        <v>187</v>
      </c>
      <c r="T15" s="1" t="s">
        <v>118</v>
      </c>
      <c r="U15" s="1" t="s">
        <v>326</v>
      </c>
      <c r="AB15" s="1" t="s">
        <v>329</v>
      </c>
      <c r="AD15" s="1"/>
      <c r="AF15" s="1"/>
      <c r="AJ15" s="2">
        <v>45614.532766203702</v>
      </c>
      <c r="AK15" s="1" t="s">
        <v>168</v>
      </c>
      <c r="AL15" s="2">
        <v>45614.532766203702</v>
      </c>
      <c r="AM15" s="1" t="s">
        <v>168</v>
      </c>
      <c r="AO15" s="1">
        <v>-48.432874073999983</v>
      </c>
      <c r="AP15" s="1">
        <v>-22.98332509599993</v>
      </c>
      <c r="AQ15" s="9" t="e">
        <f>VLOOKUP(AW15,#REF!,2,0)</f>
        <v>#REF!</v>
      </c>
      <c r="AR15" s="9" t="e">
        <f>VLOOKUP(AX15,#REF!,2,0)</f>
        <v>#REF!</v>
      </c>
      <c r="AS15" s="13">
        <f>Solicitacao_Prancha[[#This Row],[data_reserva]]</f>
        <v>45617.625</v>
      </c>
      <c r="AT15" s="13" t="str">
        <f t="shared" si="18"/>
        <v>Aderente</v>
      </c>
      <c r="AU15" s="14">
        <f>((CONCATENATE(Solicitacao_Prancha[[#This Row],[data_calc]]," ",Solicitacao_Prancha[[#This Row],[hora_calc]])-Solicitacao_Prancha[[#This Row],[data_]])*24)+3</f>
        <v>69.233333333220799</v>
      </c>
      <c r="AV15" s="15" t="s">
        <v>577</v>
      </c>
      <c r="AW15" s="16" t="str">
        <f>LEFT(Solicitacao_Prancha[[#This Row],[fazenda_origem]],4)</f>
        <v>0819</v>
      </c>
      <c r="AX15" s="16" t="str">
        <f>LEFT(Solicitacao_Prancha[[#This Row],[fazenda_destino]],4)</f>
        <v>0438</v>
      </c>
      <c r="AY15" s="16" t="str">
        <f t="shared" si="19"/>
        <v>Lençóis Paulista0819</v>
      </c>
      <c r="AZ15" s="16" t="str">
        <f t="shared" si="20"/>
        <v>08190438</v>
      </c>
      <c r="BA15" s="16" t="str">
        <f t="shared" si="21"/>
        <v>Lençóis Paulista0438</v>
      </c>
      <c r="BB15" s="17" t="e">
        <f>VLOOKUP(AY15,#REF!,2,0)</f>
        <v>#REF!</v>
      </c>
      <c r="BC15" s="17" t="e">
        <f>VLOOKUP(AZ15,#REF!,2,0)</f>
        <v>#REF!</v>
      </c>
      <c r="BD15" s="17" t="e">
        <f>VLOOKUP(BA15,#REF!,2,0)</f>
        <v>#REF!</v>
      </c>
      <c r="BE15" s="18" t="e">
        <f t="shared" si="22"/>
        <v>#REF!</v>
      </c>
      <c r="BF15" s="19" t="e">
        <f t="shared" si="23"/>
        <v>#REF!</v>
      </c>
      <c r="BG15" s="19">
        <v>2.0056818181818183</v>
      </c>
      <c r="BH15" s="19" t="e">
        <f t="shared" si="24"/>
        <v>#REF!</v>
      </c>
      <c r="BI15" s="18" t="e">
        <f t="shared" si="25"/>
        <v>#REF!</v>
      </c>
      <c r="BJ15" s="16">
        <f>Solicitacao_Prancha[[#This Row],[qnt_equipamento]]</f>
        <v>4</v>
      </c>
      <c r="BK15" s="19" t="e">
        <f t="shared" si="26"/>
        <v>#REF!</v>
      </c>
    </row>
    <row r="16" spans="1:63" ht="11.25" x14ac:dyDescent="0.2">
      <c r="A16" s="1">
        <v>2487</v>
      </c>
      <c r="B16" s="1" t="s">
        <v>330</v>
      </c>
      <c r="C16" s="1" t="s">
        <v>33</v>
      </c>
      <c r="D16" s="3">
        <v>45614.532638888886</v>
      </c>
      <c r="E16" s="1" t="s">
        <v>98</v>
      </c>
      <c r="F16" s="1" t="s">
        <v>39</v>
      </c>
      <c r="G16" s="1">
        <v>1</v>
      </c>
      <c r="H16" s="1" t="s">
        <v>92</v>
      </c>
      <c r="I16" s="1" t="s">
        <v>228</v>
      </c>
      <c r="J16" s="1" t="s">
        <v>229</v>
      </c>
      <c r="K16" s="1" t="s">
        <v>35</v>
      </c>
      <c r="M16" s="1"/>
      <c r="N16" s="1"/>
      <c r="O16" s="2">
        <v>45617.625</v>
      </c>
      <c r="P16" s="1" t="s">
        <v>318</v>
      </c>
      <c r="Q16" s="1" t="s">
        <v>186</v>
      </c>
      <c r="R16" s="1" t="s">
        <v>187</v>
      </c>
      <c r="T16" s="1" t="s">
        <v>118</v>
      </c>
      <c r="U16" s="1" t="s">
        <v>326</v>
      </c>
      <c r="AB16" s="1" t="s">
        <v>331</v>
      </c>
      <c r="AD16" s="1"/>
      <c r="AF16" s="1"/>
      <c r="AJ16" s="2">
        <v>45614.533668981479</v>
      </c>
      <c r="AK16" s="1" t="s">
        <v>168</v>
      </c>
      <c r="AL16" s="2">
        <v>45614.533668981479</v>
      </c>
      <c r="AM16" s="1" t="s">
        <v>168</v>
      </c>
      <c r="AO16" s="1">
        <v>-48.432879019999973</v>
      </c>
      <c r="AP16" s="1">
        <v>-22.983322035999951</v>
      </c>
      <c r="AQ16" s="9" t="e">
        <f>VLOOKUP(AW16,#REF!,2,0)</f>
        <v>#REF!</v>
      </c>
      <c r="AR16" s="9" t="e">
        <f>VLOOKUP(AX16,#REF!,2,0)</f>
        <v>#REF!</v>
      </c>
      <c r="AS16" s="13">
        <f>Solicitacao_Prancha[[#This Row],[data_reserva]]</f>
        <v>45617.625</v>
      </c>
      <c r="AT16" s="13" t="str">
        <f t="shared" si="18"/>
        <v>Aderente</v>
      </c>
      <c r="AU16" s="14">
        <f>((CONCATENATE(Solicitacao_Prancha[[#This Row],[data_calc]]," ",Solicitacao_Prancha[[#This Row],[hora_calc]])-Solicitacao_Prancha[[#This Row],[data_]])*24)+3</f>
        <v>69.216666666674428</v>
      </c>
      <c r="AV16" s="15" t="s">
        <v>577</v>
      </c>
      <c r="AW16" s="16" t="str">
        <f>LEFT(Solicitacao_Prancha[[#This Row],[fazenda_origem]],4)</f>
        <v>0819</v>
      </c>
      <c r="AX16" s="16" t="str">
        <f>LEFT(Solicitacao_Prancha[[#This Row],[fazenda_destino]],4)</f>
        <v>0438</v>
      </c>
      <c r="AY16" s="16" t="str">
        <f t="shared" si="19"/>
        <v>Lençóis Paulista0819</v>
      </c>
      <c r="AZ16" s="16" t="str">
        <f t="shared" si="20"/>
        <v>08190438</v>
      </c>
      <c r="BA16" s="16" t="str">
        <f t="shared" si="21"/>
        <v>Lençóis Paulista0438</v>
      </c>
      <c r="BB16" s="17" t="e">
        <f>VLOOKUP(AY16,#REF!,2,0)</f>
        <v>#REF!</v>
      </c>
      <c r="BC16" s="17" t="e">
        <f>VLOOKUP(AZ16,#REF!,2,0)</f>
        <v>#REF!</v>
      </c>
      <c r="BD16" s="17" t="e">
        <f>VLOOKUP(BA16,#REF!,2,0)</f>
        <v>#REF!</v>
      </c>
      <c r="BE16" s="18" t="e">
        <f t="shared" si="22"/>
        <v>#REF!</v>
      </c>
      <c r="BF16" s="19" t="e">
        <f t="shared" si="23"/>
        <v>#REF!</v>
      </c>
      <c r="BG16" s="19">
        <v>2.0056818181818183</v>
      </c>
      <c r="BH16" s="19" t="e">
        <f t="shared" si="24"/>
        <v>#REF!</v>
      </c>
      <c r="BI16" s="18" t="e">
        <f t="shared" si="25"/>
        <v>#REF!</v>
      </c>
      <c r="BJ16" s="16">
        <f>Solicitacao_Prancha[[#This Row],[qnt_equipamento]]</f>
        <v>1</v>
      </c>
      <c r="BK16" s="19" t="e">
        <f t="shared" si="26"/>
        <v>#REF!</v>
      </c>
    </row>
    <row r="17" spans="1:63" ht="11.25" x14ac:dyDescent="0.2">
      <c r="A17" s="1">
        <v>2488</v>
      </c>
      <c r="B17" s="1" t="s">
        <v>332</v>
      </c>
      <c r="C17" s="1" t="s">
        <v>52</v>
      </c>
      <c r="D17" s="6">
        <v>45614.543055555558</v>
      </c>
      <c r="E17" s="1" t="s">
        <v>123</v>
      </c>
      <c r="F17" s="1" t="s">
        <v>124</v>
      </c>
      <c r="G17" s="1">
        <v>3</v>
      </c>
      <c r="H17" s="1" t="s">
        <v>125</v>
      </c>
      <c r="I17" s="1" t="s">
        <v>233</v>
      </c>
      <c r="J17" s="1" t="s">
        <v>230</v>
      </c>
      <c r="K17" s="1" t="s">
        <v>35</v>
      </c>
      <c r="M17" s="1"/>
      <c r="N17" s="1"/>
      <c r="O17" s="7">
        <v>45616.625</v>
      </c>
      <c r="P17" s="1" t="s">
        <v>311</v>
      </c>
      <c r="Q17" s="1" t="s">
        <v>216</v>
      </c>
      <c r="R17" s="1" t="s">
        <v>217</v>
      </c>
      <c r="T17" s="1" t="s">
        <v>93</v>
      </c>
      <c r="U17" s="1" t="s">
        <v>333</v>
      </c>
      <c r="AB17" s="1" t="s">
        <v>334</v>
      </c>
      <c r="AD17" s="1"/>
      <c r="AF17" s="1"/>
      <c r="AJ17" s="2">
        <v>45614.54414351852</v>
      </c>
      <c r="AK17" s="1" t="s">
        <v>168</v>
      </c>
      <c r="AL17" s="2">
        <v>45614.54414351852</v>
      </c>
      <c r="AM17" s="1" t="s">
        <v>168</v>
      </c>
      <c r="AO17" s="1">
        <v>-48.815607410999966</v>
      </c>
      <c r="AP17" s="1">
        <v>-22.545167658999961</v>
      </c>
      <c r="AQ17" s="9" t="e">
        <f>VLOOKUP(AW17,#REF!,2,0)</f>
        <v>#REF!</v>
      </c>
      <c r="AR17" s="9" t="e">
        <f>VLOOKUP(AX17,#REF!,2,0)</f>
        <v>#REF!</v>
      </c>
      <c r="AS17" s="13">
        <f>Solicitacao_Prancha[[#This Row],[data_reserva]]</f>
        <v>45616.625</v>
      </c>
      <c r="AT17" s="13" t="str">
        <f t="shared" si="18"/>
        <v>Não Aderente</v>
      </c>
      <c r="AU17" s="14">
        <f>((CONCATENATE(Solicitacao_Prancha[[#This Row],[data_calc]]," ",Solicitacao_Prancha[[#This Row],[hora_calc]])-Solicitacao_Prancha[[#This Row],[data_]])*24)+3</f>
        <v>44.983333333279006</v>
      </c>
      <c r="AV17" s="15" t="s">
        <v>577</v>
      </c>
      <c r="AW17" s="16" t="str">
        <f>LEFT(Solicitacao_Prancha[[#This Row],[fazenda_origem]],4)</f>
        <v>0619</v>
      </c>
      <c r="AX17" s="16" t="str">
        <f>LEFT(Solicitacao_Prancha[[#This Row],[fazenda_destino]],4)</f>
        <v>2417</v>
      </c>
      <c r="AY17" s="16" t="str">
        <f t="shared" si="19"/>
        <v>Lençóis Paulista0619</v>
      </c>
      <c r="AZ17" s="16" t="str">
        <f t="shared" si="20"/>
        <v>06192417</v>
      </c>
      <c r="BA17" s="16" t="str">
        <f t="shared" si="21"/>
        <v>Lençóis Paulista2417</v>
      </c>
      <c r="BB17" s="17" t="e">
        <f>VLOOKUP(AY17,#REF!,2,0)</f>
        <v>#REF!</v>
      </c>
      <c r="BC17" s="17" t="e">
        <f>VLOOKUP(AZ17,#REF!,2,0)</f>
        <v>#REF!</v>
      </c>
      <c r="BD17" s="17" t="e">
        <f>VLOOKUP(BA17,#REF!,2,0)</f>
        <v>#REF!</v>
      </c>
      <c r="BE17" s="18" t="e">
        <f t="shared" si="22"/>
        <v>#REF!</v>
      </c>
      <c r="BF17" s="19" t="e">
        <f t="shared" si="23"/>
        <v>#REF!</v>
      </c>
      <c r="BG17" s="19">
        <v>2.0056818181818183</v>
      </c>
      <c r="BH17" s="19" t="e">
        <f t="shared" si="24"/>
        <v>#REF!</v>
      </c>
      <c r="BI17" s="18" t="e">
        <f t="shared" si="25"/>
        <v>#REF!</v>
      </c>
      <c r="BJ17" s="16">
        <f>Solicitacao_Prancha[[#This Row],[qnt_equipamento]]</f>
        <v>3</v>
      </c>
      <c r="BK17" s="19" t="e">
        <f t="shared" si="26"/>
        <v>#REF!</v>
      </c>
    </row>
    <row r="18" spans="1:63" ht="11.25" x14ac:dyDescent="0.2">
      <c r="A18" s="1">
        <v>2492</v>
      </c>
      <c r="B18" s="1" t="s">
        <v>335</v>
      </c>
      <c r="C18" s="1" t="s">
        <v>52</v>
      </c>
      <c r="D18" s="6">
        <v>45614.602777777778</v>
      </c>
      <c r="E18" s="1" t="s">
        <v>108</v>
      </c>
      <c r="F18" s="1" t="s">
        <v>66</v>
      </c>
      <c r="G18" s="1">
        <v>4</v>
      </c>
      <c r="H18" s="1" t="s">
        <v>89</v>
      </c>
      <c r="I18" s="1" t="s">
        <v>230</v>
      </c>
      <c r="J18" s="1" t="s">
        <v>230</v>
      </c>
      <c r="K18" s="1" t="s">
        <v>35</v>
      </c>
      <c r="M18" s="1"/>
      <c r="N18" s="1"/>
      <c r="O18" s="7">
        <v>45616.625</v>
      </c>
      <c r="P18" s="1" t="s">
        <v>311</v>
      </c>
      <c r="Q18" s="1" t="s">
        <v>199</v>
      </c>
      <c r="R18" s="1" t="s">
        <v>200</v>
      </c>
      <c r="T18" s="1" t="s">
        <v>79</v>
      </c>
      <c r="U18" s="1" t="s">
        <v>296</v>
      </c>
      <c r="X18" s="1" t="s">
        <v>336</v>
      </c>
      <c r="AB18" s="1" t="s">
        <v>337</v>
      </c>
      <c r="AD18" s="1"/>
      <c r="AF18" s="1"/>
      <c r="AJ18" s="2">
        <v>45614.604166666664</v>
      </c>
      <c r="AK18" s="1" t="s">
        <v>168</v>
      </c>
      <c r="AL18" s="2">
        <v>45614.604166666664</v>
      </c>
      <c r="AM18" s="1" t="s">
        <v>168</v>
      </c>
      <c r="AO18" s="1">
        <v>-48.820352693999951</v>
      </c>
      <c r="AP18" s="1">
        <v>-22.569793592999929</v>
      </c>
      <c r="AQ18" s="9" t="e">
        <f>VLOOKUP(AW18,#REF!,2,0)</f>
        <v>#REF!</v>
      </c>
      <c r="AR18" s="9" t="e">
        <f>VLOOKUP(AX18,#REF!,2,0)</f>
        <v>#REF!</v>
      </c>
      <c r="AS18" s="13">
        <f>Solicitacao_Prancha[[#This Row],[data_reserva]]</f>
        <v>45616.625</v>
      </c>
      <c r="AT18" s="13" t="str">
        <f t="shared" si="18"/>
        <v>Não Aderente</v>
      </c>
      <c r="AU18" s="14">
        <f>((CONCATENATE(Solicitacao_Prancha[[#This Row],[data_calc]]," ",Solicitacao_Prancha[[#This Row],[hora_calc]])-Solicitacao_Prancha[[#This Row],[data_]])*24)+3</f>
        <v>43.03333333338378</v>
      </c>
      <c r="AV18" s="15" t="s">
        <v>577</v>
      </c>
      <c r="AW18" s="16" t="str">
        <f>LEFT(Solicitacao_Prancha[[#This Row],[fazenda_origem]],4)</f>
        <v>0344</v>
      </c>
      <c r="AX18" s="16" t="str">
        <f>LEFT(Solicitacao_Prancha[[#This Row],[fazenda_destino]],4)</f>
        <v>2426</v>
      </c>
      <c r="AY18" s="16" t="str">
        <f t="shared" si="19"/>
        <v>Lençóis Paulista0344</v>
      </c>
      <c r="AZ18" s="16" t="str">
        <f t="shared" si="20"/>
        <v>03442426</v>
      </c>
      <c r="BA18" s="16" t="str">
        <f t="shared" si="21"/>
        <v>Lençóis Paulista2426</v>
      </c>
      <c r="BB18" s="17" t="e">
        <f>VLOOKUP(AY18,#REF!,2,0)</f>
        <v>#REF!</v>
      </c>
      <c r="BC18" s="17" t="e">
        <f>VLOOKUP(AZ18,#REF!,2,0)</f>
        <v>#REF!</v>
      </c>
      <c r="BD18" s="17" t="e">
        <f>VLOOKUP(BA18,#REF!,2,0)</f>
        <v>#REF!</v>
      </c>
      <c r="BE18" s="18" t="e">
        <f t="shared" si="22"/>
        <v>#REF!</v>
      </c>
      <c r="BF18" s="19" t="e">
        <f t="shared" si="23"/>
        <v>#REF!</v>
      </c>
      <c r="BG18" s="19">
        <v>2.0056818181818183</v>
      </c>
      <c r="BH18" s="19" t="e">
        <f t="shared" si="24"/>
        <v>#REF!</v>
      </c>
      <c r="BI18" s="18" t="e">
        <f t="shared" si="25"/>
        <v>#REF!</v>
      </c>
      <c r="BJ18" s="16">
        <f>Solicitacao_Prancha[[#This Row],[qnt_equipamento]]</f>
        <v>4</v>
      </c>
      <c r="BK18" s="19" t="e">
        <f t="shared" si="26"/>
        <v>#REF!</v>
      </c>
    </row>
    <row r="19" spans="1:63" ht="11.25" x14ac:dyDescent="0.2">
      <c r="A19" s="1">
        <v>2494</v>
      </c>
      <c r="B19" s="1" t="s">
        <v>338</v>
      </c>
      <c r="C19" s="1" t="s">
        <v>52</v>
      </c>
      <c r="D19" s="6">
        <v>45614.697916666664</v>
      </c>
      <c r="E19" s="1" t="s">
        <v>158</v>
      </c>
      <c r="F19" s="1" t="s">
        <v>66</v>
      </c>
      <c r="G19" s="1">
        <v>2</v>
      </c>
      <c r="H19" s="1" t="s">
        <v>67</v>
      </c>
      <c r="I19" s="1" t="s">
        <v>229</v>
      </c>
      <c r="J19" s="1" t="s">
        <v>230</v>
      </c>
      <c r="K19" s="1" t="s">
        <v>35</v>
      </c>
      <c r="M19" s="1"/>
      <c r="N19" s="1"/>
      <c r="O19" s="7">
        <v>45616.625</v>
      </c>
      <c r="P19" s="1" t="s">
        <v>311</v>
      </c>
      <c r="Q19" s="1" t="s">
        <v>171</v>
      </c>
      <c r="R19" s="1" t="s">
        <v>172</v>
      </c>
      <c r="T19" s="1" t="s">
        <v>86</v>
      </c>
      <c r="U19" s="1" t="s">
        <v>339</v>
      </c>
      <c r="AB19" s="1" t="s">
        <v>340</v>
      </c>
      <c r="AD19" s="1"/>
      <c r="AF19" s="1"/>
      <c r="AJ19" s="2">
        <v>45614.700358796297</v>
      </c>
      <c r="AK19" s="1" t="s">
        <v>168</v>
      </c>
      <c r="AL19" s="2">
        <v>45614.700358796297</v>
      </c>
      <c r="AM19" s="1" t="s">
        <v>168</v>
      </c>
      <c r="AO19" s="1">
        <v>-50.145279541999969</v>
      </c>
      <c r="AP19" s="1">
        <v>-22.381225288999929</v>
      </c>
      <c r="AQ19" s="9" t="e">
        <f>VLOOKUP(AW19,#REF!,2,0)</f>
        <v>#REF!</v>
      </c>
      <c r="AR19" s="9" t="e">
        <f>VLOOKUP(AX19,#REF!,2,0)</f>
        <v>#REF!</v>
      </c>
      <c r="AS19" s="13">
        <f>Solicitacao_Prancha[[#This Row],[data_reserva]]</f>
        <v>45616.625</v>
      </c>
      <c r="AT19" s="13" t="str">
        <f t="shared" si="18"/>
        <v>Não Aderente</v>
      </c>
      <c r="AU19" s="14">
        <f>((CONCATENATE(Solicitacao_Prancha[[#This Row],[data_calc]]," ",Solicitacao_Prancha[[#This Row],[hora_calc]])-Solicitacao_Prancha[[#This Row],[data_]])*24)+3</f>
        <v>42.250000000116415</v>
      </c>
      <c r="AV19" s="15" t="s">
        <v>577</v>
      </c>
      <c r="AW19" s="16" t="str">
        <f>LEFT(Solicitacao_Prancha[[#This Row],[fazenda_origem]],4)</f>
        <v>0342</v>
      </c>
      <c r="AX19" s="16" t="str">
        <f>LEFT(Solicitacao_Prancha[[#This Row],[fazenda_destino]],4)</f>
        <v>2053</v>
      </c>
      <c r="AY19" s="16" t="str">
        <f t="shared" si="19"/>
        <v>Lençóis Paulista0342</v>
      </c>
      <c r="AZ19" s="16" t="str">
        <f t="shared" si="20"/>
        <v>03422053</v>
      </c>
      <c r="BA19" s="16" t="str">
        <f t="shared" si="21"/>
        <v>Lençóis Paulista2053</v>
      </c>
      <c r="BB19" s="17" t="e">
        <f>VLOOKUP(AY19,#REF!,2,0)</f>
        <v>#REF!</v>
      </c>
      <c r="BC19" s="17" t="e">
        <f>VLOOKUP(AZ19,#REF!,2,0)</f>
        <v>#REF!</v>
      </c>
      <c r="BD19" s="17" t="e">
        <f>VLOOKUP(BA19,#REF!,2,0)</f>
        <v>#REF!</v>
      </c>
      <c r="BE19" s="18" t="e">
        <f t="shared" si="22"/>
        <v>#REF!</v>
      </c>
      <c r="BF19" s="19" t="e">
        <f t="shared" si="23"/>
        <v>#REF!</v>
      </c>
      <c r="BG19" s="19">
        <v>2.0056818181818183</v>
      </c>
      <c r="BH19" s="19" t="e">
        <f t="shared" si="24"/>
        <v>#REF!</v>
      </c>
      <c r="BI19" s="18" t="e">
        <f t="shared" si="25"/>
        <v>#REF!</v>
      </c>
      <c r="BJ19" s="16">
        <f>Solicitacao_Prancha[[#This Row],[qnt_equipamento]]</f>
        <v>2</v>
      </c>
      <c r="BK19" s="19" t="e">
        <f t="shared" si="26"/>
        <v>#REF!</v>
      </c>
    </row>
    <row r="20" spans="1:63" ht="11.25" x14ac:dyDescent="0.2">
      <c r="A20" s="1">
        <v>2495</v>
      </c>
      <c r="B20" s="1" t="s">
        <v>341</v>
      </c>
      <c r="C20" s="1" t="s">
        <v>52</v>
      </c>
      <c r="D20" s="6">
        <v>45614.7</v>
      </c>
      <c r="E20" s="1" t="s">
        <v>158</v>
      </c>
      <c r="F20" s="1" t="s">
        <v>66</v>
      </c>
      <c r="G20" s="1">
        <v>3</v>
      </c>
      <c r="H20" s="1" t="s">
        <v>67</v>
      </c>
      <c r="I20" s="1" t="s">
        <v>233</v>
      </c>
      <c r="J20" s="1" t="s">
        <v>230</v>
      </c>
      <c r="K20" s="1" t="s">
        <v>35</v>
      </c>
      <c r="M20" s="1"/>
      <c r="N20" s="1"/>
      <c r="O20" s="7">
        <v>45616.625</v>
      </c>
      <c r="P20" s="1" t="s">
        <v>311</v>
      </c>
      <c r="Q20" s="1" t="s">
        <v>171</v>
      </c>
      <c r="R20" s="1" t="s">
        <v>172</v>
      </c>
      <c r="T20" s="1" t="s">
        <v>86</v>
      </c>
      <c r="U20" s="1" t="s">
        <v>131</v>
      </c>
      <c r="AB20" s="1" t="s">
        <v>340</v>
      </c>
      <c r="AD20" s="1"/>
      <c r="AF20" s="1"/>
      <c r="AJ20" s="2">
        <v>45614.701192129629</v>
      </c>
      <c r="AK20" s="1" t="s">
        <v>168</v>
      </c>
      <c r="AL20" s="2">
        <v>45614.701192129629</v>
      </c>
      <c r="AM20" s="1" t="s">
        <v>168</v>
      </c>
      <c r="AO20" s="1">
        <v>-50.145279541999969</v>
      </c>
      <c r="AP20" s="1">
        <v>-22.381225288999929</v>
      </c>
      <c r="AQ20" s="9" t="e">
        <f>VLOOKUP(AW20,#REF!,2,0)</f>
        <v>#REF!</v>
      </c>
      <c r="AR20" s="9" t="e">
        <f>VLOOKUP(AX20,#REF!,2,0)</f>
        <v>#REF!</v>
      </c>
      <c r="AS20" s="13">
        <f>Solicitacao_Prancha[[#This Row],[data_reserva]]</f>
        <v>45616.625</v>
      </c>
      <c r="AT20" s="13" t="str">
        <f t="shared" si="18"/>
        <v>Não Aderente</v>
      </c>
      <c r="AU20" s="14">
        <f>((CONCATENATE(Solicitacao_Prancha[[#This Row],[data_calc]]," ",Solicitacao_Prancha[[#This Row],[hora_calc]])-Solicitacao_Prancha[[#This Row],[data_]])*24)+3</f>
        <v>42.200000000128057</v>
      </c>
      <c r="AV20" s="15" t="s">
        <v>577</v>
      </c>
      <c r="AW20" s="16" t="str">
        <f>LEFT(Solicitacao_Prancha[[#This Row],[fazenda_origem]],4)</f>
        <v>0342</v>
      </c>
      <c r="AX20" s="16" t="str">
        <f>LEFT(Solicitacao_Prancha[[#This Row],[fazenda_destino]],4)</f>
        <v>0265</v>
      </c>
      <c r="AY20" s="16" t="str">
        <f t="shared" si="19"/>
        <v>Lençóis Paulista0342</v>
      </c>
      <c r="AZ20" s="16" t="str">
        <f t="shared" si="20"/>
        <v>03420265</v>
      </c>
      <c r="BA20" s="16" t="str">
        <f t="shared" si="21"/>
        <v>Lençóis Paulista0265</v>
      </c>
      <c r="BB20" s="17" t="e">
        <f>VLOOKUP(AY20,#REF!,2,0)</f>
        <v>#REF!</v>
      </c>
      <c r="BC20" s="17" t="e">
        <f>VLOOKUP(AZ20,#REF!,2,0)</f>
        <v>#REF!</v>
      </c>
      <c r="BD20" s="17" t="e">
        <f>VLOOKUP(BA20,#REF!,2,0)</f>
        <v>#REF!</v>
      </c>
      <c r="BE20" s="18" t="e">
        <f t="shared" si="22"/>
        <v>#REF!</v>
      </c>
      <c r="BF20" s="19" t="e">
        <f t="shared" si="23"/>
        <v>#REF!</v>
      </c>
      <c r="BG20" s="19">
        <v>2.0056818181818183</v>
      </c>
      <c r="BH20" s="19" t="e">
        <f t="shared" si="24"/>
        <v>#REF!</v>
      </c>
      <c r="BI20" s="18" t="e">
        <f t="shared" si="25"/>
        <v>#REF!</v>
      </c>
      <c r="BJ20" s="16">
        <f>Solicitacao_Prancha[[#This Row],[qnt_equipamento]]</f>
        <v>3</v>
      </c>
      <c r="BK20" s="19" t="e">
        <f t="shared" si="26"/>
        <v>#REF!</v>
      </c>
    </row>
    <row r="21" spans="1:63" ht="11.25" x14ac:dyDescent="0.2">
      <c r="A21" s="1">
        <v>2499</v>
      </c>
      <c r="B21" s="1" t="s">
        <v>342</v>
      </c>
      <c r="C21" s="1" t="s">
        <v>68</v>
      </c>
      <c r="D21" s="3">
        <v>45614.788194444445</v>
      </c>
      <c r="E21" s="1" t="s">
        <v>81</v>
      </c>
      <c r="F21" s="1" t="s">
        <v>69</v>
      </c>
      <c r="G21" s="1">
        <v>1</v>
      </c>
      <c r="H21" s="1" t="s">
        <v>43</v>
      </c>
      <c r="I21" s="1" t="s">
        <v>228</v>
      </c>
      <c r="J21" s="1" t="s">
        <v>233</v>
      </c>
      <c r="K21" s="1" t="s">
        <v>35</v>
      </c>
      <c r="M21" s="1"/>
      <c r="N21" s="1"/>
      <c r="O21" s="2">
        <v>45616.625</v>
      </c>
      <c r="P21" s="1" t="s">
        <v>311</v>
      </c>
      <c r="Q21" s="1" t="s">
        <v>171</v>
      </c>
      <c r="R21" s="1" t="s">
        <v>172</v>
      </c>
      <c r="T21" s="1" t="s">
        <v>109</v>
      </c>
      <c r="U21" s="1" t="s">
        <v>258</v>
      </c>
      <c r="AB21" s="1" t="s">
        <v>343</v>
      </c>
      <c r="AD21" s="1"/>
      <c r="AF21" s="1"/>
      <c r="AJ21" s="2">
        <v>45614.789386574077</v>
      </c>
      <c r="AK21" s="1" t="s">
        <v>168</v>
      </c>
      <c r="AL21" s="2">
        <v>45614.789386574077</v>
      </c>
      <c r="AM21" s="1" t="s">
        <v>168</v>
      </c>
      <c r="AO21" s="1">
        <v>-48.712861993999979</v>
      </c>
      <c r="AP21" s="1">
        <v>-23.01584013299998</v>
      </c>
      <c r="AQ21" s="9" t="e">
        <f>VLOOKUP(AW21,#REF!,2,0)</f>
        <v>#REF!</v>
      </c>
      <c r="AR21" s="9" t="e">
        <f>VLOOKUP(AX21,#REF!,2,0)</f>
        <v>#REF!</v>
      </c>
      <c r="AS21" s="13">
        <f>Solicitacao_Prancha[[#This Row],[data_reserva]]</f>
        <v>45616.625</v>
      </c>
      <c r="AT21" s="13" t="str">
        <f t="shared" ref="AT21:AT71" si="27">IF(AU21&gt;=48,"Aderente","Não Aderente")</f>
        <v>Não Aderente</v>
      </c>
      <c r="AU21" s="14">
        <f>((CONCATENATE(Solicitacao_Prancha[[#This Row],[data_calc]]," ",Solicitacao_Prancha[[#This Row],[hora_calc]])-Solicitacao_Prancha[[#This Row],[data_]])*24)+3</f>
        <v>40.083333333372138</v>
      </c>
      <c r="AV21" s="15" t="s">
        <v>577</v>
      </c>
      <c r="AW21" s="16" t="str">
        <f>LEFT(Solicitacao_Prancha[[#This Row],[fazenda_origem]],4)</f>
        <v>0487</v>
      </c>
      <c r="AX21" s="16" t="str">
        <f>LEFT(Solicitacao_Prancha[[#This Row],[fazenda_destino]],4)</f>
        <v>1114</v>
      </c>
      <c r="AY21" s="16" t="str">
        <f t="shared" ref="AY21:AY71" si="28">CONCATENATE(AV21,AW21)</f>
        <v>Lençóis Paulista0487</v>
      </c>
      <c r="AZ21" s="16" t="str">
        <f t="shared" ref="AZ21:AZ71" si="29">CONCATENATE(AW21,AX21)</f>
        <v>04871114</v>
      </c>
      <c r="BA21" s="16" t="str">
        <f t="shared" ref="BA21:BA71" si="30">_xlfn.CONCAT(AV21,AX21)</f>
        <v>Lençóis Paulista1114</v>
      </c>
      <c r="BB21" s="17" t="e">
        <f>VLOOKUP(AY21,#REF!,2,0)</f>
        <v>#REF!</v>
      </c>
      <c r="BC21" s="17" t="e">
        <f>VLOOKUP(AZ21,#REF!,2,0)</f>
        <v>#REF!</v>
      </c>
      <c r="BD21" s="17" t="e">
        <f>VLOOKUP(BA21,#REF!,2,0)</f>
        <v>#REF!</v>
      </c>
      <c r="BE21" s="18" t="e">
        <f t="shared" ref="BE21:BE71" si="31">SUM(BB21:BD21)</f>
        <v>#REF!</v>
      </c>
      <c r="BF21" s="19" t="e">
        <f t="shared" ref="BF21:BF71" si="32">(BB21/65)+(BC21/42.5)+(BD21/65)</f>
        <v>#REF!</v>
      </c>
      <c r="BG21" s="19">
        <v>2.0056818181818183</v>
      </c>
      <c r="BH21" s="19" t="e">
        <f t="shared" ref="BH21:BH71" si="33">(BF21+BG21)</f>
        <v>#REF!</v>
      </c>
      <c r="BI21" s="18" t="e">
        <f t="shared" ref="BI21:BI71" si="34">11/BH21</f>
        <v>#REF!</v>
      </c>
      <c r="BJ21" s="16">
        <f>Solicitacao_Prancha[[#This Row],[qnt_equipamento]]</f>
        <v>1</v>
      </c>
      <c r="BK21" s="19" t="e">
        <f t="shared" ref="BK21:BK71" si="35">BJ21/BI21</f>
        <v>#REF!</v>
      </c>
    </row>
    <row r="22" spans="1:63" ht="11.25" x14ac:dyDescent="0.2">
      <c r="A22" s="1">
        <v>2506</v>
      </c>
      <c r="B22" s="1" t="s">
        <v>345</v>
      </c>
      <c r="C22" s="1" t="s">
        <v>33</v>
      </c>
      <c r="D22" s="3">
        <v>45614.847916666666</v>
      </c>
      <c r="E22" s="1" t="s">
        <v>259</v>
      </c>
      <c r="F22" s="1" t="s">
        <v>34</v>
      </c>
      <c r="G22" s="1">
        <v>8</v>
      </c>
      <c r="H22" s="1" t="s">
        <v>61</v>
      </c>
      <c r="I22" s="1" t="s">
        <v>230</v>
      </c>
      <c r="J22" s="1" t="s">
        <v>229</v>
      </c>
      <c r="K22" s="1" t="s">
        <v>35</v>
      </c>
      <c r="M22" s="1"/>
      <c r="N22" s="1"/>
      <c r="O22" s="2">
        <v>45616.625</v>
      </c>
      <c r="P22" s="1" t="s">
        <v>311</v>
      </c>
      <c r="Q22" s="1" t="s">
        <v>183</v>
      </c>
      <c r="R22" s="1" t="s">
        <v>184</v>
      </c>
      <c r="T22" s="1" t="s">
        <v>294</v>
      </c>
      <c r="U22" s="1" t="s">
        <v>291</v>
      </c>
      <c r="X22" s="1" t="s">
        <v>346</v>
      </c>
      <c r="AB22" s="1" t="s">
        <v>347</v>
      </c>
      <c r="AD22" s="1"/>
      <c r="AF22" s="1"/>
      <c r="AJ22" s="2">
        <v>45614.850937499999</v>
      </c>
      <c r="AK22" s="1" t="s">
        <v>168</v>
      </c>
      <c r="AL22" s="2">
        <v>45614.850937499999</v>
      </c>
      <c r="AM22" s="1" t="s">
        <v>168</v>
      </c>
      <c r="AO22" s="1">
        <v>-49.18258499999996</v>
      </c>
      <c r="AP22" s="1">
        <v>-22.705463332999951</v>
      </c>
      <c r="AQ22" s="9" t="e">
        <f>VLOOKUP(AW22,#REF!,2,0)</f>
        <v>#REF!</v>
      </c>
      <c r="AR22" s="9" t="e">
        <f>VLOOKUP(AX22,#REF!,2,0)</f>
        <v>#REF!</v>
      </c>
      <c r="AS22" s="13">
        <f>Solicitacao_Prancha[[#This Row],[data_reserva]]</f>
        <v>45616.625</v>
      </c>
      <c r="AT22" s="13" t="str">
        <f t="shared" si="27"/>
        <v>Não Aderente</v>
      </c>
      <c r="AU22" s="14">
        <f>((CONCATENATE(Solicitacao_Prancha[[#This Row],[data_calc]]," ",Solicitacao_Prancha[[#This Row],[hora_calc]])-Solicitacao_Prancha[[#This Row],[data_]])*24)+3</f>
        <v>32.650000000081491</v>
      </c>
      <c r="AV22" s="15" t="s">
        <v>577</v>
      </c>
      <c r="AW22" s="16" t="str">
        <f>LEFT(Solicitacao_Prancha[[#This Row],[fazenda_origem]],4)</f>
        <v>0508</v>
      </c>
      <c r="AX22" s="16" t="str">
        <f>LEFT(Solicitacao_Prancha[[#This Row],[fazenda_destino]],4)</f>
        <v>0078</v>
      </c>
      <c r="AY22" s="16" t="str">
        <f t="shared" si="28"/>
        <v>Lençóis Paulista0508</v>
      </c>
      <c r="AZ22" s="16" t="str">
        <f t="shared" si="29"/>
        <v>05080078</v>
      </c>
      <c r="BA22" s="16" t="str">
        <f t="shared" si="30"/>
        <v>Lençóis Paulista0078</v>
      </c>
      <c r="BB22" s="17" t="e">
        <f>VLOOKUP(AY22,#REF!,2,0)</f>
        <v>#REF!</v>
      </c>
      <c r="BC22" s="17" t="e">
        <f>VLOOKUP(AZ22,#REF!,2,0)</f>
        <v>#REF!</v>
      </c>
      <c r="BD22" s="17" t="e">
        <f>VLOOKUP(BA22,#REF!,2,0)</f>
        <v>#REF!</v>
      </c>
      <c r="BE22" s="18" t="e">
        <f t="shared" si="31"/>
        <v>#REF!</v>
      </c>
      <c r="BF22" s="19" t="e">
        <f t="shared" si="32"/>
        <v>#REF!</v>
      </c>
      <c r="BG22" s="19">
        <v>2.0056818181818183</v>
      </c>
      <c r="BH22" s="19" t="e">
        <f t="shared" si="33"/>
        <v>#REF!</v>
      </c>
      <c r="BI22" s="18" t="e">
        <f t="shared" si="34"/>
        <v>#REF!</v>
      </c>
      <c r="BJ22" s="16">
        <f>Solicitacao_Prancha[[#This Row],[qnt_equipamento]]</f>
        <v>8</v>
      </c>
      <c r="BK22" s="19" t="e">
        <f t="shared" si="35"/>
        <v>#REF!</v>
      </c>
    </row>
    <row r="23" spans="1:63" ht="11.25" x14ac:dyDescent="0.2">
      <c r="A23" s="1">
        <v>2507</v>
      </c>
      <c r="B23" s="1" t="s">
        <v>348</v>
      </c>
      <c r="C23" s="1" t="s">
        <v>33</v>
      </c>
      <c r="D23" s="3">
        <v>45614.925000000003</v>
      </c>
      <c r="E23" s="1" t="s">
        <v>301</v>
      </c>
      <c r="F23" s="1" t="s">
        <v>34</v>
      </c>
      <c r="G23" s="1">
        <v>1</v>
      </c>
      <c r="H23" s="1" t="s">
        <v>75</v>
      </c>
      <c r="I23" s="1" t="s">
        <v>229</v>
      </c>
      <c r="J23" s="1" t="s">
        <v>229</v>
      </c>
      <c r="K23" s="1" t="s">
        <v>35</v>
      </c>
      <c r="M23" s="1"/>
      <c r="N23" s="1"/>
      <c r="O23" s="2">
        <v>45616.625</v>
      </c>
      <c r="P23" s="1" t="s">
        <v>311</v>
      </c>
      <c r="Q23" s="1" t="s">
        <v>349</v>
      </c>
      <c r="R23" s="1" t="s">
        <v>350</v>
      </c>
      <c r="T23" s="1" t="s">
        <v>299</v>
      </c>
      <c r="U23" s="1" t="s">
        <v>316</v>
      </c>
      <c r="AB23" s="1" t="s">
        <v>351</v>
      </c>
      <c r="AD23" s="1"/>
      <c r="AF23" s="1"/>
      <c r="AJ23" s="2">
        <v>45614.927187499998</v>
      </c>
      <c r="AK23" s="1" t="s">
        <v>168</v>
      </c>
      <c r="AL23" s="2">
        <v>45614.927187499998</v>
      </c>
      <c r="AM23" s="1" t="s">
        <v>168</v>
      </c>
      <c r="AO23" s="1">
        <v>-49.743328299999973</v>
      </c>
      <c r="AP23" s="1">
        <v>-22.060801399999949</v>
      </c>
      <c r="AQ23" s="9" t="e">
        <f>VLOOKUP(AW23,#REF!,2,0)</f>
        <v>#REF!</v>
      </c>
      <c r="AR23" s="9" t="e">
        <f>VLOOKUP(AX23,#REF!,2,0)</f>
        <v>#REF!</v>
      </c>
      <c r="AS23" s="13">
        <f>Solicitacao_Prancha[[#This Row],[data_reserva]]</f>
        <v>45616.625</v>
      </c>
      <c r="AT23" s="13" t="str">
        <f t="shared" si="27"/>
        <v>Não Aderente</v>
      </c>
      <c r="AU23" s="14">
        <f>((CONCATENATE(Solicitacao_Prancha[[#This Row],[data_calc]]," ",Solicitacao_Prancha[[#This Row],[hora_calc]])-Solicitacao_Prancha[[#This Row],[data_]])*24)+3</f>
        <v>31.133333333185874</v>
      </c>
      <c r="AV23" s="15" t="s">
        <v>577</v>
      </c>
      <c r="AW23" s="16" t="str">
        <f>LEFT(Solicitacao_Prancha[[#This Row],[fazenda_origem]],4)</f>
        <v>0392</v>
      </c>
      <c r="AX23" s="16" t="str">
        <f>LEFT(Solicitacao_Prancha[[#This Row],[fazenda_destino]],4)</f>
        <v>0396</v>
      </c>
      <c r="AY23" s="16" t="str">
        <f t="shared" si="28"/>
        <v>Lençóis Paulista0392</v>
      </c>
      <c r="AZ23" s="16" t="str">
        <f t="shared" si="29"/>
        <v>03920396</v>
      </c>
      <c r="BA23" s="16" t="str">
        <f t="shared" si="30"/>
        <v>Lençóis Paulista0396</v>
      </c>
      <c r="BB23" s="17" t="e">
        <f>VLOOKUP(AY23,#REF!,2,0)</f>
        <v>#REF!</v>
      </c>
      <c r="BC23" s="17" t="e">
        <f>VLOOKUP(AZ23,#REF!,2,0)</f>
        <v>#REF!</v>
      </c>
      <c r="BD23" s="17" t="e">
        <f>VLOOKUP(BA23,#REF!,2,0)</f>
        <v>#REF!</v>
      </c>
      <c r="BE23" s="18" t="e">
        <f t="shared" si="31"/>
        <v>#REF!</v>
      </c>
      <c r="BF23" s="19" t="e">
        <f t="shared" si="32"/>
        <v>#REF!</v>
      </c>
      <c r="BG23" s="19">
        <v>2.0056818181818183</v>
      </c>
      <c r="BH23" s="19" t="e">
        <f t="shared" si="33"/>
        <v>#REF!</v>
      </c>
      <c r="BI23" s="18" t="e">
        <f t="shared" si="34"/>
        <v>#REF!</v>
      </c>
      <c r="BJ23" s="16">
        <f>Solicitacao_Prancha[[#This Row],[qnt_equipamento]]</f>
        <v>1</v>
      </c>
      <c r="BK23" s="19" t="e">
        <f t="shared" si="35"/>
        <v>#REF!</v>
      </c>
    </row>
    <row r="24" spans="1:63" ht="11.25" x14ac:dyDescent="0.2">
      <c r="A24" s="1">
        <v>2508</v>
      </c>
      <c r="B24" s="1" t="s">
        <v>352</v>
      </c>
      <c r="C24" s="1" t="s">
        <v>52</v>
      </c>
      <c r="D24" s="6">
        <v>45615.375</v>
      </c>
      <c r="E24" s="1" t="s">
        <v>253</v>
      </c>
      <c r="F24" s="1" t="s">
        <v>54</v>
      </c>
      <c r="G24" s="1">
        <v>2</v>
      </c>
      <c r="H24" s="1" t="s">
        <v>239</v>
      </c>
      <c r="I24" s="1" t="s">
        <v>229</v>
      </c>
      <c r="J24" s="1" t="s">
        <v>229</v>
      </c>
      <c r="K24" s="1" t="s">
        <v>35</v>
      </c>
      <c r="M24" s="1"/>
      <c r="N24" s="1"/>
      <c r="O24" s="7">
        <v>45616.625</v>
      </c>
      <c r="P24" s="1" t="s">
        <v>311</v>
      </c>
      <c r="Q24" s="1" t="s">
        <v>199</v>
      </c>
      <c r="R24" s="1" t="s">
        <v>200</v>
      </c>
      <c r="T24" s="1" t="s">
        <v>64</v>
      </c>
      <c r="U24" s="1" t="s">
        <v>136</v>
      </c>
      <c r="AB24" s="1" t="s">
        <v>353</v>
      </c>
      <c r="AD24" s="1"/>
      <c r="AF24" s="1"/>
      <c r="AJ24" s="2">
        <v>45615.377187500002</v>
      </c>
      <c r="AK24" s="1" t="s">
        <v>168</v>
      </c>
      <c r="AL24" s="2">
        <v>45615.377187500002</v>
      </c>
      <c r="AM24" s="1" t="s">
        <v>168</v>
      </c>
      <c r="AO24" s="1">
        <v>-49.401221666999959</v>
      </c>
      <c r="AP24" s="1">
        <v>-22.576633332999961</v>
      </c>
      <c r="AQ24" s="9" t="e">
        <f>VLOOKUP(AW24,#REF!,2,0)</f>
        <v>#REF!</v>
      </c>
      <c r="AR24" s="9" t="e">
        <f>VLOOKUP(AX24,#REF!,2,0)</f>
        <v>#REF!</v>
      </c>
      <c r="AS24" s="13">
        <f>Solicitacao_Prancha[[#This Row],[data_reserva]]</f>
        <v>45616.625</v>
      </c>
      <c r="AT24" s="13" t="str">
        <f t="shared" si="27"/>
        <v>Não Aderente</v>
      </c>
      <c r="AU24" s="14">
        <f>((CONCATENATE(Solicitacao_Prancha[[#This Row],[data_calc]]," ",Solicitacao_Prancha[[#This Row],[hora_calc]])-Solicitacao_Prancha[[#This Row],[data_]])*24)+3</f>
        <v>24.500000000058208</v>
      </c>
      <c r="AV24" s="15" t="s">
        <v>577</v>
      </c>
      <c r="AW24" s="16" t="str">
        <f>LEFT(Solicitacao_Prancha[[#This Row],[fazenda_origem]],4)</f>
        <v>0322</v>
      </c>
      <c r="AX24" s="16" t="str">
        <f>LEFT(Solicitacao_Prancha[[#This Row],[fazenda_destino]],4)</f>
        <v>2075</v>
      </c>
      <c r="AY24" s="16" t="str">
        <f t="shared" si="28"/>
        <v>Lençóis Paulista0322</v>
      </c>
      <c r="AZ24" s="16" t="str">
        <f t="shared" si="29"/>
        <v>03222075</v>
      </c>
      <c r="BA24" s="16" t="str">
        <f t="shared" si="30"/>
        <v>Lençóis Paulista2075</v>
      </c>
      <c r="BB24" s="17" t="e">
        <f>VLOOKUP(AY24,#REF!,2,0)</f>
        <v>#REF!</v>
      </c>
      <c r="BC24" s="17" t="e">
        <f>VLOOKUP(AZ24,#REF!,2,0)</f>
        <v>#REF!</v>
      </c>
      <c r="BD24" s="17" t="e">
        <f>VLOOKUP(BA24,#REF!,2,0)</f>
        <v>#REF!</v>
      </c>
      <c r="BE24" s="18" t="e">
        <f t="shared" si="31"/>
        <v>#REF!</v>
      </c>
      <c r="BF24" s="19" t="e">
        <f t="shared" si="32"/>
        <v>#REF!</v>
      </c>
      <c r="BG24" s="19">
        <v>2.0056818181818183</v>
      </c>
      <c r="BH24" s="19" t="e">
        <f t="shared" si="33"/>
        <v>#REF!</v>
      </c>
      <c r="BI24" s="18" t="e">
        <f t="shared" si="34"/>
        <v>#REF!</v>
      </c>
      <c r="BJ24" s="16">
        <f>Solicitacao_Prancha[[#This Row],[qnt_equipamento]]</f>
        <v>2</v>
      </c>
      <c r="BK24" s="19" t="e">
        <f t="shared" si="35"/>
        <v>#REF!</v>
      </c>
    </row>
    <row r="25" spans="1:63" ht="11.25" x14ac:dyDescent="0.2">
      <c r="A25" s="1">
        <v>2509</v>
      </c>
      <c r="B25" s="1" t="s">
        <v>354</v>
      </c>
      <c r="C25" s="1" t="s">
        <v>68</v>
      </c>
      <c r="D25" s="3">
        <v>45615.443055555559</v>
      </c>
      <c r="E25" s="1" t="s">
        <v>138</v>
      </c>
      <c r="F25" s="1" t="s">
        <v>69</v>
      </c>
      <c r="G25" s="1">
        <v>3</v>
      </c>
      <c r="H25" s="1" t="s">
        <v>40</v>
      </c>
      <c r="I25" s="1" t="s">
        <v>228</v>
      </c>
      <c r="J25" s="1" t="s">
        <v>229</v>
      </c>
      <c r="K25" s="1" t="s">
        <v>35</v>
      </c>
      <c r="M25" s="1"/>
      <c r="N25" s="1"/>
      <c r="O25" s="2">
        <v>45617.625</v>
      </c>
      <c r="P25" s="1" t="s">
        <v>318</v>
      </c>
      <c r="Q25" s="1" t="s">
        <v>171</v>
      </c>
      <c r="R25" s="1" t="s">
        <v>172</v>
      </c>
      <c r="T25" s="1" t="s">
        <v>117</v>
      </c>
      <c r="U25" s="1" t="s">
        <v>117</v>
      </c>
      <c r="X25" s="1" t="s">
        <v>355</v>
      </c>
      <c r="AB25" s="1" t="s">
        <v>356</v>
      </c>
      <c r="AD25" s="1"/>
      <c r="AF25" s="1"/>
      <c r="AJ25" s="2">
        <v>45615.445057870369</v>
      </c>
      <c r="AK25" s="1" t="s">
        <v>168</v>
      </c>
      <c r="AL25" s="2">
        <v>45615.445057870369</v>
      </c>
      <c r="AM25" s="1" t="s">
        <v>168</v>
      </c>
      <c r="AO25" s="1">
        <v>-49.624070506999942</v>
      </c>
      <c r="AP25" s="1">
        <v>-21.81710329799995</v>
      </c>
      <c r="AQ25" s="9" t="e">
        <f>VLOOKUP(AW25,#REF!,2,0)</f>
        <v>#REF!</v>
      </c>
      <c r="AR25" s="9" t="e">
        <f>VLOOKUP(AX25,#REF!,2,0)</f>
        <v>#REF!</v>
      </c>
      <c r="AS25" s="13">
        <f>Solicitacao_Prancha[[#This Row],[data_reserva]]</f>
        <v>45617.625</v>
      </c>
      <c r="AT25" s="13" t="str">
        <f t="shared" si="27"/>
        <v>Aderente</v>
      </c>
      <c r="AU25" s="14">
        <f>((CONCATENATE(Solicitacao_Prancha[[#This Row],[data_calc]]," ",Solicitacao_Prancha[[#This Row],[hora_calc]])-Solicitacao_Prancha[[#This Row],[data_]])*24)+3</f>
        <v>48.366666666639503</v>
      </c>
      <c r="AV25" s="15" t="s">
        <v>577</v>
      </c>
      <c r="AW25" s="16" t="str">
        <f>LEFT(Solicitacao_Prancha[[#This Row],[fazenda_origem]],4)</f>
        <v>0325</v>
      </c>
      <c r="AX25" s="16" t="str">
        <f>LEFT(Solicitacao_Prancha[[#This Row],[fazenda_destino]],4)</f>
        <v>0325</v>
      </c>
      <c r="AY25" s="16" t="str">
        <f t="shared" si="28"/>
        <v>Lençóis Paulista0325</v>
      </c>
      <c r="AZ25" s="16" t="str">
        <f t="shared" si="29"/>
        <v>03250325</v>
      </c>
      <c r="BA25" s="16" t="str">
        <f t="shared" si="30"/>
        <v>Lençóis Paulista0325</v>
      </c>
      <c r="BB25" s="17" t="e">
        <f>VLOOKUP(AY25,#REF!,2,0)</f>
        <v>#REF!</v>
      </c>
      <c r="BC25" s="17" t="e">
        <f>VLOOKUP(AZ25,#REF!,2,0)</f>
        <v>#REF!</v>
      </c>
      <c r="BD25" s="17" t="e">
        <f>VLOOKUP(BA25,#REF!,2,0)</f>
        <v>#REF!</v>
      </c>
      <c r="BE25" s="18" t="e">
        <f t="shared" si="31"/>
        <v>#REF!</v>
      </c>
      <c r="BF25" s="19" t="e">
        <f t="shared" si="32"/>
        <v>#REF!</v>
      </c>
      <c r="BG25" s="19">
        <v>2.0056818181818183</v>
      </c>
      <c r="BH25" s="19" t="e">
        <f t="shared" si="33"/>
        <v>#REF!</v>
      </c>
      <c r="BI25" s="18" t="e">
        <f t="shared" si="34"/>
        <v>#REF!</v>
      </c>
      <c r="BJ25" s="16">
        <f>Solicitacao_Prancha[[#This Row],[qnt_equipamento]]</f>
        <v>3</v>
      </c>
      <c r="BK25" s="19" t="e">
        <f t="shared" si="35"/>
        <v>#REF!</v>
      </c>
    </row>
    <row r="26" spans="1:63" ht="11.25" x14ac:dyDescent="0.2">
      <c r="A26" s="1">
        <v>2510</v>
      </c>
      <c r="B26" s="1" t="s">
        <v>357</v>
      </c>
      <c r="C26" s="1" t="s">
        <v>52</v>
      </c>
      <c r="D26" s="3">
        <v>45615.463194444441</v>
      </c>
      <c r="E26" s="1" t="s">
        <v>53</v>
      </c>
      <c r="F26" s="1" t="s">
        <v>66</v>
      </c>
      <c r="G26" s="1">
        <v>2</v>
      </c>
      <c r="H26" s="1" t="s">
        <v>55</v>
      </c>
      <c r="I26" s="1" t="s">
        <v>229</v>
      </c>
      <c r="J26" s="1" t="s">
        <v>230</v>
      </c>
      <c r="K26" s="1" t="s">
        <v>35</v>
      </c>
      <c r="M26" s="1"/>
      <c r="N26" s="1"/>
      <c r="O26" s="2">
        <v>45617.625</v>
      </c>
      <c r="P26" s="1" t="s">
        <v>318</v>
      </c>
      <c r="Q26" s="1" t="s">
        <v>218</v>
      </c>
      <c r="R26" s="1" t="s">
        <v>219</v>
      </c>
      <c r="T26" s="1" t="s">
        <v>137</v>
      </c>
      <c r="U26" s="1" t="s">
        <v>131</v>
      </c>
      <c r="AB26" s="1" t="s">
        <v>358</v>
      </c>
      <c r="AD26" s="1"/>
      <c r="AF26" s="1"/>
      <c r="AJ26" s="2">
        <v>45615.464571759258</v>
      </c>
      <c r="AK26" s="1" t="s">
        <v>168</v>
      </c>
      <c r="AL26" s="2">
        <v>45615.464571759258</v>
      </c>
      <c r="AM26" s="1" t="s">
        <v>168</v>
      </c>
      <c r="AO26" s="1">
        <v>-48.820643964999931</v>
      </c>
      <c r="AP26" s="1">
        <v>-22.575525389999939</v>
      </c>
      <c r="AQ26" s="9" t="e">
        <f>VLOOKUP(AW26,#REF!,2,0)</f>
        <v>#REF!</v>
      </c>
      <c r="AR26" s="9" t="e">
        <f>VLOOKUP(AX26,#REF!,2,0)</f>
        <v>#REF!</v>
      </c>
      <c r="AS26" s="13">
        <f>Solicitacao_Prancha[[#This Row],[data_reserva]]</f>
        <v>45617.625</v>
      </c>
      <c r="AT26" s="13" t="str">
        <f t="shared" si="27"/>
        <v>Não Aderente</v>
      </c>
      <c r="AU26" s="14">
        <f>((CONCATENATE(Solicitacao_Prancha[[#This Row],[data_calc]]," ",Solicitacao_Prancha[[#This Row],[hora_calc]])-Solicitacao_Prancha[[#This Row],[data_]])*24)+3</f>
        <v>46.016666666837409</v>
      </c>
      <c r="AV26" s="15" t="s">
        <v>577</v>
      </c>
      <c r="AW26" s="16" t="str">
        <f>LEFT(Solicitacao_Prancha[[#This Row],[fazenda_origem]],4)</f>
        <v>0153</v>
      </c>
      <c r="AX26" s="16" t="str">
        <f>LEFT(Solicitacao_Prancha[[#This Row],[fazenda_destino]],4)</f>
        <v>0265</v>
      </c>
      <c r="AY26" s="16" t="str">
        <f t="shared" si="28"/>
        <v>Lençóis Paulista0153</v>
      </c>
      <c r="AZ26" s="16" t="str">
        <f t="shared" si="29"/>
        <v>01530265</v>
      </c>
      <c r="BA26" s="16" t="str">
        <f t="shared" si="30"/>
        <v>Lençóis Paulista0265</v>
      </c>
      <c r="BB26" s="17" t="e">
        <f>VLOOKUP(AY26,#REF!,2,0)</f>
        <v>#REF!</v>
      </c>
      <c r="BC26" s="17" t="e">
        <f>VLOOKUP(AZ26,#REF!,2,0)</f>
        <v>#REF!</v>
      </c>
      <c r="BD26" s="17" t="e">
        <f>VLOOKUP(BA26,#REF!,2,0)</f>
        <v>#REF!</v>
      </c>
      <c r="BE26" s="18" t="e">
        <f t="shared" si="31"/>
        <v>#REF!</v>
      </c>
      <c r="BF26" s="19" t="e">
        <f t="shared" si="32"/>
        <v>#REF!</v>
      </c>
      <c r="BG26" s="19">
        <v>2.0056818181818183</v>
      </c>
      <c r="BH26" s="19" t="e">
        <f t="shared" si="33"/>
        <v>#REF!</v>
      </c>
      <c r="BI26" s="18" t="e">
        <f t="shared" si="34"/>
        <v>#REF!</v>
      </c>
      <c r="BJ26" s="16">
        <f>Solicitacao_Prancha[[#This Row],[qnt_equipamento]]</f>
        <v>2</v>
      </c>
      <c r="BK26" s="19" t="e">
        <f t="shared" si="35"/>
        <v>#REF!</v>
      </c>
    </row>
    <row r="27" spans="1:63" ht="11.25" x14ac:dyDescent="0.2">
      <c r="A27" s="1">
        <v>2513</v>
      </c>
      <c r="B27" s="1" t="s">
        <v>359</v>
      </c>
      <c r="C27" s="1" t="s">
        <v>48</v>
      </c>
      <c r="D27" s="3">
        <v>45615.477777777778</v>
      </c>
      <c r="E27" s="1" t="s">
        <v>360</v>
      </c>
      <c r="F27" s="1" t="s">
        <v>49</v>
      </c>
      <c r="G27" s="1">
        <v>1</v>
      </c>
      <c r="H27" s="1" t="s">
        <v>61</v>
      </c>
      <c r="I27" s="1" t="s">
        <v>229</v>
      </c>
      <c r="J27" s="1" t="s">
        <v>230</v>
      </c>
      <c r="K27" s="1" t="s">
        <v>102</v>
      </c>
      <c r="M27" s="1"/>
      <c r="N27" s="1"/>
      <c r="O27" s="2">
        <v>45616.625</v>
      </c>
      <c r="P27" s="1" t="s">
        <v>311</v>
      </c>
      <c r="Q27" s="1" t="s">
        <v>174</v>
      </c>
      <c r="R27" s="1" t="s">
        <v>174</v>
      </c>
      <c r="T27" s="1" t="s">
        <v>290</v>
      </c>
      <c r="U27" s="1" t="s">
        <v>262</v>
      </c>
      <c r="Y27" s="1" t="s">
        <v>280</v>
      </c>
      <c r="AB27" s="1" t="s">
        <v>361</v>
      </c>
      <c r="AD27" s="1"/>
      <c r="AF27" s="1"/>
      <c r="AJ27" s="2">
        <v>45615.501979166664</v>
      </c>
      <c r="AK27" s="1" t="s">
        <v>288</v>
      </c>
      <c r="AL27" s="2">
        <v>45615.501979166664</v>
      </c>
      <c r="AM27" s="1" t="s">
        <v>288</v>
      </c>
      <c r="AO27" s="1">
        <v>-49.474773136999943</v>
      </c>
      <c r="AP27" s="1">
        <v>-21.892579025999961</v>
      </c>
      <c r="AQ27" s="9" t="e">
        <f>VLOOKUP(AW27,#REF!,2,0)</f>
        <v>#REF!</v>
      </c>
      <c r="AR27" s="9" t="e">
        <f>VLOOKUP(AX27,#REF!,2,0)</f>
        <v>#REF!</v>
      </c>
      <c r="AS27" s="13">
        <f>Solicitacao_Prancha[[#This Row],[data_reserva]]</f>
        <v>45616.625</v>
      </c>
      <c r="AT27" s="13" t="str">
        <f t="shared" si="27"/>
        <v>Não Aderente</v>
      </c>
      <c r="AU27" s="14">
        <f>((CONCATENATE(Solicitacao_Prancha[[#This Row],[data_calc]]," ",Solicitacao_Prancha[[#This Row],[hora_calc]])-Solicitacao_Prancha[[#This Row],[data_]])*24)+3</f>
        <v>25.533333333267365</v>
      </c>
      <c r="AV27" s="15" t="s">
        <v>577</v>
      </c>
      <c r="AW27" s="16" t="str">
        <f>LEFT(Solicitacao_Prancha[[#This Row],[fazenda_origem]],4)</f>
        <v>0459</v>
      </c>
      <c r="AX27" s="16" t="str">
        <f>LEFT(Solicitacao_Prancha[[#This Row],[fazenda_destino]],4)</f>
        <v>0390</v>
      </c>
      <c r="AY27" s="16" t="str">
        <f t="shared" si="28"/>
        <v>Lençóis Paulista0459</v>
      </c>
      <c r="AZ27" s="16" t="str">
        <f t="shared" si="29"/>
        <v>04590390</v>
      </c>
      <c r="BA27" s="16" t="str">
        <f t="shared" si="30"/>
        <v>Lençóis Paulista0390</v>
      </c>
      <c r="BB27" s="17" t="e">
        <f>VLOOKUP(AY27,#REF!,2,0)</f>
        <v>#REF!</v>
      </c>
      <c r="BC27" s="17" t="e">
        <f>VLOOKUP(AZ27,#REF!,2,0)</f>
        <v>#REF!</v>
      </c>
      <c r="BD27" s="17" t="e">
        <f>VLOOKUP(BA27,#REF!,2,0)</f>
        <v>#REF!</v>
      </c>
      <c r="BE27" s="18" t="e">
        <f t="shared" si="31"/>
        <v>#REF!</v>
      </c>
      <c r="BF27" s="19" t="e">
        <f t="shared" si="32"/>
        <v>#REF!</v>
      </c>
      <c r="BG27" s="19">
        <v>2.0056818181818183</v>
      </c>
      <c r="BH27" s="19" t="e">
        <f t="shared" si="33"/>
        <v>#REF!</v>
      </c>
      <c r="BI27" s="18" t="e">
        <f t="shared" si="34"/>
        <v>#REF!</v>
      </c>
      <c r="BJ27" s="16">
        <f>Solicitacao_Prancha[[#This Row],[qnt_equipamento]]</f>
        <v>1</v>
      </c>
      <c r="BK27" s="19" t="e">
        <f t="shared" si="35"/>
        <v>#REF!</v>
      </c>
    </row>
    <row r="28" spans="1:63" ht="11.25" x14ac:dyDescent="0.2">
      <c r="A28" s="1">
        <v>2512</v>
      </c>
      <c r="B28" s="1" t="s">
        <v>362</v>
      </c>
      <c r="C28" s="1" t="s">
        <v>52</v>
      </c>
      <c r="D28" s="6">
        <v>45615.489583333336</v>
      </c>
      <c r="E28" s="1" t="s">
        <v>363</v>
      </c>
      <c r="F28" s="1" t="s">
        <v>124</v>
      </c>
      <c r="G28" s="1">
        <v>1</v>
      </c>
      <c r="H28" s="1" t="s">
        <v>156</v>
      </c>
      <c r="I28" s="1" t="s">
        <v>228</v>
      </c>
      <c r="J28" s="1" t="s">
        <v>233</v>
      </c>
      <c r="K28" s="1" t="s">
        <v>35</v>
      </c>
      <c r="M28" s="1"/>
      <c r="N28" s="1"/>
      <c r="O28" s="7">
        <v>45616.625</v>
      </c>
      <c r="P28" s="1" t="s">
        <v>311</v>
      </c>
      <c r="Q28" s="1" t="s">
        <v>181</v>
      </c>
      <c r="R28" s="1" t="s">
        <v>182</v>
      </c>
      <c r="T28" s="1" t="s">
        <v>364</v>
      </c>
      <c r="U28" s="1" t="s">
        <v>339</v>
      </c>
      <c r="AB28" s="1" t="s">
        <v>365</v>
      </c>
      <c r="AD28" s="1"/>
      <c r="AF28" s="1"/>
      <c r="AJ28" s="2">
        <v>45615.491539351853</v>
      </c>
      <c r="AK28" s="1" t="s">
        <v>168</v>
      </c>
      <c r="AL28" s="2">
        <v>45615.491539351853</v>
      </c>
      <c r="AM28" s="1" t="s">
        <v>168</v>
      </c>
      <c r="AO28" s="1">
        <v>-48.563218032999941</v>
      </c>
      <c r="AP28" s="1">
        <v>-21.921590929999979</v>
      </c>
      <c r="AQ28" s="9" t="e">
        <f>VLOOKUP(AW28,#REF!,2,0)</f>
        <v>#REF!</v>
      </c>
      <c r="AR28" s="9" t="e">
        <f>VLOOKUP(AX28,#REF!,2,0)</f>
        <v>#REF!</v>
      </c>
      <c r="AS28" s="13">
        <f>Solicitacao_Prancha[[#This Row],[data_reserva]]</f>
        <v>45616.625</v>
      </c>
      <c r="AT28" s="13" t="str">
        <f t="shared" si="27"/>
        <v>Não Aderente</v>
      </c>
      <c r="AU28" s="14">
        <f>((CONCATENATE(Solicitacao_Prancha[[#This Row],[data_calc]]," ",Solicitacao_Prancha[[#This Row],[hora_calc]])-Solicitacao_Prancha[[#This Row],[data_]])*24)+3</f>
        <v>21.249999999941792</v>
      </c>
      <c r="AV28" s="15" t="s">
        <v>577</v>
      </c>
      <c r="AW28" s="16" t="str">
        <f>LEFT(Solicitacao_Prancha[[#This Row],[fazenda_origem]],4)</f>
        <v>0341</v>
      </c>
      <c r="AX28" s="16" t="str">
        <f>LEFT(Solicitacao_Prancha[[#This Row],[fazenda_destino]],4)</f>
        <v>2053</v>
      </c>
      <c r="AY28" s="16" t="str">
        <f t="shared" si="28"/>
        <v>Lençóis Paulista0341</v>
      </c>
      <c r="AZ28" s="16" t="str">
        <f t="shared" si="29"/>
        <v>03412053</v>
      </c>
      <c r="BA28" s="16" t="str">
        <f t="shared" si="30"/>
        <v>Lençóis Paulista2053</v>
      </c>
      <c r="BB28" s="17" t="e">
        <f>VLOOKUP(AY28,#REF!,2,0)</f>
        <v>#REF!</v>
      </c>
      <c r="BC28" s="17" t="e">
        <f>VLOOKUP(AZ28,#REF!,2,0)</f>
        <v>#REF!</v>
      </c>
      <c r="BD28" s="17" t="e">
        <f>VLOOKUP(BA28,#REF!,2,0)</f>
        <v>#REF!</v>
      </c>
      <c r="BE28" s="18" t="e">
        <f t="shared" si="31"/>
        <v>#REF!</v>
      </c>
      <c r="BF28" s="19" t="e">
        <f t="shared" si="32"/>
        <v>#REF!</v>
      </c>
      <c r="BG28" s="19">
        <v>2.0056818181818183</v>
      </c>
      <c r="BH28" s="19" t="e">
        <f t="shared" si="33"/>
        <v>#REF!</v>
      </c>
      <c r="BI28" s="18" t="e">
        <f t="shared" si="34"/>
        <v>#REF!</v>
      </c>
      <c r="BJ28" s="16">
        <f>Solicitacao_Prancha[[#This Row],[qnt_equipamento]]</f>
        <v>1</v>
      </c>
      <c r="BK28" s="19" t="e">
        <f t="shared" si="35"/>
        <v>#REF!</v>
      </c>
    </row>
    <row r="29" spans="1:63" ht="11.25" x14ac:dyDescent="0.2">
      <c r="A29" s="1">
        <v>2514</v>
      </c>
      <c r="B29" s="1" t="s">
        <v>366</v>
      </c>
      <c r="C29" s="1" t="s">
        <v>48</v>
      </c>
      <c r="D29" s="3">
        <v>45615.504166666666</v>
      </c>
      <c r="E29" s="1" t="s">
        <v>367</v>
      </c>
      <c r="F29" s="1" t="s">
        <v>60</v>
      </c>
      <c r="G29" s="1">
        <v>1</v>
      </c>
      <c r="H29" s="1" t="s">
        <v>61</v>
      </c>
      <c r="I29" s="1" t="s">
        <v>228</v>
      </c>
      <c r="J29" s="1" t="s">
        <v>229</v>
      </c>
      <c r="K29" s="1" t="s">
        <v>102</v>
      </c>
      <c r="M29" s="1"/>
      <c r="N29" s="1"/>
      <c r="O29" s="2">
        <v>45616.625</v>
      </c>
      <c r="P29" s="1" t="s">
        <v>311</v>
      </c>
      <c r="Q29" s="1" t="s">
        <v>174</v>
      </c>
      <c r="R29" s="1" t="s">
        <v>174</v>
      </c>
      <c r="T29" s="1" t="s">
        <v>290</v>
      </c>
      <c r="U29" s="1" t="s">
        <v>262</v>
      </c>
      <c r="Y29" s="1" t="s">
        <v>280</v>
      </c>
      <c r="AB29" s="1" t="s">
        <v>368</v>
      </c>
      <c r="AD29" s="1"/>
      <c r="AF29" s="1"/>
      <c r="AJ29" s="2">
        <v>45615.506215277775</v>
      </c>
      <c r="AK29" s="1" t="s">
        <v>288</v>
      </c>
      <c r="AL29" s="2">
        <v>45615.506215277775</v>
      </c>
      <c r="AM29" s="1" t="s">
        <v>288</v>
      </c>
      <c r="AO29" s="1">
        <v>-49.479859443999942</v>
      </c>
      <c r="AP29" s="1">
        <v>-21.898551108999975</v>
      </c>
      <c r="AQ29" s="9" t="e">
        <f>VLOOKUP(AW29,#REF!,2,0)</f>
        <v>#REF!</v>
      </c>
      <c r="AR29" s="9" t="e">
        <f>VLOOKUP(AX29,#REF!,2,0)</f>
        <v>#REF!</v>
      </c>
      <c r="AS29" s="13">
        <f>Solicitacao_Prancha[[#This Row],[data_reserva]]</f>
        <v>45616.625</v>
      </c>
      <c r="AT29" s="13" t="str">
        <f t="shared" si="27"/>
        <v>Não Aderente</v>
      </c>
      <c r="AU29" s="14">
        <f>((CONCATENATE(Solicitacao_Prancha[[#This Row],[data_calc]]," ",Solicitacao_Prancha[[#This Row],[hora_calc]])-Solicitacao_Prancha[[#This Row],[data_]])*24)+3</f>
        <v>24.899999999965075</v>
      </c>
      <c r="AV29" s="15" t="s">
        <v>577</v>
      </c>
      <c r="AW29" s="16" t="str">
        <f>LEFT(Solicitacao_Prancha[[#This Row],[fazenda_origem]],4)</f>
        <v>0459</v>
      </c>
      <c r="AX29" s="16" t="str">
        <f>LEFT(Solicitacao_Prancha[[#This Row],[fazenda_destino]],4)</f>
        <v>0390</v>
      </c>
      <c r="AY29" s="16" t="str">
        <f t="shared" si="28"/>
        <v>Lençóis Paulista0459</v>
      </c>
      <c r="AZ29" s="16" t="str">
        <f t="shared" si="29"/>
        <v>04590390</v>
      </c>
      <c r="BA29" s="16" t="str">
        <f t="shared" si="30"/>
        <v>Lençóis Paulista0390</v>
      </c>
      <c r="BB29" s="17" t="e">
        <f>VLOOKUP(AY29,#REF!,2,0)</f>
        <v>#REF!</v>
      </c>
      <c r="BC29" s="17" t="e">
        <f>VLOOKUP(AZ29,#REF!,2,0)</f>
        <v>#REF!</v>
      </c>
      <c r="BD29" s="17" t="e">
        <f>VLOOKUP(BA29,#REF!,2,0)</f>
        <v>#REF!</v>
      </c>
      <c r="BE29" s="18" t="e">
        <f t="shared" si="31"/>
        <v>#REF!</v>
      </c>
      <c r="BF29" s="19" t="e">
        <f t="shared" si="32"/>
        <v>#REF!</v>
      </c>
      <c r="BG29" s="19">
        <v>2.0056818181818183</v>
      </c>
      <c r="BH29" s="19" t="e">
        <f t="shared" si="33"/>
        <v>#REF!</v>
      </c>
      <c r="BI29" s="18" t="e">
        <f t="shared" si="34"/>
        <v>#REF!</v>
      </c>
      <c r="BJ29" s="16">
        <f>Solicitacao_Prancha[[#This Row],[qnt_equipamento]]</f>
        <v>1</v>
      </c>
      <c r="BK29" s="19" t="e">
        <f t="shared" si="35"/>
        <v>#REF!</v>
      </c>
    </row>
    <row r="30" spans="1:63" ht="11.25" x14ac:dyDescent="0.2">
      <c r="A30" s="1">
        <v>2515</v>
      </c>
      <c r="B30" s="1" t="s">
        <v>369</v>
      </c>
      <c r="C30" s="1" t="s">
        <v>68</v>
      </c>
      <c r="D30" s="3">
        <v>45615.544444444444</v>
      </c>
      <c r="E30" s="1" t="s">
        <v>83</v>
      </c>
      <c r="F30" s="1" t="s">
        <v>69</v>
      </c>
      <c r="G30" s="1">
        <v>3</v>
      </c>
      <c r="H30" s="1" t="s">
        <v>56</v>
      </c>
      <c r="I30" s="1" t="s">
        <v>228</v>
      </c>
      <c r="J30" s="1" t="s">
        <v>233</v>
      </c>
      <c r="K30" s="1" t="s">
        <v>35</v>
      </c>
      <c r="M30" s="1"/>
      <c r="N30" s="1"/>
      <c r="O30" s="2">
        <v>45616.625</v>
      </c>
      <c r="P30" s="1" t="s">
        <v>311</v>
      </c>
      <c r="Q30" s="1" t="s">
        <v>370</v>
      </c>
      <c r="R30" s="1" t="s">
        <v>370</v>
      </c>
      <c r="T30" s="1" t="s">
        <v>307</v>
      </c>
      <c r="U30" s="1" t="s">
        <v>371</v>
      </c>
      <c r="AB30" s="1" t="s">
        <v>372</v>
      </c>
      <c r="AD30" s="1"/>
      <c r="AF30" s="1"/>
      <c r="AJ30" s="2">
        <v>45615.545312499999</v>
      </c>
      <c r="AK30" s="1" t="s">
        <v>168</v>
      </c>
      <c r="AL30" s="2">
        <v>45615.545312499999</v>
      </c>
      <c r="AM30" s="1" t="s">
        <v>168</v>
      </c>
      <c r="AO30" s="1">
        <v>-48.810705122999927</v>
      </c>
      <c r="AP30" s="1">
        <v>-22.544670053999941</v>
      </c>
      <c r="AQ30" s="9" t="e">
        <f>VLOOKUP(AW30,#REF!,2,0)</f>
        <v>#REF!</v>
      </c>
      <c r="AR30" s="9" t="e">
        <f>VLOOKUP(AX30,#REF!,2,0)</f>
        <v>#REF!</v>
      </c>
      <c r="AS30" s="13">
        <f>Solicitacao_Prancha[[#This Row],[data_reserva]]</f>
        <v>45616.625</v>
      </c>
      <c r="AT30" s="13" t="str">
        <f t="shared" si="27"/>
        <v>Não Aderente</v>
      </c>
      <c r="AU30" s="14">
        <f>((CONCATENATE(Solicitacao_Prancha[[#This Row],[data_calc]]," ",Solicitacao_Prancha[[#This Row],[hora_calc]])-Solicitacao_Prancha[[#This Row],[data_]])*24)+3</f>
        <v>24</v>
      </c>
      <c r="AV30" s="15" t="s">
        <v>577</v>
      </c>
      <c r="AW30" s="16" t="str">
        <f>LEFT(Solicitacao_Prancha[[#This Row],[fazenda_origem]],4)</f>
        <v>0814</v>
      </c>
      <c r="AX30" s="16" t="str">
        <f>LEFT(Solicitacao_Prancha[[#This Row],[fazenda_destino]],4)</f>
        <v>0813</v>
      </c>
      <c r="AY30" s="16" t="str">
        <f t="shared" si="28"/>
        <v>Lençóis Paulista0814</v>
      </c>
      <c r="AZ30" s="16" t="str">
        <f t="shared" si="29"/>
        <v>08140813</v>
      </c>
      <c r="BA30" s="16" t="str">
        <f t="shared" si="30"/>
        <v>Lençóis Paulista0813</v>
      </c>
      <c r="BB30" s="17" t="e">
        <f>VLOOKUP(AY30,#REF!,2,0)</f>
        <v>#REF!</v>
      </c>
      <c r="BC30" s="17" t="e">
        <f>VLOOKUP(AZ30,#REF!,2,0)</f>
        <v>#REF!</v>
      </c>
      <c r="BD30" s="17" t="e">
        <f>VLOOKUP(BA30,#REF!,2,0)</f>
        <v>#REF!</v>
      </c>
      <c r="BE30" s="18" t="e">
        <f t="shared" si="31"/>
        <v>#REF!</v>
      </c>
      <c r="BF30" s="19" t="e">
        <f t="shared" si="32"/>
        <v>#REF!</v>
      </c>
      <c r="BG30" s="19">
        <v>2.0056818181818183</v>
      </c>
      <c r="BH30" s="19" t="e">
        <f t="shared" si="33"/>
        <v>#REF!</v>
      </c>
      <c r="BI30" s="18" t="e">
        <f t="shared" si="34"/>
        <v>#REF!</v>
      </c>
      <c r="BJ30" s="16">
        <f>Solicitacao_Prancha[[#This Row],[qnt_equipamento]]</f>
        <v>3</v>
      </c>
      <c r="BK30" s="19" t="e">
        <f t="shared" si="35"/>
        <v>#REF!</v>
      </c>
    </row>
    <row r="31" spans="1:63" ht="11.25" x14ac:dyDescent="0.2">
      <c r="A31" s="1">
        <v>2516</v>
      </c>
      <c r="B31" s="1" t="s">
        <v>373</v>
      </c>
      <c r="C31" s="1" t="s">
        <v>33</v>
      </c>
      <c r="D31" s="3">
        <v>45615.56527777778</v>
      </c>
      <c r="E31" s="1" t="s">
        <v>113</v>
      </c>
      <c r="F31" s="1" t="s">
        <v>34</v>
      </c>
      <c r="G31" s="1">
        <v>9</v>
      </c>
      <c r="H31" s="1" t="s">
        <v>70</v>
      </c>
      <c r="I31" s="1" t="s">
        <v>295</v>
      </c>
      <c r="J31" s="1" t="s">
        <v>229</v>
      </c>
      <c r="K31" s="1" t="s">
        <v>35</v>
      </c>
      <c r="M31" s="1"/>
      <c r="N31" s="1"/>
      <c r="O31" s="2">
        <v>45617.625</v>
      </c>
      <c r="P31" s="1" t="s">
        <v>318</v>
      </c>
      <c r="Q31" s="1" t="s">
        <v>183</v>
      </c>
      <c r="R31" s="1" t="s">
        <v>184</v>
      </c>
      <c r="T31" s="1" t="s">
        <v>251</v>
      </c>
      <c r="U31" s="1" t="s">
        <v>292</v>
      </c>
      <c r="AB31" s="1" t="s">
        <v>374</v>
      </c>
      <c r="AD31" s="1"/>
      <c r="AF31" s="1"/>
      <c r="AJ31" s="2">
        <v>45615.567453703705</v>
      </c>
      <c r="AK31" s="1" t="s">
        <v>168</v>
      </c>
      <c r="AL31" s="2">
        <v>45615.567453703705</v>
      </c>
      <c r="AM31" s="1" t="s">
        <v>168</v>
      </c>
      <c r="AO31" s="1">
        <v>-49.381023299999981</v>
      </c>
      <c r="AP31" s="1">
        <v>-22.594198399999975</v>
      </c>
      <c r="AQ31" s="9" t="e">
        <f>VLOOKUP(AW31,#REF!,2,0)</f>
        <v>#REF!</v>
      </c>
      <c r="AR31" s="9" t="e">
        <f>VLOOKUP(AX31,#REF!,2,0)</f>
        <v>#REF!</v>
      </c>
      <c r="AS31" s="13">
        <f>Solicitacao_Prancha[[#This Row],[data_reserva]]</f>
        <v>45617.625</v>
      </c>
      <c r="AT31" s="13" t="str">
        <f t="shared" si="27"/>
        <v>Não Aderente</v>
      </c>
      <c r="AU31" s="14">
        <f>((CONCATENATE(Solicitacao_Prancha[[#This Row],[data_calc]]," ",Solicitacao_Prancha[[#This Row],[hora_calc]])-Solicitacao_Prancha[[#This Row],[data_]])*24)+3</f>
        <v>39.433333333348855</v>
      </c>
      <c r="AV31" s="15" t="s">
        <v>577</v>
      </c>
      <c r="AW31" s="16" t="str">
        <f>LEFT(Solicitacao_Prancha[[#This Row],[fazenda_origem]],4)</f>
        <v>0503</v>
      </c>
      <c r="AX31" s="16" t="str">
        <f>LEFT(Solicitacao_Prancha[[#This Row],[fazenda_destino]],4)</f>
        <v>0349</v>
      </c>
      <c r="AY31" s="16" t="str">
        <f t="shared" si="28"/>
        <v>Lençóis Paulista0503</v>
      </c>
      <c r="AZ31" s="16" t="str">
        <f t="shared" si="29"/>
        <v>05030349</v>
      </c>
      <c r="BA31" s="16" t="str">
        <f t="shared" si="30"/>
        <v>Lençóis Paulista0349</v>
      </c>
      <c r="BB31" s="17" t="e">
        <f>VLOOKUP(AY31,#REF!,2,0)</f>
        <v>#REF!</v>
      </c>
      <c r="BC31" s="17" t="e">
        <f>VLOOKUP(AZ31,#REF!,2,0)</f>
        <v>#REF!</v>
      </c>
      <c r="BD31" s="17" t="e">
        <f>VLOOKUP(BA31,#REF!,2,0)</f>
        <v>#REF!</v>
      </c>
      <c r="BE31" s="18" t="e">
        <f t="shared" si="31"/>
        <v>#REF!</v>
      </c>
      <c r="BF31" s="19" t="e">
        <f t="shared" si="32"/>
        <v>#REF!</v>
      </c>
      <c r="BG31" s="19">
        <v>2.0056818181818183</v>
      </c>
      <c r="BH31" s="19" t="e">
        <f t="shared" si="33"/>
        <v>#REF!</v>
      </c>
      <c r="BI31" s="18" t="e">
        <f t="shared" si="34"/>
        <v>#REF!</v>
      </c>
      <c r="BJ31" s="16">
        <f>Solicitacao_Prancha[[#This Row],[qnt_equipamento]]</f>
        <v>9</v>
      </c>
      <c r="BK31" s="19" t="e">
        <f t="shared" si="35"/>
        <v>#REF!</v>
      </c>
    </row>
    <row r="32" spans="1:63" ht="11.25" x14ac:dyDescent="0.2">
      <c r="A32" s="1">
        <v>2517</v>
      </c>
      <c r="B32" s="1" t="s">
        <v>375</v>
      </c>
      <c r="C32" s="1" t="s">
        <v>33</v>
      </c>
      <c r="D32" s="3">
        <v>45615.567361111112</v>
      </c>
      <c r="E32" s="1" t="s">
        <v>113</v>
      </c>
      <c r="F32" s="1" t="s">
        <v>34</v>
      </c>
      <c r="G32" s="1">
        <v>5</v>
      </c>
      <c r="H32" s="1" t="s">
        <v>70</v>
      </c>
      <c r="I32" s="1" t="s">
        <v>233</v>
      </c>
      <c r="J32" s="1" t="s">
        <v>229</v>
      </c>
      <c r="K32" s="1" t="s">
        <v>35</v>
      </c>
      <c r="M32" s="1"/>
      <c r="N32" s="1"/>
      <c r="O32" s="2">
        <v>45618.625</v>
      </c>
      <c r="P32" s="1" t="s">
        <v>376</v>
      </c>
      <c r="Q32" s="1" t="s">
        <v>183</v>
      </c>
      <c r="R32" s="1" t="s">
        <v>184</v>
      </c>
      <c r="T32" s="1" t="s">
        <v>251</v>
      </c>
      <c r="U32" s="1" t="s">
        <v>292</v>
      </c>
      <c r="AB32" s="1" t="s">
        <v>377</v>
      </c>
      <c r="AD32" s="1"/>
      <c r="AF32" s="1"/>
      <c r="AJ32" s="2">
        <v>45615.568842592591</v>
      </c>
      <c r="AK32" s="1" t="s">
        <v>168</v>
      </c>
      <c r="AL32" s="2">
        <v>45615.568842592591</v>
      </c>
      <c r="AM32" s="1" t="s">
        <v>168</v>
      </c>
      <c r="AO32" s="1">
        <v>-49.381023299999981</v>
      </c>
      <c r="AP32" s="1">
        <v>-22.594198399999975</v>
      </c>
      <c r="AQ32" s="9" t="e">
        <f>VLOOKUP(AW32,#REF!,2,0)</f>
        <v>#REF!</v>
      </c>
      <c r="AR32" s="9" t="e">
        <f>VLOOKUP(AX32,#REF!,2,0)</f>
        <v>#REF!</v>
      </c>
      <c r="AS32" s="13">
        <f>Solicitacao_Prancha[[#This Row],[data_reserva]]</f>
        <v>45618.625</v>
      </c>
      <c r="AT32" s="13" t="str">
        <f t="shared" si="27"/>
        <v>Aderente</v>
      </c>
      <c r="AU32" s="14">
        <f>((CONCATENATE(Solicitacao_Prancha[[#This Row],[data_calc]]," ",Solicitacao_Prancha[[#This Row],[hora_calc]])-Solicitacao_Prancha[[#This Row],[data_]])*24)+3</f>
        <v>63.383333333360497</v>
      </c>
      <c r="AV32" s="15" t="s">
        <v>577</v>
      </c>
      <c r="AW32" s="16" t="str">
        <f>LEFT(Solicitacao_Prancha[[#This Row],[fazenda_origem]],4)</f>
        <v>0503</v>
      </c>
      <c r="AX32" s="16" t="str">
        <f>LEFT(Solicitacao_Prancha[[#This Row],[fazenda_destino]],4)</f>
        <v>0349</v>
      </c>
      <c r="AY32" s="16" t="str">
        <f t="shared" si="28"/>
        <v>Lençóis Paulista0503</v>
      </c>
      <c r="AZ32" s="16" t="str">
        <f t="shared" si="29"/>
        <v>05030349</v>
      </c>
      <c r="BA32" s="16" t="str">
        <f t="shared" si="30"/>
        <v>Lençóis Paulista0349</v>
      </c>
      <c r="BB32" s="17" t="e">
        <f>VLOOKUP(AY32,#REF!,2,0)</f>
        <v>#REF!</v>
      </c>
      <c r="BC32" s="17" t="e">
        <f>VLOOKUP(AZ32,#REF!,2,0)</f>
        <v>#REF!</v>
      </c>
      <c r="BD32" s="17" t="e">
        <f>VLOOKUP(BA32,#REF!,2,0)</f>
        <v>#REF!</v>
      </c>
      <c r="BE32" s="18" t="e">
        <f t="shared" si="31"/>
        <v>#REF!</v>
      </c>
      <c r="BF32" s="19" t="e">
        <f t="shared" si="32"/>
        <v>#REF!</v>
      </c>
      <c r="BG32" s="19">
        <v>2.0056818181818183</v>
      </c>
      <c r="BH32" s="19" t="e">
        <f t="shared" si="33"/>
        <v>#REF!</v>
      </c>
      <c r="BI32" s="18" t="e">
        <f t="shared" si="34"/>
        <v>#REF!</v>
      </c>
      <c r="BJ32" s="16">
        <f>Solicitacao_Prancha[[#This Row],[qnt_equipamento]]</f>
        <v>5</v>
      </c>
      <c r="BK32" s="19" t="e">
        <f t="shared" si="35"/>
        <v>#REF!</v>
      </c>
    </row>
    <row r="33" spans="1:63" ht="11.25" x14ac:dyDescent="0.2">
      <c r="A33" s="1">
        <v>2521</v>
      </c>
      <c r="B33" s="1" t="s">
        <v>380</v>
      </c>
      <c r="C33" s="1" t="s">
        <v>33</v>
      </c>
      <c r="D33" s="3">
        <v>45615.643055555556</v>
      </c>
      <c r="E33" s="1" t="s">
        <v>98</v>
      </c>
      <c r="F33" s="1" t="s">
        <v>34</v>
      </c>
      <c r="G33" s="1">
        <v>2</v>
      </c>
      <c r="H33" s="1" t="s">
        <v>92</v>
      </c>
      <c r="I33" s="1" t="s">
        <v>229</v>
      </c>
      <c r="J33" s="1" t="s">
        <v>229</v>
      </c>
      <c r="K33" s="1" t="s">
        <v>35</v>
      </c>
      <c r="M33" s="1"/>
      <c r="N33" s="1"/>
      <c r="O33" s="2">
        <v>45617.625</v>
      </c>
      <c r="P33" s="1" t="s">
        <v>318</v>
      </c>
      <c r="Q33" s="1" t="s">
        <v>186</v>
      </c>
      <c r="R33" s="1" t="s">
        <v>187</v>
      </c>
      <c r="T33" s="1" t="s">
        <v>379</v>
      </c>
      <c r="U33" s="1" t="s">
        <v>308</v>
      </c>
      <c r="AB33" s="1" t="s">
        <v>329</v>
      </c>
      <c r="AD33" s="1"/>
      <c r="AF33" s="1"/>
      <c r="AJ33" s="2">
        <v>45615.644421296296</v>
      </c>
      <c r="AK33" s="1" t="s">
        <v>168</v>
      </c>
      <c r="AL33" s="2">
        <v>45615.644421296296</v>
      </c>
      <c r="AM33" s="1" t="s">
        <v>168</v>
      </c>
      <c r="AO33" s="1">
        <v>-48.446130799999928</v>
      </c>
      <c r="AP33" s="1">
        <v>-22.909359599999959</v>
      </c>
      <c r="AQ33" s="9" t="e">
        <f>VLOOKUP(AW33,#REF!,2,0)</f>
        <v>#REF!</v>
      </c>
      <c r="AR33" s="9" t="e">
        <f>VLOOKUP(AX33,#REF!,2,0)</f>
        <v>#REF!</v>
      </c>
      <c r="AS33" s="13">
        <f>Solicitacao_Prancha[[#This Row],[data_reserva]]</f>
        <v>45617.625</v>
      </c>
      <c r="AT33" s="13" t="str">
        <f t="shared" si="27"/>
        <v>Não Aderente</v>
      </c>
      <c r="AU33" s="14">
        <f>((CONCATENATE(Solicitacao_Prancha[[#This Row],[data_calc]]," ",Solicitacao_Prancha[[#This Row],[hora_calc]])-Solicitacao_Prancha[[#This Row],[data_]])*24)+3</f>
        <v>42.566666666592937</v>
      </c>
      <c r="AV33" s="15" t="s">
        <v>577</v>
      </c>
      <c r="AW33" s="16" t="str">
        <f>LEFT(Solicitacao_Prancha[[#This Row],[fazenda_origem]],4)</f>
        <v>0819</v>
      </c>
      <c r="AX33" s="16" t="str">
        <f>LEFT(Solicitacao_Prancha[[#This Row],[fazenda_destino]],4)</f>
        <v>0029</v>
      </c>
      <c r="AY33" s="16" t="str">
        <f t="shared" si="28"/>
        <v>Lençóis Paulista0819</v>
      </c>
      <c r="AZ33" s="16" t="str">
        <f t="shared" si="29"/>
        <v>08190029</v>
      </c>
      <c r="BA33" s="16" t="str">
        <f t="shared" si="30"/>
        <v>Lençóis Paulista0029</v>
      </c>
      <c r="BB33" s="17" t="e">
        <f>VLOOKUP(AY33,#REF!,2,0)</f>
        <v>#REF!</v>
      </c>
      <c r="BC33" s="17" t="e">
        <f>VLOOKUP(AZ33,#REF!,2,0)</f>
        <v>#REF!</v>
      </c>
      <c r="BD33" s="17" t="e">
        <f>VLOOKUP(BA33,#REF!,2,0)</f>
        <v>#REF!</v>
      </c>
      <c r="BE33" s="18" t="e">
        <f t="shared" si="31"/>
        <v>#REF!</v>
      </c>
      <c r="BF33" s="19" t="e">
        <f t="shared" si="32"/>
        <v>#REF!</v>
      </c>
      <c r="BG33" s="19">
        <v>2.0056818181818183</v>
      </c>
      <c r="BH33" s="19" t="e">
        <f t="shared" si="33"/>
        <v>#REF!</v>
      </c>
      <c r="BI33" s="18" t="e">
        <f t="shared" si="34"/>
        <v>#REF!</v>
      </c>
      <c r="BJ33" s="16">
        <f>Solicitacao_Prancha[[#This Row],[qnt_equipamento]]</f>
        <v>2</v>
      </c>
      <c r="BK33" s="19" t="e">
        <f t="shared" si="35"/>
        <v>#REF!</v>
      </c>
    </row>
    <row r="34" spans="1:63" ht="11.25" x14ac:dyDescent="0.2">
      <c r="A34" s="1">
        <v>2522</v>
      </c>
      <c r="B34" s="1" t="s">
        <v>381</v>
      </c>
      <c r="C34" s="1" t="s">
        <v>33</v>
      </c>
      <c r="D34" s="3">
        <v>45615.688194444447</v>
      </c>
      <c r="E34" s="1" t="s">
        <v>116</v>
      </c>
      <c r="F34" s="1" t="s">
        <v>34</v>
      </c>
      <c r="G34" s="1">
        <v>8</v>
      </c>
      <c r="H34" s="1" t="s">
        <v>61</v>
      </c>
      <c r="I34" s="1" t="s">
        <v>230</v>
      </c>
      <c r="J34" s="1" t="s">
        <v>229</v>
      </c>
      <c r="K34" s="1" t="s">
        <v>35</v>
      </c>
      <c r="M34" s="1"/>
      <c r="N34" s="1"/>
      <c r="O34" s="2">
        <v>45617.625</v>
      </c>
      <c r="P34" s="1" t="s">
        <v>318</v>
      </c>
      <c r="Q34" s="1" t="s">
        <v>183</v>
      </c>
      <c r="R34" s="1" t="s">
        <v>184</v>
      </c>
      <c r="T34" s="1" t="s">
        <v>294</v>
      </c>
      <c r="U34" s="1" t="s">
        <v>291</v>
      </c>
      <c r="AB34" s="1" t="s">
        <v>320</v>
      </c>
      <c r="AD34" s="1"/>
      <c r="AF34" s="1"/>
      <c r="AJ34" s="2">
        <v>45615.708067129628</v>
      </c>
      <c r="AK34" s="1" t="s">
        <v>168</v>
      </c>
      <c r="AL34" s="2">
        <v>45615.708067129628</v>
      </c>
      <c r="AM34" s="1" t="s">
        <v>168</v>
      </c>
      <c r="AO34" s="1">
        <v>-49.157008332999958</v>
      </c>
      <c r="AP34" s="1">
        <v>-22.69958499999996</v>
      </c>
      <c r="AQ34" s="9" t="e">
        <f>VLOOKUP(AW34,#REF!,2,0)</f>
        <v>#REF!</v>
      </c>
      <c r="AR34" s="9" t="e">
        <f>VLOOKUP(AX34,#REF!,2,0)</f>
        <v>#REF!</v>
      </c>
      <c r="AS34" s="13">
        <f>Solicitacao_Prancha[[#This Row],[data_reserva]]</f>
        <v>45617.625</v>
      </c>
      <c r="AT34" s="13" t="str">
        <f t="shared" si="27"/>
        <v>Não Aderente</v>
      </c>
      <c r="AU34" s="14">
        <f>((CONCATENATE(Solicitacao_Prancha[[#This Row],[data_calc]]," ",Solicitacao_Prancha[[#This Row],[hora_calc]])-Solicitacao_Prancha[[#This Row],[data_]])*24)+3</f>
        <v>36.483333333337214</v>
      </c>
      <c r="AV34" s="15" t="s">
        <v>577</v>
      </c>
      <c r="AW34" s="16" t="str">
        <f>LEFT(Solicitacao_Prancha[[#This Row],[fazenda_origem]],4)</f>
        <v>0508</v>
      </c>
      <c r="AX34" s="16" t="str">
        <f>LEFT(Solicitacao_Prancha[[#This Row],[fazenda_destino]],4)</f>
        <v>0078</v>
      </c>
      <c r="AY34" s="16" t="str">
        <f t="shared" si="28"/>
        <v>Lençóis Paulista0508</v>
      </c>
      <c r="AZ34" s="16" t="str">
        <f t="shared" si="29"/>
        <v>05080078</v>
      </c>
      <c r="BA34" s="16" t="str">
        <f t="shared" si="30"/>
        <v>Lençóis Paulista0078</v>
      </c>
      <c r="BB34" s="17" t="e">
        <f>VLOOKUP(AY34,#REF!,2,0)</f>
        <v>#REF!</v>
      </c>
      <c r="BC34" s="17" t="e">
        <f>VLOOKUP(AZ34,#REF!,2,0)</f>
        <v>#REF!</v>
      </c>
      <c r="BD34" s="17" t="e">
        <f>VLOOKUP(BA34,#REF!,2,0)</f>
        <v>#REF!</v>
      </c>
      <c r="BE34" s="18" t="e">
        <f t="shared" si="31"/>
        <v>#REF!</v>
      </c>
      <c r="BF34" s="19" t="e">
        <f t="shared" si="32"/>
        <v>#REF!</v>
      </c>
      <c r="BG34" s="19">
        <v>2.0056818181818183</v>
      </c>
      <c r="BH34" s="19" t="e">
        <f t="shared" si="33"/>
        <v>#REF!</v>
      </c>
      <c r="BI34" s="18" t="e">
        <f t="shared" si="34"/>
        <v>#REF!</v>
      </c>
      <c r="BJ34" s="16">
        <f>Solicitacao_Prancha[[#This Row],[qnt_equipamento]]</f>
        <v>8</v>
      </c>
      <c r="BK34" s="19" t="e">
        <f t="shared" si="35"/>
        <v>#REF!</v>
      </c>
    </row>
    <row r="35" spans="1:63" ht="11.25" x14ac:dyDescent="0.2">
      <c r="A35" s="1">
        <v>2523</v>
      </c>
      <c r="B35" s="1" t="s">
        <v>382</v>
      </c>
      <c r="C35" s="1" t="s">
        <v>33</v>
      </c>
      <c r="D35" s="3">
        <v>45615.697222222225</v>
      </c>
      <c r="E35" s="1" t="s">
        <v>116</v>
      </c>
      <c r="F35" s="1" t="s">
        <v>39</v>
      </c>
      <c r="G35" s="1">
        <v>1</v>
      </c>
      <c r="H35" s="1" t="s">
        <v>61</v>
      </c>
      <c r="I35" s="1" t="s">
        <v>228</v>
      </c>
      <c r="J35" s="1" t="s">
        <v>228</v>
      </c>
      <c r="K35" s="1" t="s">
        <v>35</v>
      </c>
      <c r="M35" s="1"/>
      <c r="N35" s="1"/>
      <c r="O35" s="2">
        <v>45617.625</v>
      </c>
      <c r="P35" s="1" t="s">
        <v>318</v>
      </c>
      <c r="Q35" s="1" t="s">
        <v>186</v>
      </c>
      <c r="R35" s="1" t="s">
        <v>187</v>
      </c>
      <c r="T35" s="1" t="s">
        <v>294</v>
      </c>
      <c r="U35" s="1" t="s">
        <v>291</v>
      </c>
      <c r="AB35" s="1" t="s">
        <v>383</v>
      </c>
      <c r="AD35" s="1"/>
      <c r="AF35" s="1"/>
      <c r="AJ35" s="2">
        <v>45615.708078703705</v>
      </c>
      <c r="AK35" s="1" t="s">
        <v>168</v>
      </c>
      <c r="AL35" s="2">
        <v>45615.708078703705</v>
      </c>
      <c r="AM35" s="1" t="s">
        <v>168</v>
      </c>
      <c r="AO35" s="1">
        <v>-49.164636666999968</v>
      </c>
      <c r="AP35" s="1">
        <v>-22.776403332999958</v>
      </c>
      <c r="AQ35" s="9" t="e">
        <f>VLOOKUP(AW35,#REF!,2,0)</f>
        <v>#REF!</v>
      </c>
      <c r="AR35" s="9" t="e">
        <f>VLOOKUP(AX35,#REF!,2,0)</f>
        <v>#REF!</v>
      </c>
      <c r="AS35" s="13">
        <f>Solicitacao_Prancha[[#This Row],[data_reserva]]</f>
        <v>45617.625</v>
      </c>
      <c r="AT35" s="13" t="str">
        <f t="shared" si="27"/>
        <v>Não Aderente</v>
      </c>
      <c r="AU35" s="14">
        <f>((CONCATENATE(Solicitacao_Prancha[[#This Row],[data_calc]]," ",Solicitacao_Prancha[[#This Row],[hora_calc]])-Solicitacao_Prancha[[#This Row],[data_]])*24)+3</f>
        <v>41.266666666546371</v>
      </c>
      <c r="AV35" s="15" t="s">
        <v>577</v>
      </c>
      <c r="AW35" s="16" t="str">
        <f>LEFT(Solicitacao_Prancha[[#This Row],[fazenda_origem]],4)</f>
        <v>0508</v>
      </c>
      <c r="AX35" s="16" t="str">
        <f>LEFT(Solicitacao_Prancha[[#This Row],[fazenda_destino]],4)</f>
        <v>0078</v>
      </c>
      <c r="AY35" s="16" t="str">
        <f t="shared" si="28"/>
        <v>Lençóis Paulista0508</v>
      </c>
      <c r="AZ35" s="16" t="str">
        <f t="shared" si="29"/>
        <v>05080078</v>
      </c>
      <c r="BA35" s="16" t="str">
        <f t="shared" si="30"/>
        <v>Lençóis Paulista0078</v>
      </c>
      <c r="BB35" s="17" t="e">
        <f>VLOOKUP(AY35,#REF!,2,0)</f>
        <v>#REF!</v>
      </c>
      <c r="BC35" s="17" t="e">
        <f>VLOOKUP(AZ35,#REF!,2,0)</f>
        <v>#REF!</v>
      </c>
      <c r="BD35" s="17" t="e">
        <f>VLOOKUP(BA35,#REF!,2,0)</f>
        <v>#REF!</v>
      </c>
      <c r="BE35" s="18" t="e">
        <f t="shared" si="31"/>
        <v>#REF!</v>
      </c>
      <c r="BF35" s="19" t="e">
        <f t="shared" si="32"/>
        <v>#REF!</v>
      </c>
      <c r="BG35" s="19">
        <v>2.0056818181818183</v>
      </c>
      <c r="BH35" s="19" t="e">
        <f t="shared" si="33"/>
        <v>#REF!</v>
      </c>
      <c r="BI35" s="18" t="e">
        <f t="shared" si="34"/>
        <v>#REF!</v>
      </c>
      <c r="BJ35" s="16">
        <f>Solicitacao_Prancha[[#This Row],[qnt_equipamento]]</f>
        <v>1</v>
      </c>
      <c r="BK35" s="19" t="e">
        <f t="shared" si="35"/>
        <v>#REF!</v>
      </c>
    </row>
    <row r="36" spans="1:63" ht="11.25" x14ac:dyDescent="0.2">
      <c r="A36" s="1">
        <v>2530</v>
      </c>
      <c r="B36" s="1" t="s">
        <v>384</v>
      </c>
      <c r="C36" s="1" t="s">
        <v>52</v>
      </c>
      <c r="D36" s="3">
        <v>45615.724999999999</v>
      </c>
      <c r="E36" s="1" t="s">
        <v>161</v>
      </c>
      <c r="F36" s="1" t="s">
        <v>54</v>
      </c>
      <c r="G36" s="1">
        <v>2</v>
      </c>
      <c r="H36" s="1" t="s">
        <v>239</v>
      </c>
      <c r="I36" s="1" t="s">
        <v>229</v>
      </c>
      <c r="J36" s="1" t="s">
        <v>229</v>
      </c>
      <c r="K36" s="1" t="s">
        <v>35</v>
      </c>
      <c r="M36" s="1"/>
      <c r="N36" s="1"/>
      <c r="O36" s="2">
        <v>45617.625</v>
      </c>
      <c r="P36" s="1" t="s">
        <v>318</v>
      </c>
      <c r="Q36" s="1" t="s">
        <v>385</v>
      </c>
      <c r="R36" s="1" t="s">
        <v>385</v>
      </c>
      <c r="T36" s="1" t="s">
        <v>131</v>
      </c>
      <c r="U36" s="1" t="s">
        <v>96</v>
      </c>
      <c r="X36" s="1" t="s">
        <v>386</v>
      </c>
      <c r="AB36" s="1" t="s">
        <v>387</v>
      </c>
      <c r="AD36" s="1"/>
      <c r="AF36" s="1"/>
      <c r="AJ36" s="2">
        <v>45615.765717592592</v>
      </c>
      <c r="AK36" s="1" t="s">
        <v>168</v>
      </c>
      <c r="AL36" s="2">
        <v>45615.765717592592</v>
      </c>
      <c r="AM36" s="1" t="s">
        <v>168</v>
      </c>
      <c r="AO36" s="1">
        <v>-48.820502919999967</v>
      </c>
      <c r="AP36" s="1">
        <v>-22.56956860999998</v>
      </c>
      <c r="AQ36" s="9" t="e">
        <f>VLOOKUP(AW36,#REF!,2,0)</f>
        <v>#REF!</v>
      </c>
      <c r="AR36" s="9" t="e">
        <f>VLOOKUP(AX36,#REF!,2,0)</f>
        <v>#REF!</v>
      </c>
      <c r="AS36" s="13">
        <f>Solicitacao_Prancha[[#This Row],[data_reserva]]</f>
        <v>45617.625</v>
      </c>
      <c r="AT36" s="13" t="str">
        <f t="shared" si="27"/>
        <v>Não Aderente</v>
      </c>
      <c r="AU36" s="14">
        <f>((CONCATENATE(Solicitacao_Prancha[[#This Row],[data_calc]]," ",Solicitacao_Prancha[[#This Row],[hora_calc]])-Solicitacao_Prancha[[#This Row],[data_]])*24)+3</f>
        <v>47.933333333290648</v>
      </c>
      <c r="AV36" s="15" t="s">
        <v>577</v>
      </c>
      <c r="AW36" s="16" t="str">
        <f>LEFT(Solicitacao_Prancha[[#This Row],[fazenda_origem]],4)</f>
        <v>0265</v>
      </c>
      <c r="AX36" s="16" t="str">
        <f>LEFT(Solicitacao_Prancha[[#This Row],[fazenda_destino]],4)</f>
        <v>0275</v>
      </c>
      <c r="AY36" s="16" t="str">
        <f t="shared" si="28"/>
        <v>Lençóis Paulista0265</v>
      </c>
      <c r="AZ36" s="16" t="str">
        <f t="shared" si="29"/>
        <v>02650275</v>
      </c>
      <c r="BA36" s="16" t="str">
        <f t="shared" si="30"/>
        <v>Lençóis Paulista0275</v>
      </c>
      <c r="BB36" s="17" t="e">
        <f>VLOOKUP(AY36,#REF!,2,0)</f>
        <v>#REF!</v>
      </c>
      <c r="BC36" s="17" t="e">
        <f>VLOOKUP(AZ36,#REF!,2,0)</f>
        <v>#REF!</v>
      </c>
      <c r="BD36" s="17" t="e">
        <f>VLOOKUP(BA36,#REF!,2,0)</f>
        <v>#REF!</v>
      </c>
      <c r="BE36" s="18" t="e">
        <f t="shared" si="31"/>
        <v>#REF!</v>
      </c>
      <c r="BF36" s="19" t="e">
        <f t="shared" si="32"/>
        <v>#REF!</v>
      </c>
      <c r="BG36" s="19">
        <v>2.0056818181818183</v>
      </c>
      <c r="BH36" s="19" t="e">
        <f t="shared" si="33"/>
        <v>#REF!</v>
      </c>
      <c r="BI36" s="18" t="e">
        <f t="shared" si="34"/>
        <v>#REF!</v>
      </c>
      <c r="BJ36" s="16">
        <f>Solicitacao_Prancha[[#This Row],[qnt_equipamento]]</f>
        <v>2</v>
      </c>
      <c r="BK36" s="19" t="e">
        <f t="shared" si="35"/>
        <v>#REF!</v>
      </c>
    </row>
    <row r="37" spans="1:63" ht="11.25" x14ac:dyDescent="0.2">
      <c r="A37" s="1">
        <v>2525</v>
      </c>
      <c r="B37" s="1" t="s">
        <v>389</v>
      </c>
      <c r="C37" s="1" t="s">
        <v>33</v>
      </c>
      <c r="D37" s="3">
        <v>45615.730555555558</v>
      </c>
      <c r="E37" s="1" t="s">
        <v>390</v>
      </c>
      <c r="F37" s="1" t="s">
        <v>34</v>
      </c>
      <c r="G37" s="1">
        <v>6</v>
      </c>
      <c r="H37" s="1" t="s">
        <v>40</v>
      </c>
      <c r="I37" s="1" t="s">
        <v>229</v>
      </c>
      <c r="J37" s="1" t="s">
        <v>233</v>
      </c>
      <c r="K37" s="1" t="s">
        <v>35</v>
      </c>
      <c r="M37" s="1"/>
      <c r="N37" s="1"/>
      <c r="O37" s="2">
        <v>45617.625</v>
      </c>
      <c r="P37" s="1" t="s">
        <v>318</v>
      </c>
      <c r="Q37" s="1" t="s">
        <v>171</v>
      </c>
      <c r="R37" s="1" t="s">
        <v>172</v>
      </c>
      <c r="T37" s="1" t="s">
        <v>250</v>
      </c>
      <c r="U37" s="1" t="s">
        <v>249</v>
      </c>
      <c r="AB37" s="1" t="s">
        <v>391</v>
      </c>
      <c r="AD37" s="1"/>
      <c r="AF37" s="1"/>
      <c r="AJ37" s="2">
        <v>45615.732222222221</v>
      </c>
      <c r="AK37" s="1" t="s">
        <v>168</v>
      </c>
      <c r="AL37" s="2">
        <v>45615.732222222221</v>
      </c>
      <c r="AM37" s="1" t="s">
        <v>168</v>
      </c>
      <c r="AN37" s="1" t="s">
        <v>392</v>
      </c>
      <c r="AO37" s="1">
        <v>-49.705656799999993</v>
      </c>
      <c r="AP37" s="1">
        <v>-21.951917199999968</v>
      </c>
      <c r="AQ37" s="9" t="e">
        <f>VLOOKUP(AW37,#REF!,2,0)</f>
        <v>#REF!</v>
      </c>
      <c r="AR37" s="9" t="e">
        <f>VLOOKUP(AX37,#REF!,2,0)</f>
        <v>#REF!</v>
      </c>
      <c r="AS37" s="13">
        <f>Solicitacao_Prancha[[#This Row],[data_reserva]]</f>
        <v>45617.625</v>
      </c>
      <c r="AT37" s="13" t="str">
        <f t="shared" si="27"/>
        <v>Não Aderente</v>
      </c>
      <c r="AU37" s="14">
        <f>((CONCATENATE(Solicitacao_Prancha[[#This Row],[data_calc]]," ",Solicitacao_Prancha[[#This Row],[hora_calc]])-Solicitacao_Prancha[[#This Row],[data_]])*24)+3</f>
        <v>41.466666666674428</v>
      </c>
      <c r="AV37" s="15" t="s">
        <v>577</v>
      </c>
      <c r="AW37" s="16" t="str">
        <f>LEFT(Solicitacao_Prancha[[#This Row],[fazenda_origem]],4)</f>
        <v>0384</v>
      </c>
      <c r="AX37" s="16" t="str">
        <f>LEFT(Solicitacao_Prancha[[#This Row],[fazenda_destino]],4)</f>
        <v>0422</v>
      </c>
      <c r="AY37" s="16" t="str">
        <f t="shared" si="28"/>
        <v>Lençóis Paulista0384</v>
      </c>
      <c r="AZ37" s="16" t="str">
        <f t="shared" si="29"/>
        <v>03840422</v>
      </c>
      <c r="BA37" s="16" t="str">
        <f t="shared" si="30"/>
        <v>Lençóis Paulista0422</v>
      </c>
      <c r="BB37" s="17" t="e">
        <f>VLOOKUP(AY37,#REF!,2,0)</f>
        <v>#REF!</v>
      </c>
      <c r="BC37" s="17" t="e">
        <f>VLOOKUP(AZ37,#REF!,2,0)</f>
        <v>#REF!</v>
      </c>
      <c r="BD37" s="17" t="e">
        <f>VLOOKUP(BA37,#REF!,2,0)</f>
        <v>#REF!</v>
      </c>
      <c r="BE37" s="18" t="e">
        <f t="shared" si="31"/>
        <v>#REF!</v>
      </c>
      <c r="BF37" s="19" t="e">
        <f t="shared" si="32"/>
        <v>#REF!</v>
      </c>
      <c r="BG37" s="19">
        <v>2.0056818181818183</v>
      </c>
      <c r="BH37" s="19" t="e">
        <f t="shared" si="33"/>
        <v>#REF!</v>
      </c>
      <c r="BI37" s="18" t="e">
        <f t="shared" si="34"/>
        <v>#REF!</v>
      </c>
      <c r="BJ37" s="16">
        <f>Solicitacao_Prancha[[#This Row],[qnt_equipamento]]</f>
        <v>6</v>
      </c>
      <c r="BK37" s="19" t="e">
        <f t="shared" si="35"/>
        <v>#REF!</v>
      </c>
    </row>
    <row r="38" spans="1:63" ht="11.25" x14ac:dyDescent="0.2">
      <c r="A38" s="1">
        <v>2526</v>
      </c>
      <c r="B38" s="1" t="s">
        <v>398</v>
      </c>
      <c r="C38" s="1" t="s">
        <v>33</v>
      </c>
      <c r="D38" s="3">
        <v>45615.734027777777</v>
      </c>
      <c r="E38" s="1" t="s">
        <v>390</v>
      </c>
      <c r="F38" s="1" t="s">
        <v>34</v>
      </c>
      <c r="G38" s="1">
        <v>10</v>
      </c>
      <c r="H38" s="1" t="s">
        <v>40</v>
      </c>
      <c r="I38" s="1" t="s">
        <v>233</v>
      </c>
      <c r="J38" s="1" t="s">
        <v>233</v>
      </c>
      <c r="K38" s="1" t="s">
        <v>35</v>
      </c>
      <c r="M38" s="1"/>
      <c r="N38" s="1"/>
      <c r="O38" s="2">
        <v>45618.625</v>
      </c>
      <c r="P38" s="1" t="s">
        <v>376</v>
      </c>
      <c r="Q38" s="1" t="s">
        <v>171</v>
      </c>
      <c r="R38" s="1" t="s">
        <v>172</v>
      </c>
      <c r="T38" s="1" t="s">
        <v>250</v>
      </c>
      <c r="U38" s="1" t="s">
        <v>249</v>
      </c>
      <c r="AB38" s="1" t="s">
        <v>399</v>
      </c>
      <c r="AD38" s="1"/>
      <c r="AF38" s="1"/>
      <c r="AJ38" s="2">
        <v>45615.735254629632</v>
      </c>
      <c r="AK38" s="1" t="s">
        <v>168</v>
      </c>
      <c r="AL38" s="2">
        <v>45615.735254629632</v>
      </c>
      <c r="AM38" s="1" t="s">
        <v>168</v>
      </c>
      <c r="AN38" s="1" t="s">
        <v>392</v>
      </c>
      <c r="AO38" s="1">
        <v>-49.705656799999993</v>
      </c>
      <c r="AP38" s="1">
        <v>-21.951917199999968</v>
      </c>
      <c r="AQ38" s="9" t="e">
        <f>VLOOKUP(AW38,#REF!,2,0)</f>
        <v>#REF!</v>
      </c>
      <c r="AR38" s="9" t="e">
        <f>VLOOKUP(AX38,#REF!,2,0)</f>
        <v>#REF!</v>
      </c>
      <c r="AS38" s="13">
        <f>Solicitacao_Prancha[[#This Row],[data_reserva]]</f>
        <v>45618.625</v>
      </c>
      <c r="AT38" s="13" t="str">
        <f t="shared" si="27"/>
        <v>Aderente</v>
      </c>
      <c r="AU38" s="14">
        <f>((CONCATENATE(Solicitacao_Prancha[[#This Row],[data_calc]]," ",Solicitacao_Prancha[[#This Row],[hora_calc]])-Solicitacao_Prancha[[#This Row],[data_]])*24)+3</f>
        <v>65.383333333418705</v>
      </c>
      <c r="AV38" s="15" t="s">
        <v>577</v>
      </c>
      <c r="AW38" s="16" t="str">
        <f>LEFT(Solicitacao_Prancha[[#This Row],[fazenda_origem]],4)</f>
        <v>0384</v>
      </c>
      <c r="AX38" s="16" t="str">
        <f>LEFT(Solicitacao_Prancha[[#This Row],[fazenda_destino]],4)</f>
        <v>0422</v>
      </c>
      <c r="AY38" s="16" t="str">
        <f t="shared" si="28"/>
        <v>Lençóis Paulista0384</v>
      </c>
      <c r="AZ38" s="16" t="str">
        <f t="shared" si="29"/>
        <v>03840422</v>
      </c>
      <c r="BA38" s="16" t="str">
        <f t="shared" si="30"/>
        <v>Lençóis Paulista0422</v>
      </c>
      <c r="BB38" s="17" t="e">
        <f>VLOOKUP(AY38,#REF!,2,0)</f>
        <v>#REF!</v>
      </c>
      <c r="BC38" s="17" t="e">
        <f>VLOOKUP(AZ38,#REF!,2,0)</f>
        <v>#REF!</v>
      </c>
      <c r="BD38" s="17" t="e">
        <f>VLOOKUP(BA38,#REF!,2,0)</f>
        <v>#REF!</v>
      </c>
      <c r="BE38" s="18" t="e">
        <f t="shared" si="31"/>
        <v>#REF!</v>
      </c>
      <c r="BF38" s="19" t="e">
        <f t="shared" si="32"/>
        <v>#REF!</v>
      </c>
      <c r="BG38" s="19">
        <v>2.0056818181818183</v>
      </c>
      <c r="BH38" s="19" t="e">
        <f t="shared" si="33"/>
        <v>#REF!</v>
      </c>
      <c r="BI38" s="18" t="e">
        <f t="shared" si="34"/>
        <v>#REF!</v>
      </c>
      <c r="BJ38" s="16">
        <f>Solicitacao_Prancha[[#This Row],[qnt_equipamento]]</f>
        <v>10</v>
      </c>
      <c r="BK38" s="19" t="e">
        <f t="shared" si="35"/>
        <v>#REF!</v>
      </c>
    </row>
    <row r="39" spans="1:63" ht="11.25" x14ac:dyDescent="0.2">
      <c r="A39" s="1">
        <v>2528</v>
      </c>
      <c r="B39" s="1" t="s">
        <v>393</v>
      </c>
      <c r="C39" s="1" t="s">
        <v>166</v>
      </c>
      <c r="D39" s="3">
        <v>45615.734027777777</v>
      </c>
      <c r="E39" s="1" t="s">
        <v>394</v>
      </c>
      <c r="F39" s="1" t="s">
        <v>37</v>
      </c>
      <c r="G39" s="1">
        <v>2</v>
      </c>
      <c r="H39" s="1" t="s">
        <v>167</v>
      </c>
      <c r="I39" s="1" t="s">
        <v>228</v>
      </c>
      <c r="J39" s="1" t="s">
        <v>233</v>
      </c>
      <c r="K39" s="1" t="s">
        <v>35</v>
      </c>
      <c r="M39" s="1"/>
      <c r="N39" s="1"/>
      <c r="O39" s="2">
        <v>45617.625</v>
      </c>
      <c r="P39" s="1" t="s">
        <v>318</v>
      </c>
      <c r="Q39" s="1" t="s">
        <v>171</v>
      </c>
      <c r="R39" s="1" t="s">
        <v>172</v>
      </c>
      <c r="T39" s="1" t="s">
        <v>157</v>
      </c>
      <c r="U39" s="1" t="s">
        <v>308</v>
      </c>
      <c r="X39" s="1" t="s">
        <v>395</v>
      </c>
      <c r="AB39" s="1" t="s">
        <v>396</v>
      </c>
      <c r="AD39" s="1"/>
      <c r="AF39" s="1"/>
      <c r="AJ39" s="2">
        <v>45615.740648148145</v>
      </c>
      <c r="AK39" s="1" t="s">
        <v>397</v>
      </c>
      <c r="AL39" s="2">
        <v>45615.740648148145</v>
      </c>
      <c r="AM39" s="1" t="s">
        <v>397</v>
      </c>
      <c r="AN39" s="1" t="s">
        <v>392</v>
      </c>
      <c r="AO39" s="1">
        <v>-49.705656799999993</v>
      </c>
      <c r="AP39" s="1">
        <v>-21.951917199999968</v>
      </c>
      <c r="AQ39" s="9" t="e">
        <f>VLOOKUP(AW39,#REF!,2,0)</f>
        <v>#REF!</v>
      </c>
      <c r="AR39" s="9" t="e">
        <f>VLOOKUP(AX39,#REF!,2,0)</f>
        <v>#REF!</v>
      </c>
      <c r="AS39" s="13">
        <f>Solicitacao_Prancha[[#This Row],[data_reserva]]</f>
        <v>45617.625</v>
      </c>
      <c r="AT39" s="13" t="str">
        <f t="shared" si="27"/>
        <v>Não Aderente</v>
      </c>
      <c r="AU39" s="14">
        <f>((CONCATENATE(Solicitacao_Prancha[[#This Row],[data_calc]]," ",Solicitacao_Prancha[[#This Row],[hora_calc]])-Solicitacao_Prancha[[#This Row],[data_]])*24)+3</f>
        <v>41.383333333418705</v>
      </c>
      <c r="AV39" s="15" t="s">
        <v>577</v>
      </c>
      <c r="AW39" s="16" t="str">
        <f>LEFT(Solicitacao_Prancha[[#This Row],[fazenda_origem]],4)</f>
        <v>0062</v>
      </c>
      <c r="AX39" s="16" t="str">
        <f>LEFT(Solicitacao_Prancha[[#This Row],[fazenda_destino]],4)</f>
        <v>0029</v>
      </c>
      <c r="AY39" s="16" t="str">
        <f t="shared" si="28"/>
        <v>Lençóis Paulista0062</v>
      </c>
      <c r="AZ39" s="16" t="str">
        <f t="shared" si="29"/>
        <v>00620029</v>
      </c>
      <c r="BA39" s="16" t="str">
        <f t="shared" si="30"/>
        <v>Lençóis Paulista0029</v>
      </c>
      <c r="BB39" s="17" t="e">
        <f>VLOOKUP(AY39,#REF!,2,0)</f>
        <v>#REF!</v>
      </c>
      <c r="BC39" s="17" t="e">
        <f>VLOOKUP(AZ39,#REF!,2,0)</f>
        <v>#REF!</v>
      </c>
      <c r="BD39" s="17" t="e">
        <f>VLOOKUP(BA39,#REF!,2,0)</f>
        <v>#REF!</v>
      </c>
      <c r="BE39" s="18" t="e">
        <f t="shared" si="31"/>
        <v>#REF!</v>
      </c>
      <c r="BF39" s="19" t="e">
        <f t="shared" si="32"/>
        <v>#REF!</v>
      </c>
      <c r="BG39" s="19">
        <v>2.0056818181818183</v>
      </c>
      <c r="BH39" s="19" t="e">
        <f t="shared" si="33"/>
        <v>#REF!</v>
      </c>
      <c r="BI39" s="18" t="e">
        <f t="shared" si="34"/>
        <v>#REF!</v>
      </c>
      <c r="BJ39" s="16">
        <f>Solicitacao_Prancha[[#This Row],[qnt_equipamento]]</f>
        <v>2</v>
      </c>
      <c r="BK39" s="19" t="e">
        <f t="shared" si="35"/>
        <v>#REF!</v>
      </c>
    </row>
    <row r="40" spans="1:63" ht="11.25" x14ac:dyDescent="0.2">
      <c r="A40" s="1">
        <v>2527</v>
      </c>
      <c r="B40" s="1" t="s">
        <v>400</v>
      </c>
      <c r="C40" s="1" t="s">
        <v>33</v>
      </c>
      <c r="D40" s="3">
        <v>45615.736805555556</v>
      </c>
      <c r="E40" s="1" t="s">
        <v>113</v>
      </c>
      <c r="F40" s="1" t="s">
        <v>34</v>
      </c>
      <c r="G40" s="1">
        <v>1</v>
      </c>
      <c r="H40" s="1" t="s">
        <v>70</v>
      </c>
      <c r="I40" s="1" t="s">
        <v>228</v>
      </c>
      <c r="J40" s="1" t="s">
        <v>229</v>
      </c>
      <c r="K40" s="1" t="s">
        <v>35</v>
      </c>
      <c r="M40" s="1"/>
      <c r="N40" s="1"/>
      <c r="O40" s="2">
        <v>45617.625</v>
      </c>
      <c r="P40" s="1" t="s">
        <v>318</v>
      </c>
      <c r="Q40" s="1" t="s">
        <v>171</v>
      </c>
      <c r="R40" s="1" t="s">
        <v>172</v>
      </c>
      <c r="T40" s="1" t="s">
        <v>252</v>
      </c>
      <c r="U40" s="1" t="s">
        <v>47</v>
      </c>
      <c r="X40" s="1" t="s">
        <v>401</v>
      </c>
      <c r="AB40" s="1" t="s">
        <v>374</v>
      </c>
      <c r="AD40" s="1"/>
      <c r="AF40" s="1"/>
      <c r="AJ40" s="2">
        <v>45615.739699074074</v>
      </c>
      <c r="AK40" s="1" t="s">
        <v>168</v>
      </c>
      <c r="AL40" s="2">
        <v>45615.739699074074</v>
      </c>
      <c r="AM40" s="1" t="s">
        <v>168</v>
      </c>
      <c r="AN40" s="1" t="s">
        <v>392</v>
      </c>
      <c r="AO40" s="1">
        <v>-49.381023299999981</v>
      </c>
      <c r="AP40" s="1">
        <v>-22.594198399999975</v>
      </c>
      <c r="AQ40" s="9" t="e">
        <f>VLOOKUP(AW40,#REF!,2,0)</f>
        <v>#REF!</v>
      </c>
      <c r="AR40" s="9" t="e">
        <f>VLOOKUP(AX40,#REF!,2,0)</f>
        <v>#REF!</v>
      </c>
      <c r="AS40" s="13">
        <f>Solicitacao_Prancha[[#This Row],[data_reserva]]</f>
        <v>45617.625</v>
      </c>
      <c r="AT40" s="13" t="str">
        <f t="shared" si="27"/>
        <v>Não Aderente</v>
      </c>
      <c r="AU40" s="14">
        <f>((CONCATENATE(Solicitacao_Prancha[[#This Row],[data_calc]]," ",Solicitacao_Prancha[[#This Row],[hora_calc]])-Solicitacao_Prancha[[#This Row],[data_]])*24)+3</f>
        <v>41.316666666709352</v>
      </c>
      <c r="AV40" s="15" t="s">
        <v>577</v>
      </c>
      <c r="AW40" s="16" t="str">
        <f>LEFT(Solicitacao_Prancha[[#This Row],[fazenda_origem]],4)</f>
        <v>0073</v>
      </c>
      <c r="AX40" s="16" t="str">
        <f>LEFT(Solicitacao_Prancha[[#This Row],[fazenda_destino]],4)</f>
        <v>BRLP</v>
      </c>
      <c r="AY40" s="16" t="str">
        <f t="shared" si="28"/>
        <v>Lençóis Paulista0073</v>
      </c>
      <c r="AZ40" s="16" t="str">
        <f t="shared" si="29"/>
        <v>0073BRLP</v>
      </c>
      <c r="BA40" s="16" t="str">
        <f t="shared" si="30"/>
        <v>Lençóis PaulistaBRLP</v>
      </c>
      <c r="BB40" s="17" t="e">
        <f>VLOOKUP(AY40,#REF!,2,0)</f>
        <v>#REF!</v>
      </c>
      <c r="BC40" s="17" t="e">
        <f>VLOOKUP(AZ40,#REF!,2,0)</f>
        <v>#REF!</v>
      </c>
      <c r="BD40" s="17" t="e">
        <f>VLOOKUP(BA40,#REF!,2,0)</f>
        <v>#REF!</v>
      </c>
      <c r="BE40" s="18" t="e">
        <f t="shared" si="31"/>
        <v>#REF!</v>
      </c>
      <c r="BF40" s="19" t="e">
        <f t="shared" si="32"/>
        <v>#REF!</v>
      </c>
      <c r="BG40" s="19">
        <v>2.0056818181818183</v>
      </c>
      <c r="BH40" s="19" t="e">
        <f t="shared" si="33"/>
        <v>#REF!</v>
      </c>
      <c r="BI40" s="18" t="e">
        <f t="shared" si="34"/>
        <v>#REF!</v>
      </c>
      <c r="BJ40" s="16">
        <f>Solicitacao_Prancha[[#This Row],[qnt_equipamento]]</f>
        <v>1</v>
      </c>
      <c r="BK40" s="19" t="e">
        <f t="shared" si="35"/>
        <v>#REF!</v>
      </c>
    </row>
    <row r="41" spans="1:63" ht="11.25" x14ac:dyDescent="0.2">
      <c r="A41" s="1">
        <v>2529</v>
      </c>
      <c r="B41" s="1" t="s">
        <v>402</v>
      </c>
      <c r="C41" s="1" t="s">
        <v>33</v>
      </c>
      <c r="D41" s="3">
        <v>45615.739583333336</v>
      </c>
      <c r="E41" s="1" t="s">
        <v>113</v>
      </c>
      <c r="F41" s="1" t="s">
        <v>39</v>
      </c>
      <c r="G41" s="1">
        <v>1</v>
      </c>
      <c r="H41" s="1" t="s">
        <v>70</v>
      </c>
      <c r="I41" s="1" t="s">
        <v>228</v>
      </c>
      <c r="J41" s="1" t="s">
        <v>228</v>
      </c>
      <c r="K41" s="1" t="s">
        <v>35</v>
      </c>
      <c r="M41" s="1"/>
      <c r="N41" s="1"/>
      <c r="O41" s="2">
        <v>45618.625</v>
      </c>
      <c r="P41" s="1" t="s">
        <v>376</v>
      </c>
      <c r="Q41" s="1" t="s">
        <v>171</v>
      </c>
      <c r="R41" s="1" t="s">
        <v>172</v>
      </c>
      <c r="T41" s="1" t="s">
        <v>252</v>
      </c>
      <c r="U41" s="1" t="s">
        <v>292</v>
      </c>
      <c r="AB41" s="1" t="s">
        <v>403</v>
      </c>
      <c r="AD41" s="1"/>
      <c r="AF41" s="1"/>
      <c r="AJ41" s="2">
        <v>45615.740856481483</v>
      </c>
      <c r="AK41" s="1" t="s">
        <v>168</v>
      </c>
      <c r="AL41" s="2">
        <v>45615.740856481483</v>
      </c>
      <c r="AM41" s="1" t="s">
        <v>168</v>
      </c>
      <c r="AN41" s="1" t="s">
        <v>392</v>
      </c>
      <c r="AO41" s="1">
        <v>-49.381023299999981</v>
      </c>
      <c r="AP41" s="1">
        <v>-22.594198399999975</v>
      </c>
      <c r="AQ41" s="9" t="e">
        <f>VLOOKUP(AW41,#REF!,2,0)</f>
        <v>#REF!</v>
      </c>
      <c r="AR41" s="9" t="e">
        <f>VLOOKUP(AX41,#REF!,2,0)</f>
        <v>#REF!</v>
      </c>
      <c r="AS41" s="13">
        <f>Solicitacao_Prancha[[#This Row],[data_reserva]]</f>
        <v>45618.625</v>
      </c>
      <c r="AT41" s="13" t="str">
        <f t="shared" si="27"/>
        <v>Aderente</v>
      </c>
      <c r="AU41" s="14">
        <f>((CONCATENATE(Solicitacao_Prancha[[#This Row],[data_calc]]," ",Solicitacao_Prancha[[#This Row],[hora_calc]])-Solicitacao_Prancha[[#This Row],[data_]])*24)+3</f>
        <v>65.25</v>
      </c>
      <c r="AV41" s="15" t="s">
        <v>577</v>
      </c>
      <c r="AW41" s="16" t="str">
        <f>LEFT(Solicitacao_Prancha[[#This Row],[fazenda_origem]],4)</f>
        <v>0073</v>
      </c>
      <c r="AX41" s="16" t="str">
        <f>LEFT(Solicitacao_Prancha[[#This Row],[fazenda_destino]],4)</f>
        <v>0349</v>
      </c>
      <c r="AY41" s="16" t="str">
        <f t="shared" si="28"/>
        <v>Lençóis Paulista0073</v>
      </c>
      <c r="AZ41" s="16" t="str">
        <f t="shared" si="29"/>
        <v>00730349</v>
      </c>
      <c r="BA41" s="16" t="str">
        <f t="shared" si="30"/>
        <v>Lençóis Paulista0349</v>
      </c>
      <c r="BB41" s="17" t="e">
        <f>VLOOKUP(AY41,#REF!,2,0)</f>
        <v>#REF!</v>
      </c>
      <c r="BC41" s="17" t="e">
        <f>VLOOKUP(AZ41,#REF!,2,0)</f>
        <v>#REF!</v>
      </c>
      <c r="BD41" s="17" t="e">
        <f>VLOOKUP(BA41,#REF!,2,0)</f>
        <v>#REF!</v>
      </c>
      <c r="BE41" s="18" t="e">
        <f t="shared" si="31"/>
        <v>#REF!</v>
      </c>
      <c r="BF41" s="19" t="e">
        <f t="shared" si="32"/>
        <v>#REF!</v>
      </c>
      <c r="BG41" s="19">
        <v>2.0056818181818183</v>
      </c>
      <c r="BH41" s="19" t="e">
        <f t="shared" si="33"/>
        <v>#REF!</v>
      </c>
      <c r="BI41" s="18" t="e">
        <f t="shared" si="34"/>
        <v>#REF!</v>
      </c>
      <c r="BJ41" s="16">
        <f>Solicitacao_Prancha[[#This Row],[qnt_equipamento]]</f>
        <v>1</v>
      </c>
      <c r="BK41" s="19" t="e">
        <f t="shared" si="35"/>
        <v>#REF!</v>
      </c>
    </row>
    <row r="42" spans="1:63" ht="11.25" x14ac:dyDescent="0.2">
      <c r="A42" s="1">
        <v>2536</v>
      </c>
      <c r="B42" s="1" t="s">
        <v>410</v>
      </c>
      <c r="C42" s="1" t="s">
        <v>52</v>
      </c>
      <c r="D42" s="3">
        <v>45615.765277777777</v>
      </c>
      <c r="E42" s="1" t="s">
        <v>161</v>
      </c>
      <c r="F42" s="1" t="s">
        <v>54</v>
      </c>
      <c r="G42" s="1">
        <v>1</v>
      </c>
      <c r="H42" s="1" t="s">
        <v>405</v>
      </c>
      <c r="I42" s="1" t="s">
        <v>228</v>
      </c>
      <c r="J42" s="1" t="s">
        <v>229</v>
      </c>
      <c r="K42" s="1" t="s">
        <v>35</v>
      </c>
      <c r="M42" s="1"/>
      <c r="N42" s="1"/>
      <c r="O42" s="2">
        <v>45617.625</v>
      </c>
      <c r="P42" s="1" t="s">
        <v>318</v>
      </c>
      <c r="Q42" s="1" t="s">
        <v>220</v>
      </c>
      <c r="R42" s="1" t="s">
        <v>220</v>
      </c>
      <c r="T42" s="1" t="s">
        <v>240</v>
      </c>
      <c r="U42" s="1" t="s">
        <v>62</v>
      </c>
      <c r="X42" s="1" t="s">
        <v>406</v>
      </c>
      <c r="AB42" s="1" t="s">
        <v>407</v>
      </c>
      <c r="AD42" s="1"/>
      <c r="AF42" s="1"/>
      <c r="AJ42" s="2">
        <v>45615.896412037036</v>
      </c>
      <c r="AK42" s="1" t="s">
        <v>168</v>
      </c>
      <c r="AL42" s="2">
        <v>45615.896412037036</v>
      </c>
      <c r="AM42" s="1" t="s">
        <v>168</v>
      </c>
      <c r="AO42" s="1">
        <v>-48.820297669999952</v>
      </c>
      <c r="AP42" s="1">
        <v>-22.569624449999939</v>
      </c>
      <c r="AQ42" s="9" t="e">
        <f>VLOOKUP(AW42,#REF!,2,0)</f>
        <v>#REF!</v>
      </c>
      <c r="AR42" s="9" t="e">
        <f>VLOOKUP(AX42,#REF!,2,0)</f>
        <v>#REF!</v>
      </c>
      <c r="AS42" s="13">
        <f>Solicitacao_Prancha[[#This Row],[data_reserva]]</f>
        <v>45617.625</v>
      </c>
      <c r="AT42" s="13" t="str">
        <f t="shared" si="27"/>
        <v>Não Aderente</v>
      </c>
      <c r="AU42" s="14">
        <f>((CONCATENATE(Solicitacao_Prancha[[#This Row],[data_calc]]," ",Solicitacao_Prancha[[#This Row],[hora_calc]])-Solicitacao_Prancha[[#This Row],[data_]])*24)+3</f>
        <v>45.133333333418705</v>
      </c>
      <c r="AV42" s="15" t="s">
        <v>577</v>
      </c>
      <c r="AW42" s="16" t="str">
        <f>LEFT(Solicitacao_Prancha[[#This Row],[fazenda_origem]],4)</f>
        <v>0541</v>
      </c>
      <c r="AX42" s="16" t="str">
        <f>LEFT(Solicitacao_Prancha[[#This Row],[fazenda_destino]],4)</f>
        <v>0268</v>
      </c>
      <c r="AY42" s="16" t="str">
        <f t="shared" si="28"/>
        <v>Lençóis Paulista0541</v>
      </c>
      <c r="AZ42" s="16" t="str">
        <f t="shared" si="29"/>
        <v>05410268</v>
      </c>
      <c r="BA42" s="16" t="str">
        <f t="shared" si="30"/>
        <v>Lençóis Paulista0268</v>
      </c>
      <c r="BB42" s="17" t="e">
        <f>VLOOKUP(AY42,#REF!,2,0)</f>
        <v>#REF!</v>
      </c>
      <c r="BC42" s="17" t="e">
        <f>VLOOKUP(AZ42,#REF!,2,0)</f>
        <v>#REF!</v>
      </c>
      <c r="BD42" s="17" t="e">
        <f>VLOOKUP(BA42,#REF!,2,0)</f>
        <v>#REF!</v>
      </c>
      <c r="BE42" s="18" t="e">
        <f t="shared" si="31"/>
        <v>#REF!</v>
      </c>
      <c r="BF42" s="19" t="e">
        <f t="shared" si="32"/>
        <v>#REF!</v>
      </c>
      <c r="BG42" s="19">
        <v>2.0056818181818183</v>
      </c>
      <c r="BH42" s="19" t="e">
        <f t="shared" si="33"/>
        <v>#REF!</v>
      </c>
      <c r="BI42" s="18" t="e">
        <f t="shared" si="34"/>
        <v>#REF!</v>
      </c>
      <c r="BJ42" s="16">
        <f>Solicitacao_Prancha[[#This Row],[qnt_equipamento]]</f>
        <v>1</v>
      </c>
      <c r="BK42" s="19" t="e">
        <f t="shared" si="35"/>
        <v>#REF!</v>
      </c>
    </row>
    <row r="43" spans="1:63" ht="11.25" x14ac:dyDescent="0.2">
      <c r="A43" s="1">
        <v>2531</v>
      </c>
      <c r="B43" s="1" t="s">
        <v>404</v>
      </c>
      <c r="C43" s="1" t="s">
        <v>52</v>
      </c>
      <c r="D43" s="3">
        <v>45615.765277777777</v>
      </c>
      <c r="E43" s="1" t="s">
        <v>161</v>
      </c>
      <c r="F43" s="1" t="s">
        <v>54</v>
      </c>
      <c r="G43" s="1">
        <v>1</v>
      </c>
      <c r="H43" s="1" t="s">
        <v>405</v>
      </c>
      <c r="I43" s="1" t="s">
        <v>228</v>
      </c>
      <c r="J43" s="1" t="s">
        <v>229</v>
      </c>
      <c r="K43" s="1" t="s">
        <v>35</v>
      </c>
      <c r="M43" s="1"/>
      <c r="N43" s="1"/>
      <c r="O43" s="2">
        <v>45617.625</v>
      </c>
      <c r="P43" s="1" t="s">
        <v>318</v>
      </c>
      <c r="Q43" s="1" t="s">
        <v>220</v>
      </c>
      <c r="R43" s="1" t="s">
        <v>220</v>
      </c>
      <c r="T43" s="1" t="s">
        <v>240</v>
      </c>
      <c r="U43" s="1" t="s">
        <v>96</v>
      </c>
      <c r="X43" s="1" t="s">
        <v>406</v>
      </c>
      <c r="AB43" s="1" t="s">
        <v>407</v>
      </c>
      <c r="AD43" s="1"/>
      <c r="AF43" s="1"/>
      <c r="AJ43" s="2">
        <v>45615.767789351848</v>
      </c>
      <c r="AK43" s="1" t="s">
        <v>168</v>
      </c>
      <c r="AL43" s="2">
        <v>45615.767789351848</v>
      </c>
      <c r="AM43" s="1" t="s">
        <v>168</v>
      </c>
      <c r="AO43" s="1">
        <v>-48.820297669999952</v>
      </c>
      <c r="AP43" s="1">
        <v>-22.569624449999939</v>
      </c>
      <c r="AQ43" s="9" t="e">
        <f>VLOOKUP(AW43,#REF!,2,0)</f>
        <v>#REF!</v>
      </c>
      <c r="AR43" s="9" t="e">
        <f>VLOOKUP(AX43,#REF!,2,0)</f>
        <v>#REF!</v>
      </c>
      <c r="AS43" s="13">
        <f>Solicitacao_Prancha[[#This Row],[data_reserva]]</f>
        <v>45617.625</v>
      </c>
      <c r="AT43" s="13" t="str">
        <f t="shared" si="27"/>
        <v>Não Aderente</v>
      </c>
      <c r="AU43" s="14">
        <f>((CONCATENATE(Solicitacao_Prancha[[#This Row],[data_calc]]," ",Solicitacao_Prancha[[#This Row],[hora_calc]])-Solicitacao_Prancha[[#This Row],[data_]])*24)+3</f>
        <v>45.133333333418705</v>
      </c>
      <c r="AV43" s="15" t="s">
        <v>577</v>
      </c>
      <c r="AW43" s="16" t="str">
        <f>LEFT(Solicitacao_Prancha[[#This Row],[fazenda_origem]],4)</f>
        <v>0541</v>
      </c>
      <c r="AX43" s="16" t="str">
        <f>LEFT(Solicitacao_Prancha[[#This Row],[fazenda_destino]],4)</f>
        <v>0275</v>
      </c>
      <c r="AY43" s="16" t="str">
        <f t="shared" si="28"/>
        <v>Lençóis Paulista0541</v>
      </c>
      <c r="AZ43" s="16" t="str">
        <f t="shared" si="29"/>
        <v>05410275</v>
      </c>
      <c r="BA43" s="16" t="str">
        <f t="shared" si="30"/>
        <v>Lençóis Paulista0275</v>
      </c>
      <c r="BB43" s="17" t="e">
        <f>VLOOKUP(AY43,#REF!,2,0)</f>
        <v>#REF!</v>
      </c>
      <c r="BC43" s="17" t="e">
        <f>VLOOKUP(AZ43,#REF!,2,0)</f>
        <v>#REF!</v>
      </c>
      <c r="BD43" s="17" t="e">
        <f>VLOOKUP(BA43,#REF!,2,0)</f>
        <v>#REF!</v>
      </c>
      <c r="BE43" s="18" t="e">
        <f t="shared" si="31"/>
        <v>#REF!</v>
      </c>
      <c r="BF43" s="19" t="e">
        <f t="shared" si="32"/>
        <v>#REF!</v>
      </c>
      <c r="BG43" s="19">
        <v>2.0056818181818183</v>
      </c>
      <c r="BH43" s="19" t="e">
        <f t="shared" si="33"/>
        <v>#REF!</v>
      </c>
      <c r="BI43" s="18" t="e">
        <f t="shared" si="34"/>
        <v>#REF!</v>
      </c>
      <c r="BJ43" s="16">
        <f>Solicitacao_Prancha[[#This Row],[qnt_equipamento]]</f>
        <v>1</v>
      </c>
      <c r="BK43" s="19" t="e">
        <f t="shared" si="35"/>
        <v>#REF!</v>
      </c>
    </row>
    <row r="44" spans="1:63" ht="11.25" x14ac:dyDescent="0.2">
      <c r="A44" s="1">
        <v>2532</v>
      </c>
      <c r="B44" s="1" t="s">
        <v>411</v>
      </c>
      <c r="C44" s="1" t="s">
        <v>68</v>
      </c>
      <c r="D44" s="3">
        <v>45615.847916666666</v>
      </c>
      <c r="E44" s="1" t="s">
        <v>84</v>
      </c>
      <c r="F44" s="1" t="s">
        <v>60</v>
      </c>
      <c r="G44" s="1">
        <v>1</v>
      </c>
      <c r="H44" s="1" t="s">
        <v>43</v>
      </c>
      <c r="I44" s="1" t="s">
        <v>228</v>
      </c>
      <c r="J44" s="1" t="s">
        <v>233</v>
      </c>
      <c r="K44" s="1" t="s">
        <v>35</v>
      </c>
      <c r="M44" s="1"/>
      <c r="N44" s="1"/>
      <c r="O44" s="2">
        <v>45617.625</v>
      </c>
      <c r="P44" s="1" t="s">
        <v>318</v>
      </c>
      <c r="Q44" s="1" t="s">
        <v>171</v>
      </c>
      <c r="R44" s="1" t="s">
        <v>172</v>
      </c>
      <c r="T44" s="1" t="s">
        <v>109</v>
      </c>
      <c r="U44" s="1" t="s">
        <v>412</v>
      </c>
      <c r="AB44" s="1" t="s">
        <v>413</v>
      </c>
      <c r="AD44" s="1"/>
      <c r="AF44" s="1"/>
      <c r="AJ44" s="2">
        <v>45615.849768518521</v>
      </c>
      <c r="AK44" s="1" t="s">
        <v>168</v>
      </c>
      <c r="AL44" s="2">
        <v>45615.849768518521</v>
      </c>
      <c r="AM44" s="1" t="s">
        <v>168</v>
      </c>
      <c r="AO44" s="1">
        <v>-48.811519424999965</v>
      </c>
      <c r="AP44" s="1">
        <v>-22.544306027999941</v>
      </c>
      <c r="AQ44" s="9" t="e">
        <f>VLOOKUP(AW44,#REF!,2,0)</f>
        <v>#REF!</v>
      </c>
      <c r="AR44" s="9" t="e">
        <f>VLOOKUP(AX44,#REF!,2,0)</f>
        <v>#REF!</v>
      </c>
      <c r="AS44" s="13">
        <f>Solicitacao_Prancha[[#This Row],[data_reserva]]</f>
        <v>45617.625</v>
      </c>
      <c r="AT44" s="13" t="str">
        <f t="shared" si="27"/>
        <v>Não Aderente</v>
      </c>
      <c r="AU44" s="14">
        <f>((CONCATENATE(Solicitacao_Prancha[[#This Row],[data_calc]]," ",Solicitacao_Prancha[[#This Row],[hora_calc]])-Solicitacao_Prancha[[#This Row],[data_]])*24)+3</f>
        <v>38.650000000081491</v>
      </c>
      <c r="AV44" s="15" t="s">
        <v>577</v>
      </c>
      <c r="AW44" s="16" t="str">
        <f>LEFT(Solicitacao_Prancha[[#This Row],[fazenda_origem]],4)</f>
        <v>0487</v>
      </c>
      <c r="AX44" s="16" t="str">
        <f>LEFT(Solicitacao_Prancha[[#This Row],[fazenda_destino]],4)</f>
        <v>2418</v>
      </c>
      <c r="AY44" s="16" t="str">
        <f t="shared" si="28"/>
        <v>Lençóis Paulista0487</v>
      </c>
      <c r="AZ44" s="16" t="str">
        <f t="shared" si="29"/>
        <v>04872418</v>
      </c>
      <c r="BA44" s="16" t="str">
        <f t="shared" si="30"/>
        <v>Lençóis Paulista2418</v>
      </c>
      <c r="BB44" s="17" t="e">
        <f>VLOOKUP(AY44,#REF!,2,0)</f>
        <v>#REF!</v>
      </c>
      <c r="BC44" s="17" t="e">
        <f>VLOOKUP(AZ44,#REF!,2,0)</f>
        <v>#REF!</v>
      </c>
      <c r="BD44" s="17" t="e">
        <f>VLOOKUP(BA44,#REF!,2,0)</f>
        <v>#REF!</v>
      </c>
      <c r="BE44" s="18" t="e">
        <f t="shared" si="31"/>
        <v>#REF!</v>
      </c>
      <c r="BF44" s="19" t="e">
        <f t="shared" si="32"/>
        <v>#REF!</v>
      </c>
      <c r="BG44" s="19">
        <v>2.0056818181818183</v>
      </c>
      <c r="BH44" s="19" t="e">
        <f t="shared" si="33"/>
        <v>#REF!</v>
      </c>
      <c r="BI44" s="18" t="e">
        <f t="shared" si="34"/>
        <v>#REF!</v>
      </c>
      <c r="BJ44" s="16">
        <f>Solicitacao_Prancha[[#This Row],[qnt_equipamento]]</f>
        <v>1</v>
      </c>
      <c r="BK44" s="19" t="e">
        <f t="shared" si="35"/>
        <v>#REF!</v>
      </c>
    </row>
    <row r="45" spans="1:63" ht="11.25" x14ac:dyDescent="0.2">
      <c r="A45" s="1">
        <v>2551</v>
      </c>
      <c r="B45" s="1" t="s">
        <v>455</v>
      </c>
      <c r="C45" s="1" t="s">
        <v>68</v>
      </c>
      <c r="D45" s="3">
        <v>45615.849305555559</v>
      </c>
      <c r="E45" s="1" t="s">
        <v>81</v>
      </c>
      <c r="F45" s="1" t="s">
        <v>69</v>
      </c>
      <c r="G45" s="1">
        <v>1</v>
      </c>
      <c r="H45" s="1" t="s">
        <v>43</v>
      </c>
      <c r="I45" s="1" t="s">
        <v>228</v>
      </c>
      <c r="J45" s="1" t="s">
        <v>233</v>
      </c>
      <c r="K45" s="1" t="s">
        <v>35</v>
      </c>
      <c r="M45" s="1"/>
      <c r="N45" s="1"/>
      <c r="O45" s="2">
        <v>45617.625</v>
      </c>
      <c r="P45" s="1" t="s">
        <v>318</v>
      </c>
      <c r="Q45" s="1" t="s">
        <v>171</v>
      </c>
      <c r="R45" s="1" t="s">
        <v>172</v>
      </c>
      <c r="T45" s="1" t="s">
        <v>109</v>
      </c>
      <c r="U45" s="1" t="s">
        <v>247</v>
      </c>
      <c r="AB45" s="1" t="s">
        <v>456</v>
      </c>
      <c r="AD45" s="1"/>
      <c r="AF45" s="1"/>
      <c r="AJ45" s="2">
        <v>45616.796736111108</v>
      </c>
      <c r="AK45" s="1" t="s">
        <v>168</v>
      </c>
      <c r="AL45" s="2">
        <v>45616.796736111108</v>
      </c>
      <c r="AM45" s="1" t="s">
        <v>168</v>
      </c>
      <c r="AO45" s="1">
        <v>-48.81141398099993</v>
      </c>
      <c r="AP45" s="1">
        <v>-22.54420393599997</v>
      </c>
      <c r="AQ45" s="9" t="e">
        <f>VLOOKUP(AW45,#REF!,2,0)</f>
        <v>#REF!</v>
      </c>
      <c r="AR45" s="9" t="e">
        <f>VLOOKUP(AX45,#REF!,2,0)</f>
        <v>#REF!</v>
      </c>
      <c r="AS45" s="13">
        <f>Solicitacao_Prancha[[#This Row],[data_reserva]]</f>
        <v>45617.625</v>
      </c>
      <c r="AT45" s="13" t="str">
        <f t="shared" si="27"/>
        <v>Não Aderente</v>
      </c>
      <c r="AU45" s="14">
        <f>((CONCATENATE(Solicitacao_Prancha[[#This Row],[data_calc]]," ",Solicitacao_Prancha[[#This Row],[hora_calc]])-Solicitacao_Prancha[[#This Row],[data_]])*24)+3</f>
        <v>38.616666666639503</v>
      </c>
      <c r="AV45" s="15" t="s">
        <v>577</v>
      </c>
      <c r="AW45" s="16" t="str">
        <f>LEFT(Solicitacao_Prancha[[#This Row],[fazenda_origem]],4)</f>
        <v>0487</v>
      </c>
      <c r="AX45" s="16" t="str">
        <f>LEFT(Solicitacao_Prancha[[#This Row],[fazenda_destino]],4)</f>
        <v>0486</v>
      </c>
      <c r="AY45" s="16" t="str">
        <f t="shared" si="28"/>
        <v>Lençóis Paulista0487</v>
      </c>
      <c r="AZ45" s="16" t="str">
        <f t="shared" si="29"/>
        <v>04870486</v>
      </c>
      <c r="BA45" s="16" t="str">
        <f t="shared" si="30"/>
        <v>Lençóis Paulista0486</v>
      </c>
      <c r="BB45" s="17" t="e">
        <f>VLOOKUP(AY45,#REF!,2,0)</f>
        <v>#REF!</v>
      </c>
      <c r="BC45" s="17" t="e">
        <f>VLOOKUP(AZ45,#REF!,2,0)</f>
        <v>#REF!</v>
      </c>
      <c r="BD45" s="17" t="e">
        <f>VLOOKUP(BA45,#REF!,2,0)</f>
        <v>#REF!</v>
      </c>
      <c r="BE45" s="18" t="e">
        <f t="shared" si="31"/>
        <v>#REF!</v>
      </c>
      <c r="BF45" s="19" t="e">
        <f t="shared" si="32"/>
        <v>#REF!</v>
      </c>
      <c r="BG45" s="19">
        <v>2.0056818181818183</v>
      </c>
      <c r="BH45" s="19" t="e">
        <f t="shared" si="33"/>
        <v>#REF!</v>
      </c>
      <c r="BI45" s="18" t="e">
        <f t="shared" si="34"/>
        <v>#REF!</v>
      </c>
      <c r="BJ45" s="16">
        <f>Solicitacao_Prancha[[#This Row],[qnt_equipamento]]</f>
        <v>1</v>
      </c>
      <c r="BK45" s="19" t="e">
        <f t="shared" si="35"/>
        <v>#REF!</v>
      </c>
    </row>
    <row r="46" spans="1:63" ht="11.25" x14ac:dyDescent="0.2">
      <c r="A46" s="1">
        <v>2533</v>
      </c>
      <c r="B46" s="1" t="s">
        <v>414</v>
      </c>
      <c r="C46" s="1" t="s">
        <v>52</v>
      </c>
      <c r="D46" s="3">
        <v>45615.873611111114</v>
      </c>
      <c r="E46" s="1" t="s">
        <v>140</v>
      </c>
      <c r="F46" s="1" t="s">
        <v>124</v>
      </c>
      <c r="G46" s="1">
        <v>3</v>
      </c>
      <c r="H46" s="1" t="s">
        <v>125</v>
      </c>
      <c r="I46" s="1" t="s">
        <v>233</v>
      </c>
      <c r="J46" s="1" t="s">
        <v>230</v>
      </c>
      <c r="K46" s="1" t="s">
        <v>35</v>
      </c>
      <c r="M46" s="1"/>
      <c r="N46" s="1"/>
      <c r="O46" s="2">
        <v>45617.625</v>
      </c>
      <c r="P46" s="1" t="s">
        <v>318</v>
      </c>
      <c r="Q46" s="1" t="s">
        <v>186</v>
      </c>
      <c r="R46" s="1" t="s">
        <v>187</v>
      </c>
      <c r="T46" s="1" t="s">
        <v>93</v>
      </c>
      <c r="U46" s="1" t="s">
        <v>333</v>
      </c>
      <c r="AB46" s="1" t="s">
        <v>415</v>
      </c>
      <c r="AD46" s="1"/>
      <c r="AF46" s="1"/>
      <c r="AJ46" s="2">
        <v>45615.874479166669</v>
      </c>
      <c r="AK46" s="1" t="s">
        <v>168</v>
      </c>
      <c r="AL46" s="2">
        <v>45615.874479166669</v>
      </c>
      <c r="AM46" s="1" t="s">
        <v>168</v>
      </c>
      <c r="AN46" s="1" t="s">
        <v>388</v>
      </c>
      <c r="AO46" s="1">
        <v>-47.920862899999968</v>
      </c>
      <c r="AP46" s="1">
        <v>-23.824587725999951</v>
      </c>
      <c r="AQ46" s="9" t="e">
        <f>VLOOKUP(AW46,#REF!,2,0)</f>
        <v>#REF!</v>
      </c>
      <c r="AR46" s="9" t="e">
        <f>VLOOKUP(AX46,#REF!,2,0)</f>
        <v>#REF!</v>
      </c>
      <c r="AS46" s="13">
        <f>Solicitacao_Prancha[[#This Row],[data_reserva]]</f>
        <v>45617.625</v>
      </c>
      <c r="AT46" s="13" t="str">
        <f t="shared" si="27"/>
        <v>Não Aderente</v>
      </c>
      <c r="AU46" s="14">
        <f>((CONCATENATE(Solicitacao_Prancha[[#This Row],[data_calc]]," ",Solicitacao_Prancha[[#This Row],[hora_calc]])-Solicitacao_Prancha[[#This Row],[data_]])*24)+3</f>
        <v>37.033333333209157</v>
      </c>
      <c r="AV46" s="15" t="s">
        <v>577</v>
      </c>
      <c r="AW46" s="16" t="str">
        <f>LEFT(Solicitacao_Prancha[[#This Row],[fazenda_origem]],4)</f>
        <v>0619</v>
      </c>
      <c r="AX46" s="16" t="str">
        <f>LEFT(Solicitacao_Prancha[[#This Row],[fazenda_destino]],4)</f>
        <v>2417</v>
      </c>
      <c r="AY46" s="16" t="str">
        <f t="shared" si="28"/>
        <v>Lençóis Paulista0619</v>
      </c>
      <c r="AZ46" s="16" t="str">
        <f t="shared" si="29"/>
        <v>06192417</v>
      </c>
      <c r="BA46" s="16" t="str">
        <f t="shared" si="30"/>
        <v>Lençóis Paulista2417</v>
      </c>
      <c r="BB46" s="17" t="e">
        <f>VLOOKUP(AY46,#REF!,2,0)</f>
        <v>#REF!</v>
      </c>
      <c r="BC46" s="17" t="e">
        <f>VLOOKUP(AZ46,#REF!,2,0)</f>
        <v>#REF!</v>
      </c>
      <c r="BD46" s="17" t="e">
        <f>VLOOKUP(BA46,#REF!,2,0)</f>
        <v>#REF!</v>
      </c>
      <c r="BE46" s="18" t="e">
        <f t="shared" si="31"/>
        <v>#REF!</v>
      </c>
      <c r="BF46" s="19" t="e">
        <f t="shared" si="32"/>
        <v>#REF!</v>
      </c>
      <c r="BG46" s="19">
        <v>2.0056818181818183</v>
      </c>
      <c r="BH46" s="19" t="e">
        <f t="shared" si="33"/>
        <v>#REF!</v>
      </c>
      <c r="BI46" s="18" t="e">
        <f t="shared" si="34"/>
        <v>#REF!</v>
      </c>
      <c r="BJ46" s="16">
        <f>Solicitacao_Prancha[[#This Row],[qnt_equipamento]]</f>
        <v>3</v>
      </c>
      <c r="BK46" s="19" t="e">
        <f t="shared" si="35"/>
        <v>#REF!</v>
      </c>
    </row>
    <row r="47" spans="1:63" ht="11.25" x14ac:dyDescent="0.2">
      <c r="A47" s="1">
        <v>2534</v>
      </c>
      <c r="B47" s="1" t="s">
        <v>416</v>
      </c>
      <c r="C47" s="1" t="s">
        <v>33</v>
      </c>
      <c r="D47" s="3">
        <v>45615.875</v>
      </c>
      <c r="E47" s="1" t="s">
        <v>231</v>
      </c>
      <c r="F47" s="1" t="s">
        <v>37</v>
      </c>
      <c r="G47" s="1">
        <v>6</v>
      </c>
      <c r="H47" s="1" t="s">
        <v>56</v>
      </c>
      <c r="I47" s="1" t="s">
        <v>246</v>
      </c>
      <c r="J47" s="1" t="s">
        <v>229</v>
      </c>
      <c r="K47" s="1" t="s">
        <v>35</v>
      </c>
      <c r="M47" s="1"/>
      <c r="N47" s="1"/>
      <c r="O47" s="2">
        <v>45617.625</v>
      </c>
      <c r="P47" s="1" t="s">
        <v>318</v>
      </c>
      <c r="Q47" s="1" t="s">
        <v>171</v>
      </c>
      <c r="R47" s="1" t="s">
        <v>172</v>
      </c>
      <c r="T47" s="1" t="s">
        <v>248</v>
      </c>
      <c r="U47" s="1" t="s">
        <v>247</v>
      </c>
      <c r="AB47" s="1" t="s">
        <v>417</v>
      </c>
      <c r="AD47" s="1"/>
      <c r="AF47" s="1"/>
      <c r="AJ47" s="2">
        <v>45615.876782407409</v>
      </c>
      <c r="AK47" s="1" t="s">
        <v>168</v>
      </c>
      <c r="AL47" s="2">
        <v>45615.876782407409</v>
      </c>
      <c r="AM47" s="1" t="s">
        <v>168</v>
      </c>
      <c r="AN47" s="1" t="s">
        <v>392</v>
      </c>
      <c r="AO47" s="1">
        <v>-48.670174999999965</v>
      </c>
      <c r="AP47" s="1">
        <v>-23.05984333299995</v>
      </c>
      <c r="AQ47" s="9" t="e">
        <f>VLOOKUP(AW47,#REF!,2,0)</f>
        <v>#REF!</v>
      </c>
      <c r="AR47" s="9" t="e">
        <f>VLOOKUP(AX47,#REF!,2,0)</f>
        <v>#REF!</v>
      </c>
      <c r="AS47" s="13">
        <f>Solicitacao_Prancha[[#This Row],[data_reserva]]</f>
        <v>45617.625</v>
      </c>
      <c r="AT47" s="13" t="str">
        <f t="shared" si="27"/>
        <v>Não Aderente</v>
      </c>
      <c r="AU47" s="14">
        <f>((CONCATENATE(Solicitacao_Prancha[[#This Row],[data_calc]]," ",Solicitacao_Prancha[[#This Row],[hora_calc]])-Solicitacao_Prancha[[#This Row],[data_]])*24)+3</f>
        <v>38.000000000058208</v>
      </c>
      <c r="AV47" s="15" t="s">
        <v>577</v>
      </c>
      <c r="AW47" s="16" t="str">
        <f>LEFT(Solicitacao_Prancha[[#This Row],[fazenda_origem]],4)</f>
        <v>0481</v>
      </c>
      <c r="AX47" s="16" t="str">
        <f>LEFT(Solicitacao_Prancha[[#This Row],[fazenda_destino]],4)</f>
        <v>0486</v>
      </c>
      <c r="AY47" s="16" t="str">
        <f t="shared" si="28"/>
        <v>Lençóis Paulista0481</v>
      </c>
      <c r="AZ47" s="16" t="str">
        <f t="shared" si="29"/>
        <v>04810486</v>
      </c>
      <c r="BA47" s="16" t="str">
        <f t="shared" si="30"/>
        <v>Lençóis Paulista0486</v>
      </c>
      <c r="BB47" s="17" t="e">
        <f>VLOOKUP(AY47,#REF!,2,0)</f>
        <v>#REF!</v>
      </c>
      <c r="BC47" s="17" t="e">
        <f>VLOOKUP(AZ47,#REF!,2,0)</f>
        <v>#REF!</v>
      </c>
      <c r="BD47" s="17" t="e">
        <f>VLOOKUP(BA47,#REF!,2,0)</f>
        <v>#REF!</v>
      </c>
      <c r="BE47" s="18" t="e">
        <f t="shared" si="31"/>
        <v>#REF!</v>
      </c>
      <c r="BF47" s="19" t="e">
        <f t="shared" si="32"/>
        <v>#REF!</v>
      </c>
      <c r="BG47" s="19">
        <v>2.0056818181818183</v>
      </c>
      <c r="BH47" s="19" t="e">
        <f t="shared" si="33"/>
        <v>#REF!</v>
      </c>
      <c r="BI47" s="18" t="e">
        <f t="shared" si="34"/>
        <v>#REF!</v>
      </c>
      <c r="BJ47" s="16">
        <f>Solicitacao_Prancha[[#This Row],[qnt_equipamento]]</f>
        <v>6</v>
      </c>
      <c r="BK47" s="19" t="e">
        <f t="shared" si="35"/>
        <v>#REF!</v>
      </c>
    </row>
    <row r="48" spans="1:63" ht="11.25" x14ac:dyDescent="0.2">
      <c r="A48" s="1">
        <v>2535</v>
      </c>
      <c r="B48" s="1" t="s">
        <v>418</v>
      </c>
      <c r="C48" s="1" t="s">
        <v>33</v>
      </c>
      <c r="D48" s="3">
        <v>45615.876388888886</v>
      </c>
      <c r="E48" s="1" t="s">
        <v>231</v>
      </c>
      <c r="F48" s="1" t="s">
        <v>39</v>
      </c>
      <c r="G48" s="1">
        <v>1</v>
      </c>
      <c r="H48" s="1" t="s">
        <v>56</v>
      </c>
      <c r="I48" s="1" t="s">
        <v>228</v>
      </c>
      <c r="J48" s="1" t="s">
        <v>229</v>
      </c>
      <c r="K48" s="1" t="s">
        <v>35</v>
      </c>
      <c r="M48" s="1"/>
      <c r="N48" s="1"/>
      <c r="O48" s="2">
        <v>45617.625</v>
      </c>
      <c r="P48" s="1" t="s">
        <v>318</v>
      </c>
      <c r="Q48" s="1" t="s">
        <v>171</v>
      </c>
      <c r="R48" s="1" t="s">
        <v>172</v>
      </c>
      <c r="T48" s="1" t="s">
        <v>248</v>
      </c>
      <c r="U48" s="1" t="s">
        <v>247</v>
      </c>
      <c r="AB48" s="1" t="s">
        <v>419</v>
      </c>
      <c r="AD48" s="1"/>
      <c r="AF48" s="1"/>
      <c r="AJ48" s="2">
        <v>45615.877858796295</v>
      </c>
      <c r="AK48" s="1" t="s">
        <v>168</v>
      </c>
      <c r="AL48" s="2">
        <v>45615.877858796295</v>
      </c>
      <c r="AM48" s="1" t="s">
        <v>168</v>
      </c>
      <c r="AN48" s="1" t="s">
        <v>392</v>
      </c>
      <c r="AO48" s="1">
        <v>-48.670174999999965</v>
      </c>
      <c r="AP48" s="1">
        <v>-23.05984333299995</v>
      </c>
      <c r="AQ48" s="9" t="e">
        <f>VLOOKUP(AW48,#REF!,2,0)</f>
        <v>#REF!</v>
      </c>
      <c r="AR48" s="9" t="e">
        <f>VLOOKUP(AX48,#REF!,2,0)</f>
        <v>#REF!</v>
      </c>
      <c r="AS48" s="13">
        <f>Solicitacao_Prancha[[#This Row],[data_reserva]]</f>
        <v>45617.625</v>
      </c>
      <c r="AT48" s="13" t="str">
        <f t="shared" si="27"/>
        <v>Não Aderente</v>
      </c>
      <c r="AU48" s="14">
        <f>((CONCATENATE(Solicitacao_Prancha[[#This Row],[data_calc]]," ",Solicitacao_Prancha[[#This Row],[hora_calc]])-Solicitacao_Prancha[[#This Row],[data_]])*24)+3</f>
        <v>37.966666666790843</v>
      </c>
      <c r="AV48" s="15" t="s">
        <v>577</v>
      </c>
      <c r="AW48" s="16" t="str">
        <f>LEFT(Solicitacao_Prancha[[#This Row],[fazenda_origem]],4)</f>
        <v>0481</v>
      </c>
      <c r="AX48" s="16" t="str">
        <f>LEFT(Solicitacao_Prancha[[#This Row],[fazenda_destino]],4)</f>
        <v>0486</v>
      </c>
      <c r="AY48" s="16" t="str">
        <f t="shared" si="28"/>
        <v>Lençóis Paulista0481</v>
      </c>
      <c r="AZ48" s="16" t="str">
        <f t="shared" si="29"/>
        <v>04810486</v>
      </c>
      <c r="BA48" s="16" t="str">
        <f t="shared" si="30"/>
        <v>Lençóis Paulista0486</v>
      </c>
      <c r="BB48" s="17" t="e">
        <f>VLOOKUP(AY48,#REF!,2,0)</f>
        <v>#REF!</v>
      </c>
      <c r="BC48" s="17" t="e">
        <f>VLOOKUP(AZ48,#REF!,2,0)</f>
        <v>#REF!</v>
      </c>
      <c r="BD48" s="17" t="e">
        <f>VLOOKUP(BA48,#REF!,2,0)</f>
        <v>#REF!</v>
      </c>
      <c r="BE48" s="18" t="e">
        <f t="shared" si="31"/>
        <v>#REF!</v>
      </c>
      <c r="BF48" s="19" t="e">
        <f t="shared" si="32"/>
        <v>#REF!</v>
      </c>
      <c r="BG48" s="19">
        <v>2.0056818181818183</v>
      </c>
      <c r="BH48" s="19" t="e">
        <f t="shared" si="33"/>
        <v>#REF!</v>
      </c>
      <c r="BI48" s="18" t="e">
        <f t="shared" si="34"/>
        <v>#REF!</v>
      </c>
      <c r="BJ48" s="16">
        <f>Solicitacao_Prancha[[#This Row],[qnt_equipamento]]</f>
        <v>1</v>
      </c>
      <c r="BK48" s="19" t="e">
        <f t="shared" si="35"/>
        <v>#REF!</v>
      </c>
    </row>
    <row r="49" spans="1:63" ht="11.25" x14ac:dyDescent="0.2">
      <c r="A49" s="1">
        <v>2537</v>
      </c>
      <c r="B49" s="1" t="s">
        <v>420</v>
      </c>
      <c r="C49" s="1" t="s">
        <v>33</v>
      </c>
      <c r="D49" s="3">
        <v>45616.012499999997</v>
      </c>
      <c r="E49" s="1" t="s">
        <v>142</v>
      </c>
      <c r="F49" s="1" t="s">
        <v>34</v>
      </c>
      <c r="G49" s="1">
        <v>3</v>
      </c>
      <c r="H49" s="1" t="s">
        <v>85</v>
      </c>
      <c r="I49" s="1" t="s">
        <v>228</v>
      </c>
      <c r="J49" s="1" t="s">
        <v>233</v>
      </c>
      <c r="K49" s="1" t="s">
        <v>35</v>
      </c>
      <c r="M49" s="1"/>
      <c r="N49" s="1"/>
      <c r="O49" s="2">
        <v>45616.625</v>
      </c>
      <c r="P49" s="1" t="s">
        <v>311</v>
      </c>
      <c r="Q49" s="1" t="s">
        <v>186</v>
      </c>
      <c r="R49" s="1" t="s">
        <v>187</v>
      </c>
      <c r="S49" s="1" t="s">
        <v>421</v>
      </c>
      <c r="T49" s="1" t="s">
        <v>154</v>
      </c>
      <c r="U49" s="1" t="s">
        <v>308</v>
      </c>
      <c r="AB49" s="1" t="s">
        <v>422</v>
      </c>
      <c r="AD49" s="1"/>
      <c r="AF49" s="1"/>
      <c r="AJ49" s="2">
        <v>45616.013495370367</v>
      </c>
      <c r="AK49" s="1" t="s">
        <v>168</v>
      </c>
      <c r="AL49" s="2">
        <v>45616.013495370367</v>
      </c>
      <c r="AM49" s="1" t="s">
        <v>168</v>
      </c>
      <c r="AN49" s="1" t="s">
        <v>392</v>
      </c>
      <c r="AO49" s="1">
        <v>-49.927938299999937</v>
      </c>
      <c r="AP49" s="1">
        <v>-22.229382299999941</v>
      </c>
      <c r="AQ49" s="9" t="e">
        <f>VLOOKUP(AW49,#REF!,2,0)</f>
        <v>#REF!</v>
      </c>
      <c r="AR49" s="9" t="e">
        <f>VLOOKUP(AX49,#REF!,2,0)</f>
        <v>#REF!</v>
      </c>
      <c r="AS49" s="13">
        <f>Solicitacao_Prancha[[#This Row],[data_reserva]]</f>
        <v>45616.625</v>
      </c>
      <c r="AT49" s="13" t="str">
        <f t="shared" si="27"/>
        <v>Não Aderente</v>
      </c>
      <c r="AU49" s="14">
        <f>((CONCATENATE(Solicitacao_Prancha[[#This Row],[data_calc]]," ",Solicitacao_Prancha[[#This Row],[hora_calc]])-Solicitacao_Prancha[[#This Row],[data_]])*24)+3</f>
        <v>9.7000000000116415</v>
      </c>
      <c r="AV49" s="15" t="s">
        <v>577</v>
      </c>
      <c r="AW49" s="16" t="str">
        <f>LEFT(Solicitacao_Prancha[[#This Row],[fazenda_origem]],4)</f>
        <v>0095</v>
      </c>
      <c r="AX49" s="16" t="str">
        <f>LEFT(Solicitacao_Prancha[[#This Row],[fazenda_destino]],4)</f>
        <v>0029</v>
      </c>
      <c r="AY49" s="16" t="str">
        <f t="shared" si="28"/>
        <v>Lençóis Paulista0095</v>
      </c>
      <c r="AZ49" s="16" t="str">
        <f t="shared" si="29"/>
        <v>00950029</v>
      </c>
      <c r="BA49" s="16" t="str">
        <f t="shared" si="30"/>
        <v>Lençóis Paulista0029</v>
      </c>
      <c r="BB49" s="17" t="e">
        <f>VLOOKUP(AY49,#REF!,2,0)</f>
        <v>#REF!</v>
      </c>
      <c r="BC49" s="17" t="e">
        <f>VLOOKUP(AZ49,#REF!,2,0)</f>
        <v>#REF!</v>
      </c>
      <c r="BD49" s="17" t="e">
        <f>VLOOKUP(BA49,#REF!,2,0)</f>
        <v>#REF!</v>
      </c>
      <c r="BE49" s="18" t="e">
        <f t="shared" si="31"/>
        <v>#REF!</v>
      </c>
      <c r="BF49" s="19" t="e">
        <f t="shared" si="32"/>
        <v>#REF!</v>
      </c>
      <c r="BG49" s="19">
        <v>2.0056818181818183</v>
      </c>
      <c r="BH49" s="19" t="e">
        <f t="shared" si="33"/>
        <v>#REF!</v>
      </c>
      <c r="BI49" s="18" t="e">
        <f t="shared" si="34"/>
        <v>#REF!</v>
      </c>
      <c r="BJ49" s="16">
        <f>Solicitacao_Prancha[[#This Row],[qnt_equipamento]]</f>
        <v>3</v>
      </c>
      <c r="BK49" s="19" t="e">
        <f t="shared" si="35"/>
        <v>#REF!</v>
      </c>
    </row>
    <row r="50" spans="1:63" ht="11.25" x14ac:dyDescent="0.2">
      <c r="A50" s="1">
        <v>2538</v>
      </c>
      <c r="B50" s="1" t="s">
        <v>423</v>
      </c>
      <c r="C50" s="1" t="s">
        <v>68</v>
      </c>
      <c r="D50" s="3">
        <v>45616.017361111109</v>
      </c>
      <c r="E50" s="1" t="s">
        <v>163</v>
      </c>
      <c r="F50" s="1" t="s">
        <v>69</v>
      </c>
      <c r="G50" s="1">
        <v>1</v>
      </c>
      <c r="H50" s="1" t="s">
        <v>61</v>
      </c>
      <c r="I50" s="1" t="s">
        <v>228</v>
      </c>
      <c r="J50" s="1" t="s">
        <v>229</v>
      </c>
      <c r="K50" s="1" t="s">
        <v>102</v>
      </c>
      <c r="M50" s="1"/>
      <c r="N50" s="1"/>
      <c r="O50" s="2">
        <v>45616.625</v>
      </c>
      <c r="P50" s="1" t="s">
        <v>311</v>
      </c>
      <c r="Q50" s="1" t="s">
        <v>186</v>
      </c>
      <c r="R50" s="1" t="s">
        <v>187</v>
      </c>
      <c r="S50" s="1" t="s">
        <v>424</v>
      </c>
      <c r="T50" s="1" t="s">
        <v>160</v>
      </c>
      <c r="U50" s="1" t="s">
        <v>101</v>
      </c>
      <c r="Y50" s="1" t="s">
        <v>298</v>
      </c>
      <c r="Z50" s="1" t="s">
        <v>243</v>
      </c>
      <c r="AB50" s="1" t="s">
        <v>425</v>
      </c>
      <c r="AD50" s="1"/>
      <c r="AF50" s="1"/>
      <c r="AJ50" s="2">
        <v>45616.021053240744</v>
      </c>
      <c r="AK50" s="1" t="s">
        <v>168</v>
      </c>
      <c r="AL50" s="2">
        <v>45616.021053240744</v>
      </c>
      <c r="AM50" s="1" t="s">
        <v>168</v>
      </c>
      <c r="AN50" s="1" t="s">
        <v>392</v>
      </c>
      <c r="AO50" s="1">
        <v>-49.97605495199997</v>
      </c>
      <c r="AP50" s="1">
        <v>-22.220756057999949</v>
      </c>
      <c r="AQ50" s="9" t="e">
        <f>VLOOKUP(AW50,#REF!,2,0)</f>
        <v>#REF!</v>
      </c>
      <c r="AR50" s="9" t="e">
        <f>VLOOKUP(AX50,#REF!,2,0)</f>
        <v>#REF!</v>
      </c>
      <c r="AS50" s="13">
        <f>Solicitacao_Prancha[[#This Row],[data_reserva]]</f>
        <v>45616.625</v>
      </c>
      <c r="AT50" s="13" t="str">
        <f t="shared" si="27"/>
        <v>Não Aderente</v>
      </c>
      <c r="AU50" s="14">
        <f>((CONCATENATE(Solicitacao_Prancha[[#This Row],[data_calc]]," ",Solicitacao_Prancha[[#This Row],[hora_calc]])-Solicitacao_Prancha[[#This Row],[data_]])*24)+3</f>
        <v>9.5833333333139308</v>
      </c>
      <c r="AV50" s="15" t="s">
        <v>577</v>
      </c>
      <c r="AW50" s="16" t="str">
        <f>LEFT(Solicitacao_Prancha[[#This Row],[fazenda_origem]],4)</f>
        <v>0130</v>
      </c>
      <c r="AX50" s="16" t="str">
        <f>LEFT(Solicitacao_Prancha[[#This Row],[fazenda_destino]],4)</f>
        <v>0324</v>
      </c>
      <c r="AY50" s="16" t="str">
        <f t="shared" si="28"/>
        <v>Lençóis Paulista0130</v>
      </c>
      <c r="AZ50" s="16" t="str">
        <f t="shared" si="29"/>
        <v>01300324</v>
      </c>
      <c r="BA50" s="16" t="str">
        <f t="shared" si="30"/>
        <v>Lençóis Paulista0324</v>
      </c>
      <c r="BB50" s="17" t="e">
        <f>VLOOKUP(AY50,#REF!,2,0)</f>
        <v>#REF!</v>
      </c>
      <c r="BC50" s="17" t="e">
        <f>VLOOKUP(AZ50,#REF!,2,0)</f>
        <v>#REF!</v>
      </c>
      <c r="BD50" s="17" t="e">
        <f>VLOOKUP(BA50,#REF!,2,0)</f>
        <v>#REF!</v>
      </c>
      <c r="BE50" s="18" t="e">
        <f t="shared" si="31"/>
        <v>#REF!</v>
      </c>
      <c r="BF50" s="19" t="e">
        <f t="shared" si="32"/>
        <v>#REF!</v>
      </c>
      <c r="BG50" s="19">
        <v>2.0056818181818183</v>
      </c>
      <c r="BH50" s="19" t="e">
        <f t="shared" si="33"/>
        <v>#REF!</v>
      </c>
      <c r="BI50" s="18" t="e">
        <f t="shared" si="34"/>
        <v>#REF!</v>
      </c>
      <c r="BJ50" s="16">
        <f>Solicitacao_Prancha[[#This Row],[qnt_equipamento]]</f>
        <v>1</v>
      </c>
      <c r="BK50" s="19" t="e">
        <f t="shared" si="35"/>
        <v>#REF!</v>
      </c>
    </row>
    <row r="51" spans="1:63" ht="11.25" x14ac:dyDescent="0.2">
      <c r="A51" s="1">
        <v>2539</v>
      </c>
      <c r="B51" s="1" t="s">
        <v>426</v>
      </c>
      <c r="C51" s="1" t="s">
        <v>33</v>
      </c>
      <c r="D51" s="3">
        <v>45616.029166666667</v>
      </c>
      <c r="E51" s="1" t="s">
        <v>301</v>
      </c>
      <c r="F51" s="1" t="s">
        <v>34</v>
      </c>
      <c r="G51" s="1">
        <v>6</v>
      </c>
      <c r="H51" s="1" t="s">
        <v>75</v>
      </c>
      <c r="I51" s="1" t="s">
        <v>233</v>
      </c>
      <c r="J51" s="1" t="s">
        <v>233</v>
      </c>
      <c r="K51" s="1" t="s">
        <v>35</v>
      </c>
      <c r="M51" s="1"/>
      <c r="N51" s="1"/>
      <c r="O51" s="2">
        <v>45617.625</v>
      </c>
      <c r="P51" s="1" t="s">
        <v>318</v>
      </c>
      <c r="Q51" s="1" t="s">
        <v>175</v>
      </c>
      <c r="R51" s="1" t="s">
        <v>176</v>
      </c>
      <c r="T51" s="1" t="s">
        <v>299</v>
      </c>
      <c r="U51" s="1" t="s">
        <v>316</v>
      </c>
      <c r="AB51" s="1" t="s">
        <v>427</v>
      </c>
      <c r="AD51" s="1"/>
      <c r="AF51" s="1"/>
      <c r="AJ51" s="2">
        <v>45616.030763888892</v>
      </c>
      <c r="AK51" s="1" t="s">
        <v>168</v>
      </c>
      <c r="AL51" s="2">
        <v>45616.030763888892</v>
      </c>
      <c r="AM51" s="1" t="s">
        <v>168</v>
      </c>
      <c r="AN51" s="1" t="s">
        <v>392</v>
      </c>
      <c r="AO51" s="1">
        <v>-49.777930899999937</v>
      </c>
      <c r="AP51" s="1">
        <v>-22.031965045999979</v>
      </c>
      <c r="AQ51" s="9" t="e">
        <f>VLOOKUP(AW51,#REF!,2,0)</f>
        <v>#REF!</v>
      </c>
      <c r="AR51" s="9" t="e">
        <f>VLOOKUP(AX51,#REF!,2,0)</f>
        <v>#REF!</v>
      </c>
      <c r="AS51" s="13">
        <f>Solicitacao_Prancha[[#This Row],[data_reserva]]</f>
        <v>45617.625</v>
      </c>
      <c r="AT51" s="13" t="str">
        <f t="shared" si="27"/>
        <v>Não Aderente</v>
      </c>
      <c r="AU51" s="14">
        <f>((CONCATENATE(Solicitacao_Prancha[[#This Row],[data_calc]]," ",Solicitacao_Prancha[[#This Row],[hora_calc]])-Solicitacao_Prancha[[#This Row],[data_]])*24)+3</f>
        <v>28.799999999930151</v>
      </c>
      <c r="AV51" s="15" t="s">
        <v>577</v>
      </c>
      <c r="AW51" s="16" t="str">
        <f>LEFT(Solicitacao_Prancha[[#This Row],[fazenda_origem]],4)</f>
        <v>0392</v>
      </c>
      <c r="AX51" s="16" t="str">
        <f>LEFT(Solicitacao_Prancha[[#This Row],[fazenda_destino]],4)</f>
        <v>0396</v>
      </c>
      <c r="AY51" s="16" t="str">
        <f t="shared" si="28"/>
        <v>Lençóis Paulista0392</v>
      </c>
      <c r="AZ51" s="16" t="str">
        <f t="shared" si="29"/>
        <v>03920396</v>
      </c>
      <c r="BA51" s="16" t="str">
        <f t="shared" si="30"/>
        <v>Lençóis Paulista0396</v>
      </c>
      <c r="BB51" s="17" t="e">
        <f>VLOOKUP(AY51,#REF!,2,0)</f>
        <v>#REF!</v>
      </c>
      <c r="BC51" s="17" t="e">
        <f>VLOOKUP(AZ51,#REF!,2,0)</f>
        <v>#REF!</v>
      </c>
      <c r="BD51" s="17" t="e">
        <f>VLOOKUP(BA51,#REF!,2,0)</f>
        <v>#REF!</v>
      </c>
      <c r="BE51" s="18" t="e">
        <f t="shared" si="31"/>
        <v>#REF!</v>
      </c>
      <c r="BF51" s="19" t="e">
        <f t="shared" si="32"/>
        <v>#REF!</v>
      </c>
      <c r="BG51" s="19">
        <v>2.0056818181818183</v>
      </c>
      <c r="BH51" s="19" t="e">
        <f t="shared" si="33"/>
        <v>#REF!</v>
      </c>
      <c r="BI51" s="18" t="e">
        <f t="shared" si="34"/>
        <v>#REF!</v>
      </c>
      <c r="BJ51" s="16">
        <f>Solicitacao_Prancha[[#This Row],[qnt_equipamento]]</f>
        <v>6</v>
      </c>
      <c r="BK51" s="19" t="e">
        <f t="shared" si="35"/>
        <v>#REF!</v>
      </c>
    </row>
    <row r="52" spans="1:63" ht="11.25" x14ac:dyDescent="0.2">
      <c r="A52" s="1">
        <v>2540</v>
      </c>
      <c r="B52" s="1" t="s">
        <v>428</v>
      </c>
      <c r="C52" s="1" t="s">
        <v>48</v>
      </c>
      <c r="D52" s="3">
        <v>45616.40902777778</v>
      </c>
      <c r="E52" s="1" t="s">
        <v>153</v>
      </c>
      <c r="F52" s="1" t="s">
        <v>57</v>
      </c>
      <c r="G52" s="1">
        <v>1</v>
      </c>
      <c r="H52" s="1" t="s">
        <v>40</v>
      </c>
      <c r="I52" s="1" t="s">
        <v>228</v>
      </c>
      <c r="J52" s="1" t="s">
        <v>229</v>
      </c>
      <c r="K52" s="1" t="s">
        <v>35</v>
      </c>
      <c r="M52" s="1"/>
      <c r="N52" s="1"/>
      <c r="O52" s="2">
        <v>45617.625</v>
      </c>
      <c r="P52" s="1" t="s">
        <v>318</v>
      </c>
      <c r="Q52" s="1" t="s">
        <v>429</v>
      </c>
      <c r="R52" s="1" t="s">
        <v>430</v>
      </c>
      <c r="T52" s="1" t="s">
        <v>150</v>
      </c>
      <c r="U52" s="1" t="s">
        <v>245</v>
      </c>
      <c r="X52" s="1" t="s">
        <v>431</v>
      </c>
      <c r="AB52" s="1" t="s">
        <v>432</v>
      </c>
      <c r="AD52" s="1"/>
      <c r="AF52" s="1"/>
      <c r="AJ52" s="2">
        <v>45616.411782407406</v>
      </c>
      <c r="AK52" s="1" t="s">
        <v>168</v>
      </c>
      <c r="AL52" s="2">
        <v>45616.411782407406</v>
      </c>
      <c r="AM52" s="1" t="s">
        <v>168</v>
      </c>
      <c r="AN52" s="1" t="s">
        <v>392</v>
      </c>
      <c r="AO52" s="1">
        <v>-44.949768511999928</v>
      </c>
      <c r="AP52" s="1">
        <v>-17.35054870099998</v>
      </c>
      <c r="AQ52" s="9" t="e">
        <f>VLOOKUP(AW52,#REF!,2,0)</f>
        <v>#REF!</v>
      </c>
      <c r="AR52" s="9" t="e">
        <f>VLOOKUP(AX52,#REF!,2,0)</f>
        <v>#REF!</v>
      </c>
      <c r="AS52" s="13">
        <f>Solicitacao_Prancha[[#This Row],[data_reserva]]</f>
        <v>45617.625</v>
      </c>
      <c r="AT52" s="13" t="str">
        <f t="shared" si="27"/>
        <v>Não Aderente</v>
      </c>
      <c r="AU52" s="14">
        <f>((CONCATENATE(Solicitacao_Prancha[[#This Row],[data_calc]]," ",Solicitacao_Prancha[[#This Row],[hora_calc]])-Solicitacao_Prancha[[#This Row],[data_]])*24)+3</f>
        <v>24.016666666546371</v>
      </c>
      <c r="AV52" s="15" t="s">
        <v>577</v>
      </c>
      <c r="AW52" s="16" t="str">
        <f>LEFT(Solicitacao_Prancha[[#This Row],[fazenda_origem]],4)</f>
        <v>5003</v>
      </c>
      <c r="AX52" s="16" t="str">
        <f>LEFT(Solicitacao_Prancha[[#This Row],[fazenda_destino]],4)</f>
        <v>5002</v>
      </c>
      <c r="AY52" s="16" t="str">
        <f t="shared" si="28"/>
        <v>Lençóis Paulista5003</v>
      </c>
      <c r="AZ52" s="16" t="str">
        <f t="shared" si="29"/>
        <v>50035002</v>
      </c>
      <c r="BA52" s="16" t="str">
        <f t="shared" si="30"/>
        <v>Lençóis Paulista5002</v>
      </c>
      <c r="BB52" s="17" t="e">
        <f>VLOOKUP(AY52,#REF!,2,0)</f>
        <v>#REF!</v>
      </c>
      <c r="BC52" s="17" t="e">
        <f>VLOOKUP(AZ52,#REF!,2,0)</f>
        <v>#REF!</v>
      </c>
      <c r="BD52" s="17" t="e">
        <f>VLOOKUP(BA52,#REF!,2,0)</f>
        <v>#REF!</v>
      </c>
      <c r="BE52" s="18" t="e">
        <f t="shared" si="31"/>
        <v>#REF!</v>
      </c>
      <c r="BF52" s="19" t="e">
        <f t="shared" si="32"/>
        <v>#REF!</v>
      </c>
      <c r="BG52" s="19">
        <v>2.0056818181818183</v>
      </c>
      <c r="BH52" s="19" t="e">
        <f t="shared" si="33"/>
        <v>#REF!</v>
      </c>
      <c r="BI52" s="18" t="e">
        <f t="shared" si="34"/>
        <v>#REF!</v>
      </c>
      <c r="BJ52" s="16">
        <f>Solicitacao_Prancha[[#This Row],[qnt_equipamento]]</f>
        <v>1</v>
      </c>
      <c r="BK52" s="19" t="e">
        <f t="shared" si="35"/>
        <v>#REF!</v>
      </c>
    </row>
    <row r="53" spans="1:63" ht="11.25" x14ac:dyDescent="0.2">
      <c r="A53" s="1">
        <v>2541</v>
      </c>
      <c r="B53" s="1" t="s">
        <v>433</v>
      </c>
      <c r="C53" s="1" t="s">
        <v>48</v>
      </c>
      <c r="D53" s="3">
        <v>45616.411805555559</v>
      </c>
      <c r="E53" s="1" t="s">
        <v>153</v>
      </c>
      <c r="F53" s="1" t="s">
        <v>60</v>
      </c>
      <c r="G53" s="1">
        <v>1</v>
      </c>
      <c r="H53" s="1" t="s">
        <v>40</v>
      </c>
      <c r="I53" s="1" t="s">
        <v>228</v>
      </c>
      <c r="J53" s="1" t="s">
        <v>229</v>
      </c>
      <c r="K53" s="1" t="s">
        <v>35</v>
      </c>
      <c r="M53" s="1"/>
      <c r="N53" s="1"/>
      <c r="O53" s="2">
        <v>45617.625</v>
      </c>
      <c r="P53" s="1" t="s">
        <v>318</v>
      </c>
      <c r="Q53" s="1" t="s">
        <v>434</v>
      </c>
      <c r="R53" s="1" t="s">
        <v>435</v>
      </c>
      <c r="T53" s="1" t="s">
        <v>150</v>
      </c>
      <c r="U53" s="1" t="s">
        <v>245</v>
      </c>
      <c r="AB53" s="1" t="s">
        <v>436</v>
      </c>
      <c r="AD53" s="1"/>
      <c r="AF53" s="1"/>
      <c r="AJ53" s="2">
        <v>45616.413472222222</v>
      </c>
      <c r="AK53" s="1" t="s">
        <v>168</v>
      </c>
      <c r="AL53" s="2">
        <v>45616.413472222222</v>
      </c>
      <c r="AM53" s="1" t="s">
        <v>168</v>
      </c>
      <c r="AN53" s="1" t="s">
        <v>392</v>
      </c>
      <c r="AO53" s="1">
        <v>-44.949862975999963</v>
      </c>
      <c r="AP53" s="1">
        <v>-17.349109779999939</v>
      </c>
      <c r="AQ53" s="9" t="e">
        <f>VLOOKUP(AW53,#REF!,2,0)</f>
        <v>#REF!</v>
      </c>
      <c r="AR53" s="9" t="e">
        <f>VLOOKUP(AX53,#REF!,2,0)</f>
        <v>#REF!</v>
      </c>
      <c r="AS53" s="13">
        <f>Solicitacao_Prancha[[#This Row],[data_reserva]]</f>
        <v>45617.625</v>
      </c>
      <c r="AT53" s="13" t="str">
        <f t="shared" si="27"/>
        <v>Não Aderente</v>
      </c>
      <c r="AU53" s="14">
        <f>((CONCATENATE(Solicitacao_Prancha[[#This Row],[data_calc]]," ",Solicitacao_Prancha[[#This Row],[hora_calc]])-Solicitacao_Prancha[[#This Row],[data_]])*24)+3</f>
        <v>24.016666666546371</v>
      </c>
      <c r="AV53" s="15" t="s">
        <v>577</v>
      </c>
      <c r="AW53" s="16" t="str">
        <f>LEFT(Solicitacao_Prancha[[#This Row],[fazenda_origem]],4)</f>
        <v>5003</v>
      </c>
      <c r="AX53" s="16" t="str">
        <f>LEFT(Solicitacao_Prancha[[#This Row],[fazenda_destino]],4)</f>
        <v>5002</v>
      </c>
      <c r="AY53" s="16" t="str">
        <f t="shared" si="28"/>
        <v>Lençóis Paulista5003</v>
      </c>
      <c r="AZ53" s="16" t="str">
        <f t="shared" si="29"/>
        <v>50035002</v>
      </c>
      <c r="BA53" s="16" t="str">
        <f t="shared" si="30"/>
        <v>Lençóis Paulista5002</v>
      </c>
      <c r="BB53" s="17" t="e">
        <f>VLOOKUP(AY53,#REF!,2,0)</f>
        <v>#REF!</v>
      </c>
      <c r="BC53" s="17" t="e">
        <f>VLOOKUP(AZ53,#REF!,2,0)</f>
        <v>#REF!</v>
      </c>
      <c r="BD53" s="17" t="e">
        <f>VLOOKUP(BA53,#REF!,2,0)</f>
        <v>#REF!</v>
      </c>
      <c r="BE53" s="18" t="e">
        <f t="shared" si="31"/>
        <v>#REF!</v>
      </c>
      <c r="BF53" s="19" t="e">
        <f t="shared" si="32"/>
        <v>#REF!</v>
      </c>
      <c r="BG53" s="19">
        <v>2.0056818181818183</v>
      </c>
      <c r="BH53" s="19" t="e">
        <f t="shared" si="33"/>
        <v>#REF!</v>
      </c>
      <c r="BI53" s="18" t="e">
        <f t="shared" si="34"/>
        <v>#REF!</v>
      </c>
      <c r="BJ53" s="16">
        <f>Solicitacao_Prancha[[#This Row],[qnt_equipamento]]</f>
        <v>1</v>
      </c>
      <c r="BK53" s="19" t="e">
        <f t="shared" si="35"/>
        <v>#REF!</v>
      </c>
    </row>
    <row r="54" spans="1:63" ht="11.25" x14ac:dyDescent="0.2">
      <c r="A54" s="1">
        <v>2542</v>
      </c>
      <c r="B54" s="1" t="s">
        <v>437</v>
      </c>
      <c r="C54" s="1" t="s">
        <v>48</v>
      </c>
      <c r="D54" s="3">
        <v>45616.413194444445</v>
      </c>
      <c r="E54" s="1" t="s">
        <v>153</v>
      </c>
      <c r="F54" s="1" t="s">
        <v>73</v>
      </c>
      <c r="G54" s="1">
        <v>1</v>
      </c>
      <c r="H54" s="1" t="s">
        <v>40</v>
      </c>
      <c r="I54" s="1" t="s">
        <v>228</v>
      </c>
      <c r="J54" s="1" t="s">
        <v>229</v>
      </c>
      <c r="K54" s="1" t="s">
        <v>35</v>
      </c>
      <c r="M54" s="1"/>
      <c r="N54" s="1"/>
      <c r="O54" s="2">
        <v>45617.625</v>
      </c>
      <c r="P54" s="1" t="s">
        <v>318</v>
      </c>
      <c r="Q54" s="1" t="s">
        <v>438</v>
      </c>
      <c r="R54" s="1" t="s">
        <v>439</v>
      </c>
      <c r="T54" s="1" t="s">
        <v>150</v>
      </c>
      <c r="U54" s="1" t="s">
        <v>245</v>
      </c>
      <c r="AB54" s="1" t="s">
        <v>440</v>
      </c>
      <c r="AD54" s="1"/>
      <c r="AF54" s="1"/>
      <c r="AJ54" s="2">
        <v>45616.414629629631</v>
      </c>
      <c r="AK54" s="1" t="s">
        <v>168</v>
      </c>
      <c r="AL54" s="2">
        <v>45616.414629629631</v>
      </c>
      <c r="AM54" s="1" t="s">
        <v>168</v>
      </c>
      <c r="AN54" s="1" t="s">
        <v>392</v>
      </c>
      <c r="AO54" s="1">
        <v>-44.950163717999942</v>
      </c>
      <c r="AP54" s="1">
        <v>-17.349291666999932</v>
      </c>
      <c r="AQ54" s="9" t="e">
        <f>VLOOKUP(AW54,#REF!,2,0)</f>
        <v>#REF!</v>
      </c>
      <c r="AR54" s="9" t="e">
        <f>VLOOKUP(AX54,#REF!,2,0)</f>
        <v>#REF!</v>
      </c>
      <c r="AS54" s="13">
        <f>Solicitacao_Prancha[[#This Row],[data_reserva]]</f>
        <v>45617.625</v>
      </c>
      <c r="AT54" s="13" t="str">
        <f t="shared" si="27"/>
        <v>Não Aderente</v>
      </c>
      <c r="AU54" s="14">
        <f>((CONCATENATE(Solicitacao_Prancha[[#This Row],[data_calc]]," ",Solicitacao_Prancha[[#This Row],[hora_calc]])-Solicitacao_Prancha[[#This Row],[data_]])*24)+3</f>
        <v>24.016666666720994</v>
      </c>
      <c r="AV54" s="15" t="s">
        <v>577</v>
      </c>
      <c r="AW54" s="16" t="str">
        <f>LEFT(Solicitacao_Prancha[[#This Row],[fazenda_origem]],4)</f>
        <v>5003</v>
      </c>
      <c r="AX54" s="16" t="str">
        <f>LEFT(Solicitacao_Prancha[[#This Row],[fazenda_destino]],4)</f>
        <v>5002</v>
      </c>
      <c r="AY54" s="16" t="str">
        <f t="shared" si="28"/>
        <v>Lençóis Paulista5003</v>
      </c>
      <c r="AZ54" s="16" t="str">
        <f t="shared" si="29"/>
        <v>50035002</v>
      </c>
      <c r="BA54" s="16" t="str">
        <f t="shared" si="30"/>
        <v>Lençóis Paulista5002</v>
      </c>
      <c r="BB54" s="17" t="e">
        <f>VLOOKUP(AY54,#REF!,2,0)</f>
        <v>#REF!</v>
      </c>
      <c r="BC54" s="17" t="e">
        <f>VLOOKUP(AZ54,#REF!,2,0)</f>
        <v>#REF!</v>
      </c>
      <c r="BD54" s="17" t="e">
        <f>VLOOKUP(BA54,#REF!,2,0)</f>
        <v>#REF!</v>
      </c>
      <c r="BE54" s="18" t="e">
        <f t="shared" si="31"/>
        <v>#REF!</v>
      </c>
      <c r="BF54" s="19" t="e">
        <f t="shared" si="32"/>
        <v>#REF!</v>
      </c>
      <c r="BG54" s="19">
        <v>2.0056818181818183</v>
      </c>
      <c r="BH54" s="19" t="e">
        <f t="shared" si="33"/>
        <v>#REF!</v>
      </c>
      <c r="BI54" s="18" t="e">
        <f t="shared" si="34"/>
        <v>#REF!</v>
      </c>
      <c r="BJ54" s="16">
        <f>Solicitacao_Prancha[[#This Row],[qnt_equipamento]]</f>
        <v>1</v>
      </c>
      <c r="BK54" s="19" t="e">
        <f t="shared" si="35"/>
        <v>#REF!</v>
      </c>
    </row>
    <row r="55" spans="1:63" ht="11.25" x14ac:dyDescent="0.2">
      <c r="A55" s="1">
        <v>2543</v>
      </c>
      <c r="B55" s="1" t="s">
        <v>441</v>
      </c>
      <c r="C55" s="1" t="s">
        <v>48</v>
      </c>
      <c r="D55" s="3">
        <v>45616.470833333333</v>
      </c>
      <c r="E55" s="1" t="s">
        <v>238</v>
      </c>
      <c r="F55" s="1" t="s">
        <v>60</v>
      </c>
      <c r="G55" s="1">
        <v>1</v>
      </c>
      <c r="H55" s="1" t="s">
        <v>43</v>
      </c>
      <c r="I55" s="1" t="s">
        <v>228</v>
      </c>
      <c r="J55" s="1" t="s">
        <v>233</v>
      </c>
      <c r="K55" s="1" t="s">
        <v>35</v>
      </c>
      <c r="M55" s="1"/>
      <c r="N55" s="1"/>
      <c r="O55" s="2">
        <v>45617.625</v>
      </c>
      <c r="P55" s="1" t="s">
        <v>318</v>
      </c>
      <c r="Q55" s="1" t="s">
        <v>179</v>
      </c>
      <c r="R55" s="1" t="s">
        <v>179</v>
      </c>
      <c r="T55" s="1" t="s">
        <v>135</v>
      </c>
      <c r="U55" s="1" t="s">
        <v>131</v>
      </c>
      <c r="AB55" s="1" t="s">
        <v>442</v>
      </c>
      <c r="AD55" s="1"/>
      <c r="AF55" s="1"/>
      <c r="AJ55" s="2">
        <v>45616.480185185188</v>
      </c>
      <c r="AK55" s="1" t="s">
        <v>168</v>
      </c>
      <c r="AL55" s="2">
        <v>45616.480185185188</v>
      </c>
      <c r="AM55" s="1" t="s">
        <v>168</v>
      </c>
      <c r="AN55" s="1" t="s">
        <v>392</v>
      </c>
      <c r="AO55" s="1">
        <v>-49.354789209999979</v>
      </c>
      <c r="AP55" s="1">
        <v>-22.528580068999929</v>
      </c>
      <c r="AQ55" s="9" t="e">
        <f>VLOOKUP(AW55,#REF!,2,0)</f>
        <v>#REF!</v>
      </c>
      <c r="AR55" s="9" t="e">
        <f>VLOOKUP(AX55,#REF!,2,0)</f>
        <v>#REF!</v>
      </c>
      <c r="AS55" s="13">
        <f>Solicitacao_Prancha[[#This Row],[data_reserva]]</f>
        <v>45617.625</v>
      </c>
      <c r="AT55" s="13" t="str">
        <f t="shared" si="27"/>
        <v>Não Aderente</v>
      </c>
      <c r="AU55" s="14">
        <f>((CONCATENATE(Solicitacao_Prancha[[#This Row],[data_calc]]," ",Solicitacao_Prancha[[#This Row],[hora_calc]])-Solicitacao_Prancha[[#This Row],[data_]])*24)+3</f>
        <v>29.700000000069849</v>
      </c>
      <c r="AV55" s="15" t="s">
        <v>577</v>
      </c>
      <c r="AW55" s="16" t="str">
        <f>LEFT(Solicitacao_Prancha[[#This Row],[fazenda_origem]],4)</f>
        <v>0452</v>
      </c>
      <c r="AX55" s="16" t="str">
        <f>LEFT(Solicitacao_Prancha[[#This Row],[fazenda_destino]],4)</f>
        <v>0265</v>
      </c>
      <c r="AY55" s="16" t="str">
        <f t="shared" si="28"/>
        <v>Lençóis Paulista0452</v>
      </c>
      <c r="AZ55" s="16" t="str">
        <f t="shared" si="29"/>
        <v>04520265</v>
      </c>
      <c r="BA55" s="16" t="str">
        <f t="shared" si="30"/>
        <v>Lençóis Paulista0265</v>
      </c>
      <c r="BB55" s="17" t="e">
        <f>VLOOKUP(AY55,#REF!,2,0)</f>
        <v>#REF!</v>
      </c>
      <c r="BC55" s="17" t="e">
        <f>VLOOKUP(AZ55,#REF!,2,0)</f>
        <v>#REF!</v>
      </c>
      <c r="BD55" s="17" t="e">
        <f>VLOOKUP(BA55,#REF!,2,0)</f>
        <v>#REF!</v>
      </c>
      <c r="BE55" s="18" t="e">
        <f t="shared" si="31"/>
        <v>#REF!</v>
      </c>
      <c r="BF55" s="19" t="e">
        <f t="shared" si="32"/>
        <v>#REF!</v>
      </c>
      <c r="BG55" s="19">
        <v>2.0056818181818183</v>
      </c>
      <c r="BH55" s="19" t="e">
        <f t="shared" si="33"/>
        <v>#REF!</v>
      </c>
      <c r="BI55" s="18" t="e">
        <f t="shared" si="34"/>
        <v>#REF!</v>
      </c>
      <c r="BJ55" s="16">
        <f>Solicitacao_Prancha[[#This Row],[qnt_equipamento]]</f>
        <v>1</v>
      </c>
      <c r="BK55" s="19" t="e">
        <f t="shared" si="35"/>
        <v>#REF!</v>
      </c>
    </row>
    <row r="56" spans="1:63" ht="11.25" x14ac:dyDescent="0.2">
      <c r="A56" s="1">
        <v>2544</v>
      </c>
      <c r="B56" s="1" t="s">
        <v>443</v>
      </c>
      <c r="C56" s="1" t="s">
        <v>48</v>
      </c>
      <c r="D56" s="3">
        <v>45616.479861111111</v>
      </c>
      <c r="E56" s="1" t="s">
        <v>293</v>
      </c>
      <c r="F56" s="1" t="s">
        <v>73</v>
      </c>
      <c r="G56" s="1">
        <v>1</v>
      </c>
      <c r="H56" s="1" t="s">
        <v>43</v>
      </c>
      <c r="I56" s="1" t="s">
        <v>228</v>
      </c>
      <c r="J56" s="1" t="s">
        <v>229</v>
      </c>
      <c r="K56" s="1" t="s">
        <v>35</v>
      </c>
      <c r="M56" s="1"/>
      <c r="N56" s="1"/>
      <c r="O56" s="2">
        <v>45617.625</v>
      </c>
      <c r="P56" s="1" t="s">
        <v>318</v>
      </c>
      <c r="Q56" s="1" t="s">
        <v>179</v>
      </c>
      <c r="R56" s="1" t="s">
        <v>179</v>
      </c>
      <c r="T56" s="1" t="s">
        <v>135</v>
      </c>
      <c r="U56" s="1" t="s">
        <v>131</v>
      </c>
      <c r="AB56" s="1" t="s">
        <v>444</v>
      </c>
      <c r="AD56" s="1"/>
      <c r="AF56" s="1"/>
      <c r="AJ56" s="2">
        <v>45616.481747685182</v>
      </c>
      <c r="AK56" s="1" t="s">
        <v>168</v>
      </c>
      <c r="AL56" s="2">
        <v>45616.481747685182</v>
      </c>
      <c r="AM56" s="1" t="s">
        <v>168</v>
      </c>
      <c r="AN56" s="1" t="s">
        <v>392</v>
      </c>
      <c r="AO56" s="1">
        <v>-49.35488669199998</v>
      </c>
      <c r="AP56" s="1">
        <v>-22.528706592999981</v>
      </c>
      <c r="AQ56" s="9" t="e">
        <f>VLOOKUP(AW56,#REF!,2,0)</f>
        <v>#REF!</v>
      </c>
      <c r="AR56" s="9" t="e">
        <f>VLOOKUP(AX56,#REF!,2,0)</f>
        <v>#REF!</v>
      </c>
      <c r="AS56" s="13">
        <f>Solicitacao_Prancha[[#This Row],[data_reserva]]</f>
        <v>45617.625</v>
      </c>
      <c r="AT56" s="13" t="str">
        <f t="shared" si="27"/>
        <v>Não Aderente</v>
      </c>
      <c r="AU56" s="14">
        <f>((CONCATENATE(Solicitacao_Prancha[[#This Row],[data_calc]]," ",Solicitacao_Prancha[[#This Row],[hora_calc]])-Solicitacao_Prancha[[#This Row],[data_]])*24)+3</f>
        <v>29.483333333395422</v>
      </c>
      <c r="AV56" s="15" t="s">
        <v>577</v>
      </c>
      <c r="AW56" s="16" t="str">
        <f>LEFT(Solicitacao_Prancha[[#This Row],[fazenda_origem]],4)</f>
        <v>0452</v>
      </c>
      <c r="AX56" s="16" t="str">
        <f>LEFT(Solicitacao_Prancha[[#This Row],[fazenda_destino]],4)</f>
        <v>0265</v>
      </c>
      <c r="AY56" s="16" t="str">
        <f t="shared" si="28"/>
        <v>Lençóis Paulista0452</v>
      </c>
      <c r="AZ56" s="16" t="str">
        <f t="shared" si="29"/>
        <v>04520265</v>
      </c>
      <c r="BA56" s="16" t="str">
        <f t="shared" si="30"/>
        <v>Lençóis Paulista0265</v>
      </c>
      <c r="BB56" s="17" t="e">
        <f>VLOOKUP(AY56,#REF!,2,0)</f>
        <v>#REF!</v>
      </c>
      <c r="BC56" s="17" t="e">
        <f>VLOOKUP(AZ56,#REF!,2,0)</f>
        <v>#REF!</v>
      </c>
      <c r="BD56" s="17" t="e">
        <f>VLOOKUP(BA56,#REF!,2,0)</f>
        <v>#REF!</v>
      </c>
      <c r="BE56" s="18" t="e">
        <f t="shared" si="31"/>
        <v>#REF!</v>
      </c>
      <c r="BF56" s="19" t="e">
        <f t="shared" si="32"/>
        <v>#REF!</v>
      </c>
      <c r="BG56" s="19">
        <v>2.0056818181818183</v>
      </c>
      <c r="BH56" s="19" t="e">
        <f t="shared" si="33"/>
        <v>#REF!</v>
      </c>
      <c r="BI56" s="18" t="e">
        <f t="shared" si="34"/>
        <v>#REF!</v>
      </c>
      <c r="BJ56" s="16">
        <f>Solicitacao_Prancha[[#This Row],[qnt_equipamento]]</f>
        <v>1</v>
      </c>
      <c r="BK56" s="19" t="e">
        <f t="shared" si="35"/>
        <v>#REF!</v>
      </c>
    </row>
    <row r="57" spans="1:63" ht="11.25" x14ac:dyDescent="0.2">
      <c r="A57" s="1">
        <v>2545</v>
      </c>
      <c r="B57" s="1" t="s">
        <v>445</v>
      </c>
      <c r="C57" s="1" t="s">
        <v>48</v>
      </c>
      <c r="D57" s="3">
        <v>45616.481944444444</v>
      </c>
      <c r="E57" s="1" t="s">
        <v>293</v>
      </c>
      <c r="F57" s="1" t="s">
        <v>63</v>
      </c>
      <c r="G57" s="1">
        <v>1</v>
      </c>
      <c r="H57" s="1" t="s">
        <v>43</v>
      </c>
      <c r="I57" s="1" t="s">
        <v>228</v>
      </c>
      <c r="J57" s="1" t="s">
        <v>229</v>
      </c>
      <c r="K57" s="1" t="s">
        <v>35</v>
      </c>
      <c r="M57" s="1"/>
      <c r="N57" s="1"/>
      <c r="O57" s="2">
        <v>45617.625</v>
      </c>
      <c r="P57" s="1" t="s">
        <v>318</v>
      </c>
      <c r="Q57" s="1" t="s">
        <v>179</v>
      </c>
      <c r="R57" s="1" t="s">
        <v>179</v>
      </c>
      <c r="T57" s="1" t="s">
        <v>135</v>
      </c>
      <c r="U57" s="1" t="s">
        <v>131</v>
      </c>
      <c r="AB57" s="1" t="s">
        <v>446</v>
      </c>
      <c r="AD57" s="1"/>
      <c r="AF57" s="1"/>
      <c r="AJ57" s="2">
        <v>45616.485833333332</v>
      </c>
      <c r="AK57" s="1" t="s">
        <v>168</v>
      </c>
      <c r="AL57" s="2">
        <v>45616.485833333332</v>
      </c>
      <c r="AM57" s="1" t="s">
        <v>168</v>
      </c>
      <c r="AN57" s="1" t="s">
        <v>392</v>
      </c>
      <c r="AO57" s="1">
        <v>-49.35488669199998</v>
      </c>
      <c r="AP57" s="1">
        <v>-22.528706592999981</v>
      </c>
      <c r="AQ57" s="9" t="e">
        <f>VLOOKUP(AW57,#REF!,2,0)</f>
        <v>#REF!</v>
      </c>
      <c r="AR57" s="9" t="e">
        <f>VLOOKUP(AX57,#REF!,2,0)</f>
        <v>#REF!</v>
      </c>
      <c r="AS57" s="13">
        <f>Solicitacao_Prancha[[#This Row],[data_reserva]]</f>
        <v>45617.625</v>
      </c>
      <c r="AT57" s="13" t="str">
        <f t="shared" si="27"/>
        <v>Não Aderente</v>
      </c>
      <c r="AU57" s="14">
        <f>((CONCATENATE(Solicitacao_Prancha[[#This Row],[data_calc]]," ",Solicitacao_Prancha[[#This Row],[hora_calc]])-Solicitacao_Prancha[[#This Row],[data_]])*24)+3</f>
        <v>29.433333333407063</v>
      </c>
      <c r="AV57" s="15" t="s">
        <v>577</v>
      </c>
      <c r="AW57" s="16" t="str">
        <f>LEFT(Solicitacao_Prancha[[#This Row],[fazenda_origem]],4)</f>
        <v>0452</v>
      </c>
      <c r="AX57" s="16" t="str">
        <f>LEFT(Solicitacao_Prancha[[#This Row],[fazenda_destino]],4)</f>
        <v>0265</v>
      </c>
      <c r="AY57" s="16" t="str">
        <f t="shared" si="28"/>
        <v>Lençóis Paulista0452</v>
      </c>
      <c r="AZ57" s="16" t="str">
        <f t="shared" si="29"/>
        <v>04520265</v>
      </c>
      <c r="BA57" s="16" t="str">
        <f t="shared" si="30"/>
        <v>Lençóis Paulista0265</v>
      </c>
      <c r="BB57" s="17" t="e">
        <f>VLOOKUP(AY57,#REF!,2,0)</f>
        <v>#REF!</v>
      </c>
      <c r="BC57" s="17" t="e">
        <f>VLOOKUP(AZ57,#REF!,2,0)</f>
        <v>#REF!</v>
      </c>
      <c r="BD57" s="17" t="e">
        <f>VLOOKUP(BA57,#REF!,2,0)</f>
        <v>#REF!</v>
      </c>
      <c r="BE57" s="18" t="e">
        <f t="shared" si="31"/>
        <v>#REF!</v>
      </c>
      <c r="BF57" s="19" t="e">
        <f t="shared" si="32"/>
        <v>#REF!</v>
      </c>
      <c r="BG57" s="19">
        <v>2.0056818181818183</v>
      </c>
      <c r="BH57" s="19" t="e">
        <f t="shared" si="33"/>
        <v>#REF!</v>
      </c>
      <c r="BI57" s="18" t="e">
        <f t="shared" si="34"/>
        <v>#REF!</v>
      </c>
      <c r="BJ57" s="16">
        <f>Solicitacao_Prancha[[#This Row],[qnt_equipamento]]</f>
        <v>1</v>
      </c>
      <c r="BK57" s="19" t="e">
        <f t="shared" si="35"/>
        <v>#REF!</v>
      </c>
    </row>
    <row r="58" spans="1:63" ht="11.25" x14ac:dyDescent="0.2">
      <c r="A58" s="1">
        <v>2546</v>
      </c>
      <c r="B58" s="1" t="s">
        <v>447</v>
      </c>
      <c r="C58" s="1" t="s">
        <v>59</v>
      </c>
      <c r="D58" s="3">
        <v>45616.572916666664</v>
      </c>
      <c r="E58" s="1" t="s">
        <v>159</v>
      </c>
      <c r="F58" s="1" t="s">
        <v>60</v>
      </c>
      <c r="G58" s="1">
        <v>1</v>
      </c>
      <c r="H58" s="1" t="s">
        <v>103</v>
      </c>
      <c r="I58" s="1" t="s">
        <v>228</v>
      </c>
      <c r="J58" s="1" t="s">
        <v>233</v>
      </c>
      <c r="K58" s="1" t="s">
        <v>35</v>
      </c>
      <c r="M58" s="1"/>
      <c r="N58" s="1"/>
      <c r="O58" s="2">
        <v>45617.625</v>
      </c>
      <c r="P58" s="1" t="s">
        <v>318</v>
      </c>
      <c r="Q58" s="1" t="s">
        <v>186</v>
      </c>
      <c r="R58" s="1" t="s">
        <v>187</v>
      </c>
      <c r="T58" s="1" t="s">
        <v>119</v>
      </c>
      <c r="U58" s="1" t="s">
        <v>74</v>
      </c>
      <c r="AB58" s="1" t="s">
        <v>448</v>
      </c>
      <c r="AD58" s="1"/>
      <c r="AF58" s="1"/>
      <c r="AJ58" s="2">
        <v>45616.579386574071</v>
      </c>
      <c r="AK58" s="1" t="s">
        <v>168</v>
      </c>
      <c r="AL58" s="2">
        <v>45616.579386574071</v>
      </c>
      <c r="AM58" s="1" t="s">
        <v>168</v>
      </c>
      <c r="AN58" s="1" t="s">
        <v>388</v>
      </c>
      <c r="AO58" s="1">
        <v>-49.309748249999977</v>
      </c>
      <c r="AP58" s="1">
        <v>-22.117451249999931</v>
      </c>
      <c r="AQ58" s="9" t="e">
        <f>VLOOKUP(AW58,#REF!,2,0)</f>
        <v>#REF!</v>
      </c>
      <c r="AR58" s="9" t="e">
        <f>VLOOKUP(AX58,#REF!,2,0)</f>
        <v>#REF!</v>
      </c>
      <c r="AS58" s="13">
        <f>Solicitacao_Prancha[[#This Row],[data_reserva]]</f>
        <v>45617.625</v>
      </c>
      <c r="AT58" s="13" t="str">
        <f t="shared" si="27"/>
        <v>Não Aderente</v>
      </c>
      <c r="AU58" s="14">
        <f>((CONCATENATE(Solicitacao_Prancha[[#This Row],[data_calc]]," ",Solicitacao_Prancha[[#This Row],[hora_calc]])-Solicitacao_Prancha[[#This Row],[data_]])*24)+3</f>
        <v>20.25</v>
      </c>
      <c r="AV58" s="15" t="s">
        <v>577</v>
      </c>
      <c r="AW58" s="16" t="str">
        <f>LEFT(Solicitacao_Prancha[[#This Row],[fazenda_origem]],4)</f>
        <v>0261</v>
      </c>
      <c r="AX58" s="16" t="str">
        <f>LEFT(Solicitacao_Prancha[[#This Row],[fazenda_destino]],4)</f>
        <v>0317</v>
      </c>
      <c r="AY58" s="16" t="str">
        <f t="shared" si="28"/>
        <v>Lençóis Paulista0261</v>
      </c>
      <c r="AZ58" s="16" t="str">
        <f t="shared" si="29"/>
        <v>02610317</v>
      </c>
      <c r="BA58" s="16" t="str">
        <f t="shared" si="30"/>
        <v>Lençóis Paulista0317</v>
      </c>
      <c r="BB58" s="17" t="e">
        <f>VLOOKUP(AY58,#REF!,2,0)</f>
        <v>#REF!</v>
      </c>
      <c r="BC58" s="17" t="e">
        <f>VLOOKUP(AZ58,#REF!,2,0)</f>
        <v>#REF!</v>
      </c>
      <c r="BD58" s="17" t="e">
        <f>VLOOKUP(BA58,#REF!,2,0)</f>
        <v>#REF!</v>
      </c>
      <c r="BE58" s="18" t="e">
        <f t="shared" si="31"/>
        <v>#REF!</v>
      </c>
      <c r="BF58" s="19" t="e">
        <f t="shared" si="32"/>
        <v>#REF!</v>
      </c>
      <c r="BG58" s="19">
        <v>2.0056818181818183</v>
      </c>
      <c r="BH58" s="19" t="e">
        <f t="shared" si="33"/>
        <v>#REF!</v>
      </c>
      <c r="BI58" s="18" t="e">
        <f t="shared" si="34"/>
        <v>#REF!</v>
      </c>
      <c r="BJ58" s="16">
        <f>Solicitacao_Prancha[[#This Row],[qnt_equipamento]]</f>
        <v>1</v>
      </c>
      <c r="BK58" s="19" t="e">
        <f t="shared" si="35"/>
        <v>#REF!</v>
      </c>
    </row>
    <row r="59" spans="1:63" ht="11.25" x14ac:dyDescent="0.2">
      <c r="A59" s="1">
        <v>2548</v>
      </c>
      <c r="B59" s="1" t="s">
        <v>449</v>
      </c>
      <c r="C59" s="1" t="s">
        <v>68</v>
      </c>
      <c r="D59" s="3">
        <v>45616.606944444444</v>
      </c>
      <c r="E59" s="1" t="s">
        <v>80</v>
      </c>
      <c r="F59" s="1" t="s">
        <v>69</v>
      </c>
      <c r="G59" s="1">
        <v>2</v>
      </c>
      <c r="H59" s="1" t="s">
        <v>38</v>
      </c>
      <c r="I59" s="1" t="s">
        <v>228</v>
      </c>
      <c r="J59" s="1" t="s">
        <v>229</v>
      </c>
      <c r="K59" s="1" t="s">
        <v>102</v>
      </c>
      <c r="M59" s="1"/>
      <c r="N59" s="1"/>
      <c r="O59" s="2">
        <v>45616.625</v>
      </c>
      <c r="P59" s="1" t="s">
        <v>311</v>
      </c>
      <c r="Q59" s="1" t="s">
        <v>189</v>
      </c>
      <c r="R59" s="1" t="s">
        <v>189</v>
      </c>
      <c r="S59" s="1" t="s">
        <v>450</v>
      </c>
      <c r="T59" s="1" t="s">
        <v>88</v>
      </c>
      <c r="U59" s="1" t="s">
        <v>88</v>
      </c>
      <c r="X59" s="1" t="s">
        <v>91</v>
      </c>
      <c r="Y59" s="1" t="s">
        <v>283</v>
      </c>
      <c r="Z59" s="1" t="s">
        <v>243</v>
      </c>
      <c r="AB59" s="1" t="s">
        <v>451</v>
      </c>
      <c r="AD59" s="1"/>
      <c r="AF59" s="1"/>
      <c r="AJ59" s="2">
        <v>45616.611620370371</v>
      </c>
      <c r="AK59" s="1" t="s">
        <v>168</v>
      </c>
      <c r="AL59" s="2">
        <v>45616.611620370371</v>
      </c>
      <c r="AM59" s="1" t="s">
        <v>168</v>
      </c>
      <c r="AO59" s="1">
        <v>-48.481996887999969</v>
      </c>
      <c r="AP59" s="1">
        <v>-21.94789317399994</v>
      </c>
      <c r="AQ59" s="9" t="e">
        <f>VLOOKUP(AW59,#REF!,2,0)</f>
        <v>#REF!</v>
      </c>
      <c r="AR59" s="9" t="e">
        <f>VLOOKUP(AX59,#REF!,2,0)</f>
        <v>#REF!</v>
      </c>
      <c r="AS59" s="13">
        <f>Solicitacao_Prancha[[#This Row],[data_reserva]]</f>
        <v>45616.625</v>
      </c>
      <c r="AT59" s="13" t="str">
        <f t="shared" si="27"/>
        <v>Não Aderente</v>
      </c>
      <c r="AU59" s="14">
        <f>((CONCATENATE(Solicitacao_Prancha[[#This Row],[data_calc]]," ",Solicitacao_Prancha[[#This Row],[hora_calc]])-Solicitacao_Prancha[[#This Row],[data_]])*24)+3</f>
        <v>0.43333333334885538</v>
      </c>
      <c r="AV59" s="15" t="s">
        <v>577</v>
      </c>
      <c r="AW59" s="16" t="str">
        <f>LEFT(Solicitacao_Prancha[[#This Row],[fazenda_origem]],4)</f>
        <v>2081</v>
      </c>
      <c r="AX59" s="16" t="str">
        <f>LEFT(Solicitacao_Prancha[[#This Row],[fazenda_destino]],4)</f>
        <v>2081</v>
      </c>
      <c r="AY59" s="16" t="str">
        <f t="shared" si="28"/>
        <v>Lençóis Paulista2081</v>
      </c>
      <c r="AZ59" s="16" t="str">
        <f t="shared" si="29"/>
        <v>20812081</v>
      </c>
      <c r="BA59" s="16" t="str">
        <f t="shared" si="30"/>
        <v>Lençóis Paulista2081</v>
      </c>
      <c r="BB59" s="17" t="e">
        <f>VLOOKUP(AY59,#REF!,2,0)</f>
        <v>#REF!</v>
      </c>
      <c r="BC59" s="17" t="e">
        <f>VLOOKUP(AZ59,#REF!,2,0)</f>
        <v>#REF!</v>
      </c>
      <c r="BD59" s="17" t="e">
        <f>VLOOKUP(BA59,#REF!,2,0)</f>
        <v>#REF!</v>
      </c>
      <c r="BE59" s="18" t="e">
        <f t="shared" si="31"/>
        <v>#REF!</v>
      </c>
      <c r="BF59" s="19" t="e">
        <f t="shared" si="32"/>
        <v>#REF!</v>
      </c>
      <c r="BG59" s="19">
        <v>2.0056818181818183</v>
      </c>
      <c r="BH59" s="19" t="e">
        <f t="shared" si="33"/>
        <v>#REF!</v>
      </c>
      <c r="BI59" s="18" t="e">
        <f t="shared" si="34"/>
        <v>#REF!</v>
      </c>
      <c r="BJ59" s="16">
        <f>Solicitacao_Prancha[[#This Row],[qnt_equipamento]]</f>
        <v>2</v>
      </c>
      <c r="BK59" s="19" t="e">
        <f t="shared" si="35"/>
        <v>#REF!</v>
      </c>
    </row>
    <row r="60" spans="1:63" ht="11.25" x14ac:dyDescent="0.2">
      <c r="A60" s="1">
        <v>2549</v>
      </c>
      <c r="B60" s="1" t="s">
        <v>452</v>
      </c>
      <c r="C60" s="1" t="s">
        <v>33</v>
      </c>
      <c r="D60" s="3">
        <v>45616.665972222225</v>
      </c>
      <c r="E60" s="1" t="s">
        <v>113</v>
      </c>
      <c r="F60" s="1" t="s">
        <v>34</v>
      </c>
      <c r="G60" s="1">
        <v>3</v>
      </c>
      <c r="H60" s="1" t="s">
        <v>70</v>
      </c>
      <c r="I60" s="1" t="s">
        <v>233</v>
      </c>
      <c r="J60" s="1" t="s">
        <v>229</v>
      </c>
      <c r="K60" s="1" t="s">
        <v>35</v>
      </c>
      <c r="M60" s="1"/>
      <c r="N60" s="1"/>
      <c r="O60" s="2">
        <v>45618.625</v>
      </c>
      <c r="P60" s="1" t="s">
        <v>376</v>
      </c>
      <c r="Q60" s="1" t="s">
        <v>171</v>
      </c>
      <c r="R60" s="1" t="s">
        <v>172</v>
      </c>
      <c r="T60" s="1" t="s">
        <v>251</v>
      </c>
      <c r="U60" s="1" t="s">
        <v>47</v>
      </c>
      <c r="X60" s="1" t="s">
        <v>453</v>
      </c>
      <c r="AB60" s="1" t="s">
        <v>377</v>
      </c>
      <c r="AD60" s="1"/>
      <c r="AF60" s="1"/>
      <c r="AJ60" s="2">
        <v>45616.667962962965</v>
      </c>
      <c r="AK60" s="1" t="s">
        <v>168</v>
      </c>
      <c r="AL60" s="2">
        <v>45616.667962962965</v>
      </c>
      <c r="AM60" s="1" t="s">
        <v>168</v>
      </c>
      <c r="AN60" s="1" t="s">
        <v>392</v>
      </c>
      <c r="AO60" s="1">
        <v>-48.779679999999978</v>
      </c>
      <c r="AP60" s="1">
        <v>-22.607528332999951</v>
      </c>
      <c r="AQ60" s="9" t="e">
        <f>VLOOKUP(AW60,#REF!,2,0)</f>
        <v>#REF!</v>
      </c>
      <c r="AR60" s="9" t="e">
        <f>VLOOKUP(AX60,#REF!,2,0)</f>
        <v>#REF!</v>
      </c>
      <c r="AS60" s="13">
        <f>Solicitacao_Prancha[[#This Row],[data_reserva]]</f>
        <v>45618.625</v>
      </c>
      <c r="AT60" s="13" t="str">
        <f t="shared" si="27"/>
        <v>Não Aderente</v>
      </c>
      <c r="AU60" s="14">
        <f>((CONCATENATE(Solicitacao_Prancha[[#This Row],[data_calc]]," ",Solicitacao_Prancha[[#This Row],[hora_calc]])-Solicitacao_Prancha[[#This Row],[data_]])*24)+3</f>
        <v>43.016666666662786</v>
      </c>
      <c r="AV60" s="15" t="s">
        <v>577</v>
      </c>
      <c r="AW60" s="16" t="str">
        <f>LEFT(Solicitacao_Prancha[[#This Row],[fazenda_origem]],4)</f>
        <v>0503</v>
      </c>
      <c r="AX60" s="16" t="str">
        <f>LEFT(Solicitacao_Prancha[[#This Row],[fazenda_destino]],4)</f>
        <v>BRLP</v>
      </c>
      <c r="AY60" s="16" t="str">
        <f t="shared" si="28"/>
        <v>Lençóis Paulista0503</v>
      </c>
      <c r="AZ60" s="16" t="str">
        <f t="shared" si="29"/>
        <v>0503BRLP</v>
      </c>
      <c r="BA60" s="16" t="str">
        <f t="shared" si="30"/>
        <v>Lençóis PaulistaBRLP</v>
      </c>
      <c r="BB60" s="17" t="e">
        <f>VLOOKUP(AY60,#REF!,2,0)</f>
        <v>#REF!</v>
      </c>
      <c r="BC60" s="17" t="e">
        <f>VLOOKUP(AZ60,#REF!,2,0)</f>
        <v>#REF!</v>
      </c>
      <c r="BD60" s="17" t="e">
        <f>VLOOKUP(BA60,#REF!,2,0)</f>
        <v>#REF!</v>
      </c>
      <c r="BE60" s="18" t="e">
        <f t="shared" si="31"/>
        <v>#REF!</v>
      </c>
      <c r="BF60" s="19" t="e">
        <f t="shared" si="32"/>
        <v>#REF!</v>
      </c>
      <c r="BG60" s="19">
        <v>2.0056818181818183</v>
      </c>
      <c r="BH60" s="19" t="e">
        <f t="shared" si="33"/>
        <v>#REF!</v>
      </c>
      <c r="BI60" s="18" t="e">
        <f t="shared" si="34"/>
        <v>#REF!</v>
      </c>
      <c r="BJ60" s="16">
        <f>Solicitacao_Prancha[[#This Row],[qnt_equipamento]]</f>
        <v>3</v>
      </c>
      <c r="BK60" s="19" t="e">
        <f t="shared" si="35"/>
        <v>#REF!</v>
      </c>
    </row>
    <row r="61" spans="1:63" ht="11.25" x14ac:dyDescent="0.2">
      <c r="A61" s="1">
        <v>2554</v>
      </c>
      <c r="B61" s="1" t="s">
        <v>457</v>
      </c>
      <c r="C61" s="1" t="s">
        <v>48</v>
      </c>
      <c r="D61" s="3">
        <v>45616.722222222219</v>
      </c>
      <c r="E61" s="1" t="s">
        <v>293</v>
      </c>
      <c r="F61" s="1" t="s">
        <v>60</v>
      </c>
      <c r="G61" s="1">
        <v>1</v>
      </c>
      <c r="H61" s="1" t="s">
        <v>43</v>
      </c>
      <c r="I61" s="1" t="s">
        <v>228</v>
      </c>
      <c r="J61" s="1" t="s">
        <v>233</v>
      </c>
      <c r="K61" s="1" t="s">
        <v>35</v>
      </c>
      <c r="M61" s="1"/>
      <c r="N61" s="1"/>
      <c r="O61" s="2">
        <v>45618.625</v>
      </c>
      <c r="P61" s="1" t="s">
        <v>376</v>
      </c>
      <c r="Q61" s="1" t="s">
        <v>173</v>
      </c>
      <c r="R61" s="1" t="s">
        <v>173</v>
      </c>
      <c r="T61" s="1" t="s">
        <v>131</v>
      </c>
      <c r="U61" s="1" t="s">
        <v>458</v>
      </c>
      <c r="AB61" s="1" t="s">
        <v>459</v>
      </c>
      <c r="AD61" s="1"/>
      <c r="AF61" s="1"/>
      <c r="AJ61" s="2">
        <v>45616.849548611113</v>
      </c>
      <c r="AK61" s="1" t="s">
        <v>168</v>
      </c>
      <c r="AL61" s="2">
        <v>45616.849548611113</v>
      </c>
      <c r="AM61" s="1" t="s">
        <v>168</v>
      </c>
      <c r="AN61" s="1" t="s">
        <v>392</v>
      </c>
      <c r="AO61" s="1">
        <v>-49.079468501999941</v>
      </c>
      <c r="AP61" s="1">
        <v>-22.291592778999931</v>
      </c>
      <c r="AQ61" s="9" t="e">
        <f>VLOOKUP(AW61,#REF!,2,0)</f>
        <v>#REF!</v>
      </c>
      <c r="AR61" s="9" t="e">
        <f>VLOOKUP(AX61,#REF!,2,0)</f>
        <v>#REF!</v>
      </c>
      <c r="AS61" s="13">
        <f>Solicitacao_Prancha[[#This Row],[data_reserva]]</f>
        <v>45618.625</v>
      </c>
      <c r="AT61" s="13" t="str">
        <f t="shared" si="27"/>
        <v>Não Aderente</v>
      </c>
      <c r="AU61" s="14">
        <f>((CONCATENATE(Solicitacao_Prancha[[#This Row],[data_calc]]," ",Solicitacao_Prancha[[#This Row],[hora_calc]])-Solicitacao_Prancha[[#This Row],[data_]])*24)+3</f>
        <v>46.666666666686069</v>
      </c>
      <c r="AV61" s="15" t="s">
        <v>577</v>
      </c>
      <c r="AW61" s="16" t="str">
        <f>LEFT(Solicitacao_Prancha[[#This Row],[fazenda_origem]],4)</f>
        <v>0265</v>
      </c>
      <c r="AX61" s="16" t="str">
        <f>LEFT(Solicitacao_Prancha[[#This Row],[fazenda_destino]],4)</f>
        <v>0347</v>
      </c>
      <c r="AY61" s="16" t="str">
        <f t="shared" si="28"/>
        <v>Lençóis Paulista0265</v>
      </c>
      <c r="AZ61" s="16" t="str">
        <f t="shared" si="29"/>
        <v>02650347</v>
      </c>
      <c r="BA61" s="16" t="str">
        <f t="shared" si="30"/>
        <v>Lençóis Paulista0347</v>
      </c>
      <c r="BB61" s="17" t="e">
        <f>VLOOKUP(AY61,#REF!,2,0)</f>
        <v>#REF!</v>
      </c>
      <c r="BC61" s="17" t="e">
        <f>VLOOKUP(AZ61,#REF!,2,0)</f>
        <v>#REF!</v>
      </c>
      <c r="BD61" s="17" t="e">
        <f>VLOOKUP(BA61,#REF!,2,0)</f>
        <v>#REF!</v>
      </c>
      <c r="BE61" s="18" t="e">
        <f t="shared" si="31"/>
        <v>#REF!</v>
      </c>
      <c r="BF61" s="19" t="e">
        <f t="shared" si="32"/>
        <v>#REF!</v>
      </c>
      <c r="BG61" s="19">
        <v>2.0056818181818183</v>
      </c>
      <c r="BH61" s="19" t="e">
        <f t="shared" si="33"/>
        <v>#REF!</v>
      </c>
      <c r="BI61" s="18" t="e">
        <f t="shared" si="34"/>
        <v>#REF!</v>
      </c>
      <c r="BJ61" s="16">
        <f>Solicitacao_Prancha[[#This Row],[qnt_equipamento]]</f>
        <v>1</v>
      </c>
      <c r="BK61" s="19" t="e">
        <f t="shared" si="35"/>
        <v>#REF!</v>
      </c>
    </row>
    <row r="62" spans="1:63" ht="11.25" x14ac:dyDescent="0.2">
      <c r="A62" s="1">
        <v>2555</v>
      </c>
      <c r="B62" s="1" t="s">
        <v>460</v>
      </c>
      <c r="C62" s="1" t="s">
        <v>48</v>
      </c>
      <c r="D62" s="3">
        <v>45616.724305555559</v>
      </c>
      <c r="E62" s="1" t="s">
        <v>293</v>
      </c>
      <c r="F62" s="1" t="s">
        <v>73</v>
      </c>
      <c r="G62" s="1">
        <v>1</v>
      </c>
      <c r="H62" s="1" t="s">
        <v>43</v>
      </c>
      <c r="I62" s="1" t="s">
        <v>228</v>
      </c>
      <c r="J62" s="1" t="s">
        <v>229</v>
      </c>
      <c r="K62" s="1" t="s">
        <v>35</v>
      </c>
      <c r="M62" s="1"/>
      <c r="N62" s="1"/>
      <c r="O62" s="2">
        <v>45618.625</v>
      </c>
      <c r="P62" s="1" t="s">
        <v>376</v>
      </c>
      <c r="Q62" s="1" t="s">
        <v>173</v>
      </c>
      <c r="R62" s="1" t="s">
        <v>173</v>
      </c>
      <c r="T62" s="1" t="s">
        <v>131</v>
      </c>
      <c r="U62" s="1" t="s">
        <v>458</v>
      </c>
      <c r="AB62" s="1" t="s">
        <v>461</v>
      </c>
      <c r="AD62" s="1"/>
      <c r="AF62" s="1"/>
      <c r="AJ62" s="2">
        <v>45616.850891203707</v>
      </c>
      <c r="AK62" s="1" t="s">
        <v>168</v>
      </c>
      <c r="AL62" s="2">
        <v>45616.850891203707</v>
      </c>
      <c r="AM62" s="1" t="s">
        <v>168</v>
      </c>
      <c r="AN62" s="1" t="s">
        <v>392</v>
      </c>
      <c r="AO62" s="1">
        <v>-49.079495490999939</v>
      </c>
      <c r="AP62" s="1">
        <v>-22.29159696999994</v>
      </c>
      <c r="AQ62" s="9" t="e">
        <f>VLOOKUP(AW62,#REF!,2,0)</f>
        <v>#REF!</v>
      </c>
      <c r="AR62" s="9" t="e">
        <f>VLOOKUP(AX62,#REF!,2,0)</f>
        <v>#REF!</v>
      </c>
      <c r="AS62" s="13">
        <f>Solicitacao_Prancha[[#This Row],[data_reserva]]</f>
        <v>45618.625</v>
      </c>
      <c r="AT62" s="13" t="str">
        <f t="shared" si="27"/>
        <v>Não Aderente</v>
      </c>
      <c r="AU62" s="14">
        <f>((CONCATENATE(Solicitacao_Prancha[[#This Row],[data_calc]]," ",Solicitacao_Prancha[[#This Row],[hora_calc]])-Solicitacao_Prancha[[#This Row],[data_]])*24)+3</f>
        <v>46.616666666523088</v>
      </c>
      <c r="AV62" s="15" t="s">
        <v>577</v>
      </c>
      <c r="AW62" s="16" t="str">
        <f>LEFT(Solicitacao_Prancha[[#This Row],[fazenda_origem]],4)</f>
        <v>0265</v>
      </c>
      <c r="AX62" s="16" t="str">
        <f>LEFT(Solicitacao_Prancha[[#This Row],[fazenda_destino]],4)</f>
        <v>0347</v>
      </c>
      <c r="AY62" s="16" t="str">
        <f t="shared" si="28"/>
        <v>Lençóis Paulista0265</v>
      </c>
      <c r="AZ62" s="16" t="str">
        <f t="shared" si="29"/>
        <v>02650347</v>
      </c>
      <c r="BA62" s="16" t="str">
        <f t="shared" si="30"/>
        <v>Lençóis Paulista0347</v>
      </c>
      <c r="BB62" s="17" t="e">
        <f>VLOOKUP(AY62,#REF!,2,0)</f>
        <v>#REF!</v>
      </c>
      <c r="BC62" s="17" t="e">
        <f>VLOOKUP(AZ62,#REF!,2,0)</f>
        <v>#REF!</v>
      </c>
      <c r="BD62" s="17" t="e">
        <f>VLOOKUP(BA62,#REF!,2,0)</f>
        <v>#REF!</v>
      </c>
      <c r="BE62" s="18" t="e">
        <f t="shared" si="31"/>
        <v>#REF!</v>
      </c>
      <c r="BF62" s="19" t="e">
        <f t="shared" si="32"/>
        <v>#REF!</v>
      </c>
      <c r="BG62" s="19">
        <v>2.0056818181818183</v>
      </c>
      <c r="BH62" s="19" t="e">
        <f t="shared" si="33"/>
        <v>#REF!</v>
      </c>
      <c r="BI62" s="18" t="e">
        <f t="shared" si="34"/>
        <v>#REF!</v>
      </c>
      <c r="BJ62" s="16">
        <f>Solicitacao_Prancha[[#This Row],[qnt_equipamento]]</f>
        <v>1</v>
      </c>
      <c r="BK62" s="19" t="e">
        <f t="shared" si="35"/>
        <v>#REF!</v>
      </c>
    </row>
    <row r="63" spans="1:63" ht="11.25" x14ac:dyDescent="0.2">
      <c r="A63" s="1">
        <v>2556</v>
      </c>
      <c r="B63" s="1" t="s">
        <v>462</v>
      </c>
      <c r="C63" s="1" t="s">
        <v>48</v>
      </c>
      <c r="D63" s="3">
        <v>45616.725694444445</v>
      </c>
      <c r="E63" s="1" t="s">
        <v>293</v>
      </c>
      <c r="F63" s="1" t="s">
        <v>63</v>
      </c>
      <c r="G63" s="1">
        <v>1</v>
      </c>
      <c r="H63" s="1" t="s">
        <v>43</v>
      </c>
      <c r="I63" s="1" t="s">
        <v>228</v>
      </c>
      <c r="J63" s="1" t="s">
        <v>229</v>
      </c>
      <c r="K63" s="1" t="s">
        <v>35</v>
      </c>
      <c r="M63" s="1"/>
      <c r="N63" s="1"/>
      <c r="O63" s="2">
        <v>45618.625</v>
      </c>
      <c r="P63" s="1" t="s">
        <v>376</v>
      </c>
      <c r="Q63" s="1" t="s">
        <v>173</v>
      </c>
      <c r="R63" s="1" t="s">
        <v>173</v>
      </c>
      <c r="T63" s="1" t="s">
        <v>131</v>
      </c>
      <c r="U63" s="1" t="s">
        <v>458</v>
      </c>
      <c r="AB63" s="1" t="s">
        <v>463</v>
      </c>
      <c r="AD63" s="1"/>
      <c r="AF63" s="1"/>
      <c r="AJ63" s="2">
        <v>45616.852025462962</v>
      </c>
      <c r="AK63" s="1" t="s">
        <v>168</v>
      </c>
      <c r="AL63" s="2">
        <v>45616.852025462962</v>
      </c>
      <c r="AM63" s="1" t="s">
        <v>168</v>
      </c>
      <c r="AN63" s="1" t="s">
        <v>392</v>
      </c>
      <c r="AO63" s="1">
        <v>-49.079571179999959</v>
      </c>
      <c r="AP63" s="1">
        <v>-22.291616163999951</v>
      </c>
      <c r="AQ63" s="9" t="e">
        <f>VLOOKUP(AW63,#REF!,2,0)</f>
        <v>#REF!</v>
      </c>
      <c r="AR63" s="9" t="e">
        <f>VLOOKUP(AX63,#REF!,2,0)</f>
        <v>#REF!</v>
      </c>
      <c r="AS63" s="13">
        <f>Solicitacao_Prancha[[#This Row],[data_reserva]]</f>
        <v>45618.625</v>
      </c>
      <c r="AT63" s="13" t="str">
        <f t="shared" si="27"/>
        <v>Não Aderente</v>
      </c>
      <c r="AU63" s="14">
        <f>((CONCATENATE(Solicitacao_Prancha[[#This Row],[data_calc]]," ",Solicitacao_Prancha[[#This Row],[hora_calc]])-Solicitacao_Prancha[[#This Row],[data_]])*24)+3</f>
        <v>46.583333333255723</v>
      </c>
      <c r="AV63" s="15" t="s">
        <v>577</v>
      </c>
      <c r="AW63" s="16" t="str">
        <f>LEFT(Solicitacao_Prancha[[#This Row],[fazenda_origem]],4)</f>
        <v>0265</v>
      </c>
      <c r="AX63" s="16" t="str">
        <f>LEFT(Solicitacao_Prancha[[#This Row],[fazenda_destino]],4)</f>
        <v>0347</v>
      </c>
      <c r="AY63" s="16" t="str">
        <f t="shared" si="28"/>
        <v>Lençóis Paulista0265</v>
      </c>
      <c r="AZ63" s="16" t="str">
        <f t="shared" si="29"/>
        <v>02650347</v>
      </c>
      <c r="BA63" s="16" t="str">
        <f t="shared" si="30"/>
        <v>Lençóis Paulista0347</v>
      </c>
      <c r="BB63" s="17" t="e">
        <f>VLOOKUP(AY63,#REF!,2,0)</f>
        <v>#REF!</v>
      </c>
      <c r="BC63" s="17" t="e">
        <f>VLOOKUP(AZ63,#REF!,2,0)</f>
        <v>#REF!</v>
      </c>
      <c r="BD63" s="17" t="e">
        <f>VLOOKUP(BA63,#REF!,2,0)</f>
        <v>#REF!</v>
      </c>
      <c r="BE63" s="18" t="e">
        <f t="shared" si="31"/>
        <v>#REF!</v>
      </c>
      <c r="BF63" s="19" t="e">
        <f t="shared" si="32"/>
        <v>#REF!</v>
      </c>
      <c r="BG63" s="19">
        <v>2.0056818181818183</v>
      </c>
      <c r="BH63" s="19" t="e">
        <f t="shared" si="33"/>
        <v>#REF!</v>
      </c>
      <c r="BI63" s="18" t="e">
        <f t="shared" si="34"/>
        <v>#REF!</v>
      </c>
      <c r="BJ63" s="16">
        <f>Solicitacao_Prancha[[#This Row],[qnt_equipamento]]</f>
        <v>1</v>
      </c>
      <c r="BK63" s="19" t="e">
        <f t="shared" si="35"/>
        <v>#REF!</v>
      </c>
    </row>
    <row r="64" spans="1:63" ht="11.25" x14ac:dyDescent="0.2">
      <c r="A64" s="1">
        <v>2557</v>
      </c>
      <c r="B64" s="1" t="s">
        <v>464</v>
      </c>
      <c r="C64" s="1" t="s">
        <v>48</v>
      </c>
      <c r="D64" s="3">
        <v>45616.727083333331</v>
      </c>
      <c r="E64" s="1" t="s">
        <v>293</v>
      </c>
      <c r="F64" s="1" t="s">
        <v>49</v>
      </c>
      <c r="G64" s="1">
        <v>1</v>
      </c>
      <c r="H64" s="1" t="s">
        <v>43</v>
      </c>
      <c r="I64" s="1" t="s">
        <v>228</v>
      </c>
      <c r="J64" s="1" t="s">
        <v>229</v>
      </c>
      <c r="K64" s="1" t="s">
        <v>35</v>
      </c>
      <c r="M64" s="1"/>
      <c r="N64" s="1"/>
      <c r="O64" s="2">
        <v>45618.625</v>
      </c>
      <c r="P64" s="1" t="s">
        <v>376</v>
      </c>
      <c r="Q64" s="1" t="s">
        <v>173</v>
      </c>
      <c r="R64" s="1" t="s">
        <v>173</v>
      </c>
      <c r="T64" s="1" t="s">
        <v>131</v>
      </c>
      <c r="U64" s="1" t="s">
        <v>458</v>
      </c>
      <c r="AB64" s="1" t="s">
        <v>465</v>
      </c>
      <c r="AD64" s="1"/>
      <c r="AF64" s="1"/>
      <c r="AJ64" s="2">
        <v>45616.853472222225</v>
      </c>
      <c r="AK64" s="1" t="s">
        <v>168</v>
      </c>
      <c r="AL64" s="2">
        <v>45616.853472222225</v>
      </c>
      <c r="AM64" s="1" t="s">
        <v>168</v>
      </c>
      <c r="AN64" s="1" t="s">
        <v>392</v>
      </c>
      <c r="AO64" s="1">
        <v>-49.079550727999958</v>
      </c>
      <c r="AP64" s="1">
        <v>-22.291631251999949</v>
      </c>
      <c r="AQ64" s="9" t="e">
        <f>VLOOKUP(AW64,#REF!,2,0)</f>
        <v>#REF!</v>
      </c>
      <c r="AR64" s="9" t="e">
        <f>VLOOKUP(AX64,#REF!,2,0)</f>
        <v>#REF!</v>
      </c>
      <c r="AS64" s="13">
        <f>Solicitacao_Prancha[[#This Row],[data_reserva]]</f>
        <v>45618.625</v>
      </c>
      <c r="AT64" s="13" t="str">
        <f t="shared" si="27"/>
        <v>Não Aderente</v>
      </c>
      <c r="AU64" s="14">
        <f>((CONCATENATE(Solicitacao_Prancha[[#This Row],[data_calc]]," ",Solicitacao_Prancha[[#This Row],[hora_calc]])-Solicitacao_Prancha[[#This Row],[data_]])*24)+3</f>
        <v>46.549999999988358</v>
      </c>
      <c r="AV64" s="15" t="s">
        <v>577</v>
      </c>
      <c r="AW64" s="16" t="str">
        <f>LEFT(Solicitacao_Prancha[[#This Row],[fazenda_origem]],4)</f>
        <v>0265</v>
      </c>
      <c r="AX64" s="16" t="str">
        <f>LEFT(Solicitacao_Prancha[[#This Row],[fazenda_destino]],4)</f>
        <v>0347</v>
      </c>
      <c r="AY64" s="16" t="str">
        <f t="shared" si="28"/>
        <v>Lençóis Paulista0265</v>
      </c>
      <c r="AZ64" s="16" t="str">
        <f t="shared" si="29"/>
        <v>02650347</v>
      </c>
      <c r="BA64" s="16" t="str">
        <f t="shared" si="30"/>
        <v>Lençóis Paulista0347</v>
      </c>
      <c r="BB64" s="17" t="e">
        <f>VLOOKUP(AY64,#REF!,2,0)</f>
        <v>#REF!</v>
      </c>
      <c r="BC64" s="17" t="e">
        <f>VLOOKUP(AZ64,#REF!,2,0)</f>
        <v>#REF!</v>
      </c>
      <c r="BD64" s="17" t="e">
        <f>VLOOKUP(BA64,#REF!,2,0)</f>
        <v>#REF!</v>
      </c>
      <c r="BE64" s="18" t="e">
        <f t="shared" si="31"/>
        <v>#REF!</v>
      </c>
      <c r="BF64" s="19" t="e">
        <f t="shared" si="32"/>
        <v>#REF!</v>
      </c>
      <c r="BG64" s="19">
        <v>2.0056818181818183</v>
      </c>
      <c r="BH64" s="19" t="e">
        <f t="shared" si="33"/>
        <v>#REF!</v>
      </c>
      <c r="BI64" s="18" t="e">
        <f t="shared" si="34"/>
        <v>#REF!</v>
      </c>
      <c r="BJ64" s="16">
        <f>Solicitacao_Prancha[[#This Row],[qnt_equipamento]]</f>
        <v>1</v>
      </c>
      <c r="BK64" s="19" t="e">
        <f t="shared" si="35"/>
        <v>#REF!</v>
      </c>
    </row>
    <row r="65" spans="1:63" ht="11.25" x14ac:dyDescent="0.2">
      <c r="A65" s="1">
        <v>2558</v>
      </c>
      <c r="B65" s="1" t="s">
        <v>466</v>
      </c>
      <c r="C65" s="1" t="s">
        <v>48</v>
      </c>
      <c r="D65" s="3">
        <v>45616.728472222225</v>
      </c>
      <c r="E65" s="1" t="s">
        <v>293</v>
      </c>
      <c r="F65" s="1" t="s">
        <v>57</v>
      </c>
      <c r="G65" s="1">
        <v>1</v>
      </c>
      <c r="H65" s="1" t="s">
        <v>43</v>
      </c>
      <c r="I65" s="1" t="s">
        <v>228</v>
      </c>
      <c r="J65" s="1" t="s">
        <v>233</v>
      </c>
      <c r="K65" s="1" t="s">
        <v>35</v>
      </c>
      <c r="M65" s="1"/>
      <c r="N65" s="1"/>
      <c r="O65" s="2">
        <v>45619.625</v>
      </c>
      <c r="P65" s="1" t="s">
        <v>467</v>
      </c>
      <c r="Q65" s="1" t="s">
        <v>186</v>
      </c>
      <c r="R65" s="1" t="s">
        <v>187</v>
      </c>
      <c r="T65" s="1" t="s">
        <v>255</v>
      </c>
      <c r="U65" s="1" t="s">
        <v>135</v>
      </c>
      <c r="AB65" s="1" t="s">
        <v>468</v>
      </c>
      <c r="AD65" s="1"/>
      <c r="AF65" s="1"/>
      <c r="AJ65" s="2">
        <v>45616.855196759258</v>
      </c>
      <c r="AK65" s="1" t="s">
        <v>168</v>
      </c>
      <c r="AL65" s="2">
        <v>45616.855196759258</v>
      </c>
      <c r="AM65" s="1" t="s">
        <v>168</v>
      </c>
      <c r="AN65" s="1" t="s">
        <v>392</v>
      </c>
      <c r="AO65" s="1">
        <v>-49.079550727999958</v>
      </c>
      <c r="AP65" s="1">
        <v>-22.291631251999949</v>
      </c>
      <c r="AQ65" s="9" t="e">
        <f>VLOOKUP(AW65,#REF!,2,0)</f>
        <v>#REF!</v>
      </c>
      <c r="AR65" s="9" t="e">
        <f>VLOOKUP(AX65,#REF!,2,0)</f>
        <v>#REF!</v>
      </c>
      <c r="AS65" s="13">
        <f>Solicitacao_Prancha[[#This Row],[data_reserva]]</f>
        <v>45619.625</v>
      </c>
      <c r="AT65" s="13" t="str">
        <f t="shared" si="27"/>
        <v>Aderente</v>
      </c>
      <c r="AU65" s="14">
        <f>((CONCATENATE(Solicitacao_Prancha[[#This Row],[data_calc]]," ",Solicitacao_Prancha[[#This Row],[hora_calc]])-Solicitacao_Prancha[[#This Row],[data_]])*24)+3</f>
        <v>64.516666666546371</v>
      </c>
      <c r="AV65" s="15" t="s">
        <v>577</v>
      </c>
      <c r="AW65" s="16" t="str">
        <f>LEFT(Solicitacao_Prancha[[#This Row],[fazenda_origem]],4)</f>
        <v>0077</v>
      </c>
      <c r="AX65" s="16" t="str">
        <f>LEFT(Solicitacao_Prancha[[#This Row],[fazenda_destino]],4)</f>
        <v>0452</v>
      </c>
      <c r="AY65" s="16" t="str">
        <f t="shared" si="28"/>
        <v>Lençóis Paulista0077</v>
      </c>
      <c r="AZ65" s="16" t="str">
        <f t="shared" si="29"/>
        <v>00770452</v>
      </c>
      <c r="BA65" s="16" t="str">
        <f t="shared" si="30"/>
        <v>Lençóis Paulista0452</v>
      </c>
      <c r="BB65" s="17" t="e">
        <f>VLOOKUP(AY65,#REF!,2,0)</f>
        <v>#REF!</v>
      </c>
      <c r="BC65" s="17" t="e">
        <f>VLOOKUP(AZ65,#REF!,2,0)</f>
        <v>#REF!</v>
      </c>
      <c r="BD65" s="17" t="e">
        <f>VLOOKUP(BA65,#REF!,2,0)</f>
        <v>#REF!</v>
      </c>
      <c r="BE65" s="18" t="e">
        <f t="shared" si="31"/>
        <v>#REF!</v>
      </c>
      <c r="BF65" s="19" t="e">
        <f t="shared" si="32"/>
        <v>#REF!</v>
      </c>
      <c r="BG65" s="19">
        <v>2.0056818181818183</v>
      </c>
      <c r="BH65" s="19" t="e">
        <f t="shared" si="33"/>
        <v>#REF!</v>
      </c>
      <c r="BI65" s="18" t="e">
        <f t="shared" si="34"/>
        <v>#REF!</v>
      </c>
      <c r="BJ65" s="16">
        <f>Solicitacao_Prancha[[#This Row],[qnt_equipamento]]</f>
        <v>1</v>
      </c>
      <c r="BK65" s="19" t="e">
        <f t="shared" si="35"/>
        <v>#REF!</v>
      </c>
    </row>
    <row r="66" spans="1:63" ht="11.25" x14ac:dyDescent="0.2">
      <c r="A66" s="1">
        <v>2590</v>
      </c>
      <c r="B66" s="1" t="s">
        <v>526</v>
      </c>
      <c r="C66" s="1" t="s">
        <v>33</v>
      </c>
      <c r="D66" s="3">
        <v>45616.758333333331</v>
      </c>
      <c r="E66" s="1" t="s">
        <v>51</v>
      </c>
      <c r="F66" s="1" t="s">
        <v>39</v>
      </c>
      <c r="G66" s="1">
        <v>1</v>
      </c>
      <c r="H66" s="1" t="s">
        <v>41</v>
      </c>
      <c r="I66" s="1" t="s">
        <v>228</v>
      </c>
      <c r="J66" s="1" t="s">
        <v>229</v>
      </c>
      <c r="K66" s="1" t="s">
        <v>35</v>
      </c>
      <c r="M66" s="1"/>
      <c r="N66" s="1"/>
      <c r="O66" s="2">
        <v>45619.625</v>
      </c>
      <c r="P66" s="1" t="s">
        <v>467</v>
      </c>
      <c r="Q66" s="1" t="s">
        <v>192</v>
      </c>
      <c r="R66" s="1" t="s">
        <v>193</v>
      </c>
      <c r="T66" s="1" t="s">
        <v>121</v>
      </c>
      <c r="U66" s="1" t="s">
        <v>170</v>
      </c>
      <c r="AB66" s="1" t="s">
        <v>527</v>
      </c>
      <c r="AD66" s="1"/>
      <c r="AF66" s="1"/>
      <c r="AJ66" s="2">
        <v>45618.102627314816</v>
      </c>
      <c r="AK66" s="1" t="s">
        <v>168</v>
      </c>
      <c r="AL66" s="2">
        <v>45618.102627314816</v>
      </c>
      <c r="AM66" s="1" t="s">
        <v>168</v>
      </c>
      <c r="AN66" s="1" t="s">
        <v>392</v>
      </c>
      <c r="AO66" s="1">
        <v>-49.956408519999968</v>
      </c>
      <c r="AP66" s="1">
        <v>-22.190381569999939</v>
      </c>
      <c r="AQ66" s="9" t="e">
        <f>VLOOKUP(AW66,#REF!,2,0)</f>
        <v>#REF!</v>
      </c>
      <c r="AR66" s="9" t="e">
        <f>VLOOKUP(AX66,#REF!,2,0)</f>
        <v>#REF!</v>
      </c>
      <c r="AS66" s="13">
        <f>Solicitacao_Prancha[[#This Row],[data_reserva]]</f>
        <v>45619.625</v>
      </c>
      <c r="AT66" s="13" t="str">
        <f t="shared" si="27"/>
        <v>Aderente</v>
      </c>
      <c r="AU66" s="14">
        <f>((CONCATENATE(Solicitacao_Prancha[[#This Row],[data_calc]]," ",Solicitacao_Prancha[[#This Row],[hora_calc]])-Solicitacao_Prancha[[#This Row],[data_]])*24)+3</f>
        <v>59.800000000046566</v>
      </c>
      <c r="AV66" s="15" t="s">
        <v>577</v>
      </c>
      <c r="AW66" s="16" t="str">
        <f>LEFT(Solicitacao_Prancha[[#This Row],[fazenda_origem]],4)</f>
        <v>0245</v>
      </c>
      <c r="AX66" s="16" t="str">
        <f>LEFT(Solicitacao_Prancha[[#This Row],[fazenda_destino]],4)</f>
        <v>0382</v>
      </c>
      <c r="AY66" s="16" t="str">
        <f t="shared" si="28"/>
        <v>Lençóis Paulista0245</v>
      </c>
      <c r="AZ66" s="16" t="str">
        <f t="shared" si="29"/>
        <v>02450382</v>
      </c>
      <c r="BA66" s="16" t="str">
        <f t="shared" si="30"/>
        <v>Lençóis Paulista0382</v>
      </c>
      <c r="BB66" s="17" t="e">
        <f>VLOOKUP(AY66,#REF!,2,0)</f>
        <v>#REF!</v>
      </c>
      <c r="BC66" s="17" t="e">
        <f>VLOOKUP(AZ66,#REF!,2,0)</f>
        <v>#REF!</v>
      </c>
      <c r="BD66" s="17" t="e">
        <f>VLOOKUP(BA66,#REF!,2,0)</f>
        <v>#REF!</v>
      </c>
      <c r="BE66" s="18" t="e">
        <f t="shared" si="31"/>
        <v>#REF!</v>
      </c>
      <c r="BF66" s="19" t="e">
        <f t="shared" si="32"/>
        <v>#REF!</v>
      </c>
      <c r="BG66" s="19">
        <v>2.0056818181818183</v>
      </c>
      <c r="BH66" s="19" t="e">
        <f t="shared" si="33"/>
        <v>#REF!</v>
      </c>
      <c r="BI66" s="18" t="e">
        <f t="shared" si="34"/>
        <v>#REF!</v>
      </c>
      <c r="BJ66" s="16">
        <f>Solicitacao_Prancha[[#This Row],[qnt_equipamento]]</f>
        <v>1</v>
      </c>
      <c r="BK66" s="19" t="e">
        <f t="shared" si="35"/>
        <v>#REF!</v>
      </c>
    </row>
    <row r="67" spans="1:63" ht="11.25" x14ac:dyDescent="0.2">
      <c r="A67" s="1">
        <v>2589</v>
      </c>
      <c r="B67" s="1" t="s">
        <v>528</v>
      </c>
      <c r="C67" s="1" t="s">
        <v>33</v>
      </c>
      <c r="D67" s="3">
        <v>45616.758333333331</v>
      </c>
      <c r="E67" s="1" t="s">
        <v>51</v>
      </c>
      <c r="F67" s="1" t="s">
        <v>37</v>
      </c>
      <c r="G67" s="1">
        <v>6</v>
      </c>
      <c r="H67" s="1" t="s">
        <v>41</v>
      </c>
      <c r="I67" s="1" t="s">
        <v>230</v>
      </c>
      <c r="J67" s="1" t="s">
        <v>229</v>
      </c>
      <c r="K67" s="1" t="s">
        <v>35</v>
      </c>
      <c r="M67" s="1"/>
      <c r="N67" s="1"/>
      <c r="O67" s="2">
        <v>45619.625</v>
      </c>
      <c r="P67" s="1" t="s">
        <v>467</v>
      </c>
      <c r="Q67" s="1" t="s">
        <v>192</v>
      </c>
      <c r="R67" s="1" t="s">
        <v>193</v>
      </c>
      <c r="T67" s="1" t="s">
        <v>121</v>
      </c>
      <c r="U67" s="1" t="s">
        <v>170</v>
      </c>
      <c r="AB67" s="1" t="s">
        <v>529</v>
      </c>
      <c r="AD67" s="1"/>
      <c r="AF67" s="1"/>
      <c r="AJ67" s="2">
        <v>45618.102013888885</v>
      </c>
      <c r="AK67" s="1" t="s">
        <v>168</v>
      </c>
      <c r="AL67" s="2">
        <v>45618.102013888885</v>
      </c>
      <c r="AM67" s="1" t="s">
        <v>168</v>
      </c>
      <c r="AN67" s="1" t="s">
        <v>392</v>
      </c>
      <c r="AO67" s="1">
        <v>-49.956408519999968</v>
      </c>
      <c r="AP67" s="1">
        <v>-22.190381569999939</v>
      </c>
      <c r="AQ67" s="9" t="e">
        <f>VLOOKUP(AW67,#REF!,2,0)</f>
        <v>#REF!</v>
      </c>
      <c r="AR67" s="9" t="e">
        <f>VLOOKUP(AX67,#REF!,2,0)</f>
        <v>#REF!</v>
      </c>
      <c r="AS67" s="13">
        <f>Solicitacao_Prancha[[#This Row],[data_reserva]]</f>
        <v>45619.625</v>
      </c>
      <c r="AT67" s="13" t="str">
        <f t="shared" si="27"/>
        <v>Aderente</v>
      </c>
      <c r="AU67" s="14">
        <f>((CONCATENATE(Solicitacao_Prancha[[#This Row],[data_calc]]," ",Solicitacao_Prancha[[#This Row],[hora_calc]])-Solicitacao_Prancha[[#This Row],[data_]])*24)+3</f>
        <v>59.800000000046566</v>
      </c>
      <c r="AV67" s="15" t="s">
        <v>577</v>
      </c>
      <c r="AW67" s="16" t="str">
        <f>LEFT(Solicitacao_Prancha[[#This Row],[fazenda_origem]],4)</f>
        <v>0245</v>
      </c>
      <c r="AX67" s="16" t="str">
        <f>LEFT(Solicitacao_Prancha[[#This Row],[fazenda_destino]],4)</f>
        <v>0382</v>
      </c>
      <c r="AY67" s="16" t="str">
        <f t="shared" si="28"/>
        <v>Lençóis Paulista0245</v>
      </c>
      <c r="AZ67" s="16" t="str">
        <f t="shared" si="29"/>
        <v>02450382</v>
      </c>
      <c r="BA67" s="16" t="str">
        <f t="shared" si="30"/>
        <v>Lençóis Paulista0382</v>
      </c>
      <c r="BB67" s="17" t="e">
        <f>VLOOKUP(AY67,#REF!,2,0)</f>
        <v>#REF!</v>
      </c>
      <c r="BC67" s="17" t="e">
        <f>VLOOKUP(AZ67,#REF!,2,0)</f>
        <v>#REF!</v>
      </c>
      <c r="BD67" s="17" t="e">
        <f>VLOOKUP(BA67,#REF!,2,0)</f>
        <v>#REF!</v>
      </c>
      <c r="BE67" s="18" t="e">
        <f t="shared" si="31"/>
        <v>#REF!</v>
      </c>
      <c r="BF67" s="19" t="e">
        <f t="shared" si="32"/>
        <v>#REF!</v>
      </c>
      <c r="BG67" s="19">
        <v>2.0056818181818183</v>
      </c>
      <c r="BH67" s="19" t="e">
        <f t="shared" si="33"/>
        <v>#REF!</v>
      </c>
      <c r="BI67" s="18" t="e">
        <f t="shared" si="34"/>
        <v>#REF!</v>
      </c>
      <c r="BJ67" s="16">
        <f>Solicitacao_Prancha[[#This Row],[qnt_equipamento]]</f>
        <v>6</v>
      </c>
      <c r="BK67" s="19" t="e">
        <f t="shared" si="35"/>
        <v>#REF!</v>
      </c>
    </row>
    <row r="68" spans="1:63" ht="11.25" x14ac:dyDescent="0.2">
      <c r="A68" s="1">
        <v>2550</v>
      </c>
      <c r="B68" s="1" t="s">
        <v>469</v>
      </c>
      <c r="C68" s="1" t="s">
        <v>33</v>
      </c>
      <c r="D68" s="3">
        <v>45616.758333333331</v>
      </c>
      <c r="E68" s="1" t="s">
        <v>51</v>
      </c>
      <c r="F68" s="1" t="s">
        <v>37</v>
      </c>
      <c r="G68" s="1">
        <v>4</v>
      </c>
      <c r="H68" s="1" t="s">
        <v>41</v>
      </c>
      <c r="I68" s="1" t="s">
        <v>230</v>
      </c>
      <c r="J68" s="1" t="s">
        <v>229</v>
      </c>
      <c r="K68" s="1" t="s">
        <v>35</v>
      </c>
      <c r="M68" s="1"/>
      <c r="N68" s="1"/>
      <c r="O68" s="2">
        <v>45618.625</v>
      </c>
      <c r="P68" s="1" t="s">
        <v>376</v>
      </c>
      <c r="Q68" s="1" t="s">
        <v>192</v>
      </c>
      <c r="R68" s="1" t="s">
        <v>193</v>
      </c>
      <c r="T68" s="1" t="s">
        <v>121</v>
      </c>
      <c r="U68" s="1" t="s">
        <v>170</v>
      </c>
      <c r="AB68" s="1" t="s">
        <v>470</v>
      </c>
      <c r="AD68" s="1"/>
      <c r="AF68" s="1"/>
      <c r="AJ68" s="2">
        <v>45616.760821759257</v>
      </c>
      <c r="AK68" s="1" t="s">
        <v>168</v>
      </c>
      <c r="AL68" s="2">
        <v>45616.760821759257</v>
      </c>
      <c r="AM68" s="1" t="s">
        <v>168</v>
      </c>
      <c r="AN68" s="1" t="s">
        <v>392</v>
      </c>
      <c r="AO68" s="1">
        <v>-49.956408519999968</v>
      </c>
      <c r="AP68" s="1">
        <v>-22.190381569999939</v>
      </c>
      <c r="AQ68" s="9" t="e">
        <f>VLOOKUP(AW68,#REF!,2,0)</f>
        <v>#REF!</v>
      </c>
      <c r="AR68" s="9" t="e">
        <f>VLOOKUP(AX68,#REF!,2,0)</f>
        <v>#REF!</v>
      </c>
      <c r="AS68" s="13">
        <f>Solicitacao_Prancha[[#This Row],[data_reserva]]</f>
        <v>45618.625</v>
      </c>
      <c r="AT68" s="13" t="str">
        <f t="shared" si="27"/>
        <v>Não Aderente</v>
      </c>
      <c r="AU68" s="14">
        <f>((CONCATENATE(Solicitacao_Prancha[[#This Row],[data_calc]]," ",Solicitacao_Prancha[[#This Row],[hora_calc]])-Solicitacao_Prancha[[#This Row],[data_]])*24)+3</f>
        <v>35.800000000046566</v>
      </c>
      <c r="AV68" s="15" t="s">
        <v>577</v>
      </c>
      <c r="AW68" s="16" t="str">
        <f>LEFT(Solicitacao_Prancha[[#This Row],[fazenda_origem]],4)</f>
        <v>0245</v>
      </c>
      <c r="AX68" s="16" t="str">
        <f>LEFT(Solicitacao_Prancha[[#This Row],[fazenda_destino]],4)</f>
        <v>0382</v>
      </c>
      <c r="AY68" s="16" t="str">
        <f t="shared" si="28"/>
        <v>Lençóis Paulista0245</v>
      </c>
      <c r="AZ68" s="16" t="str">
        <f t="shared" si="29"/>
        <v>02450382</v>
      </c>
      <c r="BA68" s="16" t="str">
        <f t="shared" si="30"/>
        <v>Lençóis Paulista0382</v>
      </c>
      <c r="BB68" s="17" t="e">
        <f>VLOOKUP(AY68,#REF!,2,0)</f>
        <v>#REF!</v>
      </c>
      <c r="BC68" s="17" t="e">
        <f>VLOOKUP(AZ68,#REF!,2,0)</f>
        <v>#REF!</v>
      </c>
      <c r="BD68" s="17" t="e">
        <f>VLOOKUP(BA68,#REF!,2,0)</f>
        <v>#REF!</v>
      </c>
      <c r="BE68" s="18" t="e">
        <f t="shared" si="31"/>
        <v>#REF!</v>
      </c>
      <c r="BF68" s="19" t="e">
        <f t="shared" si="32"/>
        <v>#REF!</v>
      </c>
      <c r="BG68" s="19">
        <v>2.0056818181818183</v>
      </c>
      <c r="BH68" s="19" t="e">
        <f t="shared" si="33"/>
        <v>#REF!</v>
      </c>
      <c r="BI68" s="18" t="e">
        <f t="shared" si="34"/>
        <v>#REF!</v>
      </c>
      <c r="BJ68" s="16">
        <f>Solicitacao_Prancha[[#This Row],[qnt_equipamento]]</f>
        <v>4</v>
      </c>
      <c r="BK68" s="19" t="e">
        <f t="shared" si="35"/>
        <v>#REF!</v>
      </c>
    </row>
    <row r="69" spans="1:63" ht="11.25" x14ac:dyDescent="0.2">
      <c r="A69" s="1">
        <v>2552</v>
      </c>
      <c r="B69" s="1" t="s">
        <v>471</v>
      </c>
      <c r="C69" s="1" t="s">
        <v>68</v>
      </c>
      <c r="D69" s="3">
        <v>45616.796527777777</v>
      </c>
      <c r="E69" s="1" t="s">
        <v>84</v>
      </c>
      <c r="F69" s="1" t="s">
        <v>69</v>
      </c>
      <c r="G69" s="1">
        <v>1</v>
      </c>
      <c r="H69" s="1" t="s">
        <v>56</v>
      </c>
      <c r="I69" s="1" t="s">
        <v>228</v>
      </c>
      <c r="J69" s="1" t="s">
        <v>233</v>
      </c>
      <c r="K69" s="1" t="s">
        <v>102</v>
      </c>
      <c r="M69" s="1"/>
      <c r="N69" s="1"/>
      <c r="O69" s="2">
        <v>45617.625</v>
      </c>
      <c r="P69" s="1" t="s">
        <v>318</v>
      </c>
      <c r="Q69" s="1" t="s">
        <v>472</v>
      </c>
      <c r="R69" s="1" t="s">
        <v>472</v>
      </c>
      <c r="S69" s="1" t="s">
        <v>82</v>
      </c>
      <c r="T69" s="1" t="s">
        <v>371</v>
      </c>
      <c r="U69" s="1" t="s">
        <v>146</v>
      </c>
      <c r="Y69" s="1" t="s">
        <v>303</v>
      </c>
      <c r="Z69" s="1" t="s">
        <v>243</v>
      </c>
      <c r="AB69" s="1" t="s">
        <v>473</v>
      </c>
      <c r="AD69" s="1"/>
      <c r="AF69" s="1"/>
      <c r="AJ69" s="2">
        <v>45616.797905092593</v>
      </c>
      <c r="AK69" s="1" t="s">
        <v>168</v>
      </c>
      <c r="AL69" s="2">
        <v>45616.797905092593</v>
      </c>
      <c r="AM69" s="1" t="s">
        <v>168</v>
      </c>
      <c r="AO69" s="1">
        <v>-48.796769706999953</v>
      </c>
      <c r="AP69" s="1">
        <v>-22.590327453999979</v>
      </c>
      <c r="AQ69" s="9" t="e">
        <f>VLOOKUP(AW69,#REF!,2,0)</f>
        <v>#REF!</v>
      </c>
      <c r="AR69" s="9" t="e">
        <f>VLOOKUP(AX69,#REF!,2,0)</f>
        <v>#REF!</v>
      </c>
      <c r="AS69" s="13">
        <f>Solicitacao_Prancha[[#This Row],[data_reserva]]</f>
        <v>45617.625</v>
      </c>
      <c r="AT69" s="13" t="str">
        <f t="shared" si="27"/>
        <v>Não Aderente</v>
      </c>
      <c r="AU69" s="14">
        <f>((CONCATENATE(Solicitacao_Prancha[[#This Row],[data_calc]]," ",Solicitacao_Prancha[[#This Row],[hora_calc]])-Solicitacao_Prancha[[#This Row],[data_]])*24)+3</f>
        <v>24.016666666720994</v>
      </c>
      <c r="AV69" s="15" t="s">
        <v>577</v>
      </c>
      <c r="AW69" s="16" t="str">
        <f>LEFT(Solicitacao_Prancha[[#This Row],[fazenda_origem]],4)</f>
        <v>0813</v>
      </c>
      <c r="AX69" s="16" t="str">
        <f>LEFT(Solicitacao_Prancha[[#This Row],[fazenda_destino]],4)</f>
        <v>0474</v>
      </c>
      <c r="AY69" s="16" t="str">
        <f t="shared" si="28"/>
        <v>Lençóis Paulista0813</v>
      </c>
      <c r="AZ69" s="16" t="str">
        <f t="shared" si="29"/>
        <v>08130474</v>
      </c>
      <c r="BA69" s="16" t="str">
        <f t="shared" si="30"/>
        <v>Lençóis Paulista0474</v>
      </c>
      <c r="BB69" s="17" t="e">
        <f>VLOOKUP(AY69,#REF!,2,0)</f>
        <v>#REF!</v>
      </c>
      <c r="BC69" s="17" t="e">
        <f>VLOOKUP(AZ69,#REF!,2,0)</f>
        <v>#REF!</v>
      </c>
      <c r="BD69" s="17" t="e">
        <f>VLOOKUP(BA69,#REF!,2,0)</f>
        <v>#REF!</v>
      </c>
      <c r="BE69" s="18" t="e">
        <f t="shared" si="31"/>
        <v>#REF!</v>
      </c>
      <c r="BF69" s="19" t="e">
        <f t="shared" si="32"/>
        <v>#REF!</v>
      </c>
      <c r="BG69" s="19">
        <v>2.0056818181818183</v>
      </c>
      <c r="BH69" s="19" t="e">
        <f t="shared" si="33"/>
        <v>#REF!</v>
      </c>
      <c r="BI69" s="18" t="e">
        <f t="shared" si="34"/>
        <v>#REF!</v>
      </c>
      <c r="BJ69" s="16">
        <f>Solicitacao_Prancha[[#This Row],[qnt_equipamento]]</f>
        <v>1</v>
      </c>
      <c r="BK69" s="19" t="e">
        <f t="shared" si="35"/>
        <v>#REF!</v>
      </c>
    </row>
    <row r="70" spans="1:63" ht="11.25" x14ac:dyDescent="0.2">
      <c r="A70" s="1">
        <v>2553</v>
      </c>
      <c r="B70" s="1" t="s">
        <v>474</v>
      </c>
      <c r="C70" s="1" t="s">
        <v>33</v>
      </c>
      <c r="D70" s="3">
        <v>45616.800000000003</v>
      </c>
      <c r="E70" s="1" t="s">
        <v>394</v>
      </c>
      <c r="F70" s="1" t="s">
        <v>39</v>
      </c>
      <c r="G70" s="1">
        <v>1</v>
      </c>
      <c r="H70" s="1" t="s">
        <v>85</v>
      </c>
      <c r="I70" s="1" t="s">
        <v>228</v>
      </c>
      <c r="J70" s="1" t="s">
        <v>233</v>
      </c>
      <c r="K70" s="1" t="s">
        <v>35</v>
      </c>
      <c r="M70" s="1"/>
      <c r="N70" s="1"/>
      <c r="O70" s="2">
        <v>45618.625</v>
      </c>
      <c r="P70" s="1" t="s">
        <v>376</v>
      </c>
      <c r="Q70" s="1" t="s">
        <v>190</v>
      </c>
      <c r="R70" s="1" t="s">
        <v>191</v>
      </c>
      <c r="T70" s="1" t="s">
        <v>162</v>
      </c>
      <c r="U70" s="1" t="s">
        <v>308</v>
      </c>
      <c r="X70" s="1" t="s">
        <v>475</v>
      </c>
      <c r="AB70" s="1" t="s">
        <v>476</v>
      </c>
      <c r="AD70" s="1"/>
      <c r="AF70" s="1"/>
      <c r="AJ70" s="2">
        <v>45616.804976851854</v>
      </c>
      <c r="AK70" s="1" t="s">
        <v>397</v>
      </c>
      <c r="AL70" s="2">
        <v>45616.804976851854</v>
      </c>
      <c r="AM70" s="1" t="s">
        <v>397</v>
      </c>
      <c r="AN70" s="1" t="s">
        <v>392</v>
      </c>
      <c r="AO70" s="1">
        <v>-49.05283450099995</v>
      </c>
      <c r="AP70" s="1">
        <v>-22.335237892999935</v>
      </c>
      <c r="AQ70" s="9" t="e">
        <f>VLOOKUP(AW70,#REF!,2,0)</f>
        <v>#REF!</v>
      </c>
      <c r="AR70" s="9" t="e">
        <f>VLOOKUP(AX70,#REF!,2,0)</f>
        <v>#REF!</v>
      </c>
      <c r="AS70" s="13">
        <f>Solicitacao_Prancha[[#This Row],[data_reserva]]</f>
        <v>45618.625</v>
      </c>
      <c r="AT70" s="13" t="str">
        <f t="shared" si="27"/>
        <v>Não Aderente</v>
      </c>
      <c r="AU70" s="14">
        <f>((CONCATENATE(Solicitacao_Prancha[[#This Row],[data_calc]]," ",Solicitacao_Prancha[[#This Row],[hora_calc]])-Solicitacao_Prancha[[#This Row],[data_]])*24)+3</f>
        <v>40.299999999871943</v>
      </c>
      <c r="AV70" s="15" t="s">
        <v>577</v>
      </c>
      <c r="AW70" s="16" t="str">
        <f>LEFT(Solicitacao_Prancha[[#This Row],[fazenda_origem]],4)</f>
        <v>0100</v>
      </c>
      <c r="AX70" s="16" t="str">
        <f>LEFT(Solicitacao_Prancha[[#This Row],[fazenda_destino]],4)</f>
        <v>0029</v>
      </c>
      <c r="AY70" s="16" t="str">
        <f t="shared" si="28"/>
        <v>Lençóis Paulista0100</v>
      </c>
      <c r="AZ70" s="16" t="str">
        <f t="shared" si="29"/>
        <v>01000029</v>
      </c>
      <c r="BA70" s="16" t="str">
        <f t="shared" si="30"/>
        <v>Lençóis Paulista0029</v>
      </c>
      <c r="BB70" s="17" t="e">
        <f>VLOOKUP(AY70,#REF!,2,0)</f>
        <v>#REF!</v>
      </c>
      <c r="BC70" s="17" t="e">
        <f>VLOOKUP(AZ70,#REF!,2,0)</f>
        <v>#REF!</v>
      </c>
      <c r="BD70" s="17" t="e">
        <f>VLOOKUP(BA70,#REF!,2,0)</f>
        <v>#REF!</v>
      </c>
      <c r="BE70" s="18" t="e">
        <f t="shared" si="31"/>
        <v>#REF!</v>
      </c>
      <c r="BF70" s="19" t="e">
        <f t="shared" si="32"/>
        <v>#REF!</v>
      </c>
      <c r="BG70" s="19">
        <v>2.0056818181818183</v>
      </c>
      <c r="BH70" s="19" t="e">
        <f t="shared" si="33"/>
        <v>#REF!</v>
      </c>
      <c r="BI70" s="18" t="e">
        <f t="shared" si="34"/>
        <v>#REF!</v>
      </c>
      <c r="BJ70" s="16">
        <f>Solicitacao_Prancha[[#This Row],[qnt_equipamento]]</f>
        <v>1</v>
      </c>
      <c r="BK70" s="19" t="e">
        <f t="shared" si="35"/>
        <v>#REF!</v>
      </c>
    </row>
    <row r="71" spans="1:63" ht="11.25" x14ac:dyDescent="0.2">
      <c r="A71" s="1">
        <v>2559</v>
      </c>
      <c r="B71" s="1" t="s">
        <v>477</v>
      </c>
      <c r="C71" s="1" t="s">
        <v>33</v>
      </c>
      <c r="D71" s="3">
        <v>45616.879166666666</v>
      </c>
      <c r="E71" s="1" t="s">
        <v>390</v>
      </c>
      <c r="F71" s="1" t="s">
        <v>39</v>
      </c>
      <c r="G71" s="1">
        <v>1</v>
      </c>
      <c r="H71" s="1" t="s">
        <v>40</v>
      </c>
      <c r="I71" s="1" t="s">
        <v>228</v>
      </c>
      <c r="J71" s="1" t="s">
        <v>233</v>
      </c>
      <c r="K71" s="1" t="s">
        <v>35</v>
      </c>
      <c r="M71" s="1"/>
      <c r="N71" s="1"/>
      <c r="O71" s="2">
        <v>45618.625</v>
      </c>
      <c r="P71" s="1" t="s">
        <v>376</v>
      </c>
      <c r="Q71" s="1" t="s">
        <v>180</v>
      </c>
      <c r="R71" s="1" t="s">
        <v>180</v>
      </c>
      <c r="T71" s="1" t="s">
        <v>250</v>
      </c>
      <c r="U71" s="1" t="s">
        <v>249</v>
      </c>
      <c r="AB71" s="1" t="s">
        <v>478</v>
      </c>
      <c r="AD71" s="1"/>
      <c r="AF71" s="1"/>
      <c r="AJ71" s="2">
        <v>45616.880879629629</v>
      </c>
      <c r="AK71" s="1" t="s">
        <v>168</v>
      </c>
      <c r="AL71" s="2">
        <v>45616.880879629629</v>
      </c>
      <c r="AM71" s="1" t="s">
        <v>168</v>
      </c>
      <c r="AN71" s="1" t="s">
        <v>392</v>
      </c>
      <c r="AO71" s="1">
        <v>-49.805443332999971</v>
      </c>
      <c r="AP71" s="1">
        <v>-21.760418332999961</v>
      </c>
      <c r="AQ71" s="9" t="e">
        <f>VLOOKUP(AW71,#REF!,2,0)</f>
        <v>#REF!</v>
      </c>
      <c r="AR71" s="9" t="e">
        <f>VLOOKUP(AX71,#REF!,2,0)</f>
        <v>#REF!</v>
      </c>
      <c r="AS71" s="13">
        <f>Solicitacao_Prancha[[#This Row],[data_reserva]]</f>
        <v>45618.625</v>
      </c>
      <c r="AT71" s="13" t="str">
        <f t="shared" si="27"/>
        <v>Não Aderente</v>
      </c>
      <c r="AU71" s="14">
        <f>((CONCATENATE(Solicitacao_Prancha[[#This Row],[data_calc]]," ",Solicitacao_Prancha[[#This Row],[hora_calc]])-Solicitacao_Prancha[[#This Row],[data_]])*24)+3</f>
        <v>40.900000000081491</v>
      </c>
      <c r="AV71" s="15" t="s">
        <v>577</v>
      </c>
      <c r="AW71" s="16" t="str">
        <f>LEFT(Solicitacao_Prancha[[#This Row],[fazenda_origem]],4)</f>
        <v>0384</v>
      </c>
      <c r="AX71" s="16" t="str">
        <f>LEFT(Solicitacao_Prancha[[#This Row],[fazenda_destino]],4)</f>
        <v>0422</v>
      </c>
      <c r="AY71" s="16" t="str">
        <f t="shared" si="28"/>
        <v>Lençóis Paulista0384</v>
      </c>
      <c r="AZ71" s="16" t="str">
        <f t="shared" si="29"/>
        <v>03840422</v>
      </c>
      <c r="BA71" s="16" t="str">
        <f t="shared" si="30"/>
        <v>Lençóis Paulista0422</v>
      </c>
      <c r="BB71" s="17" t="e">
        <f>VLOOKUP(AY71,#REF!,2,0)</f>
        <v>#REF!</v>
      </c>
      <c r="BC71" s="17" t="e">
        <f>VLOOKUP(AZ71,#REF!,2,0)</f>
        <v>#REF!</v>
      </c>
      <c r="BD71" s="17" t="e">
        <f>VLOOKUP(BA71,#REF!,2,0)</f>
        <v>#REF!</v>
      </c>
      <c r="BE71" s="18" t="e">
        <f t="shared" si="31"/>
        <v>#REF!</v>
      </c>
      <c r="BF71" s="19" t="e">
        <f t="shared" si="32"/>
        <v>#REF!</v>
      </c>
      <c r="BG71" s="19">
        <v>2.0056818181818183</v>
      </c>
      <c r="BH71" s="19" t="e">
        <f t="shared" si="33"/>
        <v>#REF!</v>
      </c>
      <c r="BI71" s="18" t="e">
        <f t="shared" si="34"/>
        <v>#REF!</v>
      </c>
      <c r="BJ71" s="16">
        <f>Solicitacao_Prancha[[#This Row],[qnt_equipamento]]</f>
        <v>1</v>
      </c>
      <c r="BK71" s="19" t="e">
        <f t="shared" si="35"/>
        <v>#REF!</v>
      </c>
    </row>
    <row r="72" spans="1:63" ht="11.25" x14ac:dyDescent="0.2">
      <c r="A72" s="1">
        <v>2560</v>
      </c>
      <c r="B72" s="1" t="s">
        <v>479</v>
      </c>
      <c r="C72" s="1" t="s">
        <v>52</v>
      </c>
      <c r="D72" s="3">
        <v>45616.925694444442</v>
      </c>
      <c r="E72" s="1" t="s">
        <v>53</v>
      </c>
      <c r="F72" s="1" t="s">
        <v>66</v>
      </c>
      <c r="G72" s="1">
        <v>2</v>
      </c>
      <c r="H72" s="1" t="s">
        <v>55</v>
      </c>
      <c r="I72" s="1" t="s">
        <v>229</v>
      </c>
      <c r="J72" s="1" t="s">
        <v>230</v>
      </c>
      <c r="K72" s="1" t="s">
        <v>35</v>
      </c>
      <c r="M72" s="1"/>
      <c r="N72" s="1"/>
      <c r="O72" s="2">
        <v>45618.625</v>
      </c>
      <c r="P72" s="1" t="s">
        <v>376</v>
      </c>
      <c r="Q72" s="1" t="s">
        <v>203</v>
      </c>
      <c r="R72" s="1" t="s">
        <v>204</v>
      </c>
      <c r="T72" s="1" t="s">
        <v>137</v>
      </c>
      <c r="U72" s="1" t="s">
        <v>131</v>
      </c>
      <c r="AB72" s="1" t="s">
        <v>480</v>
      </c>
      <c r="AD72" s="1"/>
      <c r="AF72" s="1"/>
      <c r="AJ72" s="2">
        <v>45616.92701388889</v>
      </c>
      <c r="AK72" s="1" t="s">
        <v>168</v>
      </c>
      <c r="AL72" s="2">
        <v>45616.92701388889</v>
      </c>
      <c r="AM72" s="1" t="s">
        <v>168</v>
      </c>
      <c r="AO72" s="1">
        <v>-48.820734992999967</v>
      </c>
      <c r="AP72" s="1">
        <v>-22.575471661999931</v>
      </c>
      <c r="AQ72" s="9" t="e">
        <f>VLOOKUP(AW72,#REF!,2,0)</f>
        <v>#REF!</v>
      </c>
      <c r="AR72" s="9" t="e">
        <f>VLOOKUP(AX72,#REF!,2,0)</f>
        <v>#REF!</v>
      </c>
      <c r="AS72" s="13">
        <f>Solicitacao_Prancha[[#This Row],[data_reserva]]</f>
        <v>45618.625</v>
      </c>
      <c r="AT72" s="13" t="str">
        <f t="shared" ref="AT72:AT134" si="36">IF(AU72&gt;=48,"Aderente","Não Aderente")</f>
        <v>Não Aderente</v>
      </c>
      <c r="AU72" s="14">
        <f>((CONCATENATE(Solicitacao_Prancha[[#This Row],[data_calc]]," ",Solicitacao_Prancha[[#This Row],[hora_calc]])-Solicitacao_Prancha[[#This Row],[data_]])*24)+3</f>
        <v>34.950000000069849</v>
      </c>
      <c r="AV72" s="15" t="s">
        <v>577</v>
      </c>
      <c r="AW72" s="16" t="str">
        <f>LEFT(Solicitacao_Prancha[[#This Row],[fazenda_origem]],4)</f>
        <v>0153</v>
      </c>
      <c r="AX72" s="16" t="str">
        <f>LEFT(Solicitacao_Prancha[[#This Row],[fazenda_destino]],4)</f>
        <v>0265</v>
      </c>
      <c r="AY72" s="16" t="str">
        <f t="shared" ref="AY72:AY134" si="37">CONCATENATE(AV72,AW72)</f>
        <v>Lençóis Paulista0153</v>
      </c>
      <c r="AZ72" s="16" t="str">
        <f t="shared" ref="AZ72:AZ134" si="38">CONCATENATE(AW72,AX72)</f>
        <v>01530265</v>
      </c>
      <c r="BA72" s="16" t="str">
        <f t="shared" ref="BA72:BA134" si="39">_xlfn.CONCAT(AV72,AX72)</f>
        <v>Lençóis Paulista0265</v>
      </c>
      <c r="BB72" s="17" t="e">
        <f>VLOOKUP(AY72,#REF!,2,0)</f>
        <v>#REF!</v>
      </c>
      <c r="BC72" s="17" t="e">
        <f>VLOOKUP(AZ72,#REF!,2,0)</f>
        <v>#REF!</v>
      </c>
      <c r="BD72" s="17" t="e">
        <f>VLOOKUP(BA72,#REF!,2,0)</f>
        <v>#REF!</v>
      </c>
      <c r="BE72" s="18" t="e">
        <f t="shared" ref="BE72:BE134" si="40">SUM(BB72:BD72)</f>
        <v>#REF!</v>
      </c>
      <c r="BF72" s="19" t="e">
        <f t="shared" ref="BF72:BF134" si="41">(BB72/65)+(BC72/42.5)+(BD72/65)</f>
        <v>#REF!</v>
      </c>
      <c r="BG72" s="19">
        <v>2.0056818181818183</v>
      </c>
      <c r="BH72" s="19" t="e">
        <f t="shared" ref="BH72:BH134" si="42">(BF72+BG72)</f>
        <v>#REF!</v>
      </c>
      <c r="BI72" s="18" t="e">
        <f t="shared" ref="BI72:BI134" si="43">11/BH72</f>
        <v>#REF!</v>
      </c>
      <c r="BJ72" s="16">
        <f>Solicitacao_Prancha[[#This Row],[qnt_equipamento]]</f>
        <v>2</v>
      </c>
      <c r="BK72" s="19" t="e">
        <f t="shared" ref="BK72:BK134" si="44">BJ72/BI72</f>
        <v>#REF!</v>
      </c>
    </row>
    <row r="73" spans="1:63" ht="11.25" x14ac:dyDescent="0.2">
      <c r="A73" s="1">
        <v>2561</v>
      </c>
      <c r="B73" s="1" t="s">
        <v>481</v>
      </c>
      <c r="C73" s="1" t="s">
        <v>33</v>
      </c>
      <c r="D73" s="3">
        <v>45616.933333333334</v>
      </c>
      <c r="E73" s="1" t="s">
        <v>301</v>
      </c>
      <c r="F73" s="1" t="s">
        <v>34</v>
      </c>
      <c r="G73" s="1">
        <v>8</v>
      </c>
      <c r="H73" s="1" t="s">
        <v>112</v>
      </c>
      <c r="I73" s="1" t="s">
        <v>295</v>
      </c>
      <c r="J73" s="1" t="s">
        <v>233</v>
      </c>
      <c r="K73" s="1" t="s">
        <v>35</v>
      </c>
      <c r="M73" s="1"/>
      <c r="N73" s="1"/>
      <c r="O73" s="2">
        <v>45618.625</v>
      </c>
      <c r="P73" s="1" t="s">
        <v>376</v>
      </c>
      <c r="Q73" s="1" t="s">
        <v>175</v>
      </c>
      <c r="R73" s="1" t="s">
        <v>176</v>
      </c>
      <c r="T73" s="1" t="s">
        <v>316</v>
      </c>
      <c r="U73" s="1" t="s">
        <v>169</v>
      </c>
      <c r="AB73" s="1" t="s">
        <v>482</v>
      </c>
      <c r="AD73" s="1"/>
      <c r="AF73" s="1"/>
      <c r="AJ73" s="2">
        <v>45616.93546296296</v>
      </c>
      <c r="AK73" s="1" t="s">
        <v>168</v>
      </c>
      <c r="AL73" s="2">
        <v>45616.93546296296</v>
      </c>
      <c r="AM73" s="1" t="s">
        <v>168</v>
      </c>
      <c r="AN73" s="1" t="s">
        <v>392</v>
      </c>
      <c r="AO73" s="1">
        <v>-49.777967445999927</v>
      </c>
      <c r="AP73" s="1">
        <v>-22.031932481999949</v>
      </c>
      <c r="AQ73" s="9" t="e">
        <f>VLOOKUP(AW73,#REF!,2,0)</f>
        <v>#REF!</v>
      </c>
      <c r="AR73" s="9" t="e">
        <f>VLOOKUP(AX73,#REF!,2,0)</f>
        <v>#REF!</v>
      </c>
      <c r="AS73" s="13">
        <f>Solicitacao_Prancha[[#This Row],[data_reserva]]</f>
        <v>45618.625</v>
      </c>
      <c r="AT73" s="13" t="str">
        <f t="shared" si="36"/>
        <v>Não Aderente</v>
      </c>
      <c r="AU73" s="14">
        <f>((CONCATENATE(Solicitacao_Prancha[[#This Row],[data_calc]]," ",Solicitacao_Prancha[[#This Row],[hora_calc]])-Solicitacao_Prancha[[#This Row],[data_]])*24)+3</f>
        <v>31.099999999918509</v>
      </c>
      <c r="AV73" s="15" t="s">
        <v>577</v>
      </c>
      <c r="AW73" s="16" t="str">
        <f>LEFT(Solicitacao_Prancha[[#This Row],[fazenda_origem]],4)</f>
        <v>0396</v>
      </c>
      <c r="AX73" s="16" t="str">
        <f>LEFT(Solicitacao_Prancha[[#This Row],[fazenda_destino]],4)</f>
        <v>0351</v>
      </c>
      <c r="AY73" s="16" t="str">
        <f t="shared" si="37"/>
        <v>Lençóis Paulista0396</v>
      </c>
      <c r="AZ73" s="16" t="str">
        <f t="shared" si="38"/>
        <v>03960351</v>
      </c>
      <c r="BA73" s="16" t="str">
        <f t="shared" si="39"/>
        <v>Lençóis Paulista0351</v>
      </c>
      <c r="BB73" s="17" t="e">
        <f>VLOOKUP(AY73,#REF!,2,0)</f>
        <v>#REF!</v>
      </c>
      <c r="BC73" s="17" t="e">
        <f>VLOOKUP(AZ73,#REF!,2,0)</f>
        <v>#REF!</v>
      </c>
      <c r="BD73" s="17" t="e">
        <f>VLOOKUP(BA73,#REF!,2,0)</f>
        <v>#REF!</v>
      </c>
      <c r="BE73" s="18" t="e">
        <f t="shared" si="40"/>
        <v>#REF!</v>
      </c>
      <c r="BF73" s="19" t="e">
        <f t="shared" si="41"/>
        <v>#REF!</v>
      </c>
      <c r="BG73" s="19">
        <v>2.0056818181818183</v>
      </c>
      <c r="BH73" s="19" t="e">
        <f t="shared" si="42"/>
        <v>#REF!</v>
      </c>
      <c r="BI73" s="18" t="e">
        <f t="shared" si="43"/>
        <v>#REF!</v>
      </c>
      <c r="BJ73" s="16">
        <f>Solicitacao_Prancha[[#This Row],[qnt_equipamento]]</f>
        <v>8</v>
      </c>
      <c r="BK73" s="19" t="e">
        <f t="shared" si="44"/>
        <v>#REF!</v>
      </c>
    </row>
    <row r="74" spans="1:63" ht="11.25" x14ac:dyDescent="0.2">
      <c r="A74" s="1">
        <v>2562</v>
      </c>
      <c r="B74" s="1" t="s">
        <v>483</v>
      </c>
      <c r="C74" s="1" t="s">
        <v>59</v>
      </c>
      <c r="D74" s="3">
        <v>45616.993055555555</v>
      </c>
      <c r="E74" s="1" t="s">
        <v>304</v>
      </c>
      <c r="F74" s="1" t="s">
        <v>65</v>
      </c>
      <c r="G74" s="1">
        <v>1</v>
      </c>
      <c r="H74" s="1" t="s">
        <v>107</v>
      </c>
      <c r="I74" s="1" t="s">
        <v>228</v>
      </c>
      <c r="J74" s="1" t="s">
        <v>229</v>
      </c>
      <c r="K74" s="1" t="s">
        <v>35</v>
      </c>
      <c r="M74" s="1"/>
      <c r="N74" s="1"/>
      <c r="O74" s="2">
        <v>45618.625</v>
      </c>
      <c r="P74" s="1" t="s">
        <v>376</v>
      </c>
      <c r="Q74" s="1" t="s">
        <v>181</v>
      </c>
      <c r="R74" s="1" t="s">
        <v>182</v>
      </c>
      <c r="T74" s="1" t="s">
        <v>305</v>
      </c>
      <c r="U74" s="1" t="s">
        <v>296</v>
      </c>
      <c r="AB74" s="1" t="s">
        <v>484</v>
      </c>
      <c r="AD74" s="1"/>
      <c r="AF74" s="1"/>
      <c r="AJ74" s="2">
        <v>45616.995138888888</v>
      </c>
      <c r="AK74" s="1" t="s">
        <v>168</v>
      </c>
      <c r="AL74" s="2">
        <v>45616.995138888888</v>
      </c>
      <c r="AM74" s="1" t="s">
        <v>168</v>
      </c>
      <c r="AN74" s="1" t="s">
        <v>392</v>
      </c>
      <c r="AO74" s="1">
        <v>-49.108572179999953</v>
      </c>
      <c r="AP74" s="1">
        <v>-22.35087907999997</v>
      </c>
      <c r="AQ74" s="9" t="e">
        <f>VLOOKUP(AW74,#REF!,2,0)</f>
        <v>#REF!</v>
      </c>
      <c r="AR74" s="9" t="e">
        <f>VLOOKUP(AX74,#REF!,2,0)</f>
        <v>#REF!</v>
      </c>
      <c r="AS74" s="13">
        <f>Solicitacao_Prancha[[#This Row],[data_reserva]]</f>
        <v>45618.625</v>
      </c>
      <c r="AT74" s="13" t="str">
        <f t="shared" si="36"/>
        <v>Não Aderente</v>
      </c>
      <c r="AU74" s="14">
        <f>((CONCATENATE(Solicitacao_Prancha[[#This Row],[data_calc]]," ",Solicitacao_Prancha[[#This Row],[hora_calc]])-Solicitacao_Prancha[[#This Row],[data_]])*24)+3</f>
        <v>33.166666666686069</v>
      </c>
      <c r="AV74" s="15" t="s">
        <v>577</v>
      </c>
      <c r="AW74" s="16" t="str">
        <f>LEFT(Solicitacao_Prancha[[#This Row],[fazenda_origem]],4)</f>
        <v>0411</v>
      </c>
      <c r="AX74" s="16" t="str">
        <f>LEFT(Solicitacao_Prancha[[#This Row],[fazenda_destino]],4)</f>
        <v>2426</v>
      </c>
      <c r="AY74" s="16" t="str">
        <f t="shared" si="37"/>
        <v>Lençóis Paulista0411</v>
      </c>
      <c r="AZ74" s="16" t="str">
        <f t="shared" si="38"/>
        <v>04112426</v>
      </c>
      <c r="BA74" s="16" t="str">
        <f t="shared" si="39"/>
        <v>Lençóis Paulista2426</v>
      </c>
      <c r="BB74" s="17" t="e">
        <f>VLOOKUP(AY74,#REF!,2,0)</f>
        <v>#REF!</v>
      </c>
      <c r="BC74" s="17" t="e">
        <f>VLOOKUP(AZ74,#REF!,2,0)</f>
        <v>#REF!</v>
      </c>
      <c r="BD74" s="17" t="e">
        <f>VLOOKUP(BA74,#REF!,2,0)</f>
        <v>#REF!</v>
      </c>
      <c r="BE74" s="18" t="e">
        <f t="shared" si="40"/>
        <v>#REF!</v>
      </c>
      <c r="BF74" s="19" t="e">
        <f t="shared" si="41"/>
        <v>#REF!</v>
      </c>
      <c r="BG74" s="19">
        <v>2.0056818181818183</v>
      </c>
      <c r="BH74" s="19" t="e">
        <f t="shared" si="42"/>
        <v>#REF!</v>
      </c>
      <c r="BI74" s="18" t="e">
        <f t="shared" si="43"/>
        <v>#REF!</v>
      </c>
      <c r="BJ74" s="16">
        <f>Solicitacao_Prancha[[#This Row],[qnt_equipamento]]</f>
        <v>1</v>
      </c>
      <c r="BK74" s="19" t="e">
        <f t="shared" si="44"/>
        <v>#REF!</v>
      </c>
    </row>
    <row r="75" spans="1:63" ht="11.25" x14ac:dyDescent="0.2">
      <c r="A75" s="1">
        <v>2563</v>
      </c>
      <c r="B75" s="1" t="s">
        <v>485</v>
      </c>
      <c r="C75" s="1" t="s">
        <v>33</v>
      </c>
      <c r="D75" s="3">
        <v>45617.07916666667</v>
      </c>
      <c r="E75" s="1" t="s">
        <v>231</v>
      </c>
      <c r="F75" s="1" t="s">
        <v>37</v>
      </c>
      <c r="G75" s="1">
        <v>2</v>
      </c>
      <c r="H75" s="1" t="s">
        <v>56</v>
      </c>
      <c r="I75" s="1" t="s">
        <v>229</v>
      </c>
      <c r="J75" s="1" t="s">
        <v>229</v>
      </c>
      <c r="K75" s="1" t="s">
        <v>35</v>
      </c>
      <c r="M75" s="1"/>
      <c r="N75" s="1"/>
      <c r="O75" s="2">
        <v>45618.625</v>
      </c>
      <c r="P75" s="1" t="s">
        <v>376</v>
      </c>
      <c r="Q75" s="1" t="s">
        <v>186</v>
      </c>
      <c r="R75" s="1" t="s">
        <v>187</v>
      </c>
      <c r="T75" s="1" t="s">
        <v>248</v>
      </c>
      <c r="U75" s="1" t="s">
        <v>247</v>
      </c>
      <c r="AB75" s="1" t="s">
        <v>486</v>
      </c>
      <c r="AD75" s="1"/>
      <c r="AF75" s="1"/>
      <c r="AJ75" s="2">
        <v>45617.081076388888</v>
      </c>
      <c r="AK75" s="1" t="s">
        <v>168</v>
      </c>
      <c r="AL75" s="2">
        <v>45617.081076388888</v>
      </c>
      <c r="AM75" s="1" t="s">
        <v>168</v>
      </c>
      <c r="AN75" s="1" t="s">
        <v>392</v>
      </c>
      <c r="AO75" s="1">
        <v>-48.610857399999993</v>
      </c>
      <c r="AP75" s="1">
        <v>-23.043927199999931</v>
      </c>
      <c r="AQ75" s="9" t="e">
        <f>VLOOKUP(AW75,#REF!,2,0)</f>
        <v>#REF!</v>
      </c>
      <c r="AR75" s="9" t="e">
        <f>VLOOKUP(AX75,#REF!,2,0)</f>
        <v>#REF!</v>
      </c>
      <c r="AS75" s="13">
        <f>Solicitacao_Prancha[[#This Row],[data_reserva]]</f>
        <v>45618.625</v>
      </c>
      <c r="AT75" s="13" t="str">
        <f t="shared" si="36"/>
        <v>Não Aderente</v>
      </c>
      <c r="AU75" s="14">
        <f>((CONCATENATE(Solicitacao_Prancha[[#This Row],[data_calc]]," ",Solicitacao_Prancha[[#This Row],[hora_calc]])-Solicitacao_Prancha[[#This Row],[data_]])*24)+3</f>
        <v>32.099999999860302</v>
      </c>
      <c r="AV75" s="15" t="s">
        <v>577</v>
      </c>
      <c r="AW75" s="16" t="str">
        <f>LEFT(Solicitacao_Prancha[[#This Row],[fazenda_origem]],4)</f>
        <v>0481</v>
      </c>
      <c r="AX75" s="16" t="str">
        <f>LEFT(Solicitacao_Prancha[[#This Row],[fazenda_destino]],4)</f>
        <v>0486</v>
      </c>
      <c r="AY75" s="16" t="str">
        <f t="shared" si="37"/>
        <v>Lençóis Paulista0481</v>
      </c>
      <c r="AZ75" s="16" t="str">
        <f t="shared" si="38"/>
        <v>04810486</v>
      </c>
      <c r="BA75" s="16" t="str">
        <f t="shared" si="39"/>
        <v>Lençóis Paulista0486</v>
      </c>
      <c r="BB75" s="17" t="e">
        <f>VLOOKUP(AY75,#REF!,2,0)</f>
        <v>#REF!</v>
      </c>
      <c r="BC75" s="17" t="e">
        <f>VLOOKUP(AZ75,#REF!,2,0)</f>
        <v>#REF!</v>
      </c>
      <c r="BD75" s="17" t="e">
        <f>VLOOKUP(BA75,#REF!,2,0)</f>
        <v>#REF!</v>
      </c>
      <c r="BE75" s="18" t="e">
        <f t="shared" si="40"/>
        <v>#REF!</v>
      </c>
      <c r="BF75" s="19" t="e">
        <f t="shared" si="41"/>
        <v>#REF!</v>
      </c>
      <c r="BG75" s="19">
        <v>2.0056818181818183</v>
      </c>
      <c r="BH75" s="19" t="e">
        <f t="shared" si="42"/>
        <v>#REF!</v>
      </c>
      <c r="BI75" s="18" t="e">
        <f t="shared" si="43"/>
        <v>#REF!</v>
      </c>
      <c r="BJ75" s="16">
        <f>Solicitacao_Prancha[[#This Row],[qnt_equipamento]]</f>
        <v>2</v>
      </c>
      <c r="BK75" s="19" t="e">
        <f t="shared" si="44"/>
        <v>#REF!</v>
      </c>
    </row>
    <row r="76" spans="1:63" ht="11.25" x14ac:dyDescent="0.2">
      <c r="A76" s="1">
        <v>2564</v>
      </c>
      <c r="B76" s="1" t="s">
        <v>487</v>
      </c>
      <c r="C76" s="1" t="s">
        <v>59</v>
      </c>
      <c r="D76" s="3">
        <v>45617.463194444441</v>
      </c>
      <c r="E76" s="1" t="s">
        <v>159</v>
      </c>
      <c r="F76" s="1" t="s">
        <v>60</v>
      </c>
      <c r="G76" s="1">
        <v>1</v>
      </c>
      <c r="H76" s="1" t="s">
        <v>103</v>
      </c>
      <c r="I76" s="1" t="s">
        <v>228</v>
      </c>
      <c r="J76" s="1" t="s">
        <v>233</v>
      </c>
      <c r="K76" s="1" t="s">
        <v>102</v>
      </c>
      <c r="M76" s="1"/>
      <c r="N76" s="1"/>
      <c r="O76" s="2">
        <v>45618.625</v>
      </c>
      <c r="P76" s="1" t="s">
        <v>376</v>
      </c>
      <c r="Q76" s="1" t="s">
        <v>199</v>
      </c>
      <c r="R76" s="1" t="s">
        <v>200</v>
      </c>
      <c r="T76" s="1" t="s">
        <v>74</v>
      </c>
      <c r="U76" s="1" t="s">
        <v>164</v>
      </c>
      <c r="Y76" s="1" t="s">
        <v>286</v>
      </c>
      <c r="AB76" s="1" t="s">
        <v>488</v>
      </c>
      <c r="AD76" s="1"/>
      <c r="AF76" s="1"/>
      <c r="AJ76" s="2">
        <v>45617.46534722222</v>
      </c>
      <c r="AK76" s="1" t="s">
        <v>168</v>
      </c>
      <c r="AL76" s="2">
        <v>45617.46534722222</v>
      </c>
      <c r="AM76" s="1" t="s">
        <v>168</v>
      </c>
      <c r="AN76" s="1" t="s">
        <v>392</v>
      </c>
      <c r="AO76" s="1">
        <v>-49.885352879999971</v>
      </c>
      <c r="AP76" s="1">
        <v>-22.17363773999995</v>
      </c>
      <c r="AQ76" s="9" t="e">
        <f>VLOOKUP(AW76,#REF!,2,0)</f>
        <v>#REF!</v>
      </c>
      <c r="AR76" s="9" t="e">
        <f>VLOOKUP(AX76,#REF!,2,0)</f>
        <v>#REF!</v>
      </c>
      <c r="AS76" s="13">
        <f>Solicitacao_Prancha[[#This Row],[data_reserva]]</f>
        <v>45618.625</v>
      </c>
      <c r="AT76" s="13" t="str">
        <f t="shared" si="36"/>
        <v>Não Aderente</v>
      </c>
      <c r="AU76" s="14">
        <f>((CONCATENATE(Solicitacao_Prancha[[#This Row],[data_calc]]," ",Solicitacao_Prancha[[#This Row],[hora_calc]])-Solicitacao_Prancha[[#This Row],[data_]])*24)+3</f>
        <v>22.383333333476912</v>
      </c>
      <c r="AV76" s="15" t="s">
        <v>577</v>
      </c>
      <c r="AW76" s="16" t="str">
        <f>LEFT(Solicitacao_Prancha[[#This Row],[fazenda_origem]],4)</f>
        <v>0317</v>
      </c>
      <c r="AX76" s="16" t="str">
        <f>LEFT(Solicitacao_Prancha[[#This Row],[fazenda_destino]],4)</f>
        <v>0381</v>
      </c>
      <c r="AY76" s="16" t="str">
        <f t="shared" si="37"/>
        <v>Lençóis Paulista0317</v>
      </c>
      <c r="AZ76" s="16" t="str">
        <f t="shared" si="38"/>
        <v>03170381</v>
      </c>
      <c r="BA76" s="16" t="str">
        <f t="shared" si="39"/>
        <v>Lençóis Paulista0381</v>
      </c>
      <c r="BB76" s="17" t="e">
        <f>VLOOKUP(AY76,#REF!,2,0)</f>
        <v>#REF!</v>
      </c>
      <c r="BC76" s="17" t="e">
        <f>VLOOKUP(AZ76,#REF!,2,0)</f>
        <v>#REF!</v>
      </c>
      <c r="BD76" s="17" t="e">
        <f>VLOOKUP(BA76,#REF!,2,0)</f>
        <v>#REF!</v>
      </c>
      <c r="BE76" s="18" t="e">
        <f t="shared" si="40"/>
        <v>#REF!</v>
      </c>
      <c r="BF76" s="19" t="e">
        <f t="shared" si="41"/>
        <v>#REF!</v>
      </c>
      <c r="BG76" s="19">
        <v>2.0056818181818183</v>
      </c>
      <c r="BH76" s="19" t="e">
        <f t="shared" si="42"/>
        <v>#REF!</v>
      </c>
      <c r="BI76" s="18" t="e">
        <f t="shared" si="43"/>
        <v>#REF!</v>
      </c>
      <c r="BJ76" s="16">
        <f>Solicitacao_Prancha[[#This Row],[qnt_equipamento]]</f>
        <v>1</v>
      </c>
      <c r="BK76" s="19" t="e">
        <f t="shared" si="44"/>
        <v>#REF!</v>
      </c>
    </row>
    <row r="77" spans="1:63" ht="11.25" x14ac:dyDescent="0.2">
      <c r="A77" s="1">
        <v>2565</v>
      </c>
      <c r="B77" s="1" t="s">
        <v>489</v>
      </c>
      <c r="C77" s="1" t="s">
        <v>59</v>
      </c>
      <c r="D77" s="3">
        <v>45617.55</v>
      </c>
      <c r="E77" s="1" t="s">
        <v>159</v>
      </c>
      <c r="F77" s="1" t="s">
        <v>60</v>
      </c>
      <c r="G77" s="1">
        <v>1</v>
      </c>
      <c r="H77" s="1" t="s">
        <v>103</v>
      </c>
      <c r="I77" s="1" t="s">
        <v>228</v>
      </c>
      <c r="J77" s="1" t="s">
        <v>233</v>
      </c>
      <c r="K77" s="1" t="s">
        <v>71</v>
      </c>
      <c r="M77" s="1">
        <v>45617.625</v>
      </c>
      <c r="N77" s="1"/>
      <c r="O77" s="2">
        <v>45618.625</v>
      </c>
      <c r="P77" s="1" t="s">
        <v>376</v>
      </c>
      <c r="Q77" s="1" t="s">
        <v>199</v>
      </c>
      <c r="R77" s="1" t="s">
        <v>200</v>
      </c>
      <c r="T77" s="1" t="s">
        <v>74</v>
      </c>
      <c r="U77" s="1" t="s">
        <v>164</v>
      </c>
      <c r="AB77" s="1" t="s">
        <v>488</v>
      </c>
      <c r="AD77" s="1"/>
      <c r="AF77" s="1"/>
      <c r="AJ77" s="2">
        <v>45617.552210648151</v>
      </c>
      <c r="AK77" s="1" t="s">
        <v>168</v>
      </c>
      <c r="AL77" s="2">
        <v>45617.552210648151</v>
      </c>
      <c r="AM77" s="1" t="s">
        <v>168</v>
      </c>
      <c r="AN77" s="1" t="s">
        <v>392</v>
      </c>
      <c r="AO77" s="1">
        <v>-49.865420329999949</v>
      </c>
      <c r="AP77" s="1">
        <v>-22.165346679999971</v>
      </c>
      <c r="AQ77" s="9" t="e">
        <f>VLOOKUP(AW77,#REF!,2,0)</f>
        <v>#REF!</v>
      </c>
      <c r="AR77" s="9" t="e">
        <f>VLOOKUP(AX77,#REF!,2,0)</f>
        <v>#REF!</v>
      </c>
      <c r="AS77" s="13">
        <f>Solicitacao_Prancha[[#This Row],[data_reserva]]</f>
        <v>45618.625</v>
      </c>
      <c r="AT77" s="13" t="str">
        <f t="shared" si="36"/>
        <v>Não Aderente</v>
      </c>
      <c r="AU77" s="14">
        <f>((CONCATENATE(Solicitacao_Prancha[[#This Row],[data_calc]]," ",Solicitacao_Prancha[[#This Row],[hora_calc]])-Solicitacao_Prancha[[#This Row],[data_]])*24)+3</f>
        <v>20.299999999988358</v>
      </c>
      <c r="AV77" s="15" t="s">
        <v>577</v>
      </c>
      <c r="AW77" s="16" t="str">
        <f>LEFT(Solicitacao_Prancha[[#This Row],[fazenda_origem]],4)</f>
        <v>0317</v>
      </c>
      <c r="AX77" s="16" t="str">
        <f>LEFT(Solicitacao_Prancha[[#This Row],[fazenda_destino]],4)</f>
        <v>0381</v>
      </c>
      <c r="AY77" s="16" t="str">
        <f t="shared" si="37"/>
        <v>Lençóis Paulista0317</v>
      </c>
      <c r="AZ77" s="16" t="str">
        <f t="shared" si="38"/>
        <v>03170381</v>
      </c>
      <c r="BA77" s="16" t="str">
        <f t="shared" si="39"/>
        <v>Lençóis Paulista0381</v>
      </c>
      <c r="BB77" s="17" t="e">
        <f>VLOOKUP(AY77,#REF!,2,0)</f>
        <v>#REF!</v>
      </c>
      <c r="BC77" s="17" t="e">
        <f>VLOOKUP(AZ77,#REF!,2,0)</f>
        <v>#REF!</v>
      </c>
      <c r="BD77" s="17" t="e">
        <f>VLOOKUP(BA77,#REF!,2,0)</f>
        <v>#REF!</v>
      </c>
      <c r="BE77" s="18" t="e">
        <f t="shared" si="40"/>
        <v>#REF!</v>
      </c>
      <c r="BF77" s="19" t="e">
        <f t="shared" si="41"/>
        <v>#REF!</v>
      </c>
      <c r="BG77" s="19">
        <v>2.0056818181818183</v>
      </c>
      <c r="BH77" s="19" t="e">
        <f t="shared" si="42"/>
        <v>#REF!</v>
      </c>
      <c r="BI77" s="18" t="e">
        <f t="shared" si="43"/>
        <v>#REF!</v>
      </c>
      <c r="BJ77" s="16">
        <f>Solicitacao_Prancha[[#This Row],[qnt_equipamento]]</f>
        <v>1</v>
      </c>
      <c r="BK77" s="19" t="e">
        <f t="shared" si="44"/>
        <v>#REF!</v>
      </c>
    </row>
    <row r="78" spans="1:63" ht="11.25" x14ac:dyDescent="0.2">
      <c r="A78" s="1">
        <v>2566</v>
      </c>
      <c r="B78" s="1" t="s">
        <v>490</v>
      </c>
      <c r="C78" s="1" t="s">
        <v>59</v>
      </c>
      <c r="D78" s="3">
        <v>45617.553472222222</v>
      </c>
      <c r="E78" s="1" t="s">
        <v>159</v>
      </c>
      <c r="F78" s="1" t="s">
        <v>60</v>
      </c>
      <c r="G78" s="1">
        <v>1</v>
      </c>
      <c r="H78" s="1" t="s">
        <v>103</v>
      </c>
      <c r="I78" s="1" t="s">
        <v>228</v>
      </c>
      <c r="J78" s="1" t="s">
        <v>233</v>
      </c>
      <c r="K78" s="1" t="s">
        <v>71</v>
      </c>
      <c r="M78" s="1">
        <v>45616.625</v>
      </c>
      <c r="N78" s="1"/>
      <c r="O78" s="2">
        <v>45617.625</v>
      </c>
      <c r="P78" s="1" t="s">
        <v>318</v>
      </c>
      <c r="Q78" s="1" t="s">
        <v>186</v>
      </c>
      <c r="R78" s="1" t="s">
        <v>187</v>
      </c>
      <c r="S78" s="1" t="s">
        <v>491</v>
      </c>
      <c r="T78" s="1" t="s">
        <v>119</v>
      </c>
      <c r="U78" s="1" t="s">
        <v>74</v>
      </c>
      <c r="AB78" s="1" t="s">
        <v>448</v>
      </c>
      <c r="AD78" s="1"/>
      <c r="AF78" s="1"/>
      <c r="AJ78" s="2">
        <v>45617.554768518516</v>
      </c>
      <c r="AK78" s="1" t="s">
        <v>168</v>
      </c>
      <c r="AL78" s="2">
        <v>45617.554768518516</v>
      </c>
      <c r="AM78" s="1" t="s">
        <v>168</v>
      </c>
      <c r="AN78" s="1" t="s">
        <v>392</v>
      </c>
      <c r="AO78" s="1">
        <v>-49.861513679999973</v>
      </c>
      <c r="AP78" s="1">
        <v>-22.164098409999951</v>
      </c>
      <c r="AQ78" s="9" t="e">
        <f>VLOOKUP(AW78,#REF!,2,0)</f>
        <v>#REF!</v>
      </c>
      <c r="AR78" s="9" t="e">
        <f>VLOOKUP(AX78,#REF!,2,0)</f>
        <v>#REF!</v>
      </c>
      <c r="AS78" s="13">
        <f>Solicitacao_Prancha[[#This Row],[data_reserva]]</f>
        <v>45617.625</v>
      </c>
      <c r="AT78" s="13" t="str">
        <f t="shared" si="36"/>
        <v>Não Aderente</v>
      </c>
      <c r="AU78" s="14">
        <f>((CONCATENATE(Solicitacao_Prancha[[#This Row],[data_calc]]," ",Solicitacao_Prancha[[#This Row],[hora_calc]])-Solicitacao_Prancha[[#This Row],[data_]])*24)+3</f>
        <v>-3.28333333338378</v>
      </c>
      <c r="AV78" s="15" t="s">
        <v>577</v>
      </c>
      <c r="AW78" s="16" t="str">
        <f>LEFT(Solicitacao_Prancha[[#This Row],[fazenda_origem]],4)</f>
        <v>0261</v>
      </c>
      <c r="AX78" s="16" t="str">
        <f>LEFT(Solicitacao_Prancha[[#This Row],[fazenda_destino]],4)</f>
        <v>0317</v>
      </c>
      <c r="AY78" s="16" t="str">
        <f t="shared" si="37"/>
        <v>Lençóis Paulista0261</v>
      </c>
      <c r="AZ78" s="16" t="str">
        <f t="shared" si="38"/>
        <v>02610317</v>
      </c>
      <c r="BA78" s="16" t="str">
        <f t="shared" si="39"/>
        <v>Lençóis Paulista0317</v>
      </c>
      <c r="BB78" s="17" t="e">
        <f>VLOOKUP(AY78,#REF!,2,0)</f>
        <v>#REF!</v>
      </c>
      <c r="BC78" s="17" t="e">
        <f>VLOOKUP(AZ78,#REF!,2,0)</f>
        <v>#REF!</v>
      </c>
      <c r="BD78" s="17" t="e">
        <f>VLOOKUP(BA78,#REF!,2,0)</f>
        <v>#REF!</v>
      </c>
      <c r="BE78" s="18" t="e">
        <f t="shared" si="40"/>
        <v>#REF!</v>
      </c>
      <c r="BF78" s="19" t="e">
        <f t="shared" si="41"/>
        <v>#REF!</v>
      </c>
      <c r="BG78" s="19">
        <v>2.0056818181818183</v>
      </c>
      <c r="BH78" s="19" t="e">
        <f t="shared" si="42"/>
        <v>#REF!</v>
      </c>
      <c r="BI78" s="18" t="e">
        <f t="shared" si="43"/>
        <v>#REF!</v>
      </c>
      <c r="BJ78" s="16">
        <f>Solicitacao_Prancha[[#This Row],[qnt_equipamento]]</f>
        <v>1</v>
      </c>
      <c r="BK78" s="19" t="e">
        <f t="shared" si="44"/>
        <v>#REF!</v>
      </c>
    </row>
    <row r="79" spans="1:63" ht="11.25" x14ac:dyDescent="0.2">
      <c r="A79" s="1">
        <v>2567</v>
      </c>
      <c r="B79" s="1" t="s">
        <v>492</v>
      </c>
      <c r="C79" s="1" t="s">
        <v>48</v>
      </c>
      <c r="D79" s="3">
        <v>45617.569444444445</v>
      </c>
      <c r="E79" s="1" t="s">
        <v>152</v>
      </c>
      <c r="F79" s="1" t="s">
        <v>60</v>
      </c>
      <c r="G79" s="1">
        <v>1</v>
      </c>
      <c r="H79" s="1" t="s">
        <v>77</v>
      </c>
      <c r="I79" s="1" t="s">
        <v>228</v>
      </c>
      <c r="J79" s="1" t="s">
        <v>229</v>
      </c>
      <c r="K79" s="1" t="s">
        <v>102</v>
      </c>
      <c r="M79" s="1"/>
      <c r="N79" s="1"/>
      <c r="O79" s="2">
        <v>45618.666666666664</v>
      </c>
      <c r="P79" s="1" t="s">
        <v>376</v>
      </c>
      <c r="Q79" s="1" t="s">
        <v>186</v>
      </c>
      <c r="R79" s="1" t="s">
        <v>187</v>
      </c>
      <c r="T79" s="1" t="s">
        <v>224</v>
      </c>
      <c r="U79" s="1" t="s">
        <v>127</v>
      </c>
      <c r="Y79" s="1" t="s">
        <v>280</v>
      </c>
      <c r="AB79" s="1" t="s">
        <v>493</v>
      </c>
      <c r="AD79" s="1"/>
      <c r="AF79" s="1"/>
      <c r="AJ79" s="2">
        <v>45617.570868055554</v>
      </c>
      <c r="AK79" s="1" t="s">
        <v>168</v>
      </c>
      <c r="AL79" s="2">
        <v>45617.570868055554</v>
      </c>
      <c r="AM79" s="1" t="s">
        <v>168</v>
      </c>
      <c r="AN79" s="1" t="s">
        <v>392</v>
      </c>
      <c r="AO79" s="1">
        <v>-51.729991666999979</v>
      </c>
      <c r="AP79" s="1">
        <v>-20.777216666999951</v>
      </c>
      <c r="AQ79" s="9" t="e">
        <f>VLOOKUP(AW79,#REF!,2,0)</f>
        <v>#REF!</v>
      </c>
      <c r="AR79" s="9" t="e">
        <f>VLOOKUP(AX79,#REF!,2,0)</f>
        <v>#REF!</v>
      </c>
      <c r="AS79" s="13">
        <f>Solicitacao_Prancha[[#This Row],[data_reserva]]</f>
        <v>45618.666666666664</v>
      </c>
      <c r="AT79" s="13" t="str">
        <f t="shared" si="36"/>
        <v>Não Aderente</v>
      </c>
      <c r="AU79" s="14">
        <f>((CONCATENATE(Solicitacao_Prancha[[#This Row],[data_calc]]," ",Solicitacao_Prancha[[#This Row],[hora_calc]])-Solicitacao_Prancha[[#This Row],[data_]])*24)+3</f>
        <v>20.333333333255723</v>
      </c>
      <c r="AV79" s="15" t="s">
        <v>577</v>
      </c>
      <c r="AW79" s="16" t="str">
        <f>LEFT(Solicitacao_Prancha[[#This Row],[fazenda_origem]],4)</f>
        <v>0394</v>
      </c>
      <c r="AX79" s="16" t="str">
        <f>LEFT(Solicitacao_Prancha[[#This Row],[fazenda_destino]],4)</f>
        <v>0308</v>
      </c>
      <c r="AY79" s="16" t="str">
        <f t="shared" si="37"/>
        <v>Lençóis Paulista0394</v>
      </c>
      <c r="AZ79" s="16" t="str">
        <f t="shared" si="38"/>
        <v>03940308</v>
      </c>
      <c r="BA79" s="16" t="str">
        <f t="shared" si="39"/>
        <v>Lençóis Paulista0308</v>
      </c>
      <c r="BB79" s="17" t="e">
        <f>VLOOKUP(AY79,#REF!,2,0)</f>
        <v>#REF!</v>
      </c>
      <c r="BC79" s="17" t="e">
        <f>VLOOKUP(AZ79,#REF!,2,0)</f>
        <v>#REF!</v>
      </c>
      <c r="BD79" s="17" t="e">
        <f>VLOOKUP(BA79,#REF!,2,0)</f>
        <v>#REF!</v>
      </c>
      <c r="BE79" s="18" t="e">
        <f t="shared" si="40"/>
        <v>#REF!</v>
      </c>
      <c r="BF79" s="19" t="e">
        <f t="shared" si="41"/>
        <v>#REF!</v>
      </c>
      <c r="BG79" s="19">
        <v>2.0056818181818183</v>
      </c>
      <c r="BH79" s="19" t="e">
        <f t="shared" si="42"/>
        <v>#REF!</v>
      </c>
      <c r="BI79" s="18" t="e">
        <f t="shared" si="43"/>
        <v>#REF!</v>
      </c>
      <c r="BJ79" s="16">
        <f>Solicitacao_Prancha[[#This Row],[qnt_equipamento]]</f>
        <v>1</v>
      </c>
      <c r="BK79" s="19" t="e">
        <f t="shared" si="44"/>
        <v>#REF!</v>
      </c>
    </row>
    <row r="80" spans="1:63" ht="11.25" x14ac:dyDescent="0.2">
      <c r="A80" s="1">
        <v>2568</v>
      </c>
      <c r="B80" s="1" t="s">
        <v>494</v>
      </c>
      <c r="C80" s="1" t="s">
        <v>48</v>
      </c>
      <c r="D80" s="3">
        <v>45617.570833333331</v>
      </c>
      <c r="E80" s="1" t="s">
        <v>152</v>
      </c>
      <c r="F80" s="1" t="s">
        <v>63</v>
      </c>
      <c r="G80" s="1">
        <v>1</v>
      </c>
      <c r="H80" s="1" t="s">
        <v>77</v>
      </c>
      <c r="I80" s="1" t="s">
        <v>228</v>
      </c>
      <c r="J80" s="1" t="s">
        <v>229</v>
      </c>
      <c r="K80" s="1" t="s">
        <v>102</v>
      </c>
      <c r="M80" s="1"/>
      <c r="N80" s="1"/>
      <c r="O80" s="2">
        <v>45618.666666666664</v>
      </c>
      <c r="P80" s="1" t="s">
        <v>376</v>
      </c>
      <c r="Q80" s="1" t="s">
        <v>186</v>
      </c>
      <c r="R80" s="1" t="s">
        <v>187</v>
      </c>
      <c r="T80" s="1" t="s">
        <v>224</v>
      </c>
      <c r="U80" s="1" t="s">
        <v>127</v>
      </c>
      <c r="Y80" s="1" t="s">
        <v>280</v>
      </c>
      <c r="AB80" s="1" t="s">
        <v>495</v>
      </c>
      <c r="AD80" s="1"/>
      <c r="AF80" s="1"/>
      <c r="AJ80" s="2">
        <v>45617.571851851855</v>
      </c>
      <c r="AK80" s="1" t="s">
        <v>168</v>
      </c>
      <c r="AL80" s="2">
        <v>45617.571851851855</v>
      </c>
      <c r="AM80" s="1" t="s">
        <v>168</v>
      </c>
      <c r="AN80" s="1" t="s">
        <v>392</v>
      </c>
      <c r="AO80" s="1">
        <v>-51.729998332999969</v>
      </c>
      <c r="AP80" s="1">
        <v>-20.777214999999959</v>
      </c>
      <c r="AQ80" s="9" t="e">
        <f>VLOOKUP(AW80,#REF!,2,0)</f>
        <v>#REF!</v>
      </c>
      <c r="AR80" s="9" t="e">
        <f>VLOOKUP(AX80,#REF!,2,0)</f>
        <v>#REF!</v>
      </c>
      <c r="AS80" s="13">
        <f>Solicitacao_Prancha[[#This Row],[data_reserva]]</f>
        <v>45618.666666666664</v>
      </c>
      <c r="AT80" s="13" t="str">
        <f t="shared" si="36"/>
        <v>Não Aderente</v>
      </c>
      <c r="AU80" s="14">
        <f>((CONCATENATE(Solicitacao_Prancha[[#This Row],[data_calc]]," ",Solicitacao_Prancha[[#This Row],[hora_calc]])-Solicitacao_Prancha[[#This Row],[data_]])*24)+3</f>
        <v>20.299999999988358</v>
      </c>
      <c r="AV80" s="15" t="s">
        <v>577</v>
      </c>
      <c r="AW80" s="16" t="str">
        <f>LEFT(Solicitacao_Prancha[[#This Row],[fazenda_origem]],4)</f>
        <v>0394</v>
      </c>
      <c r="AX80" s="16" t="str">
        <f>LEFT(Solicitacao_Prancha[[#This Row],[fazenda_destino]],4)</f>
        <v>0308</v>
      </c>
      <c r="AY80" s="16" t="str">
        <f t="shared" si="37"/>
        <v>Lençóis Paulista0394</v>
      </c>
      <c r="AZ80" s="16" t="str">
        <f t="shared" si="38"/>
        <v>03940308</v>
      </c>
      <c r="BA80" s="16" t="str">
        <f t="shared" si="39"/>
        <v>Lençóis Paulista0308</v>
      </c>
      <c r="BB80" s="17" t="e">
        <f>VLOOKUP(AY80,#REF!,2,0)</f>
        <v>#REF!</v>
      </c>
      <c r="BC80" s="17" t="e">
        <f>VLOOKUP(AZ80,#REF!,2,0)</f>
        <v>#REF!</v>
      </c>
      <c r="BD80" s="17" t="e">
        <f>VLOOKUP(BA80,#REF!,2,0)</f>
        <v>#REF!</v>
      </c>
      <c r="BE80" s="18" t="e">
        <f t="shared" si="40"/>
        <v>#REF!</v>
      </c>
      <c r="BF80" s="19" t="e">
        <f t="shared" si="41"/>
        <v>#REF!</v>
      </c>
      <c r="BG80" s="19">
        <v>2.0056818181818183</v>
      </c>
      <c r="BH80" s="19" t="e">
        <f t="shared" si="42"/>
        <v>#REF!</v>
      </c>
      <c r="BI80" s="18" t="e">
        <f t="shared" si="43"/>
        <v>#REF!</v>
      </c>
      <c r="BJ80" s="16">
        <f>Solicitacao_Prancha[[#This Row],[qnt_equipamento]]</f>
        <v>1</v>
      </c>
      <c r="BK80" s="19" t="e">
        <f t="shared" si="44"/>
        <v>#REF!</v>
      </c>
    </row>
    <row r="81" spans="1:63" ht="11.25" x14ac:dyDescent="0.2">
      <c r="A81" s="1">
        <v>2569</v>
      </c>
      <c r="B81" s="1" t="s">
        <v>496</v>
      </c>
      <c r="C81" s="1" t="s">
        <v>68</v>
      </c>
      <c r="D81" s="3">
        <v>45617.581250000003</v>
      </c>
      <c r="E81" s="1" t="s">
        <v>81</v>
      </c>
      <c r="F81" s="1" t="s">
        <v>69</v>
      </c>
      <c r="G81" s="1">
        <v>1</v>
      </c>
      <c r="H81" s="1" t="s">
        <v>43</v>
      </c>
      <c r="I81" s="1" t="s">
        <v>228</v>
      </c>
      <c r="J81" s="1" t="s">
        <v>233</v>
      </c>
      <c r="K81" s="1" t="s">
        <v>102</v>
      </c>
      <c r="M81" s="1"/>
      <c r="N81" s="1"/>
      <c r="O81" s="2">
        <v>45618.625</v>
      </c>
      <c r="P81" s="1" t="s">
        <v>376</v>
      </c>
      <c r="Q81" s="1" t="s">
        <v>497</v>
      </c>
      <c r="R81" s="1" t="s">
        <v>497</v>
      </c>
      <c r="T81" s="1" t="s">
        <v>109</v>
      </c>
      <c r="U81" s="1" t="s">
        <v>258</v>
      </c>
      <c r="Y81" s="1" t="s">
        <v>286</v>
      </c>
      <c r="Z81" s="1" t="s">
        <v>243</v>
      </c>
      <c r="AB81" s="1" t="s">
        <v>498</v>
      </c>
      <c r="AD81" s="1"/>
      <c r="AF81" s="1"/>
      <c r="AJ81" s="2">
        <v>45617.583865740744</v>
      </c>
      <c r="AK81" s="1" t="s">
        <v>168</v>
      </c>
      <c r="AL81" s="2">
        <v>45617.583865740744</v>
      </c>
      <c r="AM81" s="1" t="s">
        <v>168</v>
      </c>
      <c r="AN81" s="1" t="s">
        <v>392</v>
      </c>
      <c r="AO81" s="1">
        <v>-48.31042578399996</v>
      </c>
      <c r="AP81" s="1">
        <v>-22.665510065999971</v>
      </c>
      <c r="AQ81" s="9" t="e">
        <f>VLOOKUP(AW81,#REF!,2,0)</f>
        <v>#REF!</v>
      </c>
      <c r="AR81" s="9" t="e">
        <f>VLOOKUP(AX81,#REF!,2,0)</f>
        <v>#REF!</v>
      </c>
      <c r="AS81" s="13">
        <f>Solicitacao_Prancha[[#This Row],[data_reserva]]</f>
        <v>45618.625</v>
      </c>
      <c r="AT81" s="13" t="str">
        <f t="shared" si="36"/>
        <v>Não Aderente</v>
      </c>
      <c r="AU81" s="14">
        <f>((CONCATENATE(Solicitacao_Prancha[[#This Row],[data_calc]]," ",Solicitacao_Prancha[[#This Row],[hora_calc]])-Solicitacao_Prancha[[#This Row],[data_]])*24)+3</f>
        <v>24.033333333267365</v>
      </c>
      <c r="AV81" s="15" t="s">
        <v>577</v>
      </c>
      <c r="AW81" s="16" t="str">
        <f>LEFT(Solicitacao_Prancha[[#This Row],[fazenda_origem]],4)</f>
        <v>0487</v>
      </c>
      <c r="AX81" s="16" t="str">
        <f>LEFT(Solicitacao_Prancha[[#This Row],[fazenda_destino]],4)</f>
        <v>1114</v>
      </c>
      <c r="AY81" s="16" t="str">
        <f t="shared" si="37"/>
        <v>Lençóis Paulista0487</v>
      </c>
      <c r="AZ81" s="16" t="str">
        <f t="shared" si="38"/>
        <v>04871114</v>
      </c>
      <c r="BA81" s="16" t="str">
        <f t="shared" si="39"/>
        <v>Lençóis Paulista1114</v>
      </c>
      <c r="BB81" s="17" t="e">
        <f>VLOOKUP(AY81,#REF!,2,0)</f>
        <v>#REF!</v>
      </c>
      <c r="BC81" s="17" t="e">
        <f>VLOOKUP(AZ81,#REF!,2,0)</f>
        <v>#REF!</v>
      </c>
      <c r="BD81" s="17" t="e">
        <f>VLOOKUP(BA81,#REF!,2,0)</f>
        <v>#REF!</v>
      </c>
      <c r="BE81" s="18" t="e">
        <f t="shared" si="40"/>
        <v>#REF!</v>
      </c>
      <c r="BF81" s="19" t="e">
        <f t="shared" si="41"/>
        <v>#REF!</v>
      </c>
      <c r="BG81" s="19">
        <v>2.0056818181818183</v>
      </c>
      <c r="BH81" s="19" t="e">
        <f t="shared" si="42"/>
        <v>#REF!</v>
      </c>
      <c r="BI81" s="18" t="e">
        <f t="shared" si="43"/>
        <v>#REF!</v>
      </c>
      <c r="BJ81" s="16">
        <f>Solicitacao_Prancha[[#This Row],[qnt_equipamento]]</f>
        <v>1</v>
      </c>
      <c r="BK81" s="19" t="e">
        <f t="shared" si="44"/>
        <v>#REF!</v>
      </c>
    </row>
    <row r="82" spans="1:63" ht="11.25" x14ac:dyDescent="0.2">
      <c r="A82" s="1">
        <v>2570</v>
      </c>
      <c r="B82" s="1" t="s">
        <v>499</v>
      </c>
      <c r="C82" s="1" t="s">
        <v>48</v>
      </c>
      <c r="D82" s="3">
        <v>45617.582638888889</v>
      </c>
      <c r="E82" s="1" t="s">
        <v>500</v>
      </c>
      <c r="F82" s="1" t="s">
        <v>63</v>
      </c>
      <c r="G82" s="1">
        <v>1</v>
      </c>
      <c r="H82" s="1" t="s">
        <v>70</v>
      </c>
      <c r="I82" s="1" t="s">
        <v>228</v>
      </c>
      <c r="J82" s="1" t="s">
        <v>229</v>
      </c>
      <c r="K82" s="1" t="s">
        <v>102</v>
      </c>
      <c r="M82" s="1"/>
      <c r="N82" s="1"/>
      <c r="O82" s="2">
        <v>45617.625</v>
      </c>
      <c r="P82" s="1" t="s">
        <v>318</v>
      </c>
      <c r="Q82" s="1" t="s">
        <v>179</v>
      </c>
      <c r="R82" s="1" t="s">
        <v>179</v>
      </c>
      <c r="S82" s="1" t="s">
        <v>501</v>
      </c>
      <c r="T82" s="1" t="s">
        <v>294</v>
      </c>
      <c r="U82" s="1" t="s">
        <v>291</v>
      </c>
      <c r="Y82" s="1" t="s">
        <v>280</v>
      </c>
      <c r="AB82" s="1" t="s">
        <v>502</v>
      </c>
      <c r="AD82" s="1"/>
      <c r="AF82" s="1"/>
      <c r="AJ82" s="2">
        <v>45617.589421296296</v>
      </c>
      <c r="AK82" s="1" t="s">
        <v>168</v>
      </c>
      <c r="AL82" s="2">
        <v>45617.589421296296</v>
      </c>
      <c r="AM82" s="1" t="s">
        <v>168</v>
      </c>
      <c r="AN82" s="1" t="s">
        <v>392</v>
      </c>
      <c r="AO82" s="1">
        <v>-48.807302237999977</v>
      </c>
      <c r="AP82" s="1">
        <v>-22.60157529699995</v>
      </c>
      <c r="AQ82" s="9" t="e">
        <f>VLOOKUP(AW82,#REF!,2,0)</f>
        <v>#REF!</v>
      </c>
      <c r="AR82" s="9" t="e">
        <f>VLOOKUP(AX82,#REF!,2,0)</f>
        <v>#REF!</v>
      </c>
      <c r="AS82" s="13">
        <f>Solicitacao_Prancha[[#This Row],[data_reserva]]</f>
        <v>45617.625</v>
      </c>
      <c r="AT82" s="13" t="str">
        <f t="shared" si="36"/>
        <v>Não Aderente</v>
      </c>
      <c r="AU82" s="14">
        <f>((CONCATENATE(Solicitacao_Prancha[[#This Row],[data_calc]]," ",Solicitacao_Prancha[[#This Row],[hora_calc]])-Solicitacao_Prancha[[#This Row],[data_]])*24)+3</f>
        <v>3.0166666667209938</v>
      </c>
      <c r="AV82" s="15" t="s">
        <v>577</v>
      </c>
      <c r="AW82" s="16" t="str">
        <f>LEFT(Solicitacao_Prancha[[#This Row],[fazenda_origem]],4)</f>
        <v>0508</v>
      </c>
      <c r="AX82" s="16" t="str">
        <f>LEFT(Solicitacao_Prancha[[#This Row],[fazenda_destino]],4)</f>
        <v>0078</v>
      </c>
      <c r="AY82" s="16" t="str">
        <f t="shared" si="37"/>
        <v>Lençóis Paulista0508</v>
      </c>
      <c r="AZ82" s="16" t="str">
        <f t="shared" si="38"/>
        <v>05080078</v>
      </c>
      <c r="BA82" s="16" t="str">
        <f t="shared" si="39"/>
        <v>Lençóis Paulista0078</v>
      </c>
      <c r="BB82" s="17" t="e">
        <f>VLOOKUP(AY82,#REF!,2,0)</f>
        <v>#REF!</v>
      </c>
      <c r="BC82" s="17" t="e">
        <f>VLOOKUP(AZ82,#REF!,2,0)</f>
        <v>#REF!</v>
      </c>
      <c r="BD82" s="17" t="e">
        <f>VLOOKUP(BA82,#REF!,2,0)</f>
        <v>#REF!</v>
      </c>
      <c r="BE82" s="18" t="e">
        <f t="shared" si="40"/>
        <v>#REF!</v>
      </c>
      <c r="BF82" s="19" t="e">
        <f t="shared" si="41"/>
        <v>#REF!</v>
      </c>
      <c r="BG82" s="19">
        <v>2.0056818181818183</v>
      </c>
      <c r="BH82" s="19" t="e">
        <f t="shared" si="42"/>
        <v>#REF!</v>
      </c>
      <c r="BI82" s="18" t="e">
        <f t="shared" si="43"/>
        <v>#REF!</v>
      </c>
      <c r="BJ82" s="16">
        <f>Solicitacao_Prancha[[#This Row],[qnt_equipamento]]</f>
        <v>1</v>
      </c>
      <c r="BK82" s="19" t="e">
        <f t="shared" si="44"/>
        <v>#REF!</v>
      </c>
    </row>
    <row r="83" spans="1:63" ht="11.25" x14ac:dyDescent="0.2">
      <c r="A83" s="1">
        <v>2571</v>
      </c>
      <c r="B83" s="1" t="s">
        <v>503</v>
      </c>
      <c r="C83" s="1" t="s">
        <v>48</v>
      </c>
      <c r="D83" s="3">
        <v>45617.591666666667</v>
      </c>
      <c r="E83" s="1" t="s">
        <v>152</v>
      </c>
      <c r="F83" s="1" t="s">
        <v>57</v>
      </c>
      <c r="G83" s="1">
        <v>1</v>
      </c>
      <c r="H83" s="1" t="s">
        <v>77</v>
      </c>
      <c r="I83" s="1" t="s">
        <v>228</v>
      </c>
      <c r="J83" s="1" t="s">
        <v>229</v>
      </c>
      <c r="K83" s="1" t="s">
        <v>102</v>
      </c>
      <c r="M83" s="1"/>
      <c r="N83" s="1"/>
      <c r="O83" s="2">
        <v>45618.666666666664</v>
      </c>
      <c r="P83" s="1" t="s">
        <v>376</v>
      </c>
      <c r="Q83" s="1" t="s">
        <v>186</v>
      </c>
      <c r="R83" s="1" t="s">
        <v>187</v>
      </c>
      <c r="T83" s="1" t="s">
        <v>299</v>
      </c>
      <c r="U83" s="1" t="s">
        <v>299</v>
      </c>
      <c r="Y83" s="1" t="s">
        <v>280</v>
      </c>
      <c r="AB83" s="1" t="s">
        <v>504</v>
      </c>
      <c r="AD83" s="1"/>
      <c r="AF83" s="1"/>
      <c r="AJ83" s="2">
        <v>45617.593495370369</v>
      </c>
      <c r="AK83" s="1" t="s">
        <v>168</v>
      </c>
      <c r="AL83" s="2">
        <v>45617.593495370369</v>
      </c>
      <c r="AM83" s="1" t="s">
        <v>168</v>
      </c>
      <c r="AN83" s="1" t="s">
        <v>388</v>
      </c>
      <c r="AO83" s="1">
        <v>-51.730098332999937</v>
      </c>
      <c r="AP83" s="1">
        <v>-20.777113332999932</v>
      </c>
      <c r="AQ83" s="9" t="e">
        <f>VLOOKUP(AW83,#REF!,2,0)</f>
        <v>#REF!</v>
      </c>
      <c r="AR83" s="9" t="e">
        <f>VLOOKUP(AX83,#REF!,2,0)</f>
        <v>#REF!</v>
      </c>
      <c r="AS83" s="13">
        <f>Solicitacao_Prancha[[#This Row],[data_reserva]]</f>
        <v>45618.666666666664</v>
      </c>
      <c r="AT83" s="13" t="str">
        <f t="shared" si="36"/>
        <v>Não Aderente</v>
      </c>
      <c r="AU83" s="14">
        <f>((CONCATENATE(Solicitacao_Prancha[[#This Row],[data_calc]]," ",Solicitacao_Prancha[[#This Row],[hora_calc]])-Solicitacao_Prancha[[#This Row],[data_]])*24)+3</f>
        <v>19.799999999930151</v>
      </c>
      <c r="AV83" s="15" t="s">
        <v>577</v>
      </c>
      <c r="AW83" s="16" t="str">
        <f>LEFT(Solicitacao_Prancha[[#This Row],[fazenda_origem]],4)</f>
        <v>0392</v>
      </c>
      <c r="AX83" s="16" t="str">
        <f>LEFT(Solicitacao_Prancha[[#This Row],[fazenda_destino]],4)</f>
        <v>0392</v>
      </c>
      <c r="AY83" s="16" t="str">
        <f t="shared" si="37"/>
        <v>Lençóis Paulista0392</v>
      </c>
      <c r="AZ83" s="16" t="str">
        <f t="shared" si="38"/>
        <v>03920392</v>
      </c>
      <c r="BA83" s="16" t="str">
        <f t="shared" si="39"/>
        <v>Lençóis Paulista0392</v>
      </c>
      <c r="BB83" s="17" t="e">
        <f>VLOOKUP(AY83,#REF!,2,0)</f>
        <v>#REF!</v>
      </c>
      <c r="BC83" s="17" t="e">
        <f>VLOOKUP(AZ83,#REF!,2,0)</f>
        <v>#REF!</v>
      </c>
      <c r="BD83" s="17" t="e">
        <f>VLOOKUP(BA83,#REF!,2,0)</f>
        <v>#REF!</v>
      </c>
      <c r="BE83" s="18" t="e">
        <f t="shared" si="40"/>
        <v>#REF!</v>
      </c>
      <c r="BF83" s="19" t="e">
        <f t="shared" si="41"/>
        <v>#REF!</v>
      </c>
      <c r="BG83" s="19">
        <v>2.0056818181818183</v>
      </c>
      <c r="BH83" s="19" t="e">
        <f t="shared" si="42"/>
        <v>#REF!</v>
      </c>
      <c r="BI83" s="18" t="e">
        <f t="shared" si="43"/>
        <v>#REF!</v>
      </c>
      <c r="BJ83" s="16">
        <f>Solicitacao_Prancha[[#This Row],[qnt_equipamento]]</f>
        <v>1</v>
      </c>
      <c r="BK83" s="19" t="e">
        <f t="shared" si="44"/>
        <v>#REF!</v>
      </c>
    </row>
    <row r="84" spans="1:63" ht="11.25" x14ac:dyDescent="0.2">
      <c r="A84" s="1">
        <v>2572</v>
      </c>
      <c r="B84" s="1" t="s">
        <v>505</v>
      </c>
      <c r="C84" s="1" t="s">
        <v>68</v>
      </c>
      <c r="D84" s="3">
        <v>45617.619444444441</v>
      </c>
      <c r="E84" s="1" t="s">
        <v>81</v>
      </c>
      <c r="F84" s="1" t="s">
        <v>60</v>
      </c>
      <c r="G84" s="1">
        <v>1</v>
      </c>
      <c r="H84" s="1" t="s">
        <v>43</v>
      </c>
      <c r="I84" s="1" t="s">
        <v>228</v>
      </c>
      <c r="J84" s="1" t="s">
        <v>233</v>
      </c>
      <c r="K84" s="1" t="s">
        <v>35</v>
      </c>
      <c r="M84" s="1"/>
      <c r="N84" s="1"/>
      <c r="O84" s="2">
        <v>45618.625</v>
      </c>
      <c r="P84" s="1" t="s">
        <v>376</v>
      </c>
      <c r="Q84" s="1" t="s">
        <v>506</v>
      </c>
      <c r="R84" s="1" t="s">
        <v>506</v>
      </c>
      <c r="T84" s="1" t="s">
        <v>109</v>
      </c>
      <c r="U84" s="1" t="s">
        <v>101</v>
      </c>
      <c r="AB84" s="1" t="s">
        <v>507</v>
      </c>
      <c r="AD84" s="1"/>
      <c r="AF84" s="1"/>
      <c r="AJ84" s="2">
        <v>45617.620532407411</v>
      </c>
      <c r="AK84" s="1" t="s">
        <v>168</v>
      </c>
      <c r="AL84" s="2">
        <v>45617.620532407411</v>
      </c>
      <c r="AM84" s="1" t="s">
        <v>168</v>
      </c>
      <c r="AN84" s="1" t="s">
        <v>392</v>
      </c>
      <c r="AO84" s="1">
        <v>-48.258383720999973</v>
      </c>
      <c r="AP84" s="1">
        <v>-22.64905794099997</v>
      </c>
      <c r="AQ84" s="9" t="e">
        <f>VLOOKUP(AW84,#REF!,2,0)</f>
        <v>#REF!</v>
      </c>
      <c r="AR84" s="9" t="e">
        <f>VLOOKUP(AX84,#REF!,2,0)</f>
        <v>#REF!</v>
      </c>
      <c r="AS84" s="13">
        <f>Solicitacao_Prancha[[#This Row],[data_reserva]]</f>
        <v>45618.625</v>
      </c>
      <c r="AT84" s="13" t="str">
        <f t="shared" si="36"/>
        <v>Não Aderente</v>
      </c>
      <c r="AU84" s="14">
        <f>((CONCATENATE(Solicitacao_Prancha[[#This Row],[data_calc]]," ",Solicitacao_Prancha[[#This Row],[hora_calc]])-Solicitacao_Prancha[[#This Row],[data_]])*24)+3</f>
        <v>24</v>
      </c>
      <c r="AV84" s="15" t="s">
        <v>577</v>
      </c>
      <c r="AW84" s="16" t="str">
        <f>LEFT(Solicitacao_Prancha[[#This Row],[fazenda_origem]],4)</f>
        <v>0487</v>
      </c>
      <c r="AX84" s="16" t="str">
        <f>LEFT(Solicitacao_Prancha[[#This Row],[fazenda_destino]],4)</f>
        <v>0324</v>
      </c>
      <c r="AY84" s="16" t="str">
        <f t="shared" si="37"/>
        <v>Lençóis Paulista0487</v>
      </c>
      <c r="AZ84" s="16" t="str">
        <f t="shared" si="38"/>
        <v>04870324</v>
      </c>
      <c r="BA84" s="16" t="str">
        <f t="shared" si="39"/>
        <v>Lençóis Paulista0324</v>
      </c>
      <c r="BB84" s="17" t="e">
        <f>VLOOKUP(AY84,#REF!,2,0)</f>
        <v>#REF!</v>
      </c>
      <c r="BC84" s="17" t="e">
        <f>VLOOKUP(AZ84,#REF!,2,0)</f>
        <v>#REF!</v>
      </c>
      <c r="BD84" s="17" t="e">
        <f>VLOOKUP(BA84,#REF!,2,0)</f>
        <v>#REF!</v>
      </c>
      <c r="BE84" s="18" t="e">
        <f t="shared" si="40"/>
        <v>#REF!</v>
      </c>
      <c r="BF84" s="19" t="e">
        <f t="shared" si="41"/>
        <v>#REF!</v>
      </c>
      <c r="BG84" s="19">
        <v>2.0056818181818183</v>
      </c>
      <c r="BH84" s="19" t="e">
        <f t="shared" si="42"/>
        <v>#REF!</v>
      </c>
      <c r="BI84" s="18" t="e">
        <f t="shared" si="43"/>
        <v>#REF!</v>
      </c>
      <c r="BJ84" s="16">
        <f>Solicitacao_Prancha[[#This Row],[qnt_equipamento]]</f>
        <v>1</v>
      </c>
      <c r="BK84" s="19" t="e">
        <f t="shared" si="44"/>
        <v>#REF!</v>
      </c>
    </row>
    <row r="85" spans="1:63" ht="11.25" x14ac:dyDescent="0.2">
      <c r="A85" s="1">
        <v>2573</v>
      </c>
      <c r="B85" s="1" t="s">
        <v>508</v>
      </c>
      <c r="C85" s="1" t="s">
        <v>33</v>
      </c>
      <c r="D85" s="3">
        <v>45617.62222222222</v>
      </c>
      <c r="E85" s="1" t="s">
        <v>129</v>
      </c>
      <c r="F85" s="1" t="s">
        <v>39</v>
      </c>
      <c r="G85" s="1">
        <v>1</v>
      </c>
      <c r="H85" s="1" t="s">
        <v>92</v>
      </c>
      <c r="I85" s="1" t="s">
        <v>228</v>
      </c>
      <c r="J85" s="1" t="s">
        <v>228</v>
      </c>
      <c r="K85" s="1" t="s">
        <v>35</v>
      </c>
      <c r="M85" s="1"/>
      <c r="N85" s="1"/>
      <c r="O85" s="2">
        <v>45618.625</v>
      </c>
      <c r="P85" s="1" t="s">
        <v>376</v>
      </c>
      <c r="Q85" s="1" t="s">
        <v>186</v>
      </c>
      <c r="R85" s="1" t="s">
        <v>187</v>
      </c>
      <c r="T85" s="1" t="s">
        <v>314</v>
      </c>
      <c r="U85" s="1" t="s">
        <v>314</v>
      </c>
      <c r="AB85" s="1" t="s">
        <v>509</v>
      </c>
      <c r="AD85" s="1"/>
      <c r="AF85" s="1"/>
      <c r="AJ85" s="2">
        <v>45617.623692129629</v>
      </c>
      <c r="AK85" s="1" t="s">
        <v>168</v>
      </c>
      <c r="AL85" s="2">
        <v>45617.623692129629</v>
      </c>
      <c r="AM85" s="1" t="s">
        <v>168</v>
      </c>
      <c r="AN85" s="1" t="s">
        <v>388</v>
      </c>
      <c r="AO85" s="1">
        <v>-48.465627114999961</v>
      </c>
      <c r="AP85" s="1">
        <v>-22.84662669099998</v>
      </c>
      <c r="AQ85" s="9" t="e">
        <f>VLOOKUP(AW85,#REF!,2,0)</f>
        <v>#REF!</v>
      </c>
      <c r="AR85" s="9" t="e">
        <f>VLOOKUP(AX85,#REF!,2,0)</f>
        <v>#REF!</v>
      </c>
      <c r="AS85" s="13">
        <f>Solicitacao_Prancha[[#This Row],[data_reserva]]</f>
        <v>45618.625</v>
      </c>
      <c r="AT85" s="13" t="str">
        <f t="shared" si="36"/>
        <v>Não Aderente</v>
      </c>
      <c r="AU85" s="14">
        <f>((CONCATENATE(Solicitacao_Prancha[[#This Row],[data_calc]]," ",Solicitacao_Prancha[[#This Row],[hora_calc]])-Solicitacao_Prancha[[#This Row],[data_]])*24)+3</f>
        <v>19.066666666651145</v>
      </c>
      <c r="AV85" s="15" t="s">
        <v>577</v>
      </c>
      <c r="AW85" s="16" t="str">
        <f>LEFT(Solicitacao_Prancha[[#This Row],[fazenda_origem]],4)</f>
        <v>0438</v>
      </c>
      <c r="AX85" s="16" t="str">
        <f>LEFT(Solicitacao_Prancha[[#This Row],[fazenda_destino]],4)</f>
        <v>0438</v>
      </c>
      <c r="AY85" s="16" t="str">
        <f t="shared" si="37"/>
        <v>Lençóis Paulista0438</v>
      </c>
      <c r="AZ85" s="16" t="str">
        <f t="shared" si="38"/>
        <v>04380438</v>
      </c>
      <c r="BA85" s="16" t="str">
        <f t="shared" si="39"/>
        <v>Lençóis Paulista0438</v>
      </c>
      <c r="BB85" s="17" t="e">
        <f>VLOOKUP(AY85,#REF!,2,0)</f>
        <v>#REF!</v>
      </c>
      <c r="BC85" s="17" t="e">
        <f>VLOOKUP(AZ85,#REF!,2,0)</f>
        <v>#REF!</v>
      </c>
      <c r="BD85" s="17" t="e">
        <f>VLOOKUP(BA85,#REF!,2,0)</f>
        <v>#REF!</v>
      </c>
      <c r="BE85" s="18" t="e">
        <f t="shared" si="40"/>
        <v>#REF!</v>
      </c>
      <c r="BF85" s="19" t="e">
        <f t="shared" si="41"/>
        <v>#REF!</v>
      </c>
      <c r="BG85" s="19">
        <v>2.0056818181818183</v>
      </c>
      <c r="BH85" s="19" t="e">
        <f t="shared" si="42"/>
        <v>#REF!</v>
      </c>
      <c r="BI85" s="18" t="e">
        <f t="shared" si="43"/>
        <v>#REF!</v>
      </c>
      <c r="BJ85" s="16">
        <f>Solicitacao_Prancha[[#This Row],[qnt_equipamento]]</f>
        <v>1</v>
      </c>
      <c r="BK85" s="19" t="e">
        <f t="shared" si="44"/>
        <v>#REF!</v>
      </c>
    </row>
    <row r="86" spans="1:63" ht="11.25" x14ac:dyDescent="0.2">
      <c r="A86" s="1">
        <v>2574</v>
      </c>
      <c r="B86" s="1" t="s">
        <v>510</v>
      </c>
      <c r="C86" s="1" t="s">
        <v>33</v>
      </c>
      <c r="D86" s="3">
        <v>45617.624305555553</v>
      </c>
      <c r="E86" s="1" t="s">
        <v>134</v>
      </c>
      <c r="F86" s="1" t="s">
        <v>34</v>
      </c>
      <c r="G86" s="1">
        <v>6</v>
      </c>
      <c r="H86" s="1" t="s">
        <v>85</v>
      </c>
      <c r="I86" s="1" t="s">
        <v>229</v>
      </c>
      <c r="J86" s="1" t="s">
        <v>233</v>
      </c>
      <c r="K86" s="1" t="s">
        <v>35</v>
      </c>
      <c r="M86" s="1"/>
      <c r="N86" s="1"/>
      <c r="O86" s="2">
        <v>45619.625</v>
      </c>
      <c r="P86" s="1" t="s">
        <v>467</v>
      </c>
      <c r="Q86" s="1" t="s">
        <v>175</v>
      </c>
      <c r="R86" s="1" t="s">
        <v>176</v>
      </c>
      <c r="T86" s="1" t="s">
        <v>308</v>
      </c>
      <c r="U86" s="1" t="s">
        <v>308</v>
      </c>
      <c r="AB86" s="1" t="s">
        <v>511</v>
      </c>
      <c r="AD86" s="1"/>
      <c r="AF86" s="1"/>
      <c r="AJ86" s="2">
        <v>45617.62572916667</v>
      </c>
      <c r="AK86" s="1" t="s">
        <v>168</v>
      </c>
      <c r="AL86" s="2">
        <v>45617.62572916667</v>
      </c>
      <c r="AM86" s="1" t="s">
        <v>168</v>
      </c>
      <c r="AN86" s="1" t="s">
        <v>388</v>
      </c>
      <c r="AO86" s="1">
        <v>-49.22571279999994</v>
      </c>
      <c r="AP86" s="1">
        <v>-22.231282699999952</v>
      </c>
      <c r="AQ86" s="9" t="e">
        <f>VLOOKUP(AW86,#REF!,2,0)</f>
        <v>#REF!</v>
      </c>
      <c r="AR86" s="9" t="e">
        <f>VLOOKUP(AX86,#REF!,2,0)</f>
        <v>#REF!</v>
      </c>
      <c r="AS86" s="13">
        <f>Solicitacao_Prancha[[#This Row],[data_reserva]]</f>
        <v>45619.625</v>
      </c>
      <c r="AT86" s="13" t="str">
        <f t="shared" si="36"/>
        <v>Não Aderente</v>
      </c>
      <c r="AU86" s="14">
        <f>((CONCATENATE(Solicitacao_Prancha[[#This Row],[data_calc]]," ",Solicitacao_Prancha[[#This Row],[hora_calc]])-Solicitacao_Prancha[[#This Row],[data_]])*24)+3</f>
        <v>38.516666666662786</v>
      </c>
      <c r="AV86" s="15" t="s">
        <v>577</v>
      </c>
      <c r="AW86" s="16" t="str">
        <f>LEFT(Solicitacao_Prancha[[#This Row],[fazenda_origem]],4)</f>
        <v>0029</v>
      </c>
      <c r="AX86" s="16" t="str">
        <f>LEFT(Solicitacao_Prancha[[#This Row],[fazenda_destino]],4)</f>
        <v>0029</v>
      </c>
      <c r="AY86" s="16" t="str">
        <f t="shared" si="37"/>
        <v>Lençóis Paulista0029</v>
      </c>
      <c r="AZ86" s="16" t="str">
        <f t="shared" si="38"/>
        <v>00290029</v>
      </c>
      <c r="BA86" s="16" t="str">
        <f t="shared" si="39"/>
        <v>Lençóis Paulista0029</v>
      </c>
      <c r="BB86" s="17" t="e">
        <f>VLOOKUP(AY86,#REF!,2,0)</f>
        <v>#REF!</v>
      </c>
      <c r="BC86" s="17" t="e">
        <f>VLOOKUP(AZ86,#REF!,2,0)</f>
        <v>#REF!</v>
      </c>
      <c r="BD86" s="17" t="e">
        <f>VLOOKUP(BA86,#REF!,2,0)</f>
        <v>#REF!</v>
      </c>
      <c r="BE86" s="18" t="e">
        <f t="shared" si="40"/>
        <v>#REF!</v>
      </c>
      <c r="BF86" s="19" t="e">
        <f t="shared" si="41"/>
        <v>#REF!</v>
      </c>
      <c r="BG86" s="19">
        <v>2.0056818181818183</v>
      </c>
      <c r="BH86" s="19" t="e">
        <f t="shared" si="42"/>
        <v>#REF!</v>
      </c>
      <c r="BI86" s="18" t="e">
        <f t="shared" si="43"/>
        <v>#REF!</v>
      </c>
      <c r="BJ86" s="16">
        <f>Solicitacao_Prancha[[#This Row],[qnt_equipamento]]</f>
        <v>6</v>
      </c>
      <c r="BK86" s="19" t="e">
        <f t="shared" si="44"/>
        <v>#REF!</v>
      </c>
    </row>
    <row r="87" spans="1:63" ht="11.25" x14ac:dyDescent="0.2">
      <c r="A87" s="1">
        <v>2575</v>
      </c>
      <c r="B87" s="1" t="s">
        <v>512</v>
      </c>
      <c r="C87" s="1" t="s">
        <v>33</v>
      </c>
      <c r="D87" s="3">
        <v>45617.626388888886</v>
      </c>
      <c r="E87" s="1" t="s">
        <v>116</v>
      </c>
      <c r="F87" s="1" t="s">
        <v>34</v>
      </c>
      <c r="G87" s="1">
        <v>10</v>
      </c>
      <c r="H87" s="1" t="s">
        <v>61</v>
      </c>
      <c r="I87" s="1" t="s">
        <v>234</v>
      </c>
      <c r="J87" s="1" t="s">
        <v>229</v>
      </c>
      <c r="K87" s="1" t="s">
        <v>35</v>
      </c>
      <c r="M87" s="1"/>
      <c r="N87" s="1"/>
      <c r="O87" s="2">
        <v>45619.625</v>
      </c>
      <c r="P87" s="1" t="s">
        <v>467</v>
      </c>
      <c r="Q87" s="1" t="s">
        <v>214</v>
      </c>
      <c r="R87" s="1" t="s">
        <v>215</v>
      </c>
      <c r="T87" s="1" t="s">
        <v>291</v>
      </c>
      <c r="U87" s="1" t="s">
        <v>458</v>
      </c>
      <c r="AB87" s="1" t="s">
        <v>513</v>
      </c>
      <c r="AD87" s="1"/>
      <c r="AF87" s="1"/>
      <c r="AJ87" s="2">
        <v>45617.628032407411</v>
      </c>
      <c r="AK87" s="1" t="s">
        <v>168</v>
      </c>
      <c r="AL87" s="2">
        <v>45617.628032407411</v>
      </c>
      <c r="AM87" s="1" t="s">
        <v>168</v>
      </c>
      <c r="AO87" s="1">
        <v>-49.276299999999942</v>
      </c>
      <c r="AP87" s="1">
        <v>-22.72728666699993</v>
      </c>
      <c r="AQ87" s="9" t="e">
        <f>VLOOKUP(AW87,#REF!,2,0)</f>
        <v>#REF!</v>
      </c>
      <c r="AR87" s="9" t="e">
        <f>VLOOKUP(AX87,#REF!,2,0)</f>
        <v>#REF!</v>
      </c>
      <c r="AS87" s="13">
        <f>Solicitacao_Prancha[[#This Row],[data_reserva]]</f>
        <v>45619.625</v>
      </c>
      <c r="AT87" s="13" t="str">
        <f t="shared" si="36"/>
        <v>Não Aderente</v>
      </c>
      <c r="AU87" s="14">
        <f>((CONCATENATE(Solicitacao_Prancha[[#This Row],[data_calc]]," ",Solicitacao_Prancha[[#This Row],[hora_calc]])-Solicitacao_Prancha[[#This Row],[data_]])*24)+3</f>
        <v>38.016666666779201</v>
      </c>
      <c r="AV87" s="15" t="s">
        <v>577</v>
      </c>
      <c r="AW87" s="16" t="str">
        <f>LEFT(Solicitacao_Prancha[[#This Row],[fazenda_origem]],4)</f>
        <v>0078</v>
      </c>
      <c r="AX87" s="16" t="str">
        <f>LEFT(Solicitacao_Prancha[[#This Row],[fazenda_destino]],4)</f>
        <v>0347</v>
      </c>
      <c r="AY87" s="16" t="str">
        <f t="shared" si="37"/>
        <v>Lençóis Paulista0078</v>
      </c>
      <c r="AZ87" s="16" t="str">
        <f t="shared" si="38"/>
        <v>00780347</v>
      </c>
      <c r="BA87" s="16" t="str">
        <f t="shared" si="39"/>
        <v>Lençóis Paulista0347</v>
      </c>
      <c r="BB87" s="17" t="e">
        <f>VLOOKUP(AY87,#REF!,2,0)</f>
        <v>#REF!</v>
      </c>
      <c r="BC87" s="17" t="e">
        <f>VLOOKUP(AZ87,#REF!,2,0)</f>
        <v>#REF!</v>
      </c>
      <c r="BD87" s="17" t="e">
        <f>VLOOKUP(BA87,#REF!,2,0)</f>
        <v>#REF!</v>
      </c>
      <c r="BE87" s="18" t="e">
        <f t="shared" si="40"/>
        <v>#REF!</v>
      </c>
      <c r="BF87" s="19" t="e">
        <f t="shared" si="41"/>
        <v>#REF!</v>
      </c>
      <c r="BG87" s="19">
        <v>2.0056818181818183</v>
      </c>
      <c r="BH87" s="19" t="e">
        <f t="shared" si="42"/>
        <v>#REF!</v>
      </c>
      <c r="BI87" s="18" t="e">
        <f t="shared" si="43"/>
        <v>#REF!</v>
      </c>
      <c r="BJ87" s="16">
        <f>Solicitacao_Prancha[[#This Row],[qnt_equipamento]]</f>
        <v>10</v>
      </c>
      <c r="BK87" s="19" t="e">
        <f t="shared" si="44"/>
        <v>#REF!</v>
      </c>
    </row>
    <row r="88" spans="1:63" ht="11.25" x14ac:dyDescent="0.2">
      <c r="A88" s="1">
        <v>2576</v>
      </c>
      <c r="B88" s="1" t="s">
        <v>514</v>
      </c>
      <c r="C88" s="1" t="s">
        <v>33</v>
      </c>
      <c r="D88" s="3">
        <v>45617.62777777778</v>
      </c>
      <c r="E88" s="1" t="s">
        <v>116</v>
      </c>
      <c r="F88" s="1" t="s">
        <v>39</v>
      </c>
      <c r="G88" s="1">
        <v>1</v>
      </c>
      <c r="H88" s="1" t="s">
        <v>61</v>
      </c>
      <c r="I88" s="1" t="s">
        <v>228</v>
      </c>
      <c r="J88" s="1" t="s">
        <v>229</v>
      </c>
      <c r="K88" s="1" t="s">
        <v>35</v>
      </c>
      <c r="M88" s="1"/>
      <c r="N88" s="1"/>
      <c r="O88" s="2">
        <v>45619.625</v>
      </c>
      <c r="P88" s="1" t="s">
        <v>467</v>
      </c>
      <c r="Q88" s="1" t="s">
        <v>222</v>
      </c>
      <c r="R88" s="1" t="s">
        <v>223</v>
      </c>
      <c r="T88" s="1" t="s">
        <v>291</v>
      </c>
      <c r="U88" s="1" t="s">
        <v>458</v>
      </c>
      <c r="AB88" s="1" t="s">
        <v>515</v>
      </c>
      <c r="AD88" s="1"/>
      <c r="AF88" s="1"/>
      <c r="AJ88" s="2">
        <v>45617.628900462965</v>
      </c>
      <c r="AK88" s="1" t="s">
        <v>168</v>
      </c>
      <c r="AL88" s="2">
        <v>45617.628900462965</v>
      </c>
      <c r="AM88" s="1" t="s">
        <v>168</v>
      </c>
      <c r="AO88" s="1">
        <v>-49.276278332999937</v>
      </c>
      <c r="AP88" s="1">
        <v>-22.727224999999979</v>
      </c>
      <c r="AQ88" s="9" t="e">
        <f>VLOOKUP(AW88,#REF!,2,0)</f>
        <v>#REF!</v>
      </c>
      <c r="AR88" s="9" t="e">
        <f>VLOOKUP(AX88,#REF!,2,0)</f>
        <v>#REF!</v>
      </c>
      <c r="AS88" s="13">
        <f>Solicitacao_Prancha[[#This Row],[data_reserva]]</f>
        <v>45619.625</v>
      </c>
      <c r="AT88" s="13" t="str">
        <f t="shared" si="36"/>
        <v>Não Aderente</v>
      </c>
      <c r="AU88" s="14">
        <f>((CONCATENATE(Solicitacao_Prancha[[#This Row],[data_calc]]," ",Solicitacao_Prancha[[#This Row],[hora_calc]])-Solicitacao_Prancha[[#This Row],[data_]])*24)+3</f>
        <v>43.016666666662786</v>
      </c>
      <c r="AV88" s="15" t="s">
        <v>577</v>
      </c>
      <c r="AW88" s="16" t="str">
        <f>LEFT(Solicitacao_Prancha[[#This Row],[fazenda_origem]],4)</f>
        <v>0078</v>
      </c>
      <c r="AX88" s="16" t="str">
        <f>LEFT(Solicitacao_Prancha[[#This Row],[fazenda_destino]],4)</f>
        <v>0347</v>
      </c>
      <c r="AY88" s="16" t="str">
        <f t="shared" si="37"/>
        <v>Lençóis Paulista0078</v>
      </c>
      <c r="AZ88" s="16" t="str">
        <f t="shared" si="38"/>
        <v>00780347</v>
      </c>
      <c r="BA88" s="16" t="str">
        <f t="shared" si="39"/>
        <v>Lençóis Paulista0347</v>
      </c>
      <c r="BB88" s="17" t="e">
        <f>VLOOKUP(AY88,#REF!,2,0)</f>
        <v>#REF!</v>
      </c>
      <c r="BC88" s="17" t="e">
        <f>VLOOKUP(AZ88,#REF!,2,0)</f>
        <v>#REF!</v>
      </c>
      <c r="BD88" s="17" t="e">
        <f>VLOOKUP(BA88,#REF!,2,0)</f>
        <v>#REF!</v>
      </c>
      <c r="BE88" s="18" t="e">
        <f t="shared" si="40"/>
        <v>#REF!</v>
      </c>
      <c r="BF88" s="19" t="e">
        <f t="shared" si="41"/>
        <v>#REF!</v>
      </c>
      <c r="BG88" s="19">
        <v>2.0056818181818183</v>
      </c>
      <c r="BH88" s="19" t="e">
        <f t="shared" si="42"/>
        <v>#REF!</v>
      </c>
      <c r="BI88" s="18" t="e">
        <f t="shared" si="43"/>
        <v>#REF!</v>
      </c>
      <c r="BJ88" s="16">
        <f>Solicitacao_Prancha[[#This Row],[qnt_equipamento]]</f>
        <v>1</v>
      </c>
      <c r="BK88" s="19" t="e">
        <f t="shared" si="44"/>
        <v>#REF!</v>
      </c>
    </row>
    <row r="89" spans="1:63" ht="11.25" x14ac:dyDescent="0.2">
      <c r="A89" s="1">
        <v>2577</v>
      </c>
      <c r="B89" s="1" t="s">
        <v>516</v>
      </c>
      <c r="C89" s="1" t="s">
        <v>52</v>
      </c>
      <c r="D89" s="3">
        <v>45617.647916666669</v>
      </c>
      <c r="E89" s="1" t="s">
        <v>108</v>
      </c>
      <c r="F89" s="1" t="s">
        <v>66</v>
      </c>
      <c r="G89" s="1">
        <v>3</v>
      </c>
      <c r="H89" s="1" t="s">
        <v>87</v>
      </c>
      <c r="I89" s="1" t="s">
        <v>233</v>
      </c>
      <c r="J89" s="1" t="s">
        <v>230</v>
      </c>
      <c r="K89" s="1" t="s">
        <v>35</v>
      </c>
      <c r="M89" s="1"/>
      <c r="N89" s="1"/>
      <c r="O89" s="2">
        <v>45619.625</v>
      </c>
      <c r="P89" s="1" t="s">
        <v>467</v>
      </c>
      <c r="Q89" s="1" t="s">
        <v>199</v>
      </c>
      <c r="R89" s="1" t="s">
        <v>200</v>
      </c>
      <c r="T89" s="1" t="s">
        <v>517</v>
      </c>
      <c r="U89" s="1" t="s">
        <v>88</v>
      </c>
      <c r="AB89" s="1" t="s">
        <v>518</v>
      </c>
      <c r="AD89" s="1"/>
      <c r="AF89" s="1"/>
      <c r="AJ89" s="2">
        <v>45617.649328703701</v>
      </c>
      <c r="AK89" s="1" t="s">
        <v>168</v>
      </c>
      <c r="AL89" s="2">
        <v>45617.649328703701</v>
      </c>
      <c r="AM89" s="1" t="s">
        <v>168</v>
      </c>
      <c r="AN89" s="1" t="s">
        <v>392</v>
      </c>
      <c r="AO89" s="1">
        <v>-48.973346231999983</v>
      </c>
      <c r="AP89" s="1">
        <v>-22.56754120799997</v>
      </c>
      <c r="AQ89" s="9" t="e">
        <f>VLOOKUP(AW89,#REF!,2,0)</f>
        <v>#REF!</v>
      </c>
      <c r="AR89" s="9" t="e">
        <f>VLOOKUP(AX89,#REF!,2,0)</f>
        <v>#REF!</v>
      </c>
      <c r="AS89" s="13">
        <f>Solicitacao_Prancha[[#This Row],[data_reserva]]</f>
        <v>45619.625</v>
      </c>
      <c r="AT89" s="13" t="str">
        <f t="shared" si="36"/>
        <v>Não Aderente</v>
      </c>
      <c r="AU89" s="14">
        <f>((CONCATENATE(Solicitacao_Prancha[[#This Row],[data_calc]]," ",Solicitacao_Prancha[[#This Row],[hora_calc]])-Solicitacao_Prancha[[#This Row],[data_]])*24)+3</f>
        <v>41.950000000011642</v>
      </c>
      <c r="AV89" s="15" t="s">
        <v>577</v>
      </c>
      <c r="AW89" s="16" t="str">
        <f>LEFT(Solicitacao_Prancha[[#This Row],[fazenda_origem]],4)</f>
        <v>0598</v>
      </c>
      <c r="AX89" s="16" t="str">
        <f>LEFT(Solicitacao_Prancha[[#This Row],[fazenda_destino]],4)</f>
        <v>2081</v>
      </c>
      <c r="AY89" s="16" t="str">
        <f t="shared" si="37"/>
        <v>Lençóis Paulista0598</v>
      </c>
      <c r="AZ89" s="16" t="str">
        <f t="shared" si="38"/>
        <v>05982081</v>
      </c>
      <c r="BA89" s="16" t="str">
        <f t="shared" si="39"/>
        <v>Lençóis Paulista2081</v>
      </c>
      <c r="BB89" s="17" t="e">
        <f>VLOOKUP(AY89,#REF!,2,0)</f>
        <v>#REF!</v>
      </c>
      <c r="BC89" s="17" t="e">
        <f>VLOOKUP(AZ89,#REF!,2,0)</f>
        <v>#REF!</v>
      </c>
      <c r="BD89" s="17" t="e">
        <f>VLOOKUP(BA89,#REF!,2,0)</f>
        <v>#REF!</v>
      </c>
      <c r="BE89" s="18" t="e">
        <f t="shared" si="40"/>
        <v>#REF!</v>
      </c>
      <c r="BF89" s="19" t="e">
        <f t="shared" si="41"/>
        <v>#REF!</v>
      </c>
      <c r="BG89" s="19">
        <v>2.0056818181818183</v>
      </c>
      <c r="BH89" s="19" t="e">
        <f t="shared" si="42"/>
        <v>#REF!</v>
      </c>
      <c r="BI89" s="18" t="e">
        <f t="shared" si="43"/>
        <v>#REF!</v>
      </c>
      <c r="BJ89" s="16">
        <f>Solicitacao_Prancha[[#This Row],[qnt_equipamento]]</f>
        <v>3</v>
      </c>
      <c r="BK89" s="19" t="e">
        <f t="shared" si="44"/>
        <v>#REF!</v>
      </c>
    </row>
    <row r="90" spans="1:63" ht="11.25" x14ac:dyDescent="0.2">
      <c r="A90" s="1">
        <v>2578</v>
      </c>
      <c r="B90" s="1" t="s">
        <v>519</v>
      </c>
      <c r="C90" s="1" t="s">
        <v>33</v>
      </c>
      <c r="D90" s="3">
        <v>45617.674305555556</v>
      </c>
      <c r="E90" s="1" t="s">
        <v>113</v>
      </c>
      <c r="F90" s="1" t="s">
        <v>34</v>
      </c>
      <c r="G90" s="1">
        <v>5</v>
      </c>
      <c r="H90" s="1" t="s">
        <v>70</v>
      </c>
      <c r="I90" s="1" t="s">
        <v>233</v>
      </c>
      <c r="J90" s="1" t="s">
        <v>229</v>
      </c>
      <c r="K90" s="1" t="s">
        <v>35</v>
      </c>
      <c r="M90" s="1"/>
      <c r="N90" s="1"/>
      <c r="O90" s="2">
        <v>45619.625</v>
      </c>
      <c r="P90" s="1" t="s">
        <v>467</v>
      </c>
      <c r="Q90" s="1" t="s">
        <v>183</v>
      </c>
      <c r="R90" s="1" t="s">
        <v>184</v>
      </c>
      <c r="T90" s="1" t="s">
        <v>251</v>
      </c>
      <c r="U90" s="1" t="s">
        <v>255</v>
      </c>
      <c r="AB90" s="1" t="s">
        <v>520</v>
      </c>
      <c r="AD90" s="1"/>
      <c r="AF90" s="1"/>
      <c r="AJ90" s="2">
        <v>45617.676030092596</v>
      </c>
      <c r="AK90" s="1" t="s">
        <v>168</v>
      </c>
      <c r="AL90" s="2">
        <v>45617.676030092596</v>
      </c>
      <c r="AM90" s="1" t="s">
        <v>168</v>
      </c>
      <c r="AN90" s="1" t="s">
        <v>392</v>
      </c>
      <c r="AO90" s="1">
        <v>-49.169476666999969</v>
      </c>
      <c r="AP90" s="1">
        <v>-22.450611666999979</v>
      </c>
      <c r="AQ90" s="9" t="e">
        <f>VLOOKUP(AW90,#REF!,2,0)</f>
        <v>#REF!</v>
      </c>
      <c r="AR90" s="9" t="e">
        <f>VLOOKUP(AX90,#REF!,2,0)</f>
        <v>#REF!</v>
      </c>
      <c r="AS90" s="13">
        <f>Solicitacao_Prancha[[#This Row],[data_reserva]]</f>
        <v>45619.625</v>
      </c>
      <c r="AT90" s="13" t="str">
        <f t="shared" si="36"/>
        <v>Não Aderente</v>
      </c>
      <c r="AU90" s="14">
        <f>((CONCATENATE(Solicitacao_Prancha[[#This Row],[data_calc]]," ",Solicitacao_Prancha[[#This Row],[hora_calc]])-Solicitacao_Prancha[[#This Row],[data_]])*24)+3</f>
        <v>36.816666666709352</v>
      </c>
      <c r="AV90" s="15" t="s">
        <v>577</v>
      </c>
      <c r="AW90" s="16" t="str">
        <f>LEFT(Solicitacao_Prancha[[#This Row],[fazenda_origem]],4)</f>
        <v>0503</v>
      </c>
      <c r="AX90" s="16" t="str">
        <f>LEFT(Solicitacao_Prancha[[#This Row],[fazenda_destino]],4)</f>
        <v>0077</v>
      </c>
      <c r="AY90" s="16" t="str">
        <f t="shared" si="37"/>
        <v>Lençóis Paulista0503</v>
      </c>
      <c r="AZ90" s="16" t="str">
        <f t="shared" si="38"/>
        <v>05030077</v>
      </c>
      <c r="BA90" s="16" t="str">
        <f t="shared" si="39"/>
        <v>Lençóis Paulista0077</v>
      </c>
      <c r="BB90" s="17" t="e">
        <f>VLOOKUP(AY90,#REF!,2,0)</f>
        <v>#REF!</v>
      </c>
      <c r="BC90" s="17" t="e">
        <f>VLOOKUP(AZ90,#REF!,2,0)</f>
        <v>#REF!</v>
      </c>
      <c r="BD90" s="17" t="e">
        <f>VLOOKUP(BA90,#REF!,2,0)</f>
        <v>#REF!</v>
      </c>
      <c r="BE90" s="18" t="e">
        <f t="shared" si="40"/>
        <v>#REF!</v>
      </c>
      <c r="BF90" s="19" t="e">
        <f t="shared" si="41"/>
        <v>#REF!</v>
      </c>
      <c r="BG90" s="19">
        <v>2.0056818181818183</v>
      </c>
      <c r="BH90" s="19" t="e">
        <f t="shared" si="42"/>
        <v>#REF!</v>
      </c>
      <c r="BI90" s="18" t="e">
        <f t="shared" si="43"/>
        <v>#REF!</v>
      </c>
      <c r="BJ90" s="16">
        <f>Solicitacao_Prancha[[#This Row],[qnt_equipamento]]</f>
        <v>5</v>
      </c>
      <c r="BK90" s="19" t="e">
        <f t="shared" si="44"/>
        <v>#REF!</v>
      </c>
    </row>
    <row r="91" spans="1:63" ht="11.25" x14ac:dyDescent="0.2">
      <c r="A91" s="1">
        <v>2579</v>
      </c>
      <c r="B91" s="1" t="s">
        <v>521</v>
      </c>
      <c r="C91" s="1" t="s">
        <v>48</v>
      </c>
      <c r="D91" s="3">
        <v>45617.689583333333</v>
      </c>
      <c r="E91" s="1" t="s">
        <v>90</v>
      </c>
      <c r="F91" s="1" t="s">
        <v>73</v>
      </c>
      <c r="G91" s="1">
        <v>1</v>
      </c>
      <c r="H91" s="1" t="s">
        <v>38</v>
      </c>
      <c r="I91" s="1" t="s">
        <v>228</v>
      </c>
      <c r="J91" s="1" t="s">
        <v>229</v>
      </c>
      <c r="K91" s="1" t="s">
        <v>102</v>
      </c>
      <c r="M91" s="1"/>
      <c r="N91" s="1"/>
      <c r="O91" s="2">
        <v>45618.625</v>
      </c>
      <c r="P91" s="1" t="s">
        <v>376</v>
      </c>
      <c r="Q91" s="1" t="s">
        <v>199</v>
      </c>
      <c r="R91" s="1" t="s">
        <v>200</v>
      </c>
      <c r="S91" s="1" t="s">
        <v>522</v>
      </c>
      <c r="T91" s="1" t="s">
        <v>147</v>
      </c>
      <c r="U91" s="1" t="s">
        <v>127</v>
      </c>
      <c r="Y91" s="1" t="s">
        <v>289</v>
      </c>
      <c r="AB91" s="1" t="s">
        <v>523</v>
      </c>
      <c r="AD91" s="1"/>
      <c r="AF91" s="1"/>
      <c r="AJ91" s="2">
        <v>45617.698483796295</v>
      </c>
      <c r="AK91" s="1" t="s">
        <v>168</v>
      </c>
      <c r="AL91" s="2">
        <v>45617.698483796295</v>
      </c>
      <c r="AM91" s="1" t="s">
        <v>168</v>
      </c>
      <c r="AO91" s="1">
        <v>-50.068214606999959</v>
      </c>
      <c r="AP91" s="1">
        <v>-22.067626620999931</v>
      </c>
      <c r="AQ91" s="9" t="e">
        <f>VLOOKUP(AW91,#REF!,2,0)</f>
        <v>#REF!</v>
      </c>
      <c r="AR91" s="9" t="e">
        <f>VLOOKUP(AX91,#REF!,2,0)</f>
        <v>#REF!</v>
      </c>
      <c r="AS91" s="13">
        <f>Solicitacao_Prancha[[#This Row],[data_reserva]]</f>
        <v>45618.625</v>
      </c>
      <c r="AT91" s="13" t="str">
        <f t="shared" si="36"/>
        <v>Não Aderente</v>
      </c>
      <c r="AU91" s="14">
        <f>((CONCATENATE(Solicitacao_Prancha[[#This Row],[data_calc]]," ",Solicitacao_Prancha[[#This Row],[hora_calc]])-Solicitacao_Prancha[[#This Row],[data_]])*24)+3</f>
        <v>16.950000000069849</v>
      </c>
      <c r="AV91" s="15" t="s">
        <v>577</v>
      </c>
      <c r="AW91" s="16" t="str">
        <f>LEFT(Solicitacao_Prancha[[#This Row],[fazenda_origem]],4)</f>
        <v>0457</v>
      </c>
      <c r="AX91" s="16" t="str">
        <f>LEFT(Solicitacao_Prancha[[#This Row],[fazenda_destino]],4)</f>
        <v>0308</v>
      </c>
      <c r="AY91" s="16" t="str">
        <f t="shared" si="37"/>
        <v>Lençóis Paulista0457</v>
      </c>
      <c r="AZ91" s="16" t="str">
        <f t="shared" si="38"/>
        <v>04570308</v>
      </c>
      <c r="BA91" s="16" t="str">
        <f t="shared" si="39"/>
        <v>Lençóis Paulista0308</v>
      </c>
      <c r="BB91" s="17" t="e">
        <f>VLOOKUP(AY91,#REF!,2,0)</f>
        <v>#REF!</v>
      </c>
      <c r="BC91" s="17" t="e">
        <f>VLOOKUP(AZ91,#REF!,2,0)</f>
        <v>#REF!</v>
      </c>
      <c r="BD91" s="17" t="e">
        <f>VLOOKUP(BA91,#REF!,2,0)</f>
        <v>#REF!</v>
      </c>
      <c r="BE91" s="18" t="e">
        <f t="shared" si="40"/>
        <v>#REF!</v>
      </c>
      <c r="BF91" s="19" t="e">
        <f t="shared" si="41"/>
        <v>#REF!</v>
      </c>
      <c r="BG91" s="19">
        <v>2.0056818181818183</v>
      </c>
      <c r="BH91" s="19" t="e">
        <f t="shared" si="42"/>
        <v>#REF!</v>
      </c>
      <c r="BI91" s="18" t="e">
        <f t="shared" si="43"/>
        <v>#REF!</v>
      </c>
      <c r="BJ91" s="16">
        <f>Solicitacao_Prancha[[#This Row],[qnt_equipamento]]</f>
        <v>1</v>
      </c>
      <c r="BK91" s="19" t="e">
        <f t="shared" si="44"/>
        <v>#REF!</v>
      </c>
    </row>
    <row r="92" spans="1:63" ht="11.25" x14ac:dyDescent="0.2">
      <c r="A92" s="1">
        <v>2580</v>
      </c>
      <c r="B92" s="1" t="s">
        <v>524</v>
      </c>
      <c r="C92" s="1" t="s">
        <v>48</v>
      </c>
      <c r="D92" s="3">
        <v>45617.742361111108</v>
      </c>
      <c r="E92" s="1" t="s">
        <v>152</v>
      </c>
      <c r="F92" s="1" t="s">
        <v>57</v>
      </c>
      <c r="G92" s="1">
        <v>1</v>
      </c>
      <c r="H92" s="1" t="s">
        <v>77</v>
      </c>
      <c r="I92" s="1" t="s">
        <v>228</v>
      </c>
      <c r="J92" s="1" t="s">
        <v>229</v>
      </c>
      <c r="K92" s="1" t="s">
        <v>35</v>
      </c>
      <c r="M92" s="1"/>
      <c r="N92" s="1"/>
      <c r="O92" s="2">
        <v>45619.666666666664</v>
      </c>
      <c r="P92" s="1" t="s">
        <v>467</v>
      </c>
      <c r="Q92" s="1" t="s">
        <v>186</v>
      </c>
      <c r="R92" s="1" t="s">
        <v>187</v>
      </c>
      <c r="T92" s="1" t="s">
        <v>256</v>
      </c>
      <c r="U92" s="1" t="s">
        <v>254</v>
      </c>
      <c r="AB92" s="1" t="s">
        <v>525</v>
      </c>
      <c r="AD92" s="1"/>
      <c r="AF92" s="1"/>
      <c r="AJ92" s="2">
        <v>45617.745844907404</v>
      </c>
      <c r="AK92" s="1" t="s">
        <v>168</v>
      </c>
      <c r="AL92" s="2">
        <v>45617.745844907404</v>
      </c>
      <c r="AM92" s="1" t="s">
        <v>168</v>
      </c>
      <c r="AN92" s="1" t="s">
        <v>392</v>
      </c>
      <c r="AO92" s="1">
        <v>-51.713209999999947</v>
      </c>
      <c r="AP92" s="1">
        <v>-20.788203332999959</v>
      </c>
      <c r="AQ92" s="9" t="e">
        <f>VLOOKUP(AW92,#REF!,2,0)</f>
        <v>#REF!</v>
      </c>
      <c r="AR92" s="9" t="e">
        <f>VLOOKUP(AX92,#REF!,2,0)</f>
        <v>#REF!</v>
      </c>
      <c r="AS92" s="13">
        <f>Solicitacao_Prancha[[#This Row],[data_reserva]]</f>
        <v>45619.666666666664</v>
      </c>
      <c r="AT92" s="13" t="str">
        <f t="shared" si="36"/>
        <v>Não Aderente</v>
      </c>
      <c r="AU92" s="14">
        <f>((CONCATENATE(Solicitacao_Prancha[[#This Row],[data_calc]]," ",Solicitacao_Prancha[[#This Row],[hora_calc]])-Solicitacao_Prancha[[#This Row],[data_]])*24)+3</f>
        <v>40.183333333348855</v>
      </c>
      <c r="AV92" s="15" t="s">
        <v>577</v>
      </c>
      <c r="AW92" s="16" t="str">
        <f>LEFT(Solicitacao_Prancha[[#This Row],[fazenda_origem]],4)</f>
        <v>0137</v>
      </c>
      <c r="AX92" s="16" t="str">
        <f>LEFT(Solicitacao_Prancha[[#This Row],[fazenda_destino]],4)</f>
        <v>0393</v>
      </c>
      <c r="AY92" s="16" t="str">
        <f t="shared" si="37"/>
        <v>Lençóis Paulista0137</v>
      </c>
      <c r="AZ92" s="16" t="str">
        <f t="shared" si="38"/>
        <v>01370393</v>
      </c>
      <c r="BA92" s="16" t="str">
        <f t="shared" si="39"/>
        <v>Lençóis Paulista0393</v>
      </c>
      <c r="BB92" s="17" t="e">
        <f>VLOOKUP(AY92,#REF!,2,0)</f>
        <v>#REF!</v>
      </c>
      <c r="BC92" s="17" t="e">
        <f>VLOOKUP(AZ92,#REF!,2,0)</f>
        <v>#REF!</v>
      </c>
      <c r="BD92" s="17" t="e">
        <f>VLOOKUP(BA92,#REF!,2,0)</f>
        <v>#REF!</v>
      </c>
      <c r="BE92" s="18" t="e">
        <f t="shared" si="40"/>
        <v>#REF!</v>
      </c>
      <c r="BF92" s="19" t="e">
        <f t="shared" si="41"/>
        <v>#REF!</v>
      </c>
      <c r="BG92" s="19">
        <v>2.0056818181818183</v>
      </c>
      <c r="BH92" s="19" t="e">
        <f t="shared" si="42"/>
        <v>#REF!</v>
      </c>
      <c r="BI92" s="18" t="e">
        <f t="shared" si="43"/>
        <v>#REF!</v>
      </c>
      <c r="BJ92" s="16">
        <f>Solicitacao_Prancha[[#This Row],[qnt_equipamento]]</f>
        <v>1</v>
      </c>
      <c r="BK92" s="19" t="e">
        <f t="shared" si="44"/>
        <v>#REF!</v>
      </c>
    </row>
    <row r="93" spans="1:63" ht="11.25" x14ac:dyDescent="0.2">
      <c r="A93" s="1">
        <v>2582</v>
      </c>
      <c r="B93" s="1" t="s">
        <v>530</v>
      </c>
      <c r="C93" s="1" t="s">
        <v>48</v>
      </c>
      <c r="D93" s="3">
        <v>45617.759027777778</v>
      </c>
      <c r="E93" s="1" t="s">
        <v>152</v>
      </c>
      <c r="F93" s="1" t="s">
        <v>57</v>
      </c>
      <c r="G93" s="1">
        <v>1</v>
      </c>
      <c r="H93" s="1" t="s">
        <v>77</v>
      </c>
      <c r="I93" s="1" t="s">
        <v>228</v>
      </c>
      <c r="J93" s="1" t="s">
        <v>229</v>
      </c>
      <c r="K93" s="1" t="s">
        <v>71</v>
      </c>
      <c r="M93" s="1">
        <v>45619.666666666664</v>
      </c>
      <c r="N93" s="1"/>
      <c r="O93" s="2">
        <v>45618.666666666664</v>
      </c>
      <c r="P93" s="1" t="s">
        <v>376</v>
      </c>
      <c r="Q93" s="1" t="s">
        <v>209</v>
      </c>
      <c r="R93" s="1" t="s">
        <v>210</v>
      </c>
      <c r="S93" s="1" t="s">
        <v>531</v>
      </c>
      <c r="T93" s="1" t="s">
        <v>256</v>
      </c>
      <c r="U93" s="1" t="s">
        <v>254</v>
      </c>
      <c r="AB93" s="1" t="s">
        <v>504</v>
      </c>
      <c r="AD93" s="1"/>
      <c r="AF93" s="1"/>
      <c r="AJ93" s="2">
        <v>45617.836342592593</v>
      </c>
      <c r="AK93" s="1" t="s">
        <v>168</v>
      </c>
      <c r="AL93" s="2">
        <v>45617.836342592593</v>
      </c>
      <c r="AM93" s="1" t="s">
        <v>168</v>
      </c>
      <c r="AN93" s="1" t="s">
        <v>392</v>
      </c>
      <c r="AO93" s="1">
        <v>-51.730016666999973</v>
      </c>
      <c r="AP93" s="1">
        <v>-20.777201666999929</v>
      </c>
      <c r="AQ93" s="9" t="e">
        <f>VLOOKUP(AW93,#REF!,2,0)</f>
        <v>#REF!</v>
      </c>
      <c r="AR93" s="9" t="e">
        <f>VLOOKUP(AX93,#REF!,2,0)</f>
        <v>#REF!</v>
      </c>
      <c r="AS93" s="13">
        <f>Solicitacao_Prancha[[#This Row],[data_reserva]]</f>
        <v>45618.666666666664</v>
      </c>
      <c r="AT93" s="13" t="str">
        <f t="shared" si="36"/>
        <v>Não Aderente</v>
      </c>
      <c r="AU93" s="14">
        <f>((CONCATENATE(Solicitacao_Prancha[[#This Row],[data_calc]]," ",Solicitacao_Prancha[[#This Row],[hora_calc]])-Solicitacao_Prancha[[#This Row],[data_]])*24)+3</f>
        <v>15.949999999953434</v>
      </c>
      <c r="AV93" s="15" t="s">
        <v>577</v>
      </c>
      <c r="AW93" s="16" t="str">
        <f>LEFT(Solicitacao_Prancha[[#This Row],[fazenda_origem]],4)</f>
        <v>0137</v>
      </c>
      <c r="AX93" s="16" t="str">
        <f>LEFT(Solicitacao_Prancha[[#This Row],[fazenda_destino]],4)</f>
        <v>0393</v>
      </c>
      <c r="AY93" s="16" t="str">
        <f t="shared" si="37"/>
        <v>Lençóis Paulista0137</v>
      </c>
      <c r="AZ93" s="16" t="str">
        <f t="shared" si="38"/>
        <v>01370393</v>
      </c>
      <c r="BA93" s="16" t="str">
        <f t="shared" si="39"/>
        <v>Lençóis Paulista0393</v>
      </c>
      <c r="BB93" s="17" t="e">
        <f>VLOOKUP(AY93,#REF!,2,0)</f>
        <v>#REF!</v>
      </c>
      <c r="BC93" s="17" t="e">
        <f>VLOOKUP(AZ93,#REF!,2,0)</f>
        <v>#REF!</v>
      </c>
      <c r="BD93" s="17" t="e">
        <f>VLOOKUP(BA93,#REF!,2,0)</f>
        <v>#REF!</v>
      </c>
      <c r="BE93" s="18" t="e">
        <f t="shared" si="40"/>
        <v>#REF!</v>
      </c>
      <c r="BF93" s="19" t="e">
        <f t="shared" si="41"/>
        <v>#REF!</v>
      </c>
      <c r="BG93" s="19">
        <v>2.0056818181818183</v>
      </c>
      <c r="BH93" s="19" t="e">
        <f t="shared" si="42"/>
        <v>#REF!</v>
      </c>
      <c r="BI93" s="18" t="e">
        <f t="shared" si="43"/>
        <v>#REF!</v>
      </c>
      <c r="BJ93" s="16">
        <f>Solicitacao_Prancha[[#This Row],[qnt_equipamento]]</f>
        <v>1</v>
      </c>
      <c r="BK93" s="19" t="e">
        <f t="shared" si="44"/>
        <v>#REF!</v>
      </c>
    </row>
    <row r="94" spans="1:63" ht="11.25" x14ac:dyDescent="0.2">
      <c r="A94" s="1">
        <v>2581</v>
      </c>
      <c r="B94" s="1" t="s">
        <v>532</v>
      </c>
      <c r="C94" s="1" t="s">
        <v>68</v>
      </c>
      <c r="D94" s="3">
        <v>45617.800694444442</v>
      </c>
      <c r="E94" s="1" t="s">
        <v>81</v>
      </c>
      <c r="F94" s="1" t="s">
        <v>69</v>
      </c>
      <c r="G94" s="1">
        <v>3</v>
      </c>
      <c r="H94" s="1" t="s">
        <v>56</v>
      </c>
      <c r="I94" s="1" t="s">
        <v>229</v>
      </c>
      <c r="J94" s="1" t="s">
        <v>233</v>
      </c>
      <c r="K94" s="1" t="s">
        <v>102</v>
      </c>
      <c r="M94" s="1"/>
      <c r="N94" s="1"/>
      <c r="O94" s="2">
        <v>45618.625</v>
      </c>
      <c r="P94" s="1" t="s">
        <v>376</v>
      </c>
      <c r="Q94" s="1" t="s">
        <v>533</v>
      </c>
      <c r="R94" s="1" t="s">
        <v>534</v>
      </c>
      <c r="S94" s="1" t="s">
        <v>535</v>
      </c>
      <c r="T94" s="1" t="s">
        <v>371</v>
      </c>
      <c r="U94" s="1" t="s">
        <v>536</v>
      </c>
      <c r="Y94" s="1" t="s">
        <v>280</v>
      </c>
      <c r="Z94" s="1" t="s">
        <v>243</v>
      </c>
      <c r="AB94" s="1" t="s">
        <v>537</v>
      </c>
      <c r="AD94" s="1"/>
      <c r="AF94" s="1"/>
      <c r="AJ94" s="2">
        <v>45617.801689814813</v>
      </c>
      <c r="AK94" s="1" t="s">
        <v>168</v>
      </c>
      <c r="AL94" s="2">
        <v>45617.801689814813</v>
      </c>
      <c r="AM94" s="1" t="s">
        <v>168</v>
      </c>
      <c r="AN94" s="1" t="s">
        <v>392</v>
      </c>
      <c r="AO94" s="1">
        <v>-48.796758977999957</v>
      </c>
      <c r="AP94" s="1">
        <v>-22.59029748799998</v>
      </c>
      <c r="AQ94" s="9" t="e">
        <f>VLOOKUP(AW94,#REF!,2,0)</f>
        <v>#REF!</v>
      </c>
      <c r="AR94" s="9" t="e">
        <f>VLOOKUP(AX94,#REF!,2,0)</f>
        <v>#REF!</v>
      </c>
      <c r="AS94" s="13">
        <f>Solicitacao_Prancha[[#This Row],[data_reserva]]</f>
        <v>45618.625</v>
      </c>
      <c r="AT94" s="13" t="str">
        <f t="shared" si="36"/>
        <v>Não Aderente</v>
      </c>
      <c r="AU94" s="14">
        <f>((CONCATENATE(Solicitacao_Prancha[[#This Row],[data_calc]]," ",Solicitacao_Prancha[[#This Row],[hora_calc]])-Solicitacao_Prancha[[#This Row],[data_]])*24)+3</f>
        <v>16.000000000116415</v>
      </c>
      <c r="AV94" s="15" t="s">
        <v>577</v>
      </c>
      <c r="AW94" s="16" t="str">
        <f>LEFT(Solicitacao_Prancha[[#This Row],[fazenda_origem]],4)</f>
        <v>0813</v>
      </c>
      <c r="AX94" s="16" t="str">
        <f>LEFT(Solicitacao_Prancha[[#This Row],[fazenda_destino]],4)</f>
        <v>0807</v>
      </c>
      <c r="AY94" s="16" t="str">
        <f t="shared" si="37"/>
        <v>Lençóis Paulista0813</v>
      </c>
      <c r="AZ94" s="16" t="str">
        <f t="shared" si="38"/>
        <v>08130807</v>
      </c>
      <c r="BA94" s="16" t="str">
        <f t="shared" si="39"/>
        <v>Lençóis Paulista0807</v>
      </c>
      <c r="BB94" s="17" t="e">
        <f>VLOOKUP(AY94,#REF!,2,0)</f>
        <v>#REF!</v>
      </c>
      <c r="BC94" s="17" t="e">
        <f>VLOOKUP(AZ94,#REF!,2,0)</f>
        <v>#REF!</v>
      </c>
      <c r="BD94" s="17" t="e">
        <f>VLOOKUP(BA94,#REF!,2,0)</f>
        <v>#REF!</v>
      </c>
      <c r="BE94" s="18" t="e">
        <f t="shared" si="40"/>
        <v>#REF!</v>
      </c>
      <c r="BF94" s="19" t="e">
        <f t="shared" si="41"/>
        <v>#REF!</v>
      </c>
      <c r="BG94" s="19">
        <v>2.0056818181818183</v>
      </c>
      <c r="BH94" s="19" t="e">
        <f t="shared" si="42"/>
        <v>#REF!</v>
      </c>
      <c r="BI94" s="18" t="e">
        <f t="shared" si="43"/>
        <v>#REF!</v>
      </c>
      <c r="BJ94" s="16">
        <f>Solicitacao_Prancha[[#This Row],[qnt_equipamento]]</f>
        <v>3</v>
      </c>
      <c r="BK94" s="19" t="e">
        <f t="shared" si="44"/>
        <v>#REF!</v>
      </c>
    </row>
    <row r="95" spans="1:63" ht="11.25" x14ac:dyDescent="0.2">
      <c r="A95" s="1">
        <v>2583</v>
      </c>
      <c r="B95" s="1" t="s">
        <v>538</v>
      </c>
      <c r="C95" s="1" t="s">
        <v>48</v>
      </c>
      <c r="D95" s="3">
        <v>45617.867361111108</v>
      </c>
      <c r="E95" s="1" t="s">
        <v>152</v>
      </c>
      <c r="F95" s="1" t="s">
        <v>57</v>
      </c>
      <c r="G95" s="1">
        <v>1</v>
      </c>
      <c r="H95" s="1" t="s">
        <v>77</v>
      </c>
      <c r="I95" s="1" t="s">
        <v>228</v>
      </c>
      <c r="J95" s="1" t="s">
        <v>229</v>
      </c>
      <c r="K95" s="1" t="s">
        <v>71</v>
      </c>
      <c r="M95" s="1">
        <v>45618.666666666664</v>
      </c>
      <c r="N95" s="1"/>
      <c r="O95" s="2">
        <v>45619.666666666664</v>
      </c>
      <c r="P95" s="1" t="s">
        <v>467</v>
      </c>
      <c r="Q95" s="1" t="s">
        <v>186</v>
      </c>
      <c r="R95" s="1" t="s">
        <v>187</v>
      </c>
      <c r="T95" s="1" t="s">
        <v>256</v>
      </c>
      <c r="U95" s="1" t="s">
        <v>224</v>
      </c>
      <c r="AB95" s="1" t="s">
        <v>525</v>
      </c>
      <c r="AD95" s="1"/>
      <c r="AF95" s="1"/>
      <c r="AJ95" s="2">
        <v>45617.869803240741</v>
      </c>
      <c r="AK95" s="1" t="s">
        <v>168</v>
      </c>
      <c r="AL95" s="2">
        <v>45617.869803240741</v>
      </c>
      <c r="AM95" s="1" t="s">
        <v>168</v>
      </c>
      <c r="AN95" s="1" t="s">
        <v>392</v>
      </c>
      <c r="AO95" s="1">
        <v>-51.722489999999937</v>
      </c>
      <c r="AP95" s="1">
        <v>-20.77755499999995</v>
      </c>
      <c r="AQ95" s="9" t="e">
        <f>VLOOKUP(AW95,#REF!,2,0)</f>
        <v>#REF!</v>
      </c>
      <c r="AR95" s="9" t="e">
        <f>VLOOKUP(AX95,#REF!,2,0)</f>
        <v>#REF!</v>
      </c>
      <c r="AS95" s="13">
        <f>Solicitacao_Prancha[[#This Row],[data_reserva]]</f>
        <v>45619.666666666664</v>
      </c>
      <c r="AT95" s="13" t="str">
        <f t="shared" si="36"/>
        <v>Não Aderente</v>
      </c>
      <c r="AU95" s="14">
        <f>((CONCATENATE(Solicitacao_Prancha[[#This Row],[data_calc]]," ",Solicitacao_Prancha[[#This Row],[hora_calc]])-Solicitacao_Prancha[[#This Row],[data_]])*24)+3</f>
        <v>37.183333333348855</v>
      </c>
      <c r="AV95" s="15" t="s">
        <v>577</v>
      </c>
      <c r="AW95" s="16" t="str">
        <f>LEFT(Solicitacao_Prancha[[#This Row],[fazenda_origem]],4)</f>
        <v>0137</v>
      </c>
      <c r="AX95" s="16" t="str">
        <f>LEFT(Solicitacao_Prancha[[#This Row],[fazenda_destino]],4)</f>
        <v>0394</v>
      </c>
      <c r="AY95" s="16" t="str">
        <f t="shared" si="37"/>
        <v>Lençóis Paulista0137</v>
      </c>
      <c r="AZ95" s="16" t="str">
        <f t="shared" si="38"/>
        <v>01370394</v>
      </c>
      <c r="BA95" s="16" t="str">
        <f t="shared" si="39"/>
        <v>Lençóis Paulista0394</v>
      </c>
      <c r="BB95" s="17" t="e">
        <f>VLOOKUP(AY95,#REF!,2,0)</f>
        <v>#REF!</v>
      </c>
      <c r="BC95" s="17" t="e">
        <f>VLOOKUP(AZ95,#REF!,2,0)</f>
        <v>#REF!</v>
      </c>
      <c r="BD95" s="17" t="e">
        <f>VLOOKUP(BA95,#REF!,2,0)</f>
        <v>#REF!</v>
      </c>
      <c r="BE95" s="18" t="e">
        <f t="shared" si="40"/>
        <v>#REF!</v>
      </c>
      <c r="BF95" s="19" t="e">
        <f t="shared" si="41"/>
        <v>#REF!</v>
      </c>
      <c r="BG95" s="19">
        <v>2.0056818181818183</v>
      </c>
      <c r="BH95" s="19" t="e">
        <f t="shared" si="42"/>
        <v>#REF!</v>
      </c>
      <c r="BI95" s="18" t="e">
        <f t="shared" si="43"/>
        <v>#REF!</v>
      </c>
      <c r="BJ95" s="16">
        <f>Solicitacao_Prancha[[#This Row],[qnt_equipamento]]</f>
        <v>1</v>
      </c>
      <c r="BK95" s="19" t="e">
        <f t="shared" si="44"/>
        <v>#REF!</v>
      </c>
    </row>
    <row r="96" spans="1:63" ht="11.25" x14ac:dyDescent="0.2">
      <c r="A96" s="1">
        <v>2584</v>
      </c>
      <c r="B96" s="1" t="s">
        <v>539</v>
      </c>
      <c r="C96" s="1" t="s">
        <v>48</v>
      </c>
      <c r="D96" s="3">
        <v>45617.875694444447</v>
      </c>
      <c r="E96" s="1" t="s">
        <v>152</v>
      </c>
      <c r="F96" s="1" t="s">
        <v>57</v>
      </c>
      <c r="G96" s="1">
        <v>1</v>
      </c>
      <c r="H96" s="1" t="s">
        <v>77</v>
      </c>
      <c r="I96" s="1" t="s">
        <v>228</v>
      </c>
      <c r="J96" s="1" t="s">
        <v>229</v>
      </c>
      <c r="K96" s="1" t="s">
        <v>35</v>
      </c>
      <c r="M96" s="1"/>
      <c r="N96" s="1"/>
      <c r="O96" s="2">
        <v>45619.666666666664</v>
      </c>
      <c r="P96" s="1" t="s">
        <v>467</v>
      </c>
      <c r="Q96" s="1" t="s">
        <v>213</v>
      </c>
      <c r="R96" s="1" t="s">
        <v>213</v>
      </c>
      <c r="T96" s="1" t="s">
        <v>299</v>
      </c>
      <c r="U96" s="1" t="s">
        <v>299</v>
      </c>
      <c r="AB96" s="1" t="s">
        <v>525</v>
      </c>
      <c r="AD96" s="1"/>
      <c r="AF96" s="1"/>
      <c r="AJ96" s="2">
        <v>45617.877106481479</v>
      </c>
      <c r="AK96" s="1" t="s">
        <v>168</v>
      </c>
      <c r="AL96" s="2">
        <v>45617.877106481479</v>
      </c>
      <c r="AM96" s="1" t="s">
        <v>168</v>
      </c>
      <c r="AN96" s="1" t="s">
        <v>388</v>
      </c>
      <c r="AO96" s="1">
        <v>-51.684689999999939</v>
      </c>
      <c r="AP96" s="1">
        <v>-20.783343332999952</v>
      </c>
      <c r="AQ96" s="9" t="e">
        <f>VLOOKUP(AW96,#REF!,2,0)</f>
        <v>#REF!</v>
      </c>
      <c r="AR96" s="9" t="e">
        <f>VLOOKUP(AX96,#REF!,2,0)</f>
        <v>#REF!</v>
      </c>
      <c r="AS96" s="13">
        <f>Solicitacao_Prancha[[#This Row],[data_reserva]]</f>
        <v>45619.666666666664</v>
      </c>
      <c r="AT96" s="13" t="str">
        <f t="shared" si="36"/>
        <v>Não Aderente</v>
      </c>
      <c r="AU96" s="14">
        <f>((CONCATENATE(Solicitacao_Prancha[[#This Row],[data_calc]]," ",Solicitacao_Prancha[[#This Row],[hora_calc]])-Solicitacao_Prancha[[#This Row],[data_]])*24)+3</f>
        <v>42</v>
      </c>
      <c r="AV96" s="15" t="s">
        <v>577</v>
      </c>
      <c r="AW96" s="16" t="str">
        <f>LEFT(Solicitacao_Prancha[[#This Row],[fazenda_origem]],4)</f>
        <v>0392</v>
      </c>
      <c r="AX96" s="16" t="str">
        <f>LEFT(Solicitacao_Prancha[[#This Row],[fazenda_destino]],4)</f>
        <v>0392</v>
      </c>
      <c r="AY96" s="16" t="str">
        <f t="shared" si="37"/>
        <v>Lençóis Paulista0392</v>
      </c>
      <c r="AZ96" s="16" t="str">
        <f t="shared" si="38"/>
        <v>03920392</v>
      </c>
      <c r="BA96" s="16" t="str">
        <f t="shared" si="39"/>
        <v>Lençóis Paulista0392</v>
      </c>
      <c r="BB96" s="17" t="e">
        <f>VLOOKUP(AY96,#REF!,2,0)</f>
        <v>#REF!</v>
      </c>
      <c r="BC96" s="17" t="e">
        <f>VLOOKUP(AZ96,#REF!,2,0)</f>
        <v>#REF!</v>
      </c>
      <c r="BD96" s="17" t="e">
        <f>VLOOKUP(BA96,#REF!,2,0)</f>
        <v>#REF!</v>
      </c>
      <c r="BE96" s="18" t="e">
        <f t="shared" si="40"/>
        <v>#REF!</v>
      </c>
      <c r="BF96" s="19" t="e">
        <f t="shared" si="41"/>
        <v>#REF!</v>
      </c>
      <c r="BG96" s="19">
        <v>2.0056818181818183</v>
      </c>
      <c r="BH96" s="19" t="e">
        <f t="shared" si="42"/>
        <v>#REF!</v>
      </c>
      <c r="BI96" s="18" t="e">
        <f t="shared" si="43"/>
        <v>#REF!</v>
      </c>
      <c r="BJ96" s="16">
        <f>Solicitacao_Prancha[[#This Row],[qnt_equipamento]]</f>
        <v>1</v>
      </c>
      <c r="BK96" s="19" t="e">
        <f t="shared" si="44"/>
        <v>#REF!</v>
      </c>
    </row>
    <row r="97" spans="1:63" ht="11.25" x14ac:dyDescent="0.2">
      <c r="A97" s="1">
        <v>2586</v>
      </c>
      <c r="B97" s="1" t="s">
        <v>540</v>
      </c>
      <c r="C97" s="1" t="s">
        <v>68</v>
      </c>
      <c r="D97" s="3">
        <v>45617.901388888888</v>
      </c>
      <c r="E97" s="1" t="s">
        <v>81</v>
      </c>
      <c r="F97" s="1" t="s">
        <v>60</v>
      </c>
      <c r="G97" s="1">
        <v>1</v>
      </c>
      <c r="H97" s="1" t="s">
        <v>56</v>
      </c>
      <c r="I97" s="1" t="s">
        <v>228</v>
      </c>
      <c r="J97" s="1" t="s">
        <v>228</v>
      </c>
      <c r="K97" s="1" t="s">
        <v>102</v>
      </c>
      <c r="M97" s="1"/>
      <c r="N97" s="1"/>
      <c r="O97" s="2">
        <v>45618.625</v>
      </c>
      <c r="P97" s="1" t="s">
        <v>376</v>
      </c>
      <c r="Q97" s="1" t="s">
        <v>171</v>
      </c>
      <c r="R97" s="1" t="s">
        <v>172</v>
      </c>
      <c r="S97" s="1" t="s">
        <v>541</v>
      </c>
      <c r="T97" s="1" t="s">
        <v>536</v>
      </c>
      <c r="U97" s="1" t="s">
        <v>101</v>
      </c>
      <c r="Y97" s="1" t="s">
        <v>280</v>
      </c>
      <c r="Z97" s="1" t="s">
        <v>243</v>
      </c>
      <c r="AB97" s="1" t="s">
        <v>542</v>
      </c>
      <c r="AD97" s="1"/>
      <c r="AF97" s="1"/>
      <c r="AJ97" s="2">
        <v>45617.993564814817</v>
      </c>
      <c r="AK97" s="1" t="s">
        <v>168</v>
      </c>
      <c r="AL97" s="2">
        <v>45617.993564814817</v>
      </c>
      <c r="AM97" s="1" t="s">
        <v>168</v>
      </c>
      <c r="AN97" s="1" t="s">
        <v>392</v>
      </c>
      <c r="AO97" s="1">
        <v>-48.796725701999947</v>
      </c>
      <c r="AP97" s="1">
        <v>-22.590195815999952</v>
      </c>
      <c r="AQ97" s="9" t="e">
        <f>VLOOKUP(AW97,#REF!,2,0)</f>
        <v>#REF!</v>
      </c>
      <c r="AR97" s="9" t="e">
        <f>VLOOKUP(AX97,#REF!,2,0)</f>
        <v>#REF!</v>
      </c>
      <c r="AS97" s="13">
        <f>Solicitacao_Prancha[[#This Row],[data_reserva]]</f>
        <v>45618.625</v>
      </c>
      <c r="AT97" s="13" t="str">
        <f t="shared" si="36"/>
        <v>Não Aderente</v>
      </c>
      <c r="AU97" s="14">
        <f>((CONCATENATE(Solicitacao_Prancha[[#This Row],[data_calc]]," ",Solicitacao_Prancha[[#This Row],[hora_calc]])-Solicitacao_Prancha[[#This Row],[data_]])*24)+3</f>
        <v>13.366666666755918</v>
      </c>
      <c r="AV97" s="15" t="s">
        <v>577</v>
      </c>
      <c r="AW97" s="16" t="str">
        <f>LEFT(Solicitacao_Prancha[[#This Row],[fazenda_origem]],4)</f>
        <v>0807</v>
      </c>
      <c r="AX97" s="16" t="str">
        <f>LEFT(Solicitacao_Prancha[[#This Row],[fazenda_destino]],4)</f>
        <v>0324</v>
      </c>
      <c r="AY97" s="16" t="str">
        <f t="shared" si="37"/>
        <v>Lençóis Paulista0807</v>
      </c>
      <c r="AZ97" s="16" t="str">
        <f t="shared" si="38"/>
        <v>08070324</v>
      </c>
      <c r="BA97" s="16" t="str">
        <f t="shared" si="39"/>
        <v>Lençóis Paulista0324</v>
      </c>
      <c r="BB97" s="17" t="e">
        <f>VLOOKUP(AY97,#REF!,2,0)</f>
        <v>#REF!</v>
      </c>
      <c r="BC97" s="17" t="e">
        <f>VLOOKUP(AZ97,#REF!,2,0)</f>
        <v>#REF!</v>
      </c>
      <c r="BD97" s="17" t="e">
        <f>VLOOKUP(BA97,#REF!,2,0)</f>
        <v>#REF!</v>
      </c>
      <c r="BE97" s="18" t="e">
        <f t="shared" si="40"/>
        <v>#REF!</v>
      </c>
      <c r="BF97" s="19" t="e">
        <f t="shared" si="41"/>
        <v>#REF!</v>
      </c>
      <c r="BG97" s="19">
        <v>2.0056818181818183</v>
      </c>
      <c r="BH97" s="19" t="e">
        <f t="shared" si="42"/>
        <v>#REF!</v>
      </c>
      <c r="BI97" s="18" t="e">
        <f t="shared" si="43"/>
        <v>#REF!</v>
      </c>
      <c r="BJ97" s="16">
        <f>Solicitacao_Prancha[[#This Row],[qnt_equipamento]]</f>
        <v>1</v>
      </c>
      <c r="BK97" s="19" t="e">
        <f t="shared" si="44"/>
        <v>#REF!</v>
      </c>
    </row>
    <row r="98" spans="1:63" ht="11.25" x14ac:dyDescent="0.2">
      <c r="A98" s="1">
        <v>2585</v>
      </c>
      <c r="B98" s="1" t="s">
        <v>543</v>
      </c>
      <c r="C98" s="1" t="s">
        <v>68</v>
      </c>
      <c r="D98" s="3">
        <v>45617.962500000001</v>
      </c>
      <c r="E98" s="1" t="s">
        <v>80</v>
      </c>
      <c r="F98" s="1" t="s">
        <v>69</v>
      </c>
      <c r="G98" s="1">
        <v>1</v>
      </c>
      <c r="H98" s="1" t="s">
        <v>38</v>
      </c>
      <c r="I98" s="1" t="s">
        <v>228</v>
      </c>
      <c r="J98" s="1" t="s">
        <v>233</v>
      </c>
      <c r="K98" s="1" t="s">
        <v>102</v>
      </c>
      <c r="M98" s="1"/>
      <c r="N98" s="1"/>
      <c r="O98" s="2">
        <v>45618.625</v>
      </c>
      <c r="P98" s="1" t="s">
        <v>376</v>
      </c>
      <c r="Q98" s="1" t="s">
        <v>189</v>
      </c>
      <c r="R98" s="1" t="s">
        <v>189</v>
      </c>
      <c r="S98" s="1" t="s">
        <v>544</v>
      </c>
      <c r="T98" s="1" t="s">
        <v>88</v>
      </c>
      <c r="U98" s="1" t="s">
        <v>146</v>
      </c>
      <c r="X98" s="1" t="s">
        <v>91</v>
      </c>
      <c r="Y98" s="1" t="s">
        <v>283</v>
      </c>
      <c r="Z98" s="1" t="s">
        <v>243</v>
      </c>
      <c r="AB98" s="1" t="s">
        <v>545</v>
      </c>
      <c r="AD98" s="1"/>
      <c r="AF98" s="1"/>
      <c r="AJ98" s="2">
        <v>45617.964548611111</v>
      </c>
      <c r="AK98" s="1" t="s">
        <v>168</v>
      </c>
      <c r="AL98" s="2">
        <v>45617.964548611111</v>
      </c>
      <c r="AM98" s="1" t="s">
        <v>168</v>
      </c>
      <c r="AO98" s="1">
        <v>-48.984487875999953</v>
      </c>
      <c r="AP98" s="1">
        <v>-22.473796032999928</v>
      </c>
      <c r="AQ98" s="9" t="e">
        <f>VLOOKUP(AW98,#REF!,2,0)</f>
        <v>#REF!</v>
      </c>
      <c r="AR98" s="9" t="e">
        <f>VLOOKUP(AX98,#REF!,2,0)</f>
        <v>#REF!</v>
      </c>
      <c r="AS98" s="13">
        <f>Solicitacao_Prancha[[#This Row],[data_reserva]]</f>
        <v>45618.625</v>
      </c>
      <c r="AT98" s="13" t="str">
        <f t="shared" si="36"/>
        <v>Não Aderente</v>
      </c>
      <c r="AU98" s="14">
        <f>((CONCATENATE(Solicitacao_Prancha[[#This Row],[data_calc]]," ",Solicitacao_Prancha[[#This Row],[hora_calc]])-Solicitacao_Prancha[[#This Row],[data_]])*24)+3</f>
        <v>15.899999999965075</v>
      </c>
      <c r="AV98" s="15" t="s">
        <v>577</v>
      </c>
      <c r="AW98" s="16" t="str">
        <f>LEFT(Solicitacao_Prancha[[#This Row],[fazenda_origem]],4)</f>
        <v>2081</v>
      </c>
      <c r="AX98" s="16" t="str">
        <f>LEFT(Solicitacao_Prancha[[#This Row],[fazenda_destino]],4)</f>
        <v>0474</v>
      </c>
      <c r="AY98" s="16" t="str">
        <f t="shared" si="37"/>
        <v>Lençóis Paulista2081</v>
      </c>
      <c r="AZ98" s="16" t="str">
        <f t="shared" si="38"/>
        <v>20810474</v>
      </c>
      <c r="BA98" s="16" t="str">
        <f t="shared" si="39"/>
        <v>Lençóis Paulista0474</v>
      </c>
      <c r="BB98" s="17" t="e">
        <f>VLOOKUP(AY98,#REF!,2,0)</f>
        <v>#REF!</v>
      </c>
      <c r="BC98" s="17" t="e">
        <f>VLOOKUP(AZ98,#REF!,2,0)</f>
        <v>#REF!</v>
      </c>
      <c r="BD98" s="17" t="e">
        <f>VLOOKUP(BA98,#REF!,2,0)</f>
        <v>#REF!</v>
      </c>
      <c r="BE98" s="18" t="e">
        <f t="shared" si="40"/>
        <v>#REF!</v>
      </c>
      <c r="BF98" s="19" t="e">
        <f t="shared" si="41"/>
        <v>#REF!</v>
      </c>
      <c r="BG98" s="19">
        <v>2.0056818181818183</v>
      </c>
      <c r="BH98" s="19" t="e">
        <f t="shared" si="42"/>
        <v>#REF!</v>
      </c>
      <c r="BI98" s="18" t="e">
        <f t="shared" si="43"/>
        <v>#REF!</v>
      </c>
      <c r="BJ98" s="16">
        <f>Solicitacao_Prancha[[#This Row],[qnt_equipamento]]</f>
        <v>1</v>
      </c>
      <c r="BK98" s="19" t="e">
        <f t="shared" si="44"/>
        <v>#REF!</v>
      </c>
    </row>
    <row r="99" spans="1:63" ht="11.25" x14ac:dyDescent="0.2">
      <c r="A99" s="1">
        <v>2587</v>
      </c>
      <c r="B99" s="1" t="s">
        <v>546</v>
      </c>
      <c r="C99" s="1" t="s">
        <v>33</v>
      </c>
      <c r="D99" s="3">
        <v>45618.025694444441</v>
      </c>
      <c r="E99" s="1" t="s">
        <v>301</v>
      </c>
      <c r="F99" s="1" t="s">
        <v>39</v>
      </c>
      <c r="G99" s="1">
        <v>1</v>
      </c>
      <c r="H99" s="1" t="s">
        <v>75</v>
      </c>
      <c r="I99" s="1" t="s">
        <v>228</v>
      </c>
      <c r="J99" s="1" t="s">
        <v>233</v>
      </c>
      <c r="K99" s="1" t="s">
        <v>35</v>
      </c>
      <c r="M99" s="1"/>
      <c r="N99" s="1"/>
      <c r="O99" s="2">
        <v>45619.625</v>
      </c>
      <c r="P99" s="1" t="s">
        <v>467</v>
      </c>
      <c r="Q99" s="1" t="s">
        <v>547</v>
      </c>
      <c r="R99" s="1" t="s">
        <v>547</v>
      </c>
      <c r="T99" s="1" t="s">
        <v>316</v>
      </c>
      <c r="U99" s="1" t="s">
        <v>169</v>
      </c>
      <c r="AB99" s="1" t="s">
        <v>548</v>
      </c>
      <c r="AD99" s="1"/>
      <c r="AF99" s="1"/>
      <c r="AJ99" s="2">
        <v>45618.027337962965</v>
      </c>
      <c r="AK99" s="1" t="s">
        <v>168</v>
      </c>
      <c r="AL99" s="2">
        <v>45618.027337962965</v>
      </c>
      <c r="AM99" s="1" t="s">
        <v>168</v>
      </c>
      <c r="AN99" s="1" t="s">
        <v>392</v>
      </c>
      <c r="AO99" s="1">
        <v>-49.777904664999937</v>
      </c>
      <c r="AP99" s="1">
        <v>-22.031877329999929</v>
      </c>
      <c r="AQ99" s="9" t="e">
        <f>VLOOKUP(AW99,#REF!,2,0)</f>
        <v>#REF!</v>
      </c>
      <c r="AR99" s="9" t="e">
        <f>VLOOKUP(AX99,#REF!,2,0)</f>
        <v>#REF!</v>
      </c>
      <c r="AS99" s="13">
        <f>Solicitacao_Prancha[[#This Row],[data_reserva]]</f>
        <v>45619.625</v>
      </c>
      <c r="AT99" s="13" t="str">
        <f t="shared" si="36"/>
        <v>Não Aderente</v>
      </c>
      <c r="AU99" s="14">
        <f>((CONCATENATE(Solicitacao_Prancha[[#This Row],[data_calc]]," ",Solicitacao_Prancha[[#This Row],[hora_calc]])-Solicitacao_Prancha[[#This Row],[data_]])*24)+3</f>
        <v>36.633333333476912</v>
      </c>
      <c r="AV99" s="15" t="s">
        <v>577</v>
      </c>
      <c r="AW99" s="16" t="str">
        <f>LEFT(Solicitacao_Prancha[[#This Row],[fazenda_origem]],4)</f>
        <v>0396</v>
      </c>
      <c r="AX99" s="16" t="str">
        <f>LEFT(Solicitacao_Prancha[[#This Row],[fazenda_destino]],4)</f>
        <v>0351</v>
      </c>
      <c r="AY99" s="16" t="str">
        <f t="shared" si="37"/>
        <v>Lençóis Paulista0396</v>
      </c>
      <c r="AZ99" s="16" t="str">
        <f t="shared" si="38"/>
        <v>03960351</v>
      </c>
      <c r="BA99" s="16" t="str">
        <f t="shared" si="39"/>
        <v>Lençóis Paulista0351</v>
      </c>
      <c r="BB99" s="17" t="e">
        <f>VLOOKUP(AY99,#REF!,2,0)</f>
        <v>#REF!</v>
      </c>
      <c r="BC99" s="17" t="e">
        <f>VLOOKUP(AZ99,#REF!,2,0)</f>
        <v>#REF!</v>
      </c>
      <c r="BD99" s="17" t="e">
        <f>VLOOKUP(BA99,#REF!,2,0)</f>
        <v>#REF!</v>
      </c>
      <c r="BE99" s="18" t="e">
        <f t="shared" si="40"/>
        <v>#REF!</v>
      </c>
      <c r="BF99" s="19" t="e">
        <f t="shared" si="41"/>
        <v>#REF!</v>
      </c>
      <c r="BG99" s="19">
        <v>2.0056818181818183</v>
      </c>
      <c r="BH99" s="19" t="e">
        <f t="shared" si="42"/>
        <v>#REF!</v>
      </c>
      <c r="BI99" s="18" t="e">
        <f t="shared" si="43"/>
        <v>#REF!</v>
      </c>
      <c r="BJ99" s="16">
        <f>Solicitacao_Prancha[[#This Row],[qnt_equipamento]]</f>
        <v>1</v>
      </c>
      <c r="BK99" s="19" t="e">
        <f t="shared" si="44"/>
        <v>#REF!</v>
      </c>
    </row>
    <row r="100" spans="1:63" ht="11.25" x14ac:dyDescent="0.2">
      <c r="A100" s="1">
        <v>2588</v>
      </c>
      <c r="B100" s="1" t="s">
        <v>549</v>
      </c>
      <c r="C100" s="1" t="s">
        <v>33</v>
      </c>
      <c r="D100" s="3">
        <v>45618.027083333334</v>
      </c>
      <c r="E100" s="1" t="s">
        <v>301</v>
      </c>
      <c r="F100" s="1" t="s">
        <v>34</v>
      </c>
      <c r="G100" s="1">
        <v>10</v>
      </c>
      <c r="H100" s="1" t="s">
        <v>75</v>
      </c>
      <c r="I100" s="1" t="s">
        <v>300</v>
      </c>
      <c r="J100" s="1" t="s">
        <v>233</v>
      </c>
      <c r="K100" s="1" t="s">
        <v>35</v>
      </c>
      <c r="M100" s="1"/>
      <c r="N100" s="1"/>
      <c r="O100" s="2">
        <v>45619.625</v>
      </c>
      <c r="P100" s="1" t="s">
        <v>467</v>
      </c>
      <c r="Q100" s="1" t="s">
        <v>211</v>
      </c>
      <c r="R100" s="1" t="s">
        <v>212</v>
      </c>
      <c r="T100" s="1" t="s">
        <v>316</v>
      </c>
      <c r="U100" s="1" t="s">
        <v>169</v>
      </c>
      <c r="AB100" s="1" t="s">
        <v>550</v>
      </c>
      <c r="AD100" s="1"/>
      <c r="AF100" s="1"/>
      <c r="AJ100" s="2">
        <v>45618.028761574074</v>
      </c>
      <c r="AK100" s="1" t="s">
        <v>168</v>
      </c>
      <c r="AL100" s="2">
        <v>45618.028761574074</v>
      </c>
      <c r="AM100" s="1" t="s">
        <v>168</v>
      </c>
      <c r="AN100" s="1" t="s">
        <v>392</v>
      </c>
      <c r="AO100" s="1">
        <v>-49.777909190999942</v>
      </c>
      <c r="AP100" s="1">
        <v>-22.03197686499993</v>
      </c>
      <c r="AQ100" s="9" t="e">
        <f>VLOOKUP(AW100,#REF!,2,0)</f>
        <v>#REF!</v>
      </c>
      <c r="AR100" s="9" t="e">
        <f>VLOOKUP(AX100,#REF!,2,0)</f>
        <v>#REF!</v>
      </c>
      <c r="AS100" s="13">
        <f>Solicitacao_Prancha[[#This Row],[data_reserva]]</f>
        <v>45619.625</v>
      </c>
      <c r="AT100" s="13" t="str">
        <f t="shared" si="36"/>
        <v>Não Aderente</v>
      </c>
      <c r="AU100" s="14">
        <f>((CONCATENATE(Solicitacao_Prancha[[#This Row],[data_calc]]," ",Solicitacao_Prancha[[#This Row],[hora_calc]])-Solicitacao_Prancha[[#This Row],[data_]])*24)+3</f>
        <v>29.016666666604578</v>
      </c>
      <c r="AV100" s="15" t="s">
        <v>577</v>
      </c>
      <c r="AW100" s="16" t="str">
        <f>LEFT(Solicitacao_Prancha[[#This Row],[fazenda_origem]],4)</f>
        <v>0396</v>
      </c>
      <c r="AX100" s="16" t="str">
        <f>LEFT(Solicitacao_Prancha[[#This Row],[fazenda_destino]],4)</f>
        <v>0351</v>
      </c>
      <c r="AY100" s="16" t="str">
        <f t="shared" si="37"/>
        <v>Lençóis Paulista0396</v>
      </c>
      <c r="AZ100" s="16" t="str">
        <f t="shared" si="38"/>
        <v>03960351</v>
      </c>
      <c r="BA100" s="16" t="str">
        <f t="shared" si="39"/>
        <v>Lençóis Paulista0351</v>
      </c>
      <c r="BB100" s="17" t="e">
        <f>VLOOKUP(AY100,#REF!,2,0)</f>
        <v>#REF!</v>
      </c>
      <c r="BC100" s="17" t="e">
        <f>VLOOKUP(AZ100,#REF!,2,0)</f>
        <v>#REF!</v>
      </c>
      <c r="BD100" s="17" t="e">
        <f>VLOOKUP(BA100,#REF!,2,0)</f>
        <v>#REF!</v>
      </c>
      <c r="BE100" s="18" t="e">
        <f t="shared" si="40"/>
        <v>#REF!</v>
      </c>
      <c r="BF100" s="19" t="e">
        <f t="shared" si="41"/>
        <v>#REF!</v>
      </c>
      <c r="BG100" s="19">
        <v>2.0056818181818183</v>
      </c>
      <c r="BH100" s="19" t="e">
        <f t="shared" si="42"/>
        <v>#REF!</v>
      </c>
      <c r="BI100" s="18" t="e">
        <f t="shared" si="43"/>
        <v>#REF!</v>
      </c>
      <c r="BJ100" s="16">
        <f>Solicitacao_Prancha[[#This Row],[qnt_equipamento]]</f>
        <v>10</v>
      </c>
      <c r="BK100" s="19" t="e">
        <f t="shared" si="44"/>
        <v>#REF!</v>
      </c>
    </row>
    <row r="101" spans="1:63" ht="11.25" x14ac:dyDescent="0.2">
      <c r="A101" s="1">
        <v>2591</v>
      </c>
      <c r="B101" s="1" t="s">
        <v>551</v>
      </c>
      <c r="C101" s="1" t="s">
        <v>68</v>
      </c>
      <c r="D101" s="3">
        <v>45618.427083333336</v>
      </c>
      <c r="E101" s="1" t="s">
        <v>241</v>
      </c>
      <c r="F101" s="1" t="s">
        <v>69</v>
      </c>
      <c r="G101" s="1">
        <v>1</v>
      </c>
      <c r="H101" s="1" t="s">
        <v>111</v>
      </c>
      <c r="I101" s="1" t="s">
        <v>228</v>
      </c>
      <c r="J101" s="1" t="s">
        <v>229</v>
      </c>
      <c r="K101" s="1" t="s">
        <v>35</v>
      </c>
      <c r="M101" s="1"/>
      <c r="N101" s="1"/>
      <c r="O101" s="2">
        <v>45619.625</v>
      </c>
      <c r="P101" s="1" t="s">
        <v>467</v>
      </c>
      <c r="Q101" s="1" t="s">
        <v>221</v>
      </c>
      <c r="R101" s="1" t="s">
        <v>221</v>
      </c>
      <c r="T101" s="1" t="s">
        <v>242</v>
      </c>
      <c r="U101" s="1" t="s">
        <v>242</v>
      </c>
      <c r="X101" s="1" t="s">
        <v>100</v>
      </c>
      <c r="AB101" s="1" t="s">
        <v>552</v>
      </c>
      <c r="AD101" s="1"/>
      <c r="AF101" s="1"/>
      <c r="AJ101" s="2">
        <v>45618.428506944445</v>
      </c>
      <c r="AK101" s="1" t="s">
        <v>168</v>
      </c>
      <c r="AL101" s="2">
        <v>45618.428506944445</v>
      </c>
      <c r="AM101" s="1" t="s">
        <v>168</v>
      </c>
      <c r="AO101" s="1">
        <v>-46.176009999999962</v>
      </c>
      <c r="AP101" s="1">
        <v>-17.74725166699994</v>
      </c>
      <c r="AQ101" s="9" t="e">
        <f>VLOOKUP(AW101,#REF!,2,0)</f>
        <v>#REF!</v>
      </c>
      <c r="AR101" s="9" t="e">
        <f>VLOOKUP(AX101,#REF!,2,0)</f>
        <v>#REF!</v>
      </c>
      <c r="AS101" s="13">
        <f>Solicitacao_Prancha[[#This Row],[data_reserva]]</f>
        <v>45619.625</v>
      </c>
      <c r="AT101" s="13" t="str">
        <f t="shared" si="36"/>
        <v>Não Aderente</v>
      </c>
      <c r="AU101" s="14">
        <f>((CONCATENATE(Solicitacao_Prancha[[#This Row],[data_calc]]," ",Solicitacao_Prancha[[#This Row],[hora_calc]])-Solicitacao_Prancha[[#This Row],[data_]])*24)+3</f>
        <v>28.999999999883585</v>
      </c>
      <c r="AV101" s="15" t="s">
        <v>577</v>
      </c>
      <c r="AW101" s="16" t="str">
        <f>LEFT(Solicitacao_Prancha[[#This Row],[fazenda_origem]],4)</f>
        <v>5004</v>
      </c>
      <c r="AX101" s="16" t="str">
        <f>LEFT(Solicitacao_Prancha[[#This Row],[fazenda_destino]],4)</f>
        <v>5004</v>
      </c>
      <c r="AY101" s="16" t="str">
        <f t="shared" si="37"/>
        <v>Lençóis Paulista5004</v>
      </c>
      <c r="AZ101" s="16" t="str">
        <f t="shared" si="38"/>
        <v>50045004</v>
      </c>
      <c r="BA101" s="16" t="str">
        <f t="shared" si="39"/>
        <v>Lençóis Paulista5004</v>
      </c>
      <c r="BB101" s="17" t="e">
        <f>VLOOKUP(AY101,#REF!,2,0)</f>
        <v>#REF!</v>
      </c>
      <c r="BC101" s="17" t="e">
        <f>VLOOKUP(AZ101,#REF!,2,0)</f>
        <v>#REF!</v>
      </c>
      <c r="BD101" s="17" t="e">
        <f>VLOOKUP(BA101,#REF!,2,0)</f>
        <v>#REF!</v>
      </c>
      <c r="BE101" s="18" t="e">
        <f t="shared" si="40"/>
        <v>#REF!</v>
      </c>
      <c r="BF101" s="19" t="e">
        <f t="shared" si="41"/>
        <v>#REF!</v>
      </c>
      <c r="BG101" s="19">
        <v>2.0056818181818183</v>
      </c>
      <c r="BH101" s="19" t="e">
        <f t="shared" si="42"/>
        <v>#REF!</v>
      </c>
      <c r="BI101" s="18" t="e">
        <f t="shared" si="43"/>
        <v>#REF!</v>
      </c>
      <c r="BJ101" s="16">
        <f>Solicitacao_Prancha[[#This Row],[qnt_equipamento]]</f>
        <v>1</v>
      </c>
      <c r="BK101" s="19" t="e">
        <f t="shared" si="44"/>
        <v>#REF!</v>
      </c>
    </row>
    <row r="102" spans="1:63" ht="11.25" x14ac:dyDescent="0.2">
      <c r="A102" s="1">
        <v>2592</v>
      </c>
      <c r="B102" s="1" t="s">
        <v>553</v>
      </c>
      <c r="C102" s="1" t="s">
        <v>68</v>
      </c>
      <c r="D102" s="3">
        <v>45618.441666666666</v>
      </c>
      <c r="E102" s="1" t="s">
        <v>80</v>
      </c>
      <c r="F102" s="1" t="s">
        <v>69</v>
      </c>
      <c r="G102" s="1">
        <v>2</v>
      </c>
      <c r="H102" s="1" t="s">
        <v>38</v>
      </c>
      <c r="I102" s="1" t="s">
        <v>229</v>
      </c>
      <c r="J102" s="1" t="s">
        <v>233</v>
      </c>
      <c r="K102" s="1" t="s">
        <v>102</v>
      </c>
      <c r="M102" s="1"/>
      <c r="N102" s="1"/>
      <c r="O102" s="2">
        <v>45619.625</v>
      </c>
      <c r="P102" s="1" t="s">
        <v>467</v>
      </c>
      <c r="Q102" s="1" t="s">
        <v>171</v>
      </c>
      <c r="R102" s="1" t="s">
        <v>172</v>
      </c>
      <c r="T102" s="1" t="s">
        <v>88</v>
      </c>
      <c r="U102" s="1" t="s">
        <v>146</v>
      </c>
      <c r="Y102" s="1" t="s">
        <v>283</v>
      </c>
      <c r="Z102" s="1" t="s">
        <v>243</v>
      </c>
      <c r="AB102" s="1" t="s">
        <v>554</v>
      </c>
      <c r="AD102" s="1"/>
      <c r="AF102" s="1"/>
      <c r="AJ102" s="2">
        <v>45618.44394675926</v>
      </c>
      <c r="AK102" s="1" t="s">
        <v>168</v>
      </c>
      <c r="AL102" s="2">
        <v>45618.44394675926</v>
      </c>
      <c r="AM102" s="1" t="s">
        <v>168</v>
      </c>
      <c r="AO102" s="1">
        <v>-48.891125041999942</v>
      </c>
      <c r="AP102" s="1">
        <v>-22.519421288999979</v>
      </c>
      <c r="AQ102" s="9" t="e">
        <f>VLOOKUP(AW102,#REF!,2,0)</f>
        <v>#REF!</v>
      </c>
      <c r="AR102" s="9" t="e">
        <f>VLOOKUP(AX102,#REF!,2,0)</f>
        <v>#REF!</v>
      </c>
      <c r="AS102" s="13">
        <f>Solicitacao_Prancha[[#This Row],[data_reserva]]</f>
        <v>45619.625</v>
      </c>
      <c r="AT102" s="13" t="str">
        <f t="shared" si="36"/>
        <v>Não Aderente</v>
      </c>
      <c r="AU102" s="14">
        <f>((CONCATENATE(Solicitacao_Prancha[[#This Row],[data_calc]]," ",Solicitacao_Prancha[[#This Row],[hora_calc]])-Solicitacao_Prancha[[#This Row],[data_]])*24)+3</f>
        <v>24.400000000081491</v>
      </c>
      <c r="AV102" s="15" t="s">
        <v>577</v>
      </c>
      <c r="AW102" s="16" t="str">
        <f>LEFT(Solicitacao_Prancha[[#This Row],[fazenda_origem]],4)</f>
        <v>2081</v>
      </c>
      <c r="AX102" s="16" t="str">
        <f>LEFT(Solicitacao_Prancha[[#This Row],[fazenda_destino]],4)</f>
        <v>0474</v>
      </c>
      <c r="AY102" s="16" t="str">
        <f t="shared" si="37"/>
        <v>Lençóis Paulista2081</v>
      </c>
      <c r="AZ102" s="16" t="str">
        <f t="shared" si="38"/>
        <v>20810474</v>
      </c>
      <c r="BA102" s="16" t="str">
        <f t="shared" si="39"/>
        <v>Lençóis Paulista0474</v>
      </c>
      <c r="BB102" s="17" t="e">
        <f>VLOOKUP(AY102,#REF!,2,0)</f>
        <v>#REF!</v>
      </c>
      <c r="BC102" s="17" t="e">
        <f>VLOOKUP(AZ102,#REF!,2,0)</f>
        <v>#REF!</v>
      </c>
      <c r="BD102" s="17" t="e">
        <f>VLOOKUP(BA102,#REF!,2,0)</f>
        <v>#REF!</v>
      </c>
      <c r="BE102" s="18" t="e">
        <f t="shared" si="40"/>
        <v>#REF!</v>
      </c>
      <c r="BF102" s="19" t="e">
        <f t="shared" si="41"/>
        <v>#REF!</v>
      </c>
      <c r="BG102" s="19">
        <v>2.0056818181818183</v>
      </c>
      <c r="BH102" s="19" t="e">
        <f t="shared" si="42"/>
        <v>#REF!</v>
      </c>
      <c r="BI102" s="18" t="e">
        <f t="shared" si="43"/>
        <v>#REF!</v>
      </c>
      <c r="BJ102" s="16">
        <f>Solicitacao_Prancha[[#This Row],[qnt_equipamento]]</f>
        <v>2</v>
      </c>
      <c r="BK102" s="19" t="e">
        <f t="shared" si="44"/>
        <v>#REF!</v>
      </c>
    </row>
    <row r="103" spans="1:63" ht="11.25" x14ac:dyDescent="0.2">
      <c r="A103" s="1">
        <v>2593</v>
      </c>
      <c r="B103" s="1" t="s">
        <v>555</v>
      </c>
      <c r="C103" s="1" t="s">
        <v>68</v>
      </c>
      <c r="D103" s="3">
        <v>45618.443749999999</v>
      </c>
      <c r="E103" s="1" t="s">
        <v>80</v>
      </c>
      <c r="F103" s="1" t="s">
        <v>60</v>
      </c>
      <c r="G103" s="1">
        <v>1</v>
      </c>
      <c r="H103" s="1" t="s">
        <v>38</v>
      </c>
      <c r="I103" s="1" t="s">
        <v>228</v>
      </c>
      <c r="J103" s="1" t="s">
        <v>229</v>
      </c>
      <c r="K103" s="1" t="s">
        <v>102</v>
      </c>
      <c r="M103" s="1"/>
      <c r="N103" s="1"/>
      <c r="O103" s="2">
        <v>45619.625</v>
      </c>
      <c r="P103" s="1" t="s">
        <v>467</v>
      </c>
      <c r="Q103" s="1" t="s">
        <v>171</v>
      </c>
      <c r="R103" s="1" t="s">
        <v>172</v>
      </c>
      <c r="T103" s="1" t="s">
        <v>88</v>
      </c>
      <c r="U103" s="1" t="s">
        <v>146</v>
      </c>
      <c r="Y103" s="1" t="s">
        <v>283</v>
      </c>
      <c r="Z103" s="1" t="s">
        <v>243</v>
      </c>
      <c r="AB103" s="1" t="s">
        <v>556</v>
      </c>
      <c r="AD103" s="1"/>
      <c r="AF103" s="1"/>
      <c r="AJ103" s="2">
        <v>45618.445</v>
      </c>
      <c r="AK103" s="1" t="s">
        <v>168</v>
      </c>
      <c r="AL103" s="2">
        <v>45618.445</v>
      </c>
      <c r="AM103" s="1" t="s">
        <v>168</v>
      </c>
      <c r="AO103" s="1">
        <v>-48.891125041999942</v>
      </c>
      <c r="AP103" s="1">
        <v>-22.519421288999979</v>
      </c>
      <c r="AQ103" s="9" t="e">
        <f>VLOOKUP(AW103,#REF!,2,0)</f>
        <v>#REF!</v>
      </c>
      <c r="AR103" s="9" t="e">
        <f>VLOOKUP(AX103,#REF!,2,0)</f>
        <v>#REF!</v>
      </c>
      <c r="AS103" s="13">
        <f>Solicitacao_Prancha[[#This Row],[data_reserva]]</f>
        <v>45619.625</v>
      </c>
      <c r="AT103" s="13" t="str">
        <f t="shared" si="36"/>
        <v>Não Aderente</v>
      </c>
      <c r="AU103" s="14">
        <f>((CONCATENATE(Solicitacao_Prancha[[#This Row],[data_calc]]," ",Solicitacao_Prancha[[#This Row],[hora_calc]])-Solicitacao_Prancha[[#This Row],[data_]])*24)+3</f>
        <v>24.350000000093132</v>
      </c>
      <c r="AV103" s="15" t="s">
        <v>577</v>
      </c>
      <c r="AW103" s="16" t="str">
        <f>LEFT(Solicitacao_Prancha[[#This Row],[fazenda_origem]],4)</f>
        <v>2081</v>
      </c>
      <c r="AX103" s="16" t="str">
        <f>LEFT(Solicitacao_Prancha[[#This Row],[fazenda_destino]],4)</f>
        <v>0474</v>
      </c>
      <c r="AY103" s="16" t="str">
        <f t="shared" si="37"/>
        <v>Lençóis Paulista2081</v>
      </c>
      <c r="AZ103" s="16" t="str">
        <f t="shared" si="38"/>
        <v>20810474</v>
      </c>
      <c r="BA103" s="16" t="str">
        <f t="shared" si="39"/>
        <v>Lençóis Paulista0474</v>
      </c>
      <c r="BB103" s="17" t="e">
        <f>VLOOKUP(AY103,#REF!,2,0)</f>
        <v>#REF!</v>
      </c>
      <c r="BC103" s="17" t="e">
        <f>VLOOKUP(AZ103,#REF!,2,0)</f>
        <v>#REF!</v>
      </c>
      <c r="BD103" s="17" t="e">
        <f>VLOOKUP(BA103,#REF!,2,0)</f>
        <v>#REF!</v>
      </c>
      <c r="BE103" s="18" t="e">
        <f t="shared" si="40"/>
        <v>#REF!</v>
      </c>
      <c r="BF103" s="19" t="e">
        <f t="shared" si="41"/>
        <v>#REF!</v>
      </c>
      <c r="BG103" s="19">
        <v>2.0056818181818183</v>
      </c>
      <c r="BH103" s="19" t="e">
        <f t="shared" si="42"/>
        <v>#REF!</v>
      </c>
      <c r="BI103" s="18" t="e">
        <f t="shared" si="43"/>
        <v>#REF!</v>
      </c>
      <c r="BJ103" s="16">
        <f>Solicitacao_Prancha[[#This Row],[qnt_equipamento]]</f>
        <v>1</v>
      </c>
      <c r="BK103" s="19" t="e">
        <f t="shared" si="44"/>
        <v>#REF!</v>
      </c>
    </row>
    <row r="104" spans="1:63" ht="11.25" x14ac:dyDescent="0.2">
      <c r="A104" s="1">
        <v>2594</v>
      </c>
      <c r="B104" s="1" t="s">
        <v>557</v>
      </c>
      <c r="C104" s="1" t="s">
        <v>52</v>
      </c>
      <c r="D104" s="3">
        <v>45618.460416666669</v>
      </c>
      <c r="E104" s="1" t="s">
        <v>53</v>
      </c>
      <c r="F104" s="1" t="s">
        <v>94</v>
      </c>
      <c r="G104" s="1">
        <v>1</v>
      </c>
      <c r="H104" s="1" t="s">
        <v>95</v>
      </c>
      <c r="I104" s="1" t="s">
        <v>228</v>
      </c>
      <c r="J104" s="1" t="s">
        <v>229</v>
      </c>
      <c r="K104" s="1" t="s">
        <v>102</v>
      </c>
      <c r="M104" s="1"/>
      <c r="N104" s="1"/>
      <c r="O104" s="2">
        <v>45619.625</v>
      </c>
      <c r="P104" s="1" t="s">
        <v>467</v>
      </c>
      <c r="Q104" s="1" t="s">
        <v>186</v>
      </c>
      <c r="R104" s="1" t="s">
        <v>187</v>
      </c>
      <c r="T104" s="1" t="s">
        <v>36</v>
      </c>
      <c r="U104" s="1" t="s">
        <v>131</v>
      </c>
      <c r="Y104" s="1" t="s">
        <v>280</v>
      </c>
      <c r="AB104" s="1" t="s">
        <v>558</v>
      </c>
      <c r="AD104" s="1"/>
      <c r="AF104" s="1"/>
      <c r="AJ104" s="2">
        <v>45618.462766203702</v>
      </c>
      <c r="AK104" s="1" t="s">
        <v>168</v>
      </c>
      <c r="AL104" s="2">
        <v>45618.462766203702</v>
      </c>
      <c r="AM104" s="1" t="s">
        <v>168</v>
      </c>
      <c r="AO104" s="1">
        <v>-48.820644383999927</v>
      </c>
      <c r="AP104" s="1">
        <v>-22.569722136999928</v>
      </c>
      <c r="AQ104" s="9" t="e">
        <f>VLOOKUP(AW104,#REF!,2,0)</f>
        <v>#REF!</v>
      </c>
      <c r="AR104" s="9" t="e">
        <f>VLOOKUP(AX104,#REF!,2,0)</f>
        <v>#REF!</v>
      </c>
      <c r="AS104" s="13">
        <f>Solicitacao_Prancha[[#This Row],[data_reserva]]</f>
        <v>45619.625</v>
      </c>
      <c r="AT104" s="13" t="str">
        <f t="shared" si="36"/>
        <v>Não Aderente</v>
      </c>
      <c r="AU104" s="14">
        <f>((CONCATENATE(Solicitacao_Prancha[[#This Row],[data_calc]]," ",Solicitacao_Prancha[[#This Row],[hora_calc]])-Solicitacao_Prancha[[#This Row],[data_]])*24)+3</f>
        <v>22.949999999895226</v>
      </c>
      <c r="AV104" s="15" t="s">
        <v>577</v>
      </c>
      <c r="AW104" s="16" t="str">
        <f>LEFT(Solicitacao_Prancha[[#This Row],[fazenda_origem]],4)</f>
        <v>0001</v>
      </c>
      <c r="AX104" s="16" t="str">
        <f>LEFT(Solicitacao_Prancha[[#This Row],[fazenda_destino]],4)</f>
        <v>0265</v>
      </c>
      <c r="AY104" s="16" t="str">
        <f t="shared" si="37"/>
        <v>Lençóis Paulista0001</v>
      </c>
      <c r="AZ104" s="16" t="str">
        <f t="shared" si="38"/>
        <v>00010265</v>
      </c>
      <c r="BA104" s="16" t="str">
        <f t="shared" si="39"/>
        <v>Lençóis Paulista0265</v>
      </c>
      <c r="BB104" s="17" t="e">
        <f>VLOOKUP(AY104,#REF!,2,0)</f>
        <v>#REF!</v>
      </c>
      <c r="BC104" s="17" t="e">
        <f>VLOOKUP(AZ104,#REF!,2,0)</f>
        <v>#REF!</v>
      </c>
      <c r="BD104" s="17" t="e">
        <f>VLOOKUP(BA104,#REF!,2,0)</f>
        <v>#REF!</v>
      </c>
      <c r="BE104" s="18" t="e">
        <f t="shared" si="40"/>
        <v>#REF!</v>
      </c>
      <c r="BF104" s="19" t="e">
        <f t="shared" si="41"/>
        <v>#REF!</v>
      </c>
      <c r="BG104" s="19">
        <v>2.0056818181818183</v>
      </c>
      <c r="BH104" s="19" t="e">
        <f t="shared" si="42"/>
        <v>#REF!</v>
      </c>
      <c r="BI104" s="18" t="e">
        <f t="shared" si="43"/>
        <v>#REF!</v>
      </c>
      <c r="BJ104" s="16">
        <f>Solicitacao_Prancha[[#This Row],[qnt_equipamento]]</f>
        <v>1</v>
      </c>
      <c r="BK104" s="19" t="e">
        <f t="shared" si="44"/>
        <v>#REF!</v>
      </c>
    </row>
    <row r="105" spans="1:63" ht="11.25" x14ac:dyDescent="0.2">
      <c r="A105" s="1">
        <v>2595</v>
      </c>
      <c r="B105" s="1" t="s">
        <v>559</v>
      </c>
      <c r="C105" s="1" t="s">
        <v>59</v>
      </c>
      <c r="D105" s="3">
        <v>45618.499305555553</v>
      </c>
      <c r="E105" s="1" t="s">
        <v>159</v>
      </c>
      <c r="F105" s="1" t="s">
        <v>57</v>
      </c>
      <c r="G105" s="1">
        <v>1</v>
      </c>
      <c r="H105" s="1" t="s">
        <v>103</v>
      </c>
      <c r="I105" s="1" t="s">
        <v>228</v>
      </c>
      <c r="J105" s="1" t="s">
        <v>233</v>
      </c>
      <c r="K105" s="1" t="s">
        <v>35</v>
      </c>
      <c r="M105" s="1"/>
      <c r="N105" s="1"/>
      <c r="O105" s="2">
        <v>45619.625</v>
      </c>
      <c r="P105" s="1" t="s">
        <v>467</v>
      </c>
      <c r="Q105" s="1" t="s">
        <v>179</v>
      </c>
      <c r="R105" s="1" t="s">
        <v>179</v>
      </c>
      <c r="T105" s="1" t="s">
        <v>164</v>
      </c>
      <c r="U105" s="1" t="s">
        <v>117</v>
      </c>
      <c r="AB105" s="1" t="s">
        <v>560</v>
      </c>
      <c r="AD105" s="1"/>
      <c r="AF105" s="1"/>
      <c r="AJ105" s="2">
        <v>45618.500868055555</v>
      </c>
      <c r="AK105" s="1" t="s">
        <v>168</v>
      </c>
      <c r="AL105" s="2">
        <v>45618.500868055555</v>
      </c>
      <c r="AM105" s="1" t="s">
        <v>168</v>
      </c>
      <c r="AN105" s="1" t="s">
        <v>392</v>
      </c>
      <c r="AO105" s="1">
        <v>-49.417883569999958</v>
      </c>
      <c r="AP105" s="1">
        <v>-22.21575917999996</v>
      </c>
      <c r="AQ105" s="9" t="e">
        <f>VLOOKUP(AW105,#REF!,2,0)</f>
        <v>#REF!</v>
      </c>
      <c r="AR105" s="9" t="e">
        <f>VLOOKUP(AX105,#REF!,2,0)</f>
        <v>#REF!</v>
      </c>
      <c r="AS105" s="13">
        <f>Solicitacao_Prancha[[#This Row],[data_reserva]]</f>
        <v>45619.625</v>
      </c>
      <c r="AT105" s="13" t="str">
        <f t="shared" si="36"/>
        <v>Não Aderente</v>
      </c>
      <c r="AU105" s="14">
        <f>((CONCATENATE(Solicitacao_Prancha[[#This Row],[data_calc]]," ",Solicitacao_Prancha[[#This Row],[hora_calc]])-Solicitacao_Prancha[[#This Row],[data_]])*24)+3</f>
        <v>29.016666666779201</v>
      </c>
      <c r="AV105" s="15" t="s">
        <v>577</v>
      </c>
      <c r="AW105" s="16" t="str">
        <f>LEFT(Solicitacao_Prancha[[#This Row],[fazenda_origem]],4)</f>
        <v>0381</v>
      </c>
      <c r="AX105" s="16" t="str">
        <f>LEFT(Solicitacao_Prancha[[#This Row],[fazenda_destino]],4)</f>
        <v>0325</v>
      </c>
      <c r="AY105" s="16" t="str">
        <f t="shared" si="37"/>
        <v>Lençóis Paulista0381</v>
      </c>
      <c r="AZ105" s="16" t="str">
        <f t="shared" si="38"/>
        <v>03810325</v>
      </c>
      <c r="BA105" s="16" t="str">
        <f t="shared" si="39"/>
        <v>Lençóis Paulista0325</v>
      </c>
      <c r="BB105" s="17" t="e">
        <f>VLOOKUP(AY105,#REF!,2,0)</f>
        <v>#REF!</v>
      </c>
      <c r="BC105" s="17" t="e">
        <f>VLOOKUP(AZ105,#REF!,2,0)</f>
        <v>#REF!</v>
      </c>
      <c r="BD105" s="17" t="e">
        <f>VLOOKUP(BA105,#REF!,2,0)</f>
        <v>#REF!</v>
      </c>
      <c r="BE105" s="18" t="e">
        <f t="shared" si="40"/>
        <v>#REF!</v>
      </c>
      <c r="BF105" s="19" t="e">
        <f t="shared" si="41"/>
        <v>#REF!</v>
      </c>
      <c r="BG105" s="19">
        <v>2.0056818181818183</v>
      </c>
      <c r="BH105" s="19" t="e">
        <f t="shared" si="42"/>
        <v>#REF!</v>
      </c>
      <c r="BI105" s="18" t="e">
        <f t="shared" si="43"/>
        <v>#REF!</v>
      </c>
      <c r="BJ105" s="16">
        <f>Solicitacao_Prancha[[#This Row],[qnt_equipamento]]</f>
        <v>1</v>
      </c>
      <c r="BK105" s="19" t="e">
        <f t="shared" si="44"/>
        <v>#REF!</v>
      </c>
    </row>
    <row r="106" spans="1:63" ht="11.25" x14ac:dyDescent="0.2">
      <c r="A106" s="1">
        <v>2596</v>
      </c>
      <c r="B106" s="1" t="s">
        <v>561</v>
      </c>
      <c r="C106" s="1" t="s">
        <v>48</v>
      </c>
      <c r="D106" s="3">
        <v>45618.541666666664</v>
      </c>
      <c r="E106" s="1" t="s">
        <v>315</v>
      </c>
      <c r="F106" s="1" t="s">
        <v>63</v>
      </c>
      <c r="G106" s="1">
        <v>1</v>
      </c>
      <c r="H106" s="1" t="s">
        <v>43</v>
      </c>
      <c r="I106" s="1" t="s">
        <v>228</v>
      </c>
      <c r="J106" s="1" t="s">
        <v>229</v>
      </c>
      <c r="K106" s="1" t="s">
        <v>35</v>
      </c>
      <c r="M106" s="1"/>
      <c r="N106" s="1"/>
      <c r="O106" s="2">
        <v>45620.625</v>
      </c>
      <c r="P106" s="1" t="s">
        <v>562</v>
      </c>
      <c r="Q106" s="1" t="s">
        <v>185</v>
      </c>
      <c r="R106" s="1" t="s">
        <v>185</v>
      </c>
      <c r="T106" s="1" t="s">
        <v>458</v>
      </c>
      <c r="U106" s="1" t="s">
        <v>252</v>
      </c>
      <c r="AB106" s="1" t="s">
        <v>563</v>
      </c>
      <c r="AD106" s="1"/>
      <c r="AF106" s="1"/>
      <c r="AJ106" s="2">
        <v>45618.542905092596</v>
      </c>
      <c r="AK106" s="1" t="s">
        <v>168</v>
      </c>
      <c r="AL106" s="2">
        <v>45618.542905092596</v>
      </c>
      <c r="AM106" s="1" t="s">
        <v>168</v>
      </c>
      <c r="AN106" s="1" t="s">
        <v>392</v>
      </c>
      <c r="AO106" s="1">
        <v>-49.197382432999973</v>
      </c>
      <c r="AP106" s="1">
        <v>-22.271156650999959</v>
      </c>
      <c r="AQ106" s="9" t="e">
        <f>VLOOKUP(AW106,#REF!,2,0)</f>
        <v>#REF!</v>
      </c>
      <c r="AR106" s="9" t="e">
        <f>VLOOKUP(AX106,#REF!,2,0)</f>
        <v>#REF!</v>
      </c>
      <c r="AS106" s="13">
        <f>Solicitacao_Prancha[[#This Row],[data_reserva]]</f>
        <v>45620.625</v>
      </c>
      <c r="AT106" s="13" t="str">
        <f t="shared" si="36"/>
        <v>Aderente</v>
      </c>
      <c r="AU106" s="14">
        <f>((CONCATENATE(Solicitacao_Prancha[[#This Row],[data_calc]]," ",Solicitacao_Prancha[[#This Row],[hora_calc]])-Solicitacao_Prancha[[#This Row],[data_]])*24)+3</f>
        <v>53.000000000058208</v>
      </c>
      <c r="AV106" s="15" t="s">
        <v>577</v>
      </c>
      <c r="AW106" s="16" t="str">
        <f>LEFT(Solicitacao_Prancha[[#This Row],[fazenda_origem]],4)</f>
        <v>0347</v>
      </c>
      <c r="AX106" s="16" t="str">
        <f>LEFT(Solicitacao_Prancha[[#This Row],[fazenda_destino]],4)</f>
        <v>0073</v>
      </c>
      <c r="AY106" s="16" t="str">
        <f t="shared" si="37"/>
        <v>Lençóis Paulista0347</v>
      </c>
      <c r="AZ106" s="16" t="str">
        <f t="shared" si="38"/>
        <v>03470073</v>
      </c>
      <c r="BA106" s="16" t="str">
        <f t="shared" si="39"/>
        <v>Lençóis Paulista0073</v>
      </c>
      <c r="BB106" s="17" t="e">
        <f>VLOOKUP(AY106,#REF!,2,0)</f>
        <v>#REF!</v>
      </c>
      <c r="BC106" s="17" t="e">
        <f>VLOOKUP(AZ106,#REF!,2,0)</f>
        <v>#REF!</v>
      </c>
      <c r="BD106" s="17" t="e">
        <f>VLOOKUP(BA106,#REF!,2,0)</f>
        <v>#REF!</v>
      </c>
      <c r="BE106" s="18" t="e">
        <f t="shared" si="40"/>
        <v>#REF!</v>
      </c>
      <c r="BF106" s="19" t="e">
        <f t="shared" si="41"/>
        <v>#REF!</v>
      </c>
      <c r="BG106" s="19">
        <v>2.0056818181818183</v>
      </c>
      <c r="BH106" s="19" t="e">
        <f t="shared" si="42"/>
        <v>#REF!</v>
      </c>
      <c r="BI106" s="18" t="e">
        <f t="shared" si="43"/>
        <v>#REF!</v>
      </c>
      <c r="BJ106" s="16">
        <f>Solicitacao_Prancha[[#This Row],[qnt_equipamento]]</f>
        <v>1</v>
      </c>
      <c r="BK106" s="19" t="e">
        <f t="shared" si="44"/>
        <v>#REF!</v>
      </c>
    </row>
    <row r="107" spans="1:63" ht="11.25" x14ac:dyDescent="0.2">
      <c r="A107" s="1">
        <v>2597</v>
      </c>
      <c r="B107" s="1" t="s">
        <v>580</v>
      </c>
      <c r="C107" s="1" t="s">
        <v>68</v>
      </c>
      <c r="D107" s="3">
        <v>45618.626388888886</v>
      </c>
      <c r="E107" s="1" t="s">
        <v>84</v>
      </c>
      <c r="F107" s="1" t="s">
        <v>69</v>
      </c>
      <c r="G107" s="1">
        <v>3</v>
      </c>
      <c r="H107" s="1" t="s">
        <v>56</v>
      </c>
      <c r="I107" s="1" t="s">
        <v>233</v>
      </c>
      <c r="J107" s="1" t="s">
        <v>233</v>
      </c>
      <c r="K107" s="1" t="s">
        <v>35</v>
      </c>
      <c r="M107" s="1"/>
      <c r="N107" s="1"/>
      <c r="O107" s="2">
        <v>45620.625</v>
      </c>
      <c r="P107" s="1" t="s">
        <v>562</v>
      </c>
      <c r="Q107" s="1" t="s">
        <v>194</v>
      </c>
      <c r="R107" s="1" t="s">
        <v>194</v>
      </c>
      <c r="T107" s="1" t="s">
        <v>536</v>
      </c>
      <c r="U107" s="1" t="s">
        <v>141</v>
      </c>
      <c r="AB107" s="1" t="s">
        <v>581</v>
      </c>
      <c r="AD107" s="1"/>
      <c r="AF107" s="1"/>
      <c r="AJ107" s="2">
        <v>45618.628101851849</v>
      </c>
      <c r="AK107" s="1" t="s">
        <v>168</v>
      </c>
      <c r="AL107" s="2">
        <v>45618.628101851849</v>
      </c>
      <c r="AM107" s="1" t="s">
        <v>168</v>
      </c>
      <c r="AN107" s="1" t="s">
        <v>392</v>
      </c>
      <c r="AO107" s="1">
        <v>-48.811262016999933</v>
      </c>
      <c r="AP107" s="1">
        <v>-22.543864049999971</v>
      </c>
      <c r="AQ107" s="9" t="e">
        <f>VLOOKUP(AW107,#REF!,2,0)</f>
        <v>#REF!</v>
      </c>
      <c r="AR107" s="9" t="e">
        <f>VLOOKUP(AX107,#REF!,2,0)</f>
        <v>#REF!</v>
      </c>
      <c r="AS107" s="13">
        <f>Solicitacao_Prancha[[#This Row],[data_reserva]]</f>
        <v>45620.625</v>
      </c>
      <c r="AT107" s="13" t="str">
        <f t="shared" si="36"/>
        <v>Aderente</v>
      </c>
      <c r="AU107" s="14">
        <f>((CONCATENATE(Solicitacao_Prancha[[#This Row],[data_calc]]," ",Solicitacao_Prancha[[#This Row],[hora_calc]])-Solicitacao_Prancha[[#This Row],[data_]])*24)+3</f>
        <v>48</v>
      </c>
      <c r="AV107" s="15" t="s">
        <v>577</v>
      </c>
      <c r="AW107" s="16" t="str">
        <f>LEFT(Solicitacao_Prancha[[#This Row],[fazenda_origem]],4)</f>
        <v>0807</v>
      </c>
      <c r="AX107" s="16" t="str">
        <f>LEFT(Solicitacao_Prancha[[#This Row],[fazenda_destino]],4)</f>
        <v>0405</v>
      </c>
      <c r="AY107" s="16" t="str">
        <f t="shared" si="37"/>
        <v>Lençóis Paulista0807</v>
      </c>
      <c r="AZ107" s="16" t="str">
        <f t="shared" si="38"/>
        <v>08070405</v>
      </c>
      <c r="BA107" s="16" t="str">
        <f t="shared" si="39"/>
        <v>Lençóis Paulista0405</v>
      </c>
      <c r="BB107" s="17" t="e">
        <f>VLOOKUP(AY107,#REF!,2,0)</f>
        <v>#REF!</v>
      </c>
      <c r="BC107" s="17" t="e">
        <f>VLOOKUP(AZ107,#REF!,2,0)</f>
        <v>#REF!</v>
      </c>
      <c r="BD107" s="17" t="e">
        <f>VLOOKUP(BA107,#REF!,2,0)</f>
        <v>#REF!</v>
      </c>
      <c r="BE107" s="18" t="e">
        <f t="shared" si="40"/>
        <v>#REF!</v>
      </c>
      <c r="BF107" s="19" t="e">
        <f t="shared" si="41"/>
        <v>#REF!</v>
      </c>
      <c r="BG107" s="19">
        <v>2.0056818181818183</v>
      </c>
      <c r="BH107" s="19" t="e">
        <f t="shared" si="42"/>
        <v>#REF!</v>
      </c>
      <c r="BI107" s="18" t="e">
        <f t="shared" si="43"/>
        <v>#REF!</v>
      </c>
      <c r="BJ107" s="16">
        <f>Solicitacao_Prancha[[#This Row],[qnt_equipamento]]</f>
        <v>3</v>
      </c>
      <c r="BK107" s="19" t="e">
        <f t="shared" si="44"/>
        <v>#REF!</v>
      </c>
    </row>
    <row r="108" spans="1:63" ht="11.25" x14ac:dyDescent="0.2">
      <c r="A108" s="1">
        <v>2598</v>
      </c>
      <c r="B108" s="1" t="s">
        <v>582</v>
      </c>
      <c r="C108" s="1" t="s">
        <v>33</v>
      </c>
      <c r="D108" s="3">
        <v>45618.663888888892</v>
      </c>
      <c r="E108" s="1" t="s">
        <v>133</v>
      </c>
      <c r="F108" s="1" t="s">
        <v>34</v>
      </c>
      <c r="G108" s="1">
        <v>8</v>
      </c>
      <c r="H108" s="1" t="s">
        <v>61</v>
      </c>
      <c r="I108" s="1" t="s">
        <v>230</v>
      </c>
      <c r="J108" s="1" t="s">
        <v>229</v>
      </c>
      <c r="K108" s="1" t="s">
        <v>35</v>
      </c>
      <c r="M108" s="1"/>
      <c r="N108" s="1"/>
      <c r="O108" s="2">
        <v>45620.625</v>
      </c>
      <c r="P108" s="1" t="s">
        <v>562</v>
      </c>
      <c r="Q108" s="1" t="s">
        <v>183</v>
      </c>
      <c r="R108" s="1" t="s">
        <v>184</v>
      </c>
      <c r="T108" s="1" t="s">
        <v>291</v>
      </c>
      <c r="U108" s="1" t="s">
        <v>458</v>
      </c>
      <c r="AB108" s="1" t="s">
        <v>583</v>
      </c>
      <c r="AD108" s="1"/>
      <c r="AF108" s="1"/>
      <c r="AJ108" s="2">
        <v>45618.667025462964</v>
      </c>
      <c r="AK108" s="1" t="s">
        <v>168</v>
      </c>
      <c r="AL108" s="2">
        <v>45618.667025462964</v>
      </c>
      <c r="AM108" s="1" t="s">
        <v>168</v>
      </c>
      <c r="AN108" s="1" t="s">
        <v>392</v>
      </c>
      <c r="AO108" s="1">
        <v>-49.219065999999941</v>
      </c>
      <c r="AP108" s="1">
        <v>-22.65288849999996</v>
      </c>
      <c r="AQ108" s="9" t="e">
        <f>VLOOKUP(AW108,#REF!,2,0)</f>
        <v>#REF!</v>
      </c>
      <c r="AR108" s="9" t="e">
        <f>VLOOKUP(AX108,#REF!,2,0)</f>
        <v>#REF!</v>
      </c>
      <c r="AS108" s="13">
        <f>Solicitacao_Prancha[[#This Row],[data_reserva]]</f>
        <v>45620.625</v>
      </c>
      <c r="AT108" s="13" t="str">
        <f t="shared" si="36"/>
        <v>Não Aderente</v>
      </c>
      <c r="AU108" s="14">
        <f>((CONCATENATE(Solicitacao_Prancha[[#This Row],[data_calc]]," ",Solicitacao_Prancha[[#This Row],[hora_calc]])-Solicitacao_Prancha[[#This Row],[data_]])*24)+3</f>
        <v>37.066666666651145</v>
      </c>
      <c r="AV108" s="15" t="s">
        <v>577</v>
      </c>
      <c r="AW108" s="16" t="str">
        <f>LEFT(Solicitacao_Prancha[[#This Row],[fazenda_origem]],4)</f>
        <v>0078</v>
      </c>
      <c r="AX108" s="16" t="str">
        <f>LEFT(Solicitacao_Prancha[[#This Row],[fazenda_destino]],4)</f>
        <v>0347</v>
      </c>
      <c r="AY108" s="16" t="str">
        <f t="shared" si="37"/>
        <v>Lençóis Paulista0078</v>
      </c>
      <c r="AZ108" s="16" t="str">
        <f t="shared" si="38"/>
        <v>00780347</v>
      </c>
      <c r="BA108" s="16" t="str">
        <f t="shared" si="39"/>
        <v>Lençóis Paulista0347</v>
      </c>
      <c r="BB108" s="17" t="e">
        <f>VLOOKUP(AY108,#REF!,2,0)</f>
        <v>#REF!</v>
      </c>
      <c r="BC108" s="17" t="e">
        <f>VLOOKUP(AZ108,#REF!,2,0)</f>
        <v>#REF!</v>
      </c>
      <c r="BD108" s="17" t="e">
        <f>VLOOKUP(BA108,#REF!,2,0)</f>
        <v>#REF!</v>
      </c>
      <c r="BE108" s="18" t="e">
        <f t="shared" si="40"/>
        <v>#REF!</v>
      </c>
      <c r="BF108" s="19" t="e">
        <f t="shared" si="41"/>
        <v>#REF!</v>
      </c>
      <c r="BG108" s="19">
        <v>2.0056818181818183</v>
      </c>
      <c r="BH108" s="19" t="e">
        <f t="shared" si="42"/>
        <v>#REF!</v>
      </c>
      <c r="BI108" s="18" t="e">
        <f t="shared" si="43"/>
        <v>#REF!</v>
      </c>
      <c r="BJ108" s="16">
        <f>Solicitacao_Prancha[[#This Row],[qnt_equipamento]]</f>
        <v>8</v>
      </c>
      <c r="BK108" s="19" t="e">
        <f t="shared" si="44"/>
        <v>#REF!</v>
      </c>
    </row>
    <row r="109" spans="1:63" ht="11.25" x14ac:dyDescent="0.2">
      <c r="A109" s="1">
        <v>2599</v>
      </c>
      <c r="B109" s="1" t="s">
        <v>584</v>
      </c>
      <c r="C109" s="1" t="s">
        <v>33</v>
      </c>
      <c r="D109" s="3">
        <v>45618.668055555558</v>
      </c>
      <c r="E109" s="1" t="s">
        <v>133</v>
      </c>
      <c r="F109" s="1" t="s">
        <v>39</v>
      </c>
      <c r="G109" s="1">
        <v>1</v>
      </c>
      <c r="H109" s="1" t="s">
        <v>61</v>
      </c>
      <c r="I109" s="1" t="s">
        <v>228</v>
      </c>
      <c r="J109" s="1" t="s">
        <v>229</v>
      </c>
      <c r="K109" s="1" t="s">
        <v>35</v>
      </c>
      <c r="M109" s="1"/>
      <c r="N109" s="1"/>
      <c r="O109" s="2">
        <v>45620.625</v>
      </c>
      <c r="P109" s="1" t="s">
        <v>562</v>
      </c>
      <c r="Q109" s="1" t="s">
        <v>181</v>
      </c>
      <c r="R109" s="1" t="s">
        <v>182</v>
      </c>
      <c r="T109" s="1" t="s">
        <v>291</v>
      </c>
      <c r="U109" s="1" t="s">
        <v>458</v>
      </c>
      <c r="AB109" s="1" t="s">
        <v>585</v>
      </c>
      <c r="AD109" s="1"/>
      <c r="AF109" s="1"/>
      <c r="AJ109" s="2">
        <v>45618.671331018515</v>
      </c>
      <c r="AK109" s="1" t="s">
        <v>168</v>
      </c>
      <c r="AL109" s="2">
        <v>45618.671331018515</v>
      </c>
      <c r="AM109" s="1" t="s">
        <v>168</v>
      </c>
      <c r="AN109" s="1" t="s">
        <v>392</v>
      </c>
      <c r="AO109" s="1">
        <v>-49.273451666999961</v>
      </c>
      <c r="AP109" s="1">
        <v>-22.723203332999962</v>
      </c>
      <c r="AQ109" s="9" t="e">
        <f>VLOOKUP(AW109,#REF!,2,0)</f>
        <v>#REF!</v>
      </c>
      <c r="AR109" s="9" t="e">
        <f>VLOOKUP(AX109,#REF!,2,0)</f>
        <v>#REF!</v>
      </c>
      <c r="AS109" s="13">
        <f>Solicitacao_Prancha[[#This Row],[data_reserva]]</f>
        <v>45620.625</v>
      </c>
      <c r="AT109" s="13" t="str">
        <f t="shared" si="36"/>
        <v>Não Aderente</v>
      </c>
      <c r="AU109" s="14">
        <f>((CONCATENATE(Solicitacao_Prancha[[#This Row],[data_calc]]," ",Solicitacao_Prancha[[#This Row],[hora_calc]])-Solicitacao_Prancha[[#This Row],[data_]])*24)+3</f>
        <v>40.96666666661622</v>
      </c>
      <c r="AV109" s="15" t="s">
        <v>577</v>
      </c>
      <c r="AW109" s="16" t="str">
        <f>LEFT(Solicitacao_Prancha[[#This Row],[fazenda_origem]],4)</f>
        <v>0078</v>
      </c>
      <c r="AX109" s="16" t="str">
        <f>LEFT(Solicitacao_Prancha[[#This Row],[fazenda_destino]],4)</f>
        <v>0347</v>
      </c>
      <c r="AY109" s="16" t="str">
        <f t="shared" si="37"/>
        <v>Lençóis Paulista0078</v>
      </c>
      <c r="AZ109" s="16" t="str">
        <f t="shared" si="38"/>
        <v>00780347</v>
      </c>
      <c r="BA109" s="16" t="str">
        <f t="shared" si="39"/>
        <v>Lençóis Paulista0347</v>
      </c>
      <c r="BB109" s="17" t="e">
        <f>VLOOKUP(AY109,#REF!,2,0)</f>
        <v>#REF!</v>
      </c>
      <c r="BC109" s="17" t="e">
        <f>VLOOKUP(AZ109,#REF!,2,0)</f>
        <v>#REF!</v>
      </c>
      <c r="BD109" s="17" t="e">
        <f>VLOOKUP(BA109,#REF!,2,0)</f>
        <v>#REF!</v>
      </c>
      <c r="BE109" s="18" t="e">
        <f t="shared" si="40"/>
        <v>#REF!</v>
      </c>
      <c r="BF109" s="19" t="e">
        <f t="shared" si="41"/>
        <v>#REF!</v>
      </c>
      <c r="BG109" s="19">
        <v>2.0056818181818183</v>
      </c>
      <c r="BH109" s="19" t="e">
        <f t="shared" si="42"/>
        <v>#REF!</v>
      </c>
      <c r="BI109" s="18" t="e">
        <f t="shared" si="43"/>
        <v>#REF!</v>
      </c>
      <c r="BJ109" s="16">
        <f>Solicitacao_Prancha[[#This Row],[qnt_equipamento]]</f>
        <v>1</v>
      </c>
      <c r="BK109" s="19" t="e">
        <f t="shared" si="44"/>
        <v>#REF!</v>
      </c>
    </row>
    <row r="110" spans="1:63" ht="11.25" x14ac:dyDescent="0.2">
      <c r="A110" s="1">
        <v>2600</v>
      </c>
      <c r="B110" s="1" t="s">
        <v>586</v>
      </c>
      <c r="C110" s="1" t="s">
        <v>59</v>
      </c>
      <c r="D110" s="3">
        <v>45618.695833333331</v>
      </c>
      <c r="E110" s="1" t="s">
        <v>159</v>
      </c>
      <c r="F110" s="1" t="s">
        <v>57</v>
      </c>
      <c r="G110" s="1">
        <v>1</v>
      </c>
      <c r="H110" s="1" t="s">
        <v>103</v>
      </c>
      <c r="I110" s="1" t="s">
        <v>228</v>
      </c>
      <c r="J110" s="1" t="s">
        <v>233</v>
      </c>
      <c r="K110" s="1" t="s">
        <v>71</v>
      </c>
      <c r="M110" s="1">
        <v>45618.625</v>
      </c>
      <c r="N110" s="1"/>
      <c r="O110" s="2">
        <v>45619.625</v>
      </c>
      <c r="P110" s="1" t="s">
        <v>467</v>
      </c>
      <c r="Q110" s="1" t="s">
        <v>179</v>
      </c>
      <c r="R110" s="1" t="s">
        <v>179</v>
      </c>
      <c r="S110" s="1" t="s">
        <v>587</v>
      </c>
      <c r="T110" s="1" t="s">
        <v>164</v>
      </c>
      <c r="U110" s="1" t="s">
        <v>117</v>
      </c>
      <c r="X110" s="1" t="s">
        <v>122</v>
      </c>
      <c r="AB110" s="1" t="s">
        <v>560</v>
      </c>
      <c r="AD110" s="1"/>
      <c r="AF110" s="1"/>
      <c r="AJ110" s="2">
        <v>45618.697881944441</v>
      </c>
      <c r="AK110" s="1" t="s">
        <v>168</v>
      </c>
      <c r="AL110" s="2">
        <v>45618.697881944441</v>
      </c>
      <c r="AM110" s="1" t="s">
        <v>168</v>
      </c>
      <c r="AN110" s="1" t="s">
        <v>392</v>
      </c>
      <c r="AO110" s="1">
        <v>-49.340539249999949</v>
      </c>
      <c r="AP110" s="1">
        <v>-22.160655199999951</v>
      </c>
      <c r="AQ110" s="9" t="e">
        <f>VLOOKUP(AW110,#REF!,2,0)</f>
        <v>#REF!</v>
      </c>
      <c r="AR110" s="9" t="e">
        <f>VLOOKUP(AX110,#REF!,2,0)</f>
        <v>#REF!</v>
      </c>
      <c r="AS110" s="13">
        <f>Solicitacao_Prancha[[#This Row],[data_reserva]]</f>
        <v>45619.625</v>
      </c>
      <c r="AT110" s="13" t="str">
        <f t="shared" si="36"/>
        <v>Não Aderente</v>
      </c>
      <c r="AU110" s="14">
        <f>((CONCATENATE(Solicitacao_Prancha[[#This Row],[data_calc]]," ",Solicitacao_Prancha[[#This Row],[hora_calc]])-Solicitacao_Prancha[[#This Row],[data_]])*24)+3</f>
        <v>24.300000000104774</v>
      </c>
      <c r="AV110" s="15" t="s">
        <v>577</v>
      </c>
      <c r="AW110" s="16" t="str">
        <f>LEFT(Solicitacao_Prancha[[#This Row],[fazenda_origem]],4)</f>
        <v>0381</v>
      </c>
      <c r="AX110" s="16" t="str">
        <f>LEFT(Solicitacao_Prancha[[#This Row],[fazenda_destino]],4)</f>
        <v>0325</v>
      </c>
      <c r="AY110" s="16" t="str">
        <f t="shared" si="37"/>
        <v>Lençóis Paulista0381</v>
      </c>
      <c r="AZ110" s="16" t="str">
        <f t="shared" si="38"/>
        <v>03810325</v>
      </c>
      <c r="BA110" s="16" t="str">
        <f t="shared" si="39"/>
        <v>Lençóis Paulista0325</v>
      </c>
      <c r="BB110" s="17" t="e">
        <f>VLOOKUP(AY110,#REF!,2,0)</f>
        <v>#REF!</v>
      </c>
      <c r="BC110" s="17" t="e">
        <f>VLOOKUP(AZ110,#REF!,2,0)</f>
        <v>#REF!</v>
      </c>
      <c r="BD110" s="17" t="e">
        <f>VLOOKUP(BA110,#REF!,2,0)</f>
        <v>#REF!</v>
      </c>
      <c r="BE110" s="18" t="e">
        <f t="shared" si="40"/>
        <v>#REF!</v>
      </c>
      <c r="BF110" s="19" t="e">
        <f t="shared" si="41"/>
        <v>#REF!</v>
      </c>
      <c r="BG110" s="19">
        <v>2.0056818181818183</v>
      </c>
      <c r="BH110" s="19" t="e">
        <f t="shared" si="42"/>
        <v>#REF!</v>
      </c>
      <c r="BI110" s="18" t="e">
        <f t="shared" si="43"/>
        <v>#REF!</v>
      </c>
      <c r="BJ110" s="16">
        <f>Solicitacao_Prancha[[#This Row],[qnt_equipamento]]</f>
        <v>1</v>
      </c>
      <c r="BK110" s="19" t="e">
        <f t="shared" si="44"/>
        <v>#REF!</v>
      </c>
    </row>
    <row r="111" spans="1:63" ht="11.25" x14ac:dyDescent="0.2">
      <c r="A111" s="1">
        <v>2601</v>
      </c>
      <c r="B111" s="1" t="s">
        <v>588</v>
      </c>
      <c r="C111" s="1" t="s">
        <v>33</v>
      </c>
      <c r="D111" s="3">
        <v>45618.731249999997</v>
      </c>
      <c r="E111" s="1" t="s">
        <v>257</v>
      </c>
      <c r="F111" s="1" t="s">
        <v>39</v>
      </c>
      <c r="G111" s="1">
        <v>1</v>
      </c>
      <c r="H111" s="1" t="s">
        <v>38</v>
      </c>
      <c r="I111" s="1" t="s">
        <v>228</v>
      </c>
      <c r="J111" s="1" t="s">
        <v>229</v>
      </c>
      <c r="K111" s="1" t="s">
        <v>35</v>
      </c>
      <c r="M111" s="1"/>
      <c r="N111" s="1"/>
      <c r="O111" s="2">
        <v>45621.625</v>
      </c>
      <c r="P111" s="1" t="s">
        <v>589</v>
      </c>
      <c r="Q111" s="1" t="s">
        <v>174</v>
      </c>
      <c r="R111" s="1" t="s">
        <v>174</v>
      </c>
      <c r="T111" s="1" t="s">
        <v>151</v>
      </c>
      <c r="U111" s="1" t="s">
        <v>294</v>
      </c>
      <c r="X111" s="1" t="s">
        <v>590</v>
      </c>
      <c r="AB111" s="1" t="s">
        <v>591</v>
      </c>
      <c r="AD111" s="1"/>
      <c r="AF111" s="1"/>
      <c r="AJ111" s="2">
        <v>45618.733784722222</v>
      </c>
      <c r="AK111" s="1" t="s">
        <v>168</v>
      </c>
      <c r="AL111" s="2">
        <v>45618.733784722222</v>
      </c>
      <c r="AM111" s="1" t="s">
        <v>168</v>
      </c>
      <c r="AN111" s="1" t="s">
        <v>388</v>
      </c>
      <c r="AO111" s="1">
        <v>-49.198067629999969</v>
      </c>
      <c r="AP111" s="1">
        <v>-22.705557829999979</v>
      </c>
      <c r="AQ111" s="9" t="e">
        <f>VLOOKUP(AW111,#REF!,2,0)</f>
        <v>#REF!</v>
      </c>
      <c r="AR111" s="9" t="e">
        <f>VLOOKUP(AX111,#REF!,2,0)</f>
        <v>#REF!</v>
      </c>
      <c r="AS111" s="20">
        <f>Solicitacao_Prancha[[#This Row],[data_reserva]]</f>
        <v>45621.625</v>
      </c>
      <c r="AT111" s="20" t="str">
        <f t="shared" si="36"/>
        <v>Aderente</v>
      </c>
      <c r="AU111" s="21">
        <f>((CONCATENATE(Solicitacao_Prancha[[#This Row],[data_calc]]," ",Solicitacao_Prancha[[#This Row],[hora_calc]])-Solicitacao_Prancha[[#This Row],[data_]])*24)+3</f>
        <v>67.450000000011642</v>
      </c>
      <c r="AV111" s="20" t="s">
        <v>577</v>
      </c>
      <c r="AW111" s="9" t="str">
        <f>LEFT(Solicitacao_Prancha[[#This Row],[fazenda_origem]],4)</f>
        <v>0262</v>
      </c>
      <c r="AX111" s="9" t="str">
        <f>LEFT(Solicitacao_Prancha[[#This Row],[fazenda_destino]],4)</f>
        <v>0508</v>
      </c>
      <c r="AY111" s="9" t="str">
        <f t="shared" si="37"/>
        <v>Lençóis Paulista0262</v>
      </c>
      <c r="AZ111" s="9" t="str">
        <f t="shared" si="38"/>
        <v>02620508</v>
      </c>
      <c r="BA111" s="9" t="str">
        <f t="shared" si="39"/>
        <v>Lençóis Paulista0508</v>
      </c>
      <c r="BB111" s="21" t="e">
        <f>VLOOKUP(AY111,#REF!,2,0)</f>
        <v>#REF!</v>
      </c>
      <c r="BC111" s="21" t="e">
        <f>VLOOKUP(AZ111,#REF!,2,0)</f>
        <v>#REF!</v>
      </c>
      <c r="BD111" s="21" t="e">
        <f>VLOOKUP(BA111,#REF!,2,0)</f>
        <v>#REF!</v>
      </c>
      <c r="BE111" s="22" t="e">
        <f t="shared" si="40"/>
        <v>#REF!</v>
      </c>
      <c r="BF111" s="23" t="e">
        <f t="shared" si="41"/>
        <v>#REF!</v>
      </c>
      <c r="BG111" s="23">
        <v>2.0056818181818183</v>
      </c>
      <c r="BH111" s="23" t="e">
        <f t="shared" si="42"/>
        <v>#REF!</v>
      </c>
      <c r="BI111" s="22" t="e">
        <f t="shared" si="43"/>
        <v>#REF!</v>
      </c>
      <c r="BJ111" s="9">
        <f>Solicitacao_Prancha[[#This Row],[qnt_equipamento]]</f>
        <v>1</v>
      </c>
      <c r="BK111" s="23" t="e">
        <f t="shared" si="44"/>
        <v>#REF!</v>
      </c>
    </row>
    <row r="112" spans="1:63" ht="11.25" x14ac:dyDescent="0.2">
      <c r="A112" s="1">
        <v>2602</v>
      </c>
      <c r="B112" s="1" t="s">
        <v>592</v>
      </c>
      <c r="C112" s="1" t="s">
        <v>33</v>
      </c>
      <c r="D112" s="3">
        <v>45618.886111111111</v>
      </c>
      <c r="E112" s="1" t="s">
        <v>142</v>
      </c>
      <c r="F112" s="1" t="s">
        <v>34</v>
      </c>
      <c r="G112" s="1">
        <v>8</v>
      </c>
      <c r="H112" s="1" t="s">
        <v>85</v>
      </c>
      <c r="I112" s="1" t="s">
        <v>233</v>
      </c>
      <c r="J112" s="1" t="s">
        <v>233</v>
      </c>
      <c r="K112" s="1" t="s">
        <v>35</v>
      </c>
      <c r="M112" s="1"/>
      <c r="N112" s="1"/>
      <c r="O112" s="2">
        <v>45620.625</v>
      </c>
      <c r="P112" s="1" t="s">
        <v>562</v>
      </c>
      <c r="Q112" s="1" t="s">
        <v>192</v>
      </c>
      <c r="R112" s="1" t="s">
        <v>193</v>
      </c>
      <c r="T112" s="1" t="s">
        <v>308</v>
      </c>
      <c r="U112" s="1" t="s">
        <v>244</v>
      </c>
      <c r="AB112" s="1" t="s">
        <v>593</v>
      </c>
      <c r="AD112" s="1"/>
      <c r="AF112" s="1"/>
      <c r="AJ112" s="2">
        <v>45618.88826388889</v>
      </c>
      <c r="AK112" s="1" t="s">
        <v>168</v>
      </c>
      <c r="AL112" s="2">
        <v>45618.88826388889</v>
      </c>
      <c r="AM112" s="1" t="s">
        <v>168</v>
      </c>
      <c r="AN112" s="1" t="s">
        <v>392</v>
      </c>
      <c r="AO112" s="1">
        <v>-49.705494911999949</v>
      </c>
      <c r="AP112" s="1">
        <v>-22.21275808799993</v>
      </c>
      <c r="AQ112" s="9" t="e">
        <f>VLOOKUP(AW112,#REF!,2,0)</f>
        <v>#REF!</v>
      </c>
      <c r="AR112" s="9" t="e">
        <f>VLOOKUP(AX112,#REF!,2,0)</f>
        <v>#REF!</v>
      </c>
      <c r="AS112" s="20">
        <f>Solicitacao_Prancha[[#This Row],[data_reserva]]</f>
        <v>45620.625</v>
      </c>
      <c r="AT112" s="20" t="str">
        <f t="shared" si="36"/>
        <v>Não Aderente</v>
      </c>
      <c r="AU112" s="21">
        <f>((CONCATENATE(Solicitacao_Prancha[[#This Row],[data_calc]]," ",Solicitacao_Prancha[[#This Row],[hora_calc]])-Solicitacao_Prancha[[#This Row],[data_]])*24)+3</f>
        <v>32.733333333337214</v>
      </c>
      <c r="AV112" s="20" t="s">
        <v>577</v>
      </c>
      <c r="AW112" s="9" t="str">
        <f>LEFT(Solicitacao_Prancha[[#This Row],[fazenda_origem]],4)</f>
        <v>0029</v>
      </c>
      <c r="AX112" s="9" t="str">
        <f>LEFT(Solicitacao_Prancha[[#This Row],[fazenda_destino]],4)</f>
        <v>0030</v>
      </c>
      <c r="AY112" s="9" t="str">
        <f t="shared" si="37"/>
        <v>Lençóis Paulista0029</v>
      </c>
      <c r="AZ112" s="9" t="str">
        <f t="shared" si="38"/>
        <v>00290030</v>
      </c>
      <c r="BA112" s="9" t="str">
        <f t="shared" si="39"/>
        <v>Lençóis Paulista0030</v>
      </c>
      <c r="BB112" s="21" t="e">
        <f>VLOOKUP(AY112,#REF!,2,0)</f>
        <v>#REF!</v>
      </c>
      <c r="BC112" s="21" t="e">
        <f>VLOOKUP(AZ112,#REF!,2,0)</f>
        <v>#REF!</v>
      </c>
      <c r="BD112" s="21" t="e">
        <f>VLOOKUP(BA112,#REF!,2,0)</f>
        <v>#REF!</v>
      </c>
      <c r="BE112" s="22" t="e">
        <f t="shared" si="40"/>
        <v>#REF!</v>
      </c>
      <c r="BF112" s="23" t="e">
        <f t="shared" si="41"/>
        <v>#REF!</v>
      </c>
      <c r="BG112" s="23">
        <v>2.0056818181818183</v>
      </c>
      <c r="BH112" s="23" t="e">
        <f t="shared" si="42"/>
        <v>#REF!</v>
      </c>
      <c r="BI112" s="22" t="e">
        <f t="shared" si="43"/>
        <v>#REF!</v>
      </c>
      <c r="BJ112" s="9">
        <f>Solicitacao_Prancha[[#This Row],[qnt_equipamento]]</f>
        <v>8</v>
      </c>
      <c r="BK112" s="23" t="e">
        <f t="shared" si="44"/>
        <v>#REF!</v>
      </c>
    </row>
    <row r="113" spans="1:63" ht="11.25" x14ac:dyDescent="0.2">
      <c r="A113" s="1">
        <v>2603</v>
      </c>
      <c r="B113" s="1" t="s">
        <v>594</v>
      </c>
      <c r="C113" s="1" t="s">
        <v>68</v>
      </c>
      <c r="D113" s="3">
        <v>45618.938888888886</v>
      </c>
      <c r="E113" s="1" t="s">
        <v>139</v>
      </c>
      <c r="F113" s="1" t="s">
        <v>69</v>
      </c>
      <c r="G113" s="1">
        <v>3</v>
      </c>
      <c r="H113" s="1" t="s">
        <v>70</v>
      </c>
      <c r="I113" s="1" t="s">
        <v>233</v>
      </c>
      <c r="J113" s="1" t="s">
        <v>229</v>
      </c>
      <c r="K113" s="1" t="s">
        <v>35</v>
      </c>
      <c r="M113" s="1"/>
      <c r="N113" s="1"/>
      <c r="O113" s="2">
        <v>45620.625</v>
      </c>
      <c r="P113" s="1" t="s">
        <v>562</v>
      </c>
      <c r="Q113" s="1" t="s">
        <v>177</v>
      </c>
      <c r="R113" s="1" t="s">
        <v>178</v>
      </c>
      <c r="T113" s="1" t="s">
        <v>42</v>
      </c>
      <c r="U113" s="1" t="s">
        <v>109</v>
      </c>
      <c r="AB113" s="1" t="s">
        <v>595</v>
      </c>
      <c r="AD113" s="1"/>
      <c r="AF113" s="1"/>
      <c r="AJ113" s="2">
        <v>45618.940925925926</v>
      </c>
      <c r="AK113" s="1" t="s">
        <v>168</v>
      </c>
      <c r="AL113" s="2">
        <v>45618.940925925926</v>
      </c>
      <c r="AM113" s="1" t="s">
        <v>168</v>
      </c>
      <c r="AO113" s="1">
        <v>-48.808757369999967</v>
      </c>
      <c r="AP113" s="1">
        <v>-22.587551959999931</v>
      </c>
      <c r="AQ113" s="9" t="e">
        <f>VLOOKUP(AW113,#REF!,2,0)</f>
        <v>#REF!</v>
      </c>
      <c r="AR113" s="9" t="e">
        <f>VLOOKUP(AX113,#REF!,2,0)</f>
        <v>#REF!</v>
      </c>
      <c r="AS113" s="20">
        <f>Solicitacao_Prancha[[#This Row],[data_reserva]]</f>
        <v>45620.625</v>
      </c>
      <c r="AT113" s="20" t="str">
        <f t="shared" si="36"/>
        <v>Não Aderente</v>
      </c>
      <c r="AU113" s="21">
        <f>((CONCATENATE(Solicitacao_Prancha[[#This Row],[data_calc]]," ",Solicitacao_Prancha[[#This Row],[hora_calc]])-Solicitacao_Prancha[[#This Row],[data_]])*24)+3</f>
        <v>37.466666666732635</v>
      </c>
      <c r="AV113" s="20" t="s">
        <v>577</v>
      </c>
      <c r="AW113" s="9" t="str">
        <f>LEFT(Solicitacao_Prancha[[#This Row],[fazenda_origem]],4)</f>
        <v>0266</v>
      </c>
      <c r="AX113" s="9" t="str">
        <f>LEFT(Solicitacao_Prancha[[#This Row],[fazenda_destino]],4)</f>
        <v>0487</v>
      </c>
      <c r="AY113" s="9" t="str">
        <f t="shared" si="37"/>
        <v>Lençóis Paulista0266</v>
      </c>
      <c r="AZ113" s="9" t="str">
        <f t="shared" si="38"/>
        <v>02660487</v>
      </c>
      <c r="BA113" s="9" t="str">
        <f t="shared" si="39"/>
        <v>Lençóis Paulista0487</v>
      </c>
      <c r="BB113" s="21" t="e">
        <f>VLOOKUP(AY113,#REF!,2,0)</f>
        <v>#REF!</v>
      </c>
      <c r="BC113" s="21" t="e">
        <f>VLOOKUP(AZ113,#REF!,2,0)</f>
        <v>#REF!</v>
      </c>
      <c r="BD113" s="21" t="e">
        <f>VLOOKUP(BA113,#REF!,2,0)</f>
        <v>#REF!</v>
      </c>
      <c r="BE113" s="22" t="e">
        <f t="shared" si="40"/>
        <v>#REF!</v>
      </c>
      <c r="BF113" s="23" t="e">
        <f t="shared" si="41"/>
        <v>#REF!</v>
      </c>
      <c r="BG113" s="23">
        <v>2.0056818181818183</v>
      </c>
      <c r="BH113" s="23" t="e">
        <f t="shared" si="42"/>
        <v>#REF!</v>
      </c>
      <c r="BI113" s="22" t="e">
        <f t="shared" si="43"/>
        <v>#REF!</v>
      </c>
      <c r="BJ113" s="9">
        <f>Solicitacao_Prancha[[#This Row],[qnt_equipamento]]</f>
        <v>3</v>
      </c>
      <c r="BK113" s="23" t="e">
        <f t="shared" si="44"/>
        <v>#REF!</v>
      </c>
    </row>
    <row r="114" spans="1:63" ht="11.25" x14ac:dyDescent="0.2">
      <c r="A114" s="1">
        <v>2604</v>
      </c>
      <c r="B114" s="1" t="s">
        <v>596</v>
      </c>
      <c r="C114" s="1" t="s">
        <v>68</v>
      </c>
      <c r="D114" s="3">
        <v>45618.940972222219</v>
      </c>
      <c r="E114" s="1" t="s">
        <v>139</v>
      </c>
      <c r="F114" s="1" t="s">
        <v>60</v>
      </c>
      <c r="G114" s="1">
        <v>2</v>
      </c>
      <c r="H114" s="1" t="s">
        <v>70</v>
      </c>
      <c r="I114" s="1" t="s">
        <v>229</v>
      </c>
      <c r="J114" s="1" t="s">
        <v>229</v>
      </c>
      <c r="K114" s="1" t="s">
        <v>35</v>
      </c>
      <c r="M114" s="1"/>
      <c r="N114" s="1"/>
      <c r="O114" s="2">
        <v>45620.625</v>
      </c>
      <c r="P114" s="1" t="s">
        <v>562</v>
      </c>
      <c r="Q114" s="1" t="s">
        <v>177</v>
      </c>
      <c r="R114" s="1" t="s">
        <v>178</v>
      </c>
      <c r="T114" s="1" t="s">
        <v>42</v>
      </c>
      <c r="U114" s="1" t="s">
        <v>109</v>
      </c>
      <c r="AB114" s="1" t="s">
        <v>597</v>
      </c>
      <c r="AD114" s="1"/>
      <c r="AF114" s="1"/>
      <c r="AJ114" s="2">
        <v>45618.942314814813</v>
      </c>
      <c r="AK114" s="1" t="s">
        <v>168</v>
      </c>
      <c r="AL114" s="2">
        <v>45618.942314814813</v>
      </c>
      <c r="AM114" s="1" t="s">
        <v>168</v>
      </c>
      <c r="AO114" s="1">
        <v>-48.815517049999983</v>
      </c>
      <c r="AP114" s="1">
        <v>-22.579785459999979</v>
      </c>
      <c r="AQ114" s="9" t="e">
        <f>VLOOKUP(AW114,#REF!,2,0)</f>
        <v>#REF!</v>
      </c>
      <c r="AR114" s="9" t="e">
        <f>VLOOKUP(AX114,#REF!,2,0)</f>
        <v>#REF!</v>
      </c>
      <c r="AS114" s="20">
        <f>Solicitacao_Prancha[[#This Row],[data_reserva]]</f>
        <v>45620.625</v>
      </c>
      <c r="AT114" s="20" t="str">
        <f t="shared" si="36"/>
        <v>Não Aderente</v>
      </c>
      <c r="AU114" s="21">
        <f>((CONCATENATE(Solicitacao_Prancha[[#This Row],[data_calc]]," ",Solicitacao_Prancha[[#This Row],[hora_calc]])-Solicitacao_Prancha[[#This Row],[data_]])*24)+3</f>
        <v>37.416666666744277</v>
      </c>
      <c r="AV114" s="20" t="s">
        <v>577</v>
      </c>
      <c r="AW114" s="9" t="str">
        <f>LEFT(Solicitacao_Prancha[[#This Row],[fazenda_origem]],4)</f>
        <v>0266</v>
      </c>
      <c r="AX114" s="9" t="str">
        <f>LEFT(Solicitacao_Prancha[[#This Row],[fazenda_destino]],4)</f>
        <v>0487</v>
      </c>
      <c r="AY114" s="9" t="str">
        <f t="shared" si="37"/>
        <v>Lençóis Paulista0266</v>
      </c>
      <c r="AZ114" s="9" t="str">
        <f t="shared" si="38"/>
        <v>02660487</v>
      </c>
      <c r="BA114" s="9" t="str">
        <f t="shared" si="39"/>
        <v>Lençóis Paulista0487</v>
      </c>
      <c r="BB114" s="21" t="e">
        <f>VLOOKUP(AY114,#REF!,2,0)</f>
        <v>#REF!</v>
      </c>
      <c r="BC114" s="21" t="e">
        <f>VLOOKUP(AZ114,#REF!,2,0)</f>
        <v>#REF!</v>
      </c>
      <c r="BD114" s="21" t="e">
        <f>VLOOKUP(BA114,#REF!,2,0)</f>
        <v>#REF!</v>
      </c>
      <c r="BE114" s="22" t="e">
        <f t="shared" si="40"/>
        <v>#REF!</v>
      </c>
      <c r="BF114" s="23" t="e">
        <f t="shared" si="41"/>
        <v>#REF!</v>
      </c>
      <c r="BG114" s="23">
        <v>2.0056818181818183</v>
      </c>
      <c r="BH114" s="23" t="e">
        <f t="shared" si="42"/>
        <v>#REF!</v>
      </c>
      <c r="BI114" s="22" t="e">
        <f t="shared" si="43"/>
        <v>#REF!</v>
      </c>
      <c r="BJ114" s="9">
        <f>Solicitacao_Prancha[[#This Row],[qnt_equipamento]]</f>
        <v>2</v>
      </c>
      <c r="BK114" s="23" t="e">
        <f t="shared" si="44"/>
        <v>#REF!</v>
      </c>
    </row>
    <row r="115" spans="1:63" ht="11.25" x14ac:dyDescent="0.2">
      <c r="A115" s="1">
        <v>2605</v>
      </c>
      <c r="B115" s="1" t="s">
        <v>598</v>
      </c>
      <c r="C115" s="1" t="s">
        <v>33</v>
      </c>
      <c r="D115" s="3">
        <v>45619.450694444444</v>
      </c>
      <c r="E115" s="1" t="s">
        <v>142</v>
      </c>
      <c r="F115" s="1" t="s">
        <v>34</v>
      </c>
      <c r="G115" s="1">
        <v>8</v>
      </c>
      <c r="H115" s="1" t="s">
        <v>85</v>
      </c>
      <c r="I115" s="1" t="s">
        <v>230</v>
      </c>
      <c r="J115" s="1" t="s">
        <v>233</v>
      </c>
      <c r="K115" s="1" t="s">
        <v>35</v>
      </c>
      <c r="M115" s="1"/>
      <c r="N115" s="1"/>
      <c r="O115" s="2">
        <v>45621.625</v>
      </c>
      <c r="P115" s="1" t="s">
        <v>589</v>
      </c>
      <c r="Q115" s="1" t="s">
        <v>192</v>
      </c>
      <c r="R115" s="1" t="s">
        <v>193</v>
      </c>
      <c r="T115" s="1" t="s">
        <v>308</v>
      </c>
      <c r="U115" s="1" t="s">
        <v>244</v>
      </c>
      <c r="AB115" s="1" t="s">
        <v>599</v>
      </c>
      <c r="AD115" s="1"/>
      <c r="AF115" s="1"/>
      <c r="AJ115" s="2">
        <v>45619.451643518521</v>
      </c>
      <c r="AK115" s="1" t="s">
        <v>168</v>
      </c>
      <c r="AL115" s="2">
        <v>45619.451643518521</v>
      </c>
      <c r="AM115" s="1" t="s">
        <v>168</v>
      </c>
      <c r="AN115" s="1" t="s">
        <v>392</v>
      </c>
      <c r="AO115" s="1">
        <v>-49.927865964999967</v>
      </c>
      <c r="AP115" s="1">
        <v>-22.229391764999949</v>
      </c>
      <c r="AQ115" s="9" t="e">
        <f>VLOOKUP(AW115,#REF!,2,0)</f>
        <v>#REF!</v>
      </c>
      <c r="AR115" s="9" t="e">
        <f>VLOOKUP(AX115,#REF!,2,0)</f>
        <v>#REF!</v>
      </c>
      <c r="AS115" s="20">
        <f>Solicitacao_Prancha[[#This Row],[data_reserva]]</f>
        <v>45621.625</v>
      </c>
      <c r="AT115" s="20" t="str">
        <f t="shared" si="36"/>
        <v>Não Aderente</v>
      </c>
      <c r="AU115" s="21">
        <f>((CONCATENATE(Solicitacao_Prancha[[#This Row],[data_calc]]," ",Solicitacao_Prancha[[#This Row],[hora_calc]])-Solicitacao_Prancha[[#This Row],[data_]])*24)+3</f>
        <v>43.183333333348855</v>
      </c>
      <c r="AV115" s="20" t="s">
        <v>577</v>
      </c>
      <c r="AW115" s="9" t="str">
        <f>LEFT(Solicitacao_Prancha[[#This Row],[fazenda_origem]],4)</f>
        <v>0029</v>
      </c>
      <c r="AX115" s="9" t="str">
        <f>LEFT(Solicitacao_Prancha[[#This Row],[fazenda_destino]],4)</f>
        <v>0030</v>
      </c>
      <c r="AY115" s="9" t="str">
        <f t="shared" si="37"/>
        <v>Lençóis Paulista0029</v>
      </c>
      <c r="AZ115" s="9" t="str">
        <f t="shared" si="38"/>
        <v>00290030</v>
      </c>
      <c r="BA115" s="9" t="str">
        <f t="shared" si="39"/>
        <v>Lençóis Paulista0030</v>
      </c>
      <c r="BB115" s="21" t="e">
        <f>VLOOKUP(AY115,#REF!,2,0)</f>
        <v>#REF!</v>
      </c>
      <c r="BC115" s="21" t="e">
        <f>VLOOKUP(AZ115,#REF!,2,0)</f>
        <v>#REF!</v>
      </c>
      <c r="BD115" s="21" t="e">
        <f>VLOOKUP(BA115,#REF!,2,0)</f>
        <v>#REF!</v>
      </c>
      <c r="BE115" s="22" t="e">
        <f t="shared" si="40"/>
        <v>#REF!</v>
      </c>
      <c r="BF115" s="23" t="e">
        <f t="shared" si="41"/>
        <v>#REF!</v>
      </c>
      <c r="BG115" s="23">
        <v>2.0056818181818183</v>
      </c>
      <c r="BH115" s="23" t="e">
        <f t="shared" si="42"/>
        <v>#REF!</v>
      </c>
      <c r="BI115" s="22" t="e">
        <f t="shared" si="43"/>
        <v>#REF!</v>
      </c>
      <c r="BJ115" s="9">
        <f>Solicitacao_Prancha[[#This Row],[qnt_equipamento]]</f>
        <v>8</v>
      </c>
      <c r="BK115" s="23" t="e">
        <f t="shared" si="44"/>
        <v>#REF!</v>
      </c>
    </row>
    <row r="116" spans="1:63" ht="11.25" x14ac:dyDescent="0.2">
      <c r="A116" s="1">
        <v>2606</v>
      </c>
      <c r="B116" s="1" t="s">
        <v>600</v>
      </c>
      <c r="C116" s="1" t="s">
        <v>48</v>
      </c>
      <c r="D116" s="3">
        <v>45619.494444444441</v>
      </c>
      <c r="E116" s="1" t="s">
        <v>155</v>
      </c>
      <c r="F116" s="1" t="s">
        <v>60</v>
      </c>
      <c r="G116" s="1">
        <v>1</v>
      </c>
      <c r="H116" s="1" t="s">
        <v>61</v>
      </c>
      <c r="I116" s="1" t="s">
        <v>228</v>
      </c>
      <c r="J116" s="1" t="s">
        <v>229</v>
      </c>
      <c r="K116" s="1" t="s">
        <v>35</v>
      </c>
      <c r="M116" s="1"/>
      <c r="N116" s="1"/>
      <c r="O116" s="2">
        <v>45621.625</v>
      </c>
      <c r="P116" s="1" t="s">
        <v>589</v>
      </c>
      <c r="Q116" s="1" t="s">
        <v>177</v>
      </c>
      <c r="R116" s="1" t="s">
        <v>178</v>
      </c>
      <c r="T116" s="1" t="s">
        <v>601</v>
      </c>
      <c r="U116" s="1" t="s">
        <v>602</v>
      </c>
      <c r="X116" s="1" t="s">
        <v>603</v>
      </c>
      <c r="AB116" s="1" t="s">
        <v>604</v>
      </c>
      <c r="AD116" s="1"/>
      <c r="AF116" s="1"/>
      <c r="AJ116" s="2">
        <v>45619.499247685184</v>
      </c>
      <c r="AK116" s="1" t="s">
        <v>168</v>
      </c>
      <c r="AL116" s="2">
        <v>45619.499247685184</v>
      </c>
      <c r="AM116" s="1" t="s">
        <v>168</v>
      </c>
      <c r="AN116" s="1" t="s">
        <v>392</v>
      </c>
      <c r="AO116" s="1">
        <v>-49.344621666999963</v>
      </c>
      <c r="AP116" s="1">
        <v>-22.034549999999971</v>
      </c>
      <c r="AQ116" s="9" t="e">
        <f>VLOOKUP(AW116,#REF!,2,0)</f>
        <v>#REF!</v>
      </c>
      <c r="AR116" s="9" t="e">
        <f>VLOOKUP(AX116,#REF!,2,0)</f>
        <v>#REF!</v>
      </c>
      <c r="AS116" s="20">
        <f>Solicitacao_Prancha[[#This Row],[data_reserva]]</f>
        <v>45621.625</v>
      </c>
      <c r="AT116" s="20" t="str">
        <f t="shared" si="36"/>
        <v>Aderente</v>
      </c>
      <c r="AU116" s="21">
        <f>((CONCATENATE(Solicitacao_Prancha[[#This Row],[data_calc]]," ",Solicitacao_Prancha[[#This Row],[hora_calc]])-Solicitacao_Prancha[[#This Row],[data_]])*24)+3</f>
        <v>48.133333333418705</v>
      </c>
      <c r="AV116" s="20" t="s">
        <v>577</v>
      </c>
      <c r="AW116" s="9" t="str">
        <f>LEFT(Solicitacao_Prancha[[#This Row],[fazenda_origem]],4)</f>
        <v>2087</v>
      </c>
      <c r="AX116" s="9" t="str">
        <f>LEFT(Solicitacao_Prancha[[#This Row],[fazenda_destino]],4)</f>
        <v>1119</v>
      </c>
      <c r="AY116" s="9" t="str">
        <f t="shared" si="37"/>
        <v>Lençóis Paulista2087</v>
      </c>
      <c r="AZ116" s="9" t="str">
        <f t="shared" si="38"/>
        <v>20871119</v>
      </c>
      <c r="BA116" s="9" t="str">
        <f t="shared" si="39"/>
        <v>Lençóis Paulista1119</v>
      </c>
      <c r="BB116" s="21" t="e">
        <f>VLOOKUP(AY116,#REF!,2,0)</f>
        <v>#REF!</v>
      </c>
      <c r="BC116" s="21" t="e">
        <f>VLOOKUP(AZ116,#REF!,2,0)</f>
        <v>#REF!</v>
      </c>
      <c r="BD116" s="21" t="e">
        <f>VLOOKUP(BA116,#REF!,2,0)</f>
        <v>#REF!</v>
      </c>
      <c r="BE116" s="22" t="e">
        <f t="shared" si="40"/>
        <v>#REF!</v>
      </c>
      <c r="BF116" s="23" t="e">
        <f t="shared" si="41"/>
        <v>#REF!</v>
      </c>
      <c r="BG116" s="23">
        <v>2.0056818181818183</v>
      </c>
      <c r="BH116" s="23" t="e">
        <f t="shared" si="42"/>
        <v>#REF!</v>
      </c>
      <c r="BI116" s="22" t="e">
        <f t="shared" si="43"/>
        <v>#REF!</v>
      </c>
      <c r="BJ116" s="9">
        <f>Solicitacao_Prancha[[#This Row],[qnt_equipamento]]</f>
        <v>1</v>
      </c>
      <c r="BK116" s="23" t="e">
        <f t="shared" si="44"/>
        <v>#REF!</v>
      </c>
    </row>
    <row r="117" spans="1:63" ht="11.25" x14ac:dyDescent="0.2">
      <c r="A117" s="1">
        <v>2607</v>
      </c>
      <c r="B117" s="1" t="s">
        <v>605</v>
      </c>
      <c r="C117" s="1" t="s">
        <v>59</v>
      </c>
      <c r="D117" s="3">
        <v>45619.503472222219</v>
      </c>
      <c r="E117" s="1" t="s">
        <v>155</v>
      </c>
      <c r="F117" s="1" t="s">
        <v>60</v>
      </c>
      <c r="G117" s="1">
        <v>1</v>
      </c>
      <c r="H117" s="1" t="s">
        <v>105</v>
      </c>
      <c r="I117" s="1" t="s">
        <v>228</v>
      </c>
      <c r="J117" s="1" t="s">
        <v>229</v>
      </c>
      <c r="K117" s="1" t="s">
        <v>35</v>
      </c>
      <c r="M117" s="1"/>
      <c r="N117" s="1"/>
      <c r="O117" s="2">
        <v>45621.625</v>
      </c>
      <c r="P117" s="1" t="s">
        <v>589</v>
      </c>
      <c r="Q117" s="1" t="s">
        <v>177</v>
      </c>
      <c r="R117" s="1" t="s">
        <v>178</v>
      </c>
      <c r="T117" s="1" t="s">
        <v>601</v>
      </c>
      <c r="U117" s="1" t="s">
        <v>148</v>
      </c>
      <c r="AB117" s="1" t="s">
        <v>606</v>
      </c>
      <c r="AD117" s="1"/>
      <c r="AF117" s="1"/>
      <c r="AJ117" s="2">
        <v>45619.505972222221</v>
      </c>
      <c r="AK117" s="1" t="s">
        <v>168</v>
      </c>
      <c r="AL117" s="2">
        <v>45619.505972222221</v>
      </c>
      <c r="AM117" s="1" t="s">
        <v>168</v>
      </c>
      <c r="AN117" s="1" t="s">
        <v>388</v>
      </c>
      <c r="AO117" s="1">
        <v>-49.344581666999943</v>
      </c>
      <c r="AP117" s="1">
        <v>-22.034591666999969</v>
      </c>
      <c r="AQ117" s="9" t="e">
        <f>VLOOKUP(AW117,#REF!,2,0)</f>
        <v>#REF!</v>
      </c>
      <c r="AR117" s="9" t="e">
        <f>VLOOKUP(AX117,#REF!,2,0)</f>
        <v>#REF!</v>
      </c>
      <c r="AS117" s="20">
        <f>Solicitacao_Prancha[[#This Row],[data_reserva]]</f>
        <v>45621.625</v>
      </c>
      <c r="AT117" s="20" t="str">
        <f t="shared" si="36"/>
        <v>Não Aderente</v>
      </c>
      <c r="AU117" s="21">
        <f>((CONCATENATE(Solicitacao_Prancha[[#This Row],[data_calc]]," ",Solicitacao_Prancha[[#This Row],[hora_calc]])-Solicitacao_Prancha[[#This Row],[data_]])*24)+3</f>
        <v>47.916666666744277</v>
      </c>
      <c r="AV117" s="20" t="s">
        <v>577</v>
      </c>
      <c r="AW117" s="9" t="str">
        <f>LEFT(Solicitacao_Prancha[[#This Row],[fazenda_origem]],4)</f>
        <v>2087</v>
      </c>
      <c r="AX117" s="9" t="str">
        <f>LEFT(Solicitacao_Prancha[[#This Row],[fazenda_destino]],4)</f>
        <v>0115</v>
      </c>
      <c r="AY117" s="9" t="str">
        <f t="shared" si="37"/>
        <v>Lençóis Paulista2087</v>
      </c>
      <c r="AZ117" s="9" t="str">
        <f t="shared" si="38"/>
        <v>20870115</v>
      </c>
      <c r="BA117" s="9" t="str">
        <f t="shared" si="39"/>
        <v>Lençóis Paulista0115</v>
      </c>
      <c r="BB117" s="21" t="e">
        <f>VLOOKUP(AY117,#REF!,2,0)</f>
        <v>#REF!</v>
      </c>
      <c r="BC117" s="21" t="e">
        <f>VLOOKUP(AZ117,#REF!,2,0)</f>
        <v>#REF!</v>
      </c>
      <c r="BD117" s="21" t="e">
        <f>VLOOKUP(BA117,#REF!,2,0)</f>
        <v>#REF!</v>
      </c>
      <c r="BE117" s="22" t="e">
        <f t="shared" si="40"/>
        <v>#REF!</v>
      </c>
      <c r="BF117" s="23" t="e">
        <f t="shared" si="41"/>
        <v>#REF!</v>
      </c>
      <c r="BG117" s="23">
        <v>2.0056818181818183</v>
      </c>
      <c r="BH117" s="23" t="e">
        <f t="shared" si="42"/>
        <v>#REF!</v>
      </c>
      <c r="BI117" s="22" t="e">
        <f t="shared" si="43"/>
        <v>#REF!</v>
      </c>
      <c r="BJ117" s="9">
        <f>Solicitacao_Prancha[[#This Row],[qnt_equipamento]]</f>
        <v>1</v>
      </c>
      <c r="BK117" s="23" t="e">
        <f t="shared" si="44"/>
        <v>#REF!</v>
      </c>
    </row>
    <row r="118" spans="1:63" ht="11.25" x14ac:dyDescent="0.2">
      <c r="A118" s="1">
        <v>2608</v>
      </c>
      <c r="B118" s="1" t="s">
        <v>607</v>
      </c>
      <c r="C118" s="1" t="s">
        <v>59</v>
      </c>
      <c r="D118" s="3">
        <v>45619.505555555559</v>
      </c>
      <c r="E118" s="1" t="s">
        <v>155</v>
      </c>
      <c r="F118" s="1" t="s">
        <v>60</v>
      </c>
      <c r="G118" s="1">
        <v>1</v>
      </c>
      <c r="H118" s="1" t="s">
        <v>105</v>
      </c>
      <c r="I118" s="1" t="s">
        <v>228</v>
      </c>
      <c r="J118" s="1" t="s">
        <v>229</v>
      </c>
      <c r="K118" s="1" t="s">
        <v>35</v>
      </c>
      <c r="M118" s="1"/>
      <c r="N118" s="1"/>
      <c r="O118" s="2">
        <v>45621.625</v>
      </c>
      <c r="P118" s="1" t="s">
        <v>589</v>
      </c>
      <c r="Q118" s="1" t="s">
        <v>188</v>
      </c>
      <c r="R118" s="1" t="s">
        <v>188</v>
      </c>
      <c r="T118" s="1" t="s">
        <v>148</v>
      </c>
      <c r="U118" s="1" t="s">
        <v>145</v>
      </c>
      <c r="AB118" s="1" t="s">
        <v>606</v>
      </c>
      <c r="AD118" s="1"/>
      <c r="AF118" s="1"/>
      <c r="AJ118" s="2">
        <v>45619.519583333335</v>
      </c>
      <c r="AK118" s="1" t="s">
        <v>168</v>
      </c>
      <c r="AL118" s="2">
        <v>45619.519583333335</v>
      </c>
      <c r="AM118" s="1" t="s">
        <v>168</v>
      </c>
      <c r="AN118" s="1" t="s">
        <v>388</v>
      </c>
      <c r="AO118" s="1">
        <v>-49.344581666999943</v>
      </c>
      <c r="AP118" s="1">
        <v>-22.034591666999969</v>
      </c>
      <c r="AQ118" s="9" t="e">
        <f>VLOOKUP(AW118,#REF!,2,0)</f>
        <v>#REF!</v>
      </c>
      <c r="AR118" s="9" t="e">
        <f>VLOOKUP(AX118,#REF!,2,0)</f>
        <v>#REF!</v>
      </c>
      <c r="AS118" s="20">
        <f>Solicitacao_Prancha[[#This Row],[data_reserva]]</f>
        <v>45621.625</v>
      </c>
      <c r="AT118" s="20" t="str">
        <f t="shared" si="36"/>
        <v>Aderente</v>
      </c>
      <c r="AU118" s="21">
        <f>((CONCATENATE(Solicitacao_Prancha[[#This Row],[data_calc]]," ",Solicitacao_Prancha[[#This Row],[hora_calc]])-Solicitacao_Prancha[[#This Row],[data_]])*24)+3</f>
        <v>56.866666666581295</v>
      </c>
      <c r="AV118" s="20" t="s">
        <v>577</v>
      </c>
      <c r="AW118" s="9" t="str">
        <f>LEFT(Solicitacao_Prancha[[#This Row],[fazenda_origem]],4)</f>
        <v>0115</v>
      </c>
      <c r="AX118" s="9" t="str">
        <f>LEFT(Solicitacao_Prancha[[#This Row],[fazenda_destino]],4)</f>
        <v>0049</v>
      </c>
      <c r="AY118" s="9" t="str">
        <f t="shared" si="37"/>
        <v>Lençóis Paulista0115</v>
      </c>
      <c r="AZ118" s="9" t="str">
        <f t="shared" si="38"/>
        <v>01150049</v>
      </c>
      <c r="BA118" s="9" t="str">
        <f t="shared" si="39"/>
        <v>Lençóis Paulista0049</v>
      </c>
      <c r="BB118" s="21" t="e">
        <f>VLOOKUP(AY118,#REF!,2,0)</f>
        <v>#REF!</v>
      </c>
      <c r="BC118" s="21" t="e">
        <f>VLOOKUP(AZ118,#REF!,2,0)</f>
        <v>#REF!</v>
      </c>
      <c r="BD118" s="21" t="e">
        <f>VLOOKUP(BA118,#REF!,2,0)</f>
        <v>#REF!</v>
      </c>
      <c r="BE118" s="22" t="e">
        <f t="shared" si="40"/>
        <v>#REF!</v>
      </c>
      <c r="BF118" s="23" t="e">
        <f t="shared" si="41"/>
        <v>#REF!</v>
      </c>
      <c r="BG118" s="23">
        <v>2.0056818181818183</v>
      </c>
      <c r="BH118" s="23" t="e">
        <f t="shared" si="42"/>
        <v>#REF!</v>
      </c>
      <c r="BI118" s="22" t="e">
        <f t="shared" si="43"/>
        <v>#REF!</v>
      </c>
      <c r="BJ118" s="9">
        <f>Solicitacao_Prancha[[#This Row],[qnt_equipamento]]</f>
        <v>1</v>
      </c>
      <c r="BK118" s="23" t="e">
        <f t="shared" si="44"/>
        <v>#REF!</v>
      </c>
    </row>
    <row r="119" spans="1:63" ht="11.25" x14ac:dyDescent="0.2">
      <c r="A119" s="1">
        <v>2609</v>
      </c>
      <c r="B119" s="1" t="s">
        <v>608</v>
      </c>
      <c r="C119" s="1" t="s">
        <v>68</v>
      </c>
      <c r="D119" s="3">
        <v>45619.527777777781</v>
      </c>
      <c r="E119" s="1" t="s">
        <v>129</v>
      </c>
      <c r="F119" s="1" t="s">
        <v>39</v>
      </c>
      <c r="G119" s="1">
        <v>1</v>
      </c>
      <c r="H119" s="1" t="s">
        <v>70</v>
      </c>
      <c r="I119" s="1" t="s">
        <v>228</v>
      </c>
      <c r="J119" s="1" t="s">
        <v>228</v>
      </c>
      <c r="K119" s="1" t="s">
        <v>35</v>
      </c>
      <c r="M119" s="1"/>
      <c r="N119" s="1"/>
      <c r="O119" s="2">
        <v>45621.625</v>
      </c>
      <c r="P119" s="1" t="s">
        <v>589</v>
      </c>
      <c r="Q119" s="1" t="s">
        <v>186</v>
      </c>
      <c r="R119" s="1" t="s">
        <v>187</v>
      </c>
      <c r="T119" s="1" t="s">
        <v>314</v>
      </c>
      <c r="U119" s="1" t="s">
        <v>314</v>
      </c>
      <c r="X119" s="1" t="s">
        <v>609</v>
      </c>
      <c r="AB119" s="1" t="s">
        <v>610</v>
      </c>
      <c r="AD119" s="1"/>
      <c r="AF119" s="1"/>
      <c r="AJ119" s="2">
        <v>45619.530856481484</v>
      </c>
      <c r="AK119" s="1" t="s">
        <v>168</v>
      </c>
      <c r="AL119" s="2">
        <v>45619.530856481484</v>
      </c>
      <c r="AM119" s="1" t="s">
        <v>168</v>
      </c>
      <c r="AN119" s="1" t="s">
        <v>388</v>
      </c>
      <c r="AO119" s="1">
        <v>-48.212063312999931</v>
      </c>
      <c r="AP119" s="1">
        <v>-22.651996425999979</v>
      </c>
      <c r="AQ119" s="9" t="e">
        <f>VLOOKUP(AW119,#REF!,2,0)</f>
        <v>#REF!</v>
      </c>
      <c r="AR119" s="9" t="e">
        <f>VLOOKUP(AX119,#REF!,2,0)</f>
        <v>#REF!</v>
      </c>
      <c r="AS119" s="20">
        <f>Solicitacao_Prancha[[#This Row],[data_reserva]]</f>
        <v>45621.625</v>
      </c>
      <c r="AT119" s="20" t="str">
        <f t="shared" si="36"/>
        <v>Não Aderente</v>
      </c>
      <c r="AU119" s="21">
        <f>((CONCATENATE(Solicitacao_Prancha[[#This Row],[data_calc]]," ",Solicitacao_Prancha[[#This Row],[hora_calc]])-Solicitacao_Prancha[[#This Row],[data_]])*24)+3</f>
        <v>45.333333333197515</v>
      </c>
      <c r="AV119" s="20" t="s">
        <v>577</v>
      </c>
      <c r="AW119" s="9" t="str">
        <f>LEFT(Solicitacao_Prancha[[#This Row],[fazenda_origem]],4)</f>
        <v>0438</v>
      </c>
      <c r="AX119" s="9" t="str">
        <f>LEFT(Solicitacao_Prancha[[#This Row],[fazenda_destino]],4)</f>
        <v>0438</v>
      </c>
      <c r="AY119" s="9" t="str">
        <f t="shared" si="37"/>
        <v>Lençóis Paulista0438</v>
      </c>
      <c r="AZ119" s="9" t="str">
        <f t="shared" si="38"/>
        <v>04380438</v>
      </c>
      <c r="BA119" s="9" t="str">
        <f t="shared" si="39"/>
        <v>Lençóis Paulista0438</v>
      </c>
      <c r="BB119" s="21" t="e">
        <f>VLOOKUP(AY119,#REF!,2,0)</f>
        <v>#REF!</v>
      </c>
      <c r="BC119" s="21" t="e">
        <f>VLOOKUP(AZ119,#REF!,2,0)</f>
        <v>#REF!</v>
      </c>
      <c r="BD119" s="21" t="e">
        <f>VLOOKUP(BA119,#REF!,2,0)</f>
        <v>#REF!</v>
      </c>
      <c r="BE119" s="22" t="e">
        <f t="shared" si="40"/>
        <v>#REF!</v>
      </c>
      <c r="BF119" s="23" t="e">
        <f t="shared" si="41"/>
        <v>#REF!</v>
      </c>
      <c r="BG119" s="23">
        <v>2.0056818181818183</v>
      </c>
      <c r="BH119" s="23" t="e">
        <f t="shared" si="42"/>
        <v>#REF!</v>
      </c>
      <c r="BI119" s="22" t="e">
        <f t="shared" si="43"/>
        <v>#REF!</v>
      </c>
      <c r="BJ119" s="9">
        <f>Solicitacao_Prancha[[#This Row],[qnt_equipamento]]</f>
        <v>1</v>
      </c>
      <c r="BK119" s="23" t="e">
        <f t="shared" si="44"/>
        <v>#REF!</v>
      </c>
    </row>
    <row r="120" spans="1:63" ht="11.25" x14ac:dyDescent="0.2">
      <c r="A120" s="1">
        <v>2611</v>
      </c>
      <c r="B120" s="1" t="s">
        <v>611</v>
      </c>
      <c r="C120" s="1" t="s">
        <v>48</v>
      </c>
      <c r="D120" s="3">
        <v>45619.607638888891</v>
      </c>
      <c r="E120" s="1" t="s">
        <v>152</v>
      </c>
      <c r="F120" s="1" t="s">
        <v>63</v>
      </c>
      <c r="G120" s="1">
        <v>1</v>
      </c>
      <c r="H120" s="1" t="s">
        <v>77</v>
      </c>
      <c r="I120" s="1" t="s">
        <v>228</v>
      </c>
      <c r="J120" s="1" t="s">
        <v>229</v>
      </c>
      <c r="K120" s="1" t="s">
        <v>35</v>
      </c>
      <c r="M120" s="1"/>
      <c r="N120" s="1"/>
      <c r="O120" s="2">
        <v>45621.625</v>
      </c>
      <c r="P120" s="1" t="s">
        <v>589</v>
      </c>
      <c r="Q120" s="1" t="s">
        <v>195</v>
      </c>
      <c r="R120" s="1" t="s">
        <v>196</v>
      </c>
      <c r="T120" s="1" t="s">
        <v>127</v>
      </c>
      <c r="U120" s="1" t="s">
        <v>299</v>
      </c>
      <c r="AB120" s="1" t="s">
        <v>612</v>
      </c>
      <c r="AD120" s="1"/>
      <c r="AF120" s="1"/>
      <c r="AJ120" s="2">
        <v>45619.608472222222</v>
      </c>
      <c r="AK120" s="1" t="s">
        <v>168</v>
      </c>
      <c r="AL120" s="2">
        <v>45619.608472222222</v>
      </c>
      <c r="AM120" s="1" t="s">
        <v>168</v>
      </c>
      <c r="AN120" s="1" t="s">
        <v>392</v>
      </c>
      <c r="AO120" s="1">
        <v>-49.974573332999967</v>
      </c>
      <c r="AP120" s="1">
        <v>-22.235883332999951</v>
      </c>
      <c r="AQ120" s="9" t="e">
        <f>VLOOKUP(AW120,#REF!,2,0)</f>
        <v>#REF!</v>
      </c>
      <c r="AR120" s="9" t="e">
        <f>VLOOKUP(AX120,#REF!,2,0)</f>
        <v>#REF!</v>
      </c>
      <c r="AS120" s="20">
        <f>Solicitacao_Prancha[[#This Row],[data_reserva]]</f>
        <v>45621.625</v>
      </c>
      <c r="AT120" s="20" t="str">
        <f t="shared" si="36"/>
        <v>Não Aderente</v>
      </c>
      <c r="AU120" s="21">
        <f>((CONCATENATE(Solicitacao_Prancha[[#This Row],[data_calc]]," ",Solicitacao_Prancha[[#This Row],[hora_calc]])-Solicitacao_Prancha[[#This Row],[data_]])*24)+3</f>
        <v>43.916666666627862</v>
      </c>
      <c r="AV120" s="20" t="s">
        <v>577</v>
      </c>
      <c r="AW120" s="9" t="str">
        <f>LEFT(Solicitacao_Prancha[[#This Row],[fazenda_origem]],4)</f>
        <v>0308</v>
      </c>
      <c r="AX120" s="9" t="str">
        <f>LEFT(Solicitacao_Prancha[[#This Row],[fazenda_destino]],4)</f>
        <v>0392</v>
      </c>
      <c r="AY120" s="9" t="str">
        <f t="shared" si="37"/>
        <v>Lençóis Paulista0308</v>
      </c>
      <c r="AZ120" s="9" t="str">
        <f t="shared" si="38"/>
        <v>03080392</v>
      </c>
      <c r="BA120" s="9" t="str">
        <f t="shared" si="39"/>
        <v>Lençóis Paulista0392</v>
      </c>
      <c r="BB120" s="21" t="e">
        <f>VLOOKUP(AY120,#REF!,2,0)</f>
        <v>#REF!</v>
      </c>
      <c r="BC120" s="21" t="e">
        <f>VLOOKUP(AZ120,#REF!,2,0)</f>
        <v>#REF!</v>
      </c>
      <c r="BD120" s="21" t="e">
        <f>VLOOKUP(BA120,#REF!,2,0)</f>
        <v>#REF!</v>
      </c>
      <c r="BE120" s="22" t="e">
        <f t="shared" si="40"/>
        <v>#REF!</v>
      </c>
      <c r="BF120" s="23" t="e">
        <f t="shared" si="41"/>
        <v>#REF!</v>
      </c>
      <c r="BG120" s="23">
        <v>2.0056818181818183</v>
      </c>
      <c r="BH120" s="23" t="e">
        <f t="shared" si="42"/>
        <v>#REF!</v>
      </c>
      <c r="BI120" s="22" t="e">
        <f t="shared" si="43"/>
        <v>#REF!</v>
      </c>
      <c r="BJ120" s="9">
        <f>Solicitacao_Prancha[[#This Row],[qnt_equipamento]]</f>
        <v>1</v>
      </c>
      <c r="BK120" s="23" t="e">
        <f t="shared" si="44"/>
        <v>#REF!</v>
      </c>
    </row>
    <row r="121" spans="1:63" ht="11.25" x14ac:dyDescent="0.2">
      <c r="A121" s="1">
        <v>2612</v>
      </c>
      <c r="B121" s="1" t="s">
        <v>613</v>
      </c>
      <c r="C121" s="1" t="s">
        <v>48</v>
      </c>
      <c r="D121" s="3">
        <v>45619.60833333333</v>
      </c>
      <c r="E121" s="1" t="s">
        <v>152</v>
      </c>
      <c r="F121" s="1" t="s">
        <v>60</v>
      </c>
      <c r="G121" s="1">
        <v>1</v>
      </c>
      <c r="H121" s="1" t="s">
        <v>77</v>
      </c>
      <c r="I121" s="1" t="s">
        <v>228</v>
      </c>
      <c r="J121" s="1" t="s">
        <v>229</v>
      </c>
      <c r="K121" s="1" t="s">
        <v>71</v>
      </c>
      <c r="M121" s="1">
        <v>45614.625</v>
      </c>
      <c r="N121" s="1"/>
      <c r="O121" s="2">
        <v>45621.625</v>
      </c>
      <c r="P121" s="1" t="s">
        <v>589</v>
      </c>
      <c r="Q121" s="1" t="s">
        <v>195</v>
      </c>
      <c r="R121" s="1" t="s">
        <v>196</v>
      </c>
      <c r="T121" s="1" t="s">
        <v>127</v>
      </c>
      <c r="U121" s="1" t="s">
        <v>299</v>
      </c>
      <c r="AB121" s="1" t="s">
        <v>614</v>
      </c>
      <c r="AD121" s="1"/>
      <c r="AF121" s="1"/>
      <c r="AJ121" s="2">
        <v>45619.609606481485</v>
      </c>
      <c r="AK121" s="1" t="s">
        <v>168</v>
      </c>
      <c r="AL121" s="2">
        <v>45619.609606481485</v>
      </c>
      <c r="AM121" s="1" t="s">
        <v>168</v>
      </c>
      <c r="AN121" s="1" t="s">
        <v>392</v>
      </c>
      <c r="AO121" s="1">
        <v>-49.974709999999959</v>
      </c>
      <c r="AP121" s="1">
        <v>-22.23596666699996</v>
      </c>
      <c r="AQ121" s="9" t="e">
        <f>VLOOKUP(AW121,#REF!,2,0)</f>
        <v>#REF!</v>
      </c>
      <c r="AR121" s="9" t="e">
        <f>VLOOKUP(AX121,#REF!,2,0)</f>
        <v>#REF!</v>
      </c>
      <c r="AS121" s="20">
        <f>Solicitacao_Prancha[[#This Row],[data_reserva]]</f>
        <v>45621.625</v>
      </c>
      <c r="AT121" s="20" t="str">
        <f t="shared" si="36"/>
        <v>Não Aderente</v>
      </c>
      <c r="AU121" s="21">
        <f>((CONCATENATE(Solicitacao_Prancha[[#This Row],[data_calc]]," ",Solicitacao_Prancha[[#This Row],[hora_calc]])-Solicitacao_Prancha[[#This Row],[data_]])*24)+3</f>
        <v>43.900000000081491</v>
      </c>
      <c r="AV121" s="20" t="s">
        <v>577</v>
      </c>
      <c r="AW121" s="9" t="str">
        <f>LEFT(Solicitacao_Prancha[[#This Row],[fazenda_origem]],4)</f>
        <v>0308</v>
      </c>
      <c r="AX121" s="9" t="str">
        <f>LEFT(Solicitacao_Prancha[[#This Row],[fazenda_destino]],4)</f>
        <v>0392</v>
      </c>
      <c r="AY121" s="9" t="str">
        <f t="shared" si="37"/>
        <v>Lençóis Paulista0308</v>
      </c>
      <c r="AZ121" s="9" t="str">
        <f t="shared" si="38"/>
        <v>03080392</v>
      </c>
      <c r="BA121" s="9" t="str">
        <f t="shared" si="39"/>
        <v>Lençóis Paulista0392</v>
      </c>
      <c r="BB121" s="21" t="e">
        <f>VLOOKUP(AY121,#REF!,2,0)</f>
        <v>#REF!</v>
      </c>
      <c r="BC121" s="21" t="e">
        <f>VLOOKUP(AZ121,#REF!,2,0)</f>
        <v>#REF!</v>
      </c>
      <c r="BD121" s="21" t="e">
        <f>VLOOKUP(BA121,#REF!,2,0)</f>
        <v>#REF!</v>
      </c>
      <c r="BE121" s="22" t="e">
        <f t="shared" si="40"/>
        <v>#REF!</v>
      </c>
      <c r="BF121" s="23" t="e">
        <f t="shared" si="41"/>
        <v>#REF!</v>
      </c>
      <c r="BG121" s="23">
        <v>2.0056818181818183</v>
      </c>
      <c r="BH121" s="23" t="e">
        <f t="shared" si="42"/>
        <v>#REF!</v>
      </c>
      <c r="BI121" s="22" t="e">
        <f t="shared" si="43"/>
        <v>#REF!</v>
      </c>
      <c r="BJ121" s="9">
        <f>Solicitacao_Prancha[[#This Row],[qnt_equipamento]]</f>
        <v>1</v>
      </c>
      <c r="BK121" s="23" t="e">
        <f t="shared" si="44"/>
        <v>#REF!</v>
      </c>
    </row>
    <row r="122" spans="1:63" ht="11.25" x14ac:dyDescent="0.2">
      <c r="A122" s="1">
        <v>2613</v>
      </c>
      <c r="B122" s="1" t="s">
        <v>615</v>
      </c>
      <c r="C122" s="1" t="s">
        <v>59</v>
      </c>
      <c r="D122" s="3">
        <v>45619.652777777781</v>
      </c>
      <c r="E122" s="1" t="s">
        <v>159</v>
      </c>
      <c r="F122" s="1" t="s">
        <v>60</v>
      </c>
      <c r="G122" s="1">
        <v>1</v>
      </c>
      <c r="H122" s="1" t="s">
        <v>103</v>
      </c>
      <c r="I122" s="1" t="s">
        <v>228</v>
      </c>
      <c r="J122" s="1" t="s">
        <v>233</v>
      </c>
      <c r="K122" s="1" t="s">
        <v>35</v>
      </c>
      <c r="M122" s="1"/>
      <c r="N122" s="1"/>
      <c r="O122" s="2">
        <v>45621.625</v>
      </c>
      <c r="P122" s="1" t="s">
        <v>589</v>
      </c>
      <c r="Q122" s="1" t="s">
        <v>186</v>
      </c>
      <c r="R122" s="1" t="s">
        <v>187</v>
      </c>
      <c r="T122" s="1" t="s">
        <v>117</v>
      </c>
      <c r="U122" s="1" t="s">
        <v>97</v>
      </c>
      <c r="AB122" s="1" t="s">
        <v>616</v>
      </c>
      <c r="AD122" s="1"/>
      <c r="AF122" s="1"/>
      <c r="AJ122" s="2">
        <v>45619.654444444444</v>
      </c>
      <c r="AK122" s="1" t="s">
        <v>168</v>
      </c>
      <c r="AL122" s="2">
        <v>45619.654444444444</v>
      </c>
      <c r="AM122" s="1" t="s">
        <v>168</v>
      </c>
      <c r="AN122" s="1" t="s">
        <v>392</v>
      </c>
      <c r="AO122" s="1">
        <v>-49.418168349999974</v>
      </c>
      <c r="AP122" s="1">
        <v>-22.21690429999995</v>
      </c>
      <c r="AQ122" s="9" t="e">
        <f>VLOOKUP(AW122,#REF!,2,0)</f>
        <v>#REF!</v>
      </c>
      <c r="AR122" s="9" t="e">
        <f>VLOOKUP(AX122,#REF!,2,0)</f>
        <v>#REF!</v>
      </c>
      <c r="AS122" s="20">
        <f>Solicitacao_Prancha[[#This Row],[data_reserva]]</f>
        <v>45621.625</v>
      </c>
      <c r="AT122" s="20" t="str">
        <f t="shared" si="36"/>
        <v>Não Aderente</v>
      </c>
      <c r="AU122" s="21">
        <f>((CONCATENATE(Solicitacao_Prancha[[#This Row],[data_calc]]," ",Solicitacao_Prancha[[#This Row],[hora_calc]])-Solicitacao_Prancha[[#This Row],[data_]])*24)+3</f>
        <v>42.333333333197515</v>
      </c>
      <c r="AV122" s="20" t="s">
        <v>577</v>
      </c>
      <c r="AW122" s="9" t="str">
        <f>LEFT(Solicitacao_Prancha[[#This Row],[fazenda_origem]],4)</f>
        <v>0325</v>
      </c>
      <c r="AX122" s="9" t="str">
        <f>LEFT(Solicitacao_Prancha[[#This Row],[fazenda_destino]],4)</f>
        <v>0248</v>
      </c>
      <c r="AY122" s="9" t="str">
        <f t="shared" si="37"/>
        <v>Lençóis Paulista0325</v>
      </c>
      <c r="AZ122" s="9" t="str">
        <f t="shared" si="38"/>
        <v>03250248</v>
      </c>
      <c r="BA122" s="9" t="str">
        <f t="shared" si="39"/>
        <v>Lençóis Paulista0248</v>
      </c>
      <c r="BB122" s="21" t="e">
        <f>VLOOKUP(AY122,#REF!,2,0)</f>
        <v>#REF!</v>
      </c>
      <c r="BC122" s="21" t="e">
        <f>VLOOKUP(AZ122,#REF!,2,0)</f>
        <v>#REF!</v>
      </c>
      <c r="BD122" s="21" t="e">
        <f>VLOOKUP(BA122,#REF!,2,0)</f>
        <v>#REF!</v>
      </c>
      <c r="BE122" s="22" t="e">
        <f t="shared" si="40"/>
        <v>#REF!</v>
      </c>
      <c r="BF122" s="23" t="e">
        <f t="shared" si="41"/>
        <v>#REF!</v>
      </c>
      <c r="BG122" s="23">
        <v>2.0056818181818183</v>
      </c>
      <c r="BH122" s="23" t="e">
        <f t="shared" si="42"/>
        <v>#REF!</v>
      </c>
      <c r="BI122" s="22" t="e">
        <f t="shared" si="43"/>
        <v>#REF!</v>
      </c>
      <c r="BJ122" s="9">
        <f>Solicitacao_Prancha[[#This Row],[qnt_equipamento]]</f>
        <v>1</v>
      </c>
      <c r="BK122" s="23" t="e">
        <f t="shared" si="44"/>
        <v>#REF!</v>
      </c>
    </row>
    <row r="123" spans="1:63" ht="11.25" x14ac:dyDescent="0.2">
      <c r="A123" s="1">
        <v>2614</v>
      </c>
      <c r="B123" s="1" t="s">
        <v>617</v>
      </c>
      <c r="C123" s="1" t="s">
        <v>59</v>
      </c>
      <c r="D123" s="3">
        <v>45619.672222222223</v>
      </c>
      <c r="E123" s="1" t="s">
        <v>159</v>
      </c>
      <c r="F123" s="1" t="s">
        <v>63</v>
      </c>
      <c r="G123" s="1">
        <v>1</v>
      </c>
      <c r="H123" s="1" t="s">
        <v>103</v>
      </c>
      <c r="I123" s="1" t="s">
        <v>228</v>
      </c>
      <c r="J123" s="1" t="s">
        <v>233</v>
      </c>
      <c r="K123" s="1" t="s">
        <v>35</v>
      </c>
      <c r="M123" s="1"/>
      <c r="N123" s="1"/>
      <c r="O123" s="2">
        <v>45621.625</v>
      </c>
      <c r="P123" s="1" t="s">
        <v>589</v>
      </c>
      <c r="Q123" s="1" t="s">
        <v>186</v>
      </c>
      <c r="R123" s="1" t="s">
        <v>187</v>
      </c>
      <c r="T123" s="1" t="s">
        <v>117</v>
      </c>
      <c r="U123" s="1" t="s">
        <v>97</v>
      </c>
      <c r="AB123" s="1" t="s">
        <v>618</v>
      </c>
      <c r="AD123" s="1"/>
      <c r="AF123" s="1"/>
      <c r="AJ123" s="2">
        <v>45619.684953703705</v>
      </c>
      <c r="AK123" s="1" t="s">
        <v>168</v>
      </c>
      <c r="AL123" s="2">
        <v>45619.684953703705</v>
      </c>
      <c r="AM123" s="1" t="s">
        <v>168</v>
      </c>
      <c r="AN123" s="1" t="s">
        <v>392</v>
      </c>
      <c r="AO123" s="1">
        <v>-49.420840619999979</v>
      </c>
      <c r="AP123" s="1">
        <v>-22.215165359999961</v>
      </c>
      <c r="AQ123" s="9" t="e">
        <f>VLOOKUP(AW123,#REF!,2,0)</f>
        <v>#REF!</v>
      </c>
      <c r="AR123" s="9" t="e">
        <f>VLOOKUP(AX123,#REF!,2,0)</f>
        <v>#REF!</v>
      </c>
      <c r="AS123" s="20">
        <f>Solicitacao_Prancha[[#This Row],[data_reserva]]</f>
        <v>45621.625</v>
      </c>
      <c r="AT123" s="20" t="str">
        <f t="shared" si="36"/>
        <v>Não Aderente</v>
      </c>
      <c r="AU123" s="21">
        <f>((CONCATENATE(Solicitacao_Prancha[[#This Row],[data_calc]]," ",Solicitacao_Prancha[[#This Row],[hora_calc]])-Solicitacao_Prancha[[#This Row],[data_]])*24)+3</f>
        <v>41.866666666581295</v>
      </c>
      <c r="AV123" s="20" t="s">
        <v>577</v>
      </c>
      <c r="AW123" s="9" t="str">
        <f>LEFT(Solicitacao_Prancha[[#This Row],[fazenda_origem]],4)</f>
        <v>0325</v>
      </c>
      <c r="AX123" s="9" t="str">
        <f>LEFT(Solicitacao_Prancha[[#This Row],[fazenda_destino]],4)</f>
        <v>0248</v>
      </c>
      <c r="AY123" s="9" t="str">
        <f t="shared" si="37"/>
        <v>Lençóis Paulista0325</v>
      </c>
      <c r="AZ123" s="9" t="str">
        <f t="shared" si="38"/>
        <v>03250248</v>
      </c>
      <c r="BA123" s="9" t="str">
        <f t="shared" si="39"/>
        <v>Lençóis Paulista0248</v>
      </c>
      <c r="BB123" s="21" t="e">
        <f>VLOOKUP(AY123,#REF!,2,0)</f>
        <v>#REF!</v>
      </c>
      <c r="BC123" s="21" t="e">
        <f>VLOOKUP(AZ123,#REF!,2,0)</f>
        <v>#REF!</v>
      </c>
      <c r="BD123" s="21" t="e">
        <f>VLOOKUP(BA123,#REF!,2,0)</f>
        <v>#REF!</v>
      </c>
      <c r="BE123" s="22" t="e">
        <f t="shared" si="40"/>
        <v>#REF!</v>
      </c>
      <c r="BF123" s="23" t="e">
        <f t="shared" si="41"/>
        <v>#REF!</v>
      </c>
      <c r="BG123" s="23">
        <v>2.0056818181818183</v>
      </c>
      <c r="BH123" s="23" t="e">
        <f t="shared" si="42"/>
        <v>#REF!</v>
      </c>
      <c r="BI123" s="22" t="e">
        <f t="shared" si="43"/>
        <v>#REF!</v>
      </c>
      <c r="BJ123" s="9">
        <f>Solicitacao_Prancha[[#This Row],[qnt_equipamento]]</f>
        <v>1</v>
      </c>
      <c r="BK123" s="23" t="e">
        <f t="shared" si="44"/>
        <v>#REF!</v>
      </c>
    </row>
    <row r="124" spans="1:63" ht="11.25" x14ac:dyDescent="0.2">
      <c r="A124" s="1">
        <v>2615</v>
      </c>
      <c r="B124" s="1" t="s">
        <v>619</v>
      </c>
      <c r="C124" s="1" t="s">
        <v>68</v>
      </c>
      <c r="D124" s="3">
        <v>45619.699305555558</v>
      </c>
      <c r="E124" s="1" t="s">
        <v>128</v>
      </c>
      <c r="F124" s="1" t="s">
        <v>69</v>
      </c>
      <c r="G124" s="1">
        <v>3</v>
      </c>
      <c r="H124" s="1" t="s">
        <v>61</v>
      </c>
      <c r="I124" s="1" t="s">
        <v>233</v>
      </c>
      <c r="J124" s="1" t="s">
        <v>233</v>
      </c>
      <c r="K124" s="1" t="s">
        <v>35</v>
      </c>
      <c r="M124" s="1"/>
      <c r="N124" s="1"/>
      <c r="O124" s="2">
        <v>45621.625</v>
      </c>
      <c r="P124" s="1" t="s">
        <v>589</v>
      </c>
      <c r="Q124" s="1" t="s">
        <v>179</v>
      </c>
      <c r="R124" s="1" t="s">
        <v>179</v>
      </c>
      <c r="T124" s="1" t="s">
        <v>101</v>
      </c>
      <c r="U124" s="1" t="s">
        <v>127</v>
      </c>
      <c r="AB124" s="1" t="s">
        <v>620</v>
      </c>
      <c r="AD124" s="1"/>
      <c r="AF124" s="1"/>
      <c r="AJ124" s="2">
        <v>45619.701932870368</v>
      </c>
      <c r="AK124" s="1" t="s">
        <v>168</v>
      </c>
      <c r="AL124" s="2">
        <v>45619.701932870368</v>
      </c>
      <c r="AM124" s="1" t="s">
        <v>168</v>
      </c>
      <c r="AN124" s="1" t="s">
        <v>392</v>
      </c>
      <c r="AO124" s="1">
        <v>-49.554342375999973</v>
      </c>
      <c r="AP124" s="1">
        <v>-22.292820810999959</v>
      </c>
      <c r="AQ124" s="9" t="e">
        <f>VLOOKUP(AW124,#REF!,2,0)</f>
        <v>#REF!</v>
      </c>
      <c r="AR124" s="9" t="e">
        <f>VLOOKUP(AX124,#REF!,2,0)</f>
        <v>#REF!</v>
      </c>
      <c r="AS124" s="20">
        <f>Solicitacao_Prancha[[#This Row],[data_reserva]]</f>
        <v>45621.625</v>
      </c>
      <c r="AT124" s="20" t="str">
        <f t="shared" si="36"/>
        <v>Aderente</v>
      </c>
      <c r="AU124" s="21">
        <f>((CONCATENATE(Solicitacao_Prancha[[#This Row],[data_calc]]," ",Solicitacao_Prancha[[#This Row],[hora_calc]])-Solicitacao_Prancha[[#This Row],[data_]])*24)+3</f>
        <v>48.216666666674428</v>
      </c>
      <c r="AV124" s="20" t="s">
        <v>577</v>
      </c>
      <c r="AW124" s="9" t="str">
        <f>LEFT(Solicitacao_Prancha[[#This Row],[fazenda_origem]],4)</f>
        <v>0324</v>
      </c>
      <c r="AX124" s="9" t="str">
        <f>LEFT(Solicitacao_Prancha[[#This Row],[fazenda_destino]],4)</f>
        <v>0308</v>
      </c>
      <c r="AY124" s="9" t="str">
        <f t="shared" si="37"/>
        <v>Lençóis Paulista0324</v>
      </c>
      <c r="AZ124" s="9" t="str">
        <f t="shared" si="38"/>
        <v>03240308</v>
      </c>
      <c r="BA124" s="9" t="str">
        <f t="shared" si="39"/>
        <v>Lençóis Paulista0308</v>
      </c>
      <c r="BB124" s="21" t="e">
        <f>VLOOKUP(AY124,#REF!,2,0)</f>
        <v>#REF!</v>
      </c>
      <c r="BC124" s="21" t="e">
        <f>VLOOKUP(AZ124,#REF!,2,0)</f>
        <v>#REF!</v>
      </c>
      <c r="BD124" s="21" t="e">
        <f>VLOOKUP(BA124,#REF!,2,0)</f>
        <v>#REF!</v>
      </c>
      <c r="BE124" s="22" t="e">
        <f t="shared" si="40"/>
        <v>#REF!</v>
      </c>
      <c r="BF124" s="23" t="e">
        <f t="shared" si="41"/>
        <v>#REF!</v>
      </c>
      <c r="BG124" s="23">
        <v>2.0056818181818183</v>
      </c>
      <c r="BH124" s="23" t="e">
        <f t="shared" si="42"/>
        <v>#REF!</v>
      </c>
      <c r="BI124" s="22" t="e">
        <f t="shared" si="43"/>
        <v>#REF!</v>
      </c>
      <c r="BJ124" s="9">
        <f>Solicitacao_Prancha[[#This Row],[qnt_equipamento]]</f>
        <v>3</v>
      </c>
      <c r="BK124" s="23" t="e">
        <f t="shared" si="44"/>
        <v>#REF!</v>
      </c>
    </row>
    <row r="125" spans="1:63" ht="11.25" x14ac:dyDescent="0.2">
      <c r="A125" s="1">
        <v>2616</v>
      </c>
      <c r="B125" s="1" t="s">
        <v>621</v>
      </c>
      <c r="C125" s="1" t="s">
        <v>33</v>
      </c>
      <c r="D125" s="3">
        <v>45619.744444444441</v>
      </c>
      <c r="E125" s="1" t="s">
        <v>142</v>
      </c>
      <c r="F125" s="1" t="s">
        <v>39</v>
      </c>
      <c r="G125" s="1">
        <v>1</v>
      </c>
      <c r="H125" s="1" t="s">
        <v>85</v>
      </c>
      <c r="I125" s="1" t="s">
        <v>228</v>
      </c>
      <c r="J125" s="1" t="s">
        <v>229</v>
      </c>
      <c r="K125" s="1" t="s">
        <v>35</v>
      </c>
      <c r="M125" s="1"/>
      <c r="N125" s="1"/>
      <c r="O125" s="2">
        <v>45621.625</v>
      </c>
      <c r="P125" s="1" t="s">
        <v>589</v>
      </c>
      <c r="Q125" s="1" t="s">
        <v>190</v>
      </c>
      <c r="R125" s="1" t="s">
        <v>191</v>
      </c>
      <c r="T125" s="1" t="s">
        <v>308</v>
      </c>
      <c r="U125" s="1" t="s">
        <v>244</v>
      </c>
      <c r="AB125" s="1" t="s">
        <v>622</v>
      </c>
      <c r="AD125" s="1"/>
      <c r="AF125" s="1"/>
      <c r="AJ125" s="2">
        <v>45619.745682870373</v>
      </c>
      <c r="AK125" s="1" t="s">
        <v>168</v>
      </c>
      <c r="AL125" s="2">
        <v>45619.745682870373</v>
      </c>
      <c r="AM125" s="1" t="s">
        <v>168</v>
      </c>
      <c r="AN125" s="1" t="s">
        <v>392</v>
      </c>
      <c r="AO125" s="1">
        <v>-49.928092192999941</v>
      </c>
      <c r="AP125" s="1">
        <v>-22.22931691399998</v>
      </c>
      <c r="AQ125" s="9" t="e">
        <f>VLOOKUP(AW125,#REF!,2,0)</f>
        <v>#REF!</v>
      </c>
      <c r="AR125" s="9" t="e">
        <f>VLOOKUP(AX125,#REF!,2,0)</f>
        <v>#REF!</v>
      </c>
      <c r="AS125" s="20">
        <f>Solicitacao_Prancha[[#This Row],[data_reserva]]</f>
        <v>45621.625</v>
      </c>
      <c r="AT125" s="20" t="str">
        <f t="shared" si="36"/>
        <v>Não Aderente</v>
      </c>
      <c r="AU125" s="21">
        <f>((CONCATENATE(Solicitacao_Prancha[[#This Row],[data_calc]]," ",Solicitacao_Prancha[[#This Row],[hora_calc]])-Solicitacao_Prancha[[#This Row],[data_]])*24)+3</f>
        <v>41.633333333360497</v>
      </c>
      <c r="AV125" s="20" t="s">
        <v>577</v>
      </c>
      <c r="AW125" s="9" t="str">
        <f>LEFT(Solicitacao_Prancha[[#This Row],[fazenda_origem]],4)</f>
        <v>0029</v>
      </c>
      <c r="AX125" s="9" t="str">
        <f>LEFT(Solicitacao_Prancha[[#This Row],[fazenda_destino]],4)</f>
        <v>0030</v>
      </c>
      <c r="AY125" s="9" t="str">
        <f t="shared" si="37"/>
        <v>Lençóis Paulista0029</v>
      </c>
      <c r="AZ125" s="9" t="str">
        <f t="shared" si="38"/>
        <v>00290030</v>
      </c>
      <c r="BA125" s="9" t="str">
        <f t="shared" si="39"/>
        <v>Lençóis Paulista0030</v>
      </c>
      <c r="BB125" s="21" t="e">
        <f>VLOOKUP(AY125,#REF!,2,0)</f>
        <v>#REF!</v>
      </c>
      <c r="BC125" s="21" t="e">
        <f>VLOOKUP(AZ125,#REF!,2,0)</f>
        <v>#REF!</v>
      </c>
      <c r="BD125" s="21" t="e">
        <f>VLOOKUP(BA125,#REF!,2,0)</f>
        <v>#REF!</v>
      </c>
      <c r="BE125" s="22" t="e">
        <f t="shared" si="40"/>
        <v>#REF!</v>
      </c>
      <c r="BF125" s="23" t="e">
        <f t="shared" si="41"/>
        <v>#REF!</v>
      </c>
      <c r="BG125" s="23">
        <v>2.0056818181818183</v>
      </c>
      <c r="BH125" s="23" t="e">
        <f t="shared" si="42"/>
        <v>#REF!</v>
      </c>
      <c r="BI125" s="22" t="e">
        <f t="shared" si="43"/>
        <v>#REF!</v>
      </c>
      <c r="BJ125" s="9">
        <f>Solicitacao_Prancha[[#This Row],[qnt_equipamento]]</f>
        <v>1</v>
      </c>
      <c r="BK125" s="23" t="e">
        <f t="shared" si="44"/>
        <v>#REF!</v>
      </c>
    </row>
    <row r="126" spans="1:63" ht="11.25" x14ac:dyDescent="0.2">
      <c r="A126" s="1">
        <v>2617</v>
      </c>
      <c r="B126" s="1" t="s">
        <v>623</v>
      </c>
      <c r="C126" s="1" t="s">
        <v>68</v>
      </c>
      <c r="D126" s="3">
        <v>45619.767361111109</v>
      </c>
      <c r="E126" s="1" t="s">
        <v>139</v>
      </c>
      <c r="F126" s="1" t="s">
        <v>69</v>
      </c>
      <c r="G126" s="1">
        <v>3</v>
      </c>
      <c r="H126" s="1" t="s">
        <v>77</v>
      </c>
      <c r="I126" s="1" t="s">
        <v>233</v>
      </c>
      <c r="J126" s="1" t="s">
        <v>229</v>
      </c>
      <c r="K126" s="1" t="s">
        <v>35</v>
      </c>
      <c r="M126" s="1"/>
      <c r="N126" s="1"/>
      <c r="O126" s="2">
        <v>45621.625</v>
      </c>
      <c r="P126" s="1" t="s">
        <v>589</v>
      </c>
      <c r="Q126" s="1" t="s">
        <v>171</v>
      </c>
      <c r="R126" s="1" t="s">
        <v>172</v>
      </c>
      <c r="T126" s="1" t="s">
        <v>42</v>
      </c>
      <c r="U126" s="1" t="s">
        <v>121</v>
      </c>
      <c r="AB126" s="1" t="s">
        <v>624</v>
      </c>
      <c r="AD126" s="1"/>
      <c r="AF126" s="1"/>
      <c r="AJ126" s="2">
        <v>45619.77140046296</v>
      </c>
      <c r="AK126" s="1" t="s">
        <v>168</v>
      </c>
      <c r="AL126" s="2">
        <v>45619.77140046296</v>
      </c>
      <c r="AM126" s="1" t="s">
        <v>168</v>
      </c>
      <c r="AN126" s="1" t="s">
        <v>392</v>
      </c>
      <c r="AO126" s="1">
        <v>-49.223161619999978</v>
      </c>
      <c r="AP126" s="1">
        <v>-22.279478839999971</v>
      </c>
      <c r="AQ126" s="9" t="e">
        <f>VLOOKUP(AW126,#REF!,2,0)</f>
        <v>#REF!</v>
      </c>
      <c r="AR126" s="9" t="e">
        <f>VLOOKUP(AX126,#REF!,2,0)</f>
        <v>#REF!</v>
      </c>
      <c r="AS126" s="20">
        <f>Solicitacao_Prancha[[#This Row],[data_reserva]]</f>
        <v>45621.625</v>
      </c>
      <c r="AT126" s="20" t="str">
        <f t="shared" si="36"/>
        <v>Não Aderente</v>
      </c>
      <c r="AU126" s="21">
        <f>((CONCATENATE(Solicitacao_Prancha[[#This Row],[data_calc]]," ",Solicitacao_Prancha[[#This Row],[hora_calc]])-Solicitacao_Prancha[[#This Row],[data_]])*24)+3</f>
        <v>40.583333333430346</v>
      </c>
      <c r="AV126" s="20" t="s">
        <v>577</v>
      </c>
      <c r="AW126" s="9" t="str">
        <f>LEFT(Solicitacao_Prancha[[#This Row],[fazenda_origem]],4)</f>
        <v>0266</v>
      </c>
      <c r="AX126" s="9" t="str">
        <f>LEFT(Solicitacao_Prancha[[#This Row],[fazenda_destino]],4)</f>
        <v>0245</v>
      </c>
      <c r="AY126" s="9" t="str">
        <f t="shared" si="37"/>
        <v>Lençóis Paulista0266</v>
      </c>
      <c r="AZ126" s="9" t="str">
        <f t="shared" si="38"/>
        <v>02660245</v>
      </c>
      <c r="BA126" s="9" t="str">
        <f t="shared" si="39"/>
        <v>Lençóis Paulista0245</v>
      </c>
      <c r="BB126" s="21" t="e">
        <f>VLOOKUP(AY126,#REF!,2,0)</f>
        <v>#REF!</v>
      </c>
      <c r="BC126" s="21" t="e">
        <f>VLOOKUP(AZ126,#REF!,2,0)</f>
        <v>#REF!</v>
      </c>
      <c r="BD126" s="21" t="e">
        <f>VLOOKUP(BA126,#REF!,2,0)</f>
        <v>#REF!</v>
      </c>
      <c r="BE126" s="22" t="e">
        <f t="shared" si="40"/>
        <v>#REF!</v>
      </c>
      <c r="BF126" s="23" t="e">
        <f t="shared" si="41"/>
        <v>#REF!</v>
      </c>
      <c r="BG126" s="23">
        <v>2.0056818181818183</v>
      </c>
      <c r="BH126" s="23" t="e">
        <f t="shared" si="42"/>
        <v>#REF!</v>
      </c>
      <c r="BI126" s="22" t="e">
        <f t="shared" si="43"/>
        <v>#REF!</v>
      </c>
      <c r="BJ126" s="9">
        <f>Solicitacao_Prancha[[#This Row],[qnt_equipamento]]</f>
        <v>3</v>
      </c>
      <c r="BK126" s="23" t="e">
        <f t="shared" si="44"/>
        <v>#REF!</v>
      </c>
    </row>
    <row r="127" spans="1:63" ht="11.25" x14ac:dyDescent="0.2">
      <c r="A127" s="1">
        <v>2618</v>
      </c>
      <c r="B127" s="1" t="s">
        <v>625</v>
      </c>
      <c r="C127" s="1" t="s">
        <v>68</v>
      </c>
      <c r="D127" s="3">
        <v>45619.770833333336</v>
      </c>
      <c r="E127" s="1" t="s">
        <v>139</v>
      </c>
      <c r="F127" s="1" t="s">
        <v>63</v>
      </c>
      <c r="G127" s="1">
        <v>1</v>
      </c>
      <c r="H127" s="1" t="s">
        <v>77</v>
      </c>
      <c r="I127" s="1" t="s">
        <v>228</v>
      </c>
      <c r="J127" s="1" t="s">
        <v>229</v>
      </c>
      <c r="K127" s="1" t="s">
        <v>35</v>
      </c>
      <c r="M127" s="1"/>
      <c r="N127" s="1"/>
      <c r="O127" s="2">
        <v>45621.625</v>
      </c>
      <c r="P127" s="1" t="s">
        <v>589</v>
      </c>
      <c r="Q127" s="1" t="s">
        <v>171</v>
      </c>
      <c r="R127" s="1" t="s">
        <v>172</v>
      </c>
      <c r="T127" s="1" t="s">
        <v>42</v>
      </c>
      <c r="U127" s="1" t="s">
        <v>121</v>
      </c>
      <c r="AB127" s="1" t="s">
        <v>626</v>
      </c>
      <c r="AD127" s="1"/>
      <c r="AF127" s="1"/>
      <c r="AJ127" s="2">
        <v>45619.772280092591</v>
      </c>
      <c r="AK127" s="1" t="s">
        <v>168</v>
      </c>
      <c r="AL127" s="2">
        <v>45619.772280092591</v>
      </c>
      <c r="AM127" s="1" t="s">
        <v>168</v>
      </c>
      <c r="AN127" s="1" t="s">
        <v>392</v>
      </c>
      <c r="AO127" s="1">
        <v>-49.220006099999978</v>
      </c>
      <c r="AP127" s="1">
        <v>-22.27924966999996</v>
      </c>
      <c r="AQ127" s="9" t="e">
        <f>VLOOKUP(AW127,#REF!,2,0)</f>
        <v>#REF!</v>
      </c>
      <c r="AR127" s="9" t="e">
        <f>VLOOKUP(AX127,#REF!,2,0)</f>
        <v>#REF!</v>
      </c>
      <c r="AS127" s="20">
        <f>Solicitacao_Prancha[[#This Row],[data_reserva]]</f>
        <v>45621.625</v>
      </c>
      <c r="AT127" s="20" t="str">
        <f t="shared" si="36"/>
        <v>Não Aderente</v>
      </c>
      <c r="AU127" s="21">
        <f>((CONCATENATE(Solicitacao_Prancha[[#This Row],[data_calc]]," ",Solicitacao_Prancha[[#This Row],[hora_calc]])-Solicitacao_Prancha[[#This Row],[data_]])*24)+3</f>
        <v>40.5</v>
      </c>
      <c r="AV127" s="20" t="s">
        <v>577</v>
      </c>
      <c r="AW127" s="9" t="str">
        <f>LEFT(Solicitacao_Prancha[[#This Row],[fazenda_origem]],4)</f>
        <v>0266</v>
      </c>
      <c r="AX127" s="9" t="str">
        <f>LEFT(Solicitacao_Prancha[[#This Row],[fazenda_destino]],4)</f>
        <v>0245</v>
      </c>
      <c r="AY127" s="9" t="str">
        <f t="shared" si="37"/>
        <v>Lençóis Paulista0266</v>
      </c>
      <c r="AZ127" s="9" t="str">
        <f t="shared" si="38"/>
        <v>02660245</v>
      </c>
      <c r="BA127" s="9" t="str">
        <f t="shared" si="39"/>
        <v>Lençóis Paulista0245</v>
      </c>
      <c r="BB127" s="21" t="e">
        <f>VLOOKUP(AY127,#REF!,2,0)</f>
        <v>#REF!</v>
      </c>
      <c r="BC127" s="21" t="e">
        <f>VLOOKUP(AZ127,#REF!,2,0)</f>
        <v>#REF!</v>
      </c>
      <c r="BD127" s="21" t="e">
        <f>VLOOKUP(BA127,#REF!,2,0)</f>
        <v>#REF!</v>
      </c>
      <c r="BE127" s="22" t="e">
        <f t="shared" si="40"/>
        <v>#REF!</v>
      </c>
      <c r="BF127" s="23" t="e">
        <f t="shared" si="41"/>
        <v>#REF!</v>
      </c>
      <c r="BG127" s="23">
        <v>2.0056818181818183</v>
      </c>
      <c r="BH127" s="23" t="e">
        <f t="shared" si="42"/>
        <v>#REF!</v>
      </c>
      <c r="BI127" s="22" t="e">
        <f t="shared" si="43"/>
        <v>#REF!</v>
      </c>
      <c r="BJ127" s="9">
        <f>Solicitacao_Prancha[[#This Row],[qnt_equipamento]]</f>
        <v>1</v>
      </c>
      <c r="BK127" s="23" t="e">
        <f t="shared" si="44"/>
        <v>#REF!</v>
      </c>
    </row>
    <row r="128" spans="1:63" ht="11.25" x14ac:dyDescent="0.2">
      <c r="A128" s="1">
        <v>2619</v>
      </c>
      <c r="B128" s="1" t="s">
        <v>627</v>
      </c>
      <c r="C128" s="1" t="s">
        <v>33</v>
      </c>
      <c r="D128" s="3">
        <v>45619.833333333336</v>
      </c>
      <c r="E128" s="1" t="s">
        <v>142</v>
      </c>
      <c r="F128" s="1" t="s">
        <v>34</v>
      </c>
      <c r="G128" s="1">
        <v>10</v>
      </c>
      <c r="H128" s="1" t="s">
        <v>85</v>
      </c>
      <c r="I128" s="1" t="s">
        <v>230</v>
      </c>
      <c r="J128" s="1" t="s">
        <v>233</v>
      </c>
      <c r="K128" s="1" t="s">
        <v>35</v>
      </c>
      <c r="M128" s="1"/>
      <c r="N128" s="1"/>
      <c r="O128" s="2">
        <v>45621.625</v>
      </c>
      <c r="P128" s="1" t="s">
        <v>589</v>
      </c>
      <c r="Q128" s="1" t="s">
        <v>192</v>
      </c>
      <c r="R128" s="1" t="s">
        <v>193</v>
      </c>
      <c r="T128" s="1" t="s">
        <v>308</v>
      </c>
      <c r="U128" s="1" t="s">
        <v>244</v>
      </c>
      <c r="AB128" s="1" t="s">
        <v>599</v>
      </c>
      <c r="AD128" s="1"/>
      <c r="AF128" s="1"/>
      <c r="AJ128" s="2">
        <v>45619.834513888891</v>
      </c>
      <c r="AK128" s="1" t="s">
        <v>168</v>
      </c>
      <c r="AL128" s="2">
        <v>45619.834513888891</v>
      </c>
      <c r="AM128" s="1" t="s">
        <v>168</v>
      </c>
      <c r="AN128" s="1" t="s">
        <v>392</v>
      </c>
      <c r="AO128" s="1">
        <v>-49.927947499999959</v>
      </c>
      <c r="AP128" s="1">
        <v>-22.229376399999975</v>
      </c>
      <c r="AQ128" s="9" t="e">
        <f>VLOOKUP(AW128,#REF!,2,0)</f>
        <v>#REF!</v>
      </c>
      <c r="AR128" s="9" t="e">
        <f>VLOOKUP(AX128,#REF!,2,0)</f>
        <v>#REF!</v>
      </c>
      <c r="AS128" s="20">
        <f>Solicitacao_Prancha[[#This Row],[data_reserva]]</f>
        <v>45621.625</v>
      </c>
      <c r="AT128" s="20" t="str">
        <f t="shared" si="36"/>
        <v>Não Aderente</v>
      </c>
      <c r="AU128" s="21">
        <f>((CONCATENATE(Solicitacao_Prancha[[#This Row],[data_calc]]," ",Solicitacao_Prancha[[#This Row],[hora_calc]])-Solicitacao_Prancha[[#This Row],[data_]])*24)+3</f>
        <v>33.999999999941792</v>
      </c>
      <c r="AV128" s="20" t="s">
        <v>577</v>
      </c>
      <c r="AW128" s="9" t="str">
        <f>LEFT(Solicitacao_Prancha[[#This Row],[fazenda_origem]],4)</f>
        <v>0029</v>
      </c>
      <c r="AX128" s="9" t="str">
        <f>LEFT(Solicitacao_Prancha[[#This Row],[fazenda_destino]],4)</f>
        <v>0030</v>
      </c>
      <c r="AY128" s="9" t="str">
        <f t="shared" si="37"/>
        <v>Lençóis Paulista0029</v>
      </c>
      <c r="AZ128" s="9" t="str">
        <f t="shared" si="38"/>
        <v>00290030</v>
      </c>
      <c r="BA128" s="9" t="str">
        <f t="shared" si="39"/>
        <v>Lençóis Paulista0030</v>
      </c>
      <c r="BB128" s="21" t="e">
        <f>VLOOKUP(AY128,#REF!,2,0)</f>
        <v>#REF!</v>
      </c>
      <c r="BC128" s="21" t="e">
        <f>VLOOKUP(AZ128,#REF!,2,0)</f>
        <v>#REF!</v>
      </c>
      <c r="BD128" s="21" t="e">
        <f>VLOOKUP(BA128,#REF!,2,0)</f>
        <v>#REF!</v>
      </c>
      <c r="BE128" s="22" t="e">
        <f t="shared" si="40"/>
        <v>#REF!</v>
      </c>
      <c r="BF128" s="23" t="e">
        <f t="shared" si="41"/>
        <v>#REF!</v>
      </c>
      <c r="BG128" s="23">
        <v>2.0056818181818183</v>
      </c>
      <c r="BH128" s="23" t="e">
        <f t="shared" si="42"/>
        <v>#REF!</v>
      </c>
      <c r="BI128" s="22" t="e">
        <f t="shared" si="43"/>
        <v>#REF!</v>
      </c>
      <c r="BJ128" s="9">
        <f>Solicitacao_Prancha[[#This Row],[qnt_equipamento]]</f>
        <v>10</v>
      </c>
      <c r="BK128" s="23" t="e">
        <f t="shared" si="44"/>
        <v>#REF!</v>
      </c>
    </row>
    <row r="129" spans="1:63" ht="11.25" x14ac:dyDescent="0.2">
      <c r="A129" s="1">
        <v>2620</v>
      </c>
      <c r="B129" s="1" t="s">
        <v>628</v>
      </c>
      <c r="C129" s="1" t="s">
        <v>33</v>
      </c>
      <c r="D129" s="3">
        <v>45619.834027777775</v>
      </c>
      <c r="E129" s="1" t="s">
        <v>142</v>
      </c>
      <c r="F129" s="1" t="s">
        <v>39</v>
      </c>
      <c r="G129" s="1">
        <v>1</v>
      </c>
      <c r="H129" s="1" t="s">
        <v>85</v>
      </c>
      <c r="I129" s="1" t="s">
        <v>228</v>
      </c>
      <c r="J129" s="1" t="s">
        <v>229</v>
      </c>
      <c r="K129" s="1" t="s">
        <v>35</v>
      </c>
      <c r="M129" s="1"/>
      <c r="N129" s="1"/>
      <c r="O129" s="2">
        <v>45621.625</v>
      </c>
      <c r="P129" s="1" t="s">
        <v>589</v>
      </c>
      <c r="Q129" s="1" t="s">
        <v>177</v>
      </c>
      <c r="R129" s="1" t="s">
        <v>178</v>
      </c>
      <c r="T129" s="1" t="s">
        <v>308</v>
      </c>
      <c r="U129" s="1" t="s">
        <v>244</v>
      </c>
      <c r="AB129" s="1" t="s">
        <v>622</v>
      </c>
      <c r="AD129" s="1"/>
      <c r="AF129" s="1"/>
      <c r="AJ129" s="2">
        <v>45619.835243055553</v>
      </c>
      <c r="AK129" s="1" t="s">
        <v>168</v>
      </c>
      <c r="AL129" s="2">
        <v>45619.835243055553</v>
      </c>
      <c r="AM129" s="1" t="s">
        <v>168</v>
      </c>
      <c r="AN129" s="1" t="s">
        <v>392</v>
      </c>
      <c r="AO129" s="1">
        <v>-49.927942499999965</v>
      </c>
      <c r="AP129" s="1">
        <v>-22.22938419999997</v>
      </c>
      <c r="AQ129" s="9" t="e">
        <f>VLOOKUP(AW129,#REF!,2,0)</f>
        <v>#REF!</v>
      </c>
      <c r="AR129" s="9" t="e">
        <f>VLOOKUP(AX129,#REF!,2,0)</f>
        <v>#REF!</v>
      </c>
      <c r="AS129" s="20">
        <f>Solicitacao_Prancha[[#This Row],[data_reserva]]</f>
        <v>45621.625</v>
      </c>
      <c r="AT129" s="20" t="str">
        <f t="shared" si="36"/>
        <v>Não Aderente</v>
      </c>
      <c r="AU129" s="21">
        <f>((CONCATENATE(Solicitacao_Prancha[[#This Row],[data_calc]]," ",Solicitacao_Prancha[[#This Row],[hora_calc]])-Solicitacao_Prancha[[#This Row],[data_]])*24)+3</f>
        <v>39.983333333395422</v>
      </c>
      <c r="AV129" s="20" t="s">
        <v>577</v>
      </c>
      <c r="AW129" s="9" t="str">
        <f>LEFT(Solicitacao_Prancha[[#This Row],[fazenda_origem]],4)</f>
        <v>0029</v>
      </c>
      <c r="AX129" s="9" t="str">
        <f>LEFT(Solicitacao_Prancha[[#This Row],[fazenda_destino]],4)</f>
        <v>0030</v>
      </c>
      <c r="AY129" s="9" t="str">
        <f t="shared" si="37"/>
        <v>Lençóis Paulista0029</v>
      </c>
      <c r="AZ129" s="9" t="str">
        <f t="shared" si="38"/>
        <v>00290030</v>
      </c>
      <c r="BA129" s="9" t="str">
        <f t="shared" si="39"/>
        <v>Lençóis Paulista0030</v>
      </c>
      <c r="BB129" s="21" t="e">
        <f>VLOOKUP(AY129,#REF!,2,0)</f>
        <v>#REF!</v>
      </c>
      <c r="BC129" s="21" t="e">
        <f>VLOOKUP(AZ129,#REF!,2,0)</f>
        <v>#REF!</v>
      </c>
      <c r="BD129" s="21" t="e">
        <f>VLOOKUP(BA129,#REF!,2,0)</f>
        <v>#REF!</v>
      </c>
      <c r="BE129" s="22" t="e">
        <f t="shared" si="40"/>
        <v>#REF!</v>
      </c>
      <c r="BF129" s="23" t="e">
        <f t="shared" si="41"/>
        <v>#REF!</v>
      </c>
      <c r="BG129" s="23">
        <v>2.0056818181818183</v>
      </c>
      <c r="BH129" s="23" t="e">
        <f t="shared" si="42"/>
        <v>#REF!</v>
      </c>
      <c r="BI129" s="22" t="e">
        <f t="shared" si="43"/>
        <v>#REF!</v>
      </c>
      <c r="BJ129" s="9">
        <f>Solicitacao_Prancha[[#This Row],[qnt_equipamento]]</f>
        <v>1</v>
      </c>
      <c r="BK129" s="23" t="e">
        <f t="shared" si="44"/>
        <v>#REF!</v>
      </c>
    </row>
    <row r="130" spans="1:63" ht="11.25" x14ac:dyDescent="0.2">
      <c r="A130" s="1">
        <v>2621</v>
      </c>
      <c r="B130" s="1" t="s">
        <v>629</v>
      </c>
      <c r="C130" s="1" t="s">
        <v>33</v>
      </c>
      <c r="D130" s="3">
        <v>45619.872916666667</v>
      </c>
      <c r="E130" s="1" t="s">
        <v>133</v>
      </c>
      <c r="F130" s="1" t="s">
        <v>34</v>
      </c>
      <c r="G130" s="1">
        <v>4</v>
      </c>
      <c r="H130" s="1" t="s">
        <v>61</v>
      </c>
      <c r="I130" s="1" t="s">
        <v>229</v>
      </c>
      <c r="J130" s="1" t="s">
        <v>229</v>
      </c>
      <c r="K130" s="1" t="s">
        <v>35</v>
      </c>
      <c r="M130" s="1"/>
      <c r="N130" s="1"/>
      <c r="O130" s="2">
        <v>45621.625</v>
      </c>
      <c r="P130" s="1" t="s">
        <v>589</v>
      </c>
      <c r="Q130" s="1" t="s">
        <v>183</v>
      </c>
      <c r="R130" s="1" t="s">
        <v>184</v>
      </c>
      <c r="T130" s="1" t="s">
        <v>291</v>
      </c>
      <c r="U130" s="1" t="s">
        <v>458</v>
      </c>
      <c r="AB130" s="1" t="s">
        <v>630</v>
      </c>
      <c r="AD130" s="1"/>
      <c r="AF130" s="1"/>
      <c r="AJ130" s="2">
        <v>45619.875115740739</v>
      </c>
      <c r="AK130" s="1" t="s">
        <v>168</v>
      </c>
      <c r="AL130" s="2">
        <v>45619.875115740739</v>
      </c>
      <c r="AM130" s="1" t="s">
        <v>168</v>
      </c>
      <c r="AN130" s="1" t="s">
        <v>392</v>
      </c>
      <c r="AO130" s="1">
        <v>-49.254666666999981</v>
      </c>
      <c r="AP130" s="1">
        <v>-22.492599999999985</v>
      </c>
      <c r="AQ130" s="9" t="e">
        <f>VLOOKUP(AW130,#REF!,2,0)</f>
        <v>#REF!</v>
      </c>
      <c r="AR130" s="9" t="e">
        <f>VLOOKUP(AX130,#REF!,2,0)</f>
        <v>#REF!</v>
      </c>
      <c r="AS130" s="20">
        <f>Solicitacao_Prancha[[#This Row],[data_reserva]]</f>
        <v>45621.625</v>
      </c>
      <c r="AT130" s="20" t="str">
        <f t="shared" si="36"/>
        <v>Não Aderente</v>
      </c>
      <c r="AU130" s="21">
        <f>((CONCATENATE(Solicitacao_Prancha[[#This Row],[data_calc]]," ",Solicitacao_Prancha[[#This Row],[hora_calc]])-Solicitacao_Prancha[[#This Row],[data_]])*24)+3</f>
        <v>32.050000000046566</v>
      </c>
      <c r="AV130" s="20" t="s">
        <v>577</v>
      </c>
      <c r="AW130" s="9" t="str">
        <f>LEFT(Solicitacao_Prancha[[#This Row],[fazenda_origem]],4)</f>
        <v>0078</v>
      </c>
      <c r="AX130" s="9" t="str">
        <f>LEFT(Solicitacao_Prancha[[#This Row],[fazenda_destino]],4)</f>
        <v>0347</v>
      </c>
      <c r="AY130" s="9" t="str">
        <f t="shared" si="37"/>
        <v>Lençóis Paulista0078</v>
      </c>
      <c r="AZ130" s="9" t="str">
        <f t="shared" si="38"/>
        <v>00780347</v>
      </c>
      <c r="BA130" s="9" t="str">
        <f t="shared" si="39"/>
        <v>Lençóis Paulista0347</v>
      </c>
      <c r="BB130" s="21" t="e">
        <f>VLOOKUP(AY130,#REF!,2,0)</f>
        <v>#REF!</v>
      </c>
      <c r="BC130" s="21" t="e">
        <f>VLOOKUP(AZ130,#REF!,2,0)</f>
        <v>#REF!</v>
      </c>
      <c r="BD130" s="21" t="e">
        <f>VLOOKUP(BA130,#REF!,2,0)</f>
        <v>#REF!</v>
      </c>
      <c r="BE130" s="22" t="e">
        <f t="shared" si="40"/>
        <v>#REF!</v>
      </c>
      <c r="BF130" s="23" t="e">
        <f t="shared" si="41"/>
        <v>#REF!</v>
      </c>
      <c r="BG130" s="23">
        <v>2.0056818181818183</v>
      </c>
      <c r="BH130" s="23" t="e">
        <f t="shared" si="42"/>
        <v>#REF!</v>
      </c>
      <c r="BI130" s="22" t="e">
        <f t="shared" si="43"/>
        <v>#REF!</v>
      </c>
      <c r="BJ130" s="9">
        <f>Solicitacao_Prancha[[#This Row],[qnt_equipamento]]</f>
        <v>4</v>
      </c>
      <c r="BK130" s="23" t="e">
        <f t="shared" si="44"/>
        <v>#REF!</v>
      </c>
    </row>
    <row r="131" spans="1:63" ht="11.25" x14ac:dyDescent="0.2">
      <c r="A131" s="1">
        <v>2622</v>
      </c>
      <c r="B131" s="1" t="s">
        <v>631</v>
      </c>
      <c r="C131" s="1" t="s">
        <v>48</v>
      </c>
      <c r="D131" s="3">
        <v>45619.936111111114</v>
      </c>
      <c r="E131" s="1" t="s">
        <v>152</v>
      </c>
      <c r="F131" s="1" t="s">
        <v>57</v>
      </c>
      <c r="G131" s="1">
        <v>1</v>
      </c>
      <c r="H131" s="1" t="s">
        <v>77</v>
      </c>
      <c r="I131" s="1" t="s">
        <v>228</v>
      </c>
      <c r="J131" s="1" t="s">
        <v>229</v>
      </c>
      <c r="K131" s="1" t="s">
        <v>35</v>
      </c>
      <c r="M131" s="1"/>
      <c r="N131" s="1"/>
      <c r="O131" s="2">
        <v>45621.625</v>
      </c>
      <c r="P131" s="1" t="s">
        <v>589</v>
      </c>
      <c r="Q131" s="1" t="s">
        <v>189</v>
      </c>
      <c r="R131" s="1" t="s">
        <v>189</v>
      </c>
      <c r="T131" s="1" t="s">
        <v>316</v>
      </c>
      <c r="U131" s="1" t="s">
        <v>299</v>
      </c>
      <c r="AB131" s="1" t="s">
        <v>632</v>
      </c>
      <c r="AD131" s="1"/>
      <c r="AF131" s="1"/>
      <c r="AJ131" s="2">
        <v>45619.940011574072</v>
      </c>
      <c r="AK131" s="1" t="s">
        <v>168</v>
      </c>
      <c r="AL131" s="2">
        <v>45619.940011574072</v>
      </c>
      <c r="AM131" s="1" t="s">
        <v>168</v>
      </c>
      <c r="AN131" s="1" t="s">
        <v>392</v>
      </c>
      <c r="AO131" s="1">
        <v>-49.699443332999977</v>
      </c>
      <c r="AP131" s="1">
        <v>-21.94392999999997</v>
      </c>
      <c r="AQ131" s="9" t="e">
        <f>VLOOKUP(AW131,#REF!,2,0)</f>
        <v>#REF!</v>
      </c>
      <c r="AR131" s="9" t="e">
        <f>VLOOKUP(AX131,#REF!,2,0)</f>
        <v>#REF!</v>
      </c>
      <c r="AS131" s="20">
        <f>Solicitacao_Prancha[[#This Row],[data_reserva]]</f>
        <v>45621.625</v>
      </c>
      <c r="AT131" s="20" t="str">
        <f t="shared" si="36"/>
        <v>Não Aderente</v>
      </c>
      <c r="AU131" s="21">
        <f>((CONCATENATE(Solicitacao_Prancha[[#This Row],[data_calc]]," ",Solicitacao_Prancha[[#This Row],[hora_calc]])-Solicitacao_Prancha[[#This Row],[data_]])*24)+3</f>
        <v>40.533333333267365</v>
      </c>
      <c r="AV131" s="20" t="s">
        <v>577</v>
      </c>
      <c r="AW131" s="9" t="str">
        <f>LEFT(Solicitacao_Prancha[[#This Row],[fazenda_origem]],4)</f>
        <v>0396</v>
      </c>
      <c r="AX131" s="9" t="str">
        <f>LEFT(Solicitacao_Prancha[[#This Row],[fazenda_destino]],4)</f>
        <v>0392</v>
      </c>
      <c r="AY131" s="9" t="str">
        <f t="shared" si="37"/>
        <v>Lençóis Paulista0396</v>
      </c>
      <c r="AZ131" s="9" t="str">
        <f t="shared" si="38"/>
        <v>03960392</v>
      </c>
      <c r="BA131" s="9" t="str">
        <f t="shared" si="39"/>
        <v>Lençóis Paulista0392</v>
      </c>
      <c r="BB131" s="21" t="e">
        <f>VLOOKUP(AY131,#REF!,2,0)</f>
        <v>#REF!</v>
      </c>
      <c r="BC131" s="21" t="e">
        <f>VLOOKUP(AZ131,#REF!,2,0)</f>
        <v>#REF!</v>
      </c>
      <c r="BD131" s="21" t="e">
        <f>VLOOKUP(BA131,#REF!,2,0)</f>
        <v>#REF!</v>
      </c>
      <c r="BE131" s="22" t="e">
        <f t="shared" si="40"/>
        <v>#REF!</v>
      </c>
      <c r="BF131" s="23" t="e">
        <f t="shared" si="41"/>
        <v>#REF!</v>
      </c>
      <c r="BG131" s="23">
        <v>2.0056818181818183</v>
      </c>
      <c r="BH131" s="23" t="e">
        <f t="shared" si="42"/>
        <v>#REF!</v>
      </c>
      <c r="BI131" s="22" t="e">
        <f t="shared" si="43"/>
        <v>#REF!</v>
      </c>
      <c r="BJ131" s="9">
        <f>Solicitacao_Prancha[[#This Row],[qnt_equipamento]]</f>
        <v>1</v>
      </c>
      <c r="BK131" s="23" t="e">
        <f t="shared" si="44"/>
        <v>#REF!</v>
      </c>
    </row>
    <row r="132" spans="1:63" ht="11.25" x14ac:dyDescent="0.2">
      <c r="A132" s="1">
        <v>2623</v>
      </c>
      <c r="B132" s="1" t="s">
        <v>633</v>
      </c>
      <c r="C132" s="1" t="s">
        <v>52</v>
      </c>
      <c r="D132" s="3">
        <v>45620.397916666669</v>
      </c>
      <c r="E132" s="1" t="s">
        <v>140</v>
      </c>
      <c r="F132" s="1" t="s">
        <v>124</v>
      </c>
      <c r="G132" s="1">
        <v>3</v>
      </c>
      <c r="H132" s="1" t="s">
        <v>125</v>
      </c>
      <c r="I132" s="1" t="s">
        <v>233</v>
      </c>
      <c r="J132" s="1" t="s">
        <v>230</v>
      </c>
      <c r="K132" s="1" t="s">
        <v>35</v>
      </c>
      <c r="M132" s="1"/>
      <c r="N132" s="1"/>
      <c r="O132" s="2">
        <v>45621.625</v>
      </c>
      <c r="P132" s="1" t="s">
        <v>589</v>
      </c>
      <c r="Q132" s="1" t="s">
        <v>207</v>
      </c>
      <c r="R132" s="1" t="s">
        <v>208</v>
      </c>
      <c r="T132" s="1" t="s">
        <v>109</v>
      </c>
      <c r="U132" s="1" t="s">
        <v>110</v>
      </c>
      <c r="AB132" s="1" t="s">
        <v>634</v>
      </c>
      <c r="AD132" s="1"/>
      <c r="AF132" s="1"/>
      <c r="AJ132" s="2">
        <v>45620.398738425924</v>
      </c>
      <c r="AK132" s="1" t="s">
        <v>168</v>
      </c>
      <c r="AL132" s="2">
        <v>45620.398738425924</v>
      </c>
      <c r="AM132" s="1" t="s">
        <v>168</v>
      </c>
      <c r="AN132" s="1" t="s">
        <v>388</v>
      </c>
      <c r="AO132" s="1">
        <v>-48.71487915299997</v>
      </c>
      <c r="AP132" s="1">
        <v>-22.509983130999959</v>
      </c>
      <c r="AQ132" s="9" t="e">
        <f>VLOOKUP(AW132,#REF!,2,0)</f>
        <v>#REF!</v>
      </c>
      <c r="AR132" s="9" t="e">
        <f>VLOOKUP(AX132,#REF!,2,0)</f>
        <v>#REF!</v>
      </c>
      <c r="AS132" s="20">
        <f>Solicitacao_Prancha[[#This Row],[data_reserva]]</f>
        <v>45621.625</v>
      </c>
      <c r="AT132" s="20" t="str">
        <f t="shared" si="36"/>
        <v>Não Aderente</v>
      </c>
      <c r="AU132" s="21">
        <f>((CONCATENATE(Solicitacao_Prancha[[#This Row],[data_calc]]," ",Solicitacao_Prancha[[#This Row],[hora_calc]])-Solicitacao_Prancha[[#This Row],[data_]])*24)+3</f>
        <v>24.999999999941792</v>
      </c>
      <c r="AV132" s="20" t="s">
        <v>577</v>
      </c>
      <c r="AW132" s="9" t="str">
        <f>LEFT(Solicitacao_Prancha[[#This Row],[fazenda_origem]],4)</f>
        <v>0487</v>
      </c>
      <c r="AX132" s="9" t="str">
        <f>LEFT(Solicitacao_Prancha[[#This Row],[fazenda_destino]],4)</f>
        <v>0036</v>
      </c>
      <c r="AY132" s="9" t="str">
        <f t="shared" si="37"/>
        <v>Lençóis Paulista0487</v>
      </c>
      <c r="AZ132" s="9" t="str">
        <f t="shared" si="38"/>
        <v>04870036</v>
      </c>
      <c r="BA132" s="9" t="str">
        <f t="shared" si="39"/>
        <v>Lençóis Paulista0036</v>
      </c>
      <c r="BB132" s="21" t="e">
        <f>VLOOKUP(AY132,#REF!,2,0)</f>
        <v>#REF!</v>
      </c>
      <c r="BC132" s="21" t="e">
        <f>VLOOKUP(AZ132,#REF!,2,0)</f>
        <v>#REF!</v>
      </c>
      <c r="BD132" s="21" t="e">
        <f>VLOOKUP(BA132,#REF!,2,0)</f>
        <v>#REF!</v>
      </c>
      <c r="BE132" s="22" t="e">
        <f t="shared" si="40"/>
        <v>#REF!</v>
      </c>
      <c r="BF132" s="23" t="e">
        <f t="shared" si="41"/>
        <v>#REF!</v>
      </c>
      <c r="BG132" s="23">
        <v>2.0056818181818183</v>
      </c>
      <c r="BH132" s="23" t="e">
        <f t="shared" si="42"/>
        <v>#REF!</v>
      </c>
      <c r="BI132" s="22" t="e">
        <f t="shared" si="43"/>
        <v>#REF!</v>
      </c>
      <c r="BJ132" s="9">
        <f>Solicitacao_Prancha[[#This Row],[qnt_equipamento]]</f>
        <v>3</v>
      </c>
      <c r="BK132" s="23" t="e">
        <f t="shared" si="44"/>
        <v>#REF!</v>
      </c>
    </row>
    <row r="133" spans="1:63" ht="11.25" x14ac:dyDescent="0.2">
      <c r="A133" s="1">
        <v>2624</v>
      </c>
      <c r="B133" s="1" t="s">
        <v>635</v>
      </c>
      <c r="C133" s="1" t="s">
        <v>68</v>
      </c>
      <c r="D133" s="3">
        <v>45620.4375</v>
      </c>
      <c r="E133" s="1" t="s">
        <v>81</v>
      </c>
      <c r="F133" s="1" t="s">
        <v>69</v>
      </c>
      <c r="G133" s="1">
        <v>2</v>
      </c>
      <c r="H133" s="1" t="s">
        <v>56</v>
      </c>
      <c r="I133" s="1" t="s">
        <v>229</v>
      </c>
      <c r="J133" s="1" t="s">
        <v>233</v>
      </c>
      <c r="K133" s="1" t="s">
        <v>102</v>
      </c>
      <c r="M133" s="1"/>
      <c r="N133" s="1"/>
      <c r="O133" s="2">
        <v>45621.625</v>
      </c>
      <c r="P133" s="1" t="s">
        <v>589</v>
      </c>
      <c r="Q133" s="1" t="s">
        <v>195</v>
      </c>
      <c r="R133" s="1" t="s">
        <v>196</v>
      </c>
      <c r="T133" s="1" t="s">
        <v>636</v>
      </c>
      <c r="U133" s="1" t="s">
        <v>637</v>
      </c>
      <c r="Y133" s="1" t="s">
        <v>280</v>
      </c>
      <c r="Z133" s="1" t="s">
        <v>243</v>
      </c>
      <c r="AB133" s="1" t="s">
        <v>638</v>
      </c>
      <c r="AD133" s="1"/>
      <c r="AF133" s="1"/>
      <c r="AJ133" s="2">
        <v>45620.440729166665</v>
      </c>
      <c r="AK133" s="1" t="s">
        <v>168</v>
      </c>
      <c r="AL133" s="2">
        <v>45620.440729166665</v>
      </c>
      <c r="AM133" s="1" t="s">
        <v>168</v>
      </c>
      <c r="AN133" s="1" t="s">
        <v>392</v>
      </c>
      <c r="AO133" s="1">
        <v>-47.795541649999961</v>
      </c>
      <c r="AP133" s="1">
        <v>-23.782105338999941</v>
      </c>
      <c r="AQ133" s="9" t="e">
        <f>VLOOKUP(AW133,#REF!,2,0)</f>
        <v>#REF!</v>
      </c>
      <c r="AR133" s="9" t="e">
        <f>VLOOKUP(AX133,#REF!,2,0)</f>
        <v>#REF!</v>
      </c>
      <c r="AS133" s="20">
        <f>Solicitacao_Prancha[[#This Row],[data_reserva]]</f>
        <v>45621.625</v>
      </c>
      <c r="AT133" s="20" t="str">
        <f t="shared" si="36"/>
        <v>Não Aderente</v>
      </c>
      <c r="AU133" s="21">
        <f>((CONCATENATE(Solicitacao_Prancha[[#This Row],[data_calc]]," ",Solicitacao_Prancha[[#This Row],[hora_calc]])-Solicitacao_Prancha[[#This Row],[data_]])*24)+3</f>
        <v>24</v>
      </c>
      <c r="AV133" s="20" t="s">
        <v>577</v>
      </c>
      <c r="AW133" s="9" t="str">
        <f>LEFT(Solicitacao_Prancha[[#This Row],[fazenda_origem]],4)</f>
        <v>0808</v>
      </c>
      <c r="AX133" s="9" t="str">
        <f>LEFT(Solicitacao_Prancha[[#This Row],[fazenda_destino]],4)</f>
        <v>0527</v>
      </c>
      <c r="AY133" s="9" t="str">
        <f t="shared" si="37"/>
        <v>Lençóis Paulista0808</v>
      </c>
      <c r="AZ133" s="9" t="str">
        <f t="shared" si="38"/>
        <v>08080527</v>
      </c>
      <c r="BA133" s="9" t="str">
        <f t="shared" si="39"/>
        <v>Lençóis Paulista0527</v>
      </c>
      <c r="BB133" s="21" t="e">
        <f>VLOOKUP(AY133,#REF!,2,0)</f>
        <v>#REF!</v>
      </c>
      <c r="BC133" s="21" t="e">
        <f>VLOOKUP(AZ133,#REF!,2,0)</f>
        <v>#REF!</v>
      </c>
      <c r="BD133" s="21" t="e">
        <f>VLOOKUP(BA133,#REF!,2,0)</f>
        <v>#REF!</v>
      </c>
      <c r="BE133" s="22" t="e">
        <f t="shared" si="40"/>
        <v>#REF!</v>
      </c>
      <c r="BF133" s="23" t="e">
        <f t="shared" si="41"/>
        <v>#REF!</v>
      </c>
      <c r="BG133" s="23">
        <v>2.0056818181818183</v>
      </c>
      <c r="BH133" s="23" t="e">
        <f t="shared" si="42"/>
        <v>#REF!</v>
      </c>
      <c r="BI133" s="22" t="e">
        <f t="shared" si="43"/>
        <v>#REF!</v>
      </c>
      <c r="BJ133" s="9">
        <f>Solicitacao_Prancha[[#This Row],[qnt_equipamento]]</f>
        <v>2</v>
      </c>
      <c r="BK133" s="23" t="e">
        <f t="shared" si="44"/>
        <v>#REF!</v>
      </c>
    </row>
    <row r="134" spans="1:63" ht="11.25" x14ac:dyDescent="0.2">
      <c r="A134" s="1">
        <v>2625</v>
      </c>
      <c r="B134" s="1" t="s">
        <v>639</v>
      </c>
      <c r="C134" s="1" t="s">
        <v>68</v>
      </c>
      <c r="D134" s="3">
        <v>45620.438888888886</v>
      </c>
      <c r="E134" s="1" t="s">
        <v>84</v>
      </c>
      <c r="F134" s="1" t="s">
        <v>69</v>
      </c>
      <c r="G134" s="1">
        <v>1</v>
      </c>
      <c r="H134" s="1" t="s">
        <v>56</v>
      </c>
      <c r="I134" s="1" t="s">
        <v>228</v>
      </c>
      <c r="J134" s="1" t="s">
        <v>233</v>
      </c>
      <c r="K134" s="1" t="s">
        <v>35</v>
      </c>
      <c r="M134" s="1"/>
      <c r="N134" s="1"/>
      <c r="O134" s="2">
        <v>45621.625</v>
      </c>
      <c r="P134" s="1" t="s">
        <v>589</v>
      </c>
      <c r="Q134" s="1" t="s">
        <v>207</v>
      </c>
      <c r="R134" s="1" t="s">
        <v>208</v>
      </c>
      <c r="T134" s="1" t="s">
        <v>536</v>
      </c>
      <c r="U134" s="1" t="s">
        <v>141</v>
      </c>
      <c r="AB134" s="1" t="s">
        <v>638</v>
      </c>
      <c r="AD134" s="1"/>
      <c r="AF134" s="1"/>
      <c r="AJ134" s="2">
        <v>45620.440729166665</v>
      </c>
      <c r="AK134" s="1" t="s">
        <v>168</v>
      </c>
      <c r="AL134" s="2">
        <v>45620.440729166665</v>
      </c>
      <c r="AM134" s="1" t="s">
        <v>168</v>
      </c>
      <c r="AN134" s="1" t="s">
        <v>392</v>
      </c>
      <c r="AO134" s="1">
        <v>-47.797401425999958</v>
      </c>
      <c r="AP134" s="1">
        <v>-23.75960022199996</v>
      </c>
      <c r="AQ134" s="9" t="e">
        <f>VLOOKUP(AW134,#REF!,2,0)</f>
        <v>#REF!</v>
      </c>
      <c r="AR134" s="9" t="e">
        <f>VLOOKUP(AX134,#REF!,2,0)</f>
        <v>#REF!</v>
      </c>
      <c r="AS134" s="20">
        <f>Solicitacao_Prancha[[#This Row],[data_reserva]]</f>
        <v>45621.625</v>
      </c>
      <c r="AT134" s="20" t="str">
        <f t="shared" si="36"/>
        <v>Não Aderente</v>
      </c>
      <c r="AU134" s="21">
        <f>((CONCATENATE(Solicitacao_Prancha[[#This Row],[data_calc]]," ",Solicitacao_Prancha[[#This Row],[hora_calc]])-Solicitacao_Prancha[[#This Row],[data_]])*24)+3</f>
        <v>24.016666666720994</v>
      </c>
      <c r="AV134" s="20" t="s">
        <v>577</v>
      </c>
      <c r="AW134" s="9" t="str">
        <f>LEFT(Solicitacao_Prancha[[#This Row],[fazenda_origem]],4)</f>
        <v>0807</v>
      </c>
      <c r="AX134" s="9" t="str">
        <f>LEFT(Solicitacao_Prancha[[#This Row],[fazenda_destino]],4)</f>
        <v>0405</v>
      </c>
      <c r="AY134" s="9" t="str">
        <f t="shared" si="37"/>
        <v>Lençóis Paulista0807</v>
      </c>
      <c r="AZ134" s="9" t="str">
        <f t="shared" si="38"/>
        <v>08070405</v>
      </c>
      <c r="BA134" s="9" t="str">
        <f t="shared" si="39"/>
        <v>Lençóis Paulista0405</v>
      </c>
      <c r="BB134" s="21" t="e">
        <f>VLOOKUP(AY134,#REF!,2,0)</f>
        <v>#REF!</v>
      </c>
      <c r="BC134" s="21" t="e">
        <f>VLOOKUP(AZ134,#REF!,2,0)</f>
        <v>#REF!</v>
      </c>
      <c r="BD134" s="21" t="e">
        <f>VLOOKUP(BA134,#REF!,2,0)</f>
        <v>#REF!</v>
      </c>
      <c r="BE134" s="22" t="e">
        <f t="shared" si="40"/>
        <v>#REF!</v>
      </c>
      <c r="BF134" s="23" t="e">
        <f t="shared" si="41"/>
        <v>#REF!</v>
      </c>
      <c r="BG134" s="23">
        <v>2.0056818181818183</v>
      </c>
      <c r="BH134" s="23" t="e">
        <f t="shared" si="42"/>
        <v>#REF!</v>
      </c>
      <c r="BI134" s="22" t="e">
        <f t="shared" si="43"/>
        <v>#REF!</v>
      </c>
      <c r="BJ134" s="9">
        <f>Solicitacao_Prancha[[#This Row],[qnt_equipamento]]</f>
        <v>1</v>
      </c>
      <c r="BK134" s="23" t="e">
        <f t="shared" si="44"/>
        <v>#REF!</v>
      </c>
    </row>
    <row r="135" spans="1:63" ht="11.25" x14ac:dyDescent="0.2">
      <c r="A135" s="1">
        <v>2626</v>
      </c>
      <c r="B135" s="1" t="s">
        <v>640</v>
      </c>
      <c r="C135" s="1" t="s">
        <v>33</v>
      </c>
      <c r="D135" s="3">
        <v>45620.572916666664</v>
      </c>
      <c r="E135" s="1" t="s">
        <v>142</v>
      </c>
      <c r="F135" s="1" t="s">
        <v>34</v>
      </c>
      <c r="G135" s="1">
        <v>8</v>
      </c>
      <c r="H135" s="1" t="s">
        <v>85</v>
      </c>
      <c r="I135" s="1" t="s">
        <v>233</v>
      </c>
      <c r="J135" s="1" t="s">
        <v>233</v>
      </c>
      <c r="K135" s="1" t="s">
        <v>35</v>
      </c>
      <c r="M135" s="1"/>
      <c r="N135" s="1"/>
      <c r="O135" s="2">
        <v>45622.625</v>
      </c>
      <c r="P135" s="1" t="s">
        <v>641</v>
      </c>
      <c r="Q135" s="1" t="s">
        <v>175</v>
      </c>
      <c r="R135" s="1" t="s">
        <v>176</v>
      </c>
      <c r="T135" s="1" t="s">
        <v>308</v>
      </c>
      <c r="U135" s="1" t="s">
        <v>244</v>
      </c>
      <c r="AB135" s="1" t="s">
        <v>642</v>
      </c>
      <c r="AD135" s="1"/>
      <c r="AF135" s="1"/>
      <c r="AJ135" s="2">
        <v>45620.574328703704</v>
      </c>
      <c r="AK135" s="1" t="s">
        <v>168</v>
      </c>
      <c r="AL135" s="2">
        <v>45620.574328703704</v>
      </c>
      <c r="AM135" s="1" t="s">
        <v>168</v>
      </c>
      <c r="AN135" s="1" t="s">
        <v>392</v>
      </c>
      <c r="AO135" s="1">
        <v>-49.958553285999983</v>
      </c>
      <c r="AP135" s="1">
        <v>-22.211088872999941</v>
      </c>
      <c r="AQ135" s="9" t="e">
        <f>VLOOKUP(AW135,#REF!,2,0)</f>
        <v>#REF!</v>
      </c>
      <c r="AR135" s="9" t="e">
        <f>VLOOKUP(AX135,#REF!,2,0)</f>
        <v>#REF!</v>
      </c>
      <c r="AS135" s="20">
        <f>Solicitacao_Prancha[[#This Row],[data_reserva]]</f>
        <v>45622.625</v>
      </c>
      <c r="AT135" s="20" t="str">
        <f t="shared" ref="AT135:AT148" si="45">IF(AU135&gt;=48,"Aderente","Não Aderente")</f>
        <v>Não Aderente</v>
      </c>
      <c r="AU135" s="21">
        <f>((CONCATENATE(Solicitacao_Prancha[[#This Row],[data_calc]]," ",Solicitacao_Prancha[[#This Row],[hora_calc]])-Solicitacao_Prancha[[#This Row],[data_]])*24)+3</f>
        <v>39.75</v>
      </c>
      <c r="AV135" s="20" t="s">
        <v>577</v>
      </c>
      <c r="AW135" s="9" t="str">
        <f>LEFT(Solicitacao_Prancha[[#This Row],[fazenda_origem]],4)</f>
        <v>0029</v>
      </c>
      <c r="AX135" s="9" t="str">
        <f>LEFT(Solicitacao_Prancha[[#This Row],[fazenda_destino]],4)</f>
        <v>0030</v>
      </c>
      <c r="AY135" s="9" t="str">
        <f t="shared" ref="AY135:AY139" si="46">CONCATENATE(AV135,AW135)</f>
        <v>Lençóis Paulista0029</v>
      </c>
      <c r="AZ135" s="9" t="str">
        <f t="shared" ref="AZ135:AZ139" si="47">CONCATENATE(AW135,AX135)</f>
        <v>00290030</v>
      </c>
      <c r="BA135" s="9" t="str">
        <f t="shared" ref="BA135:BA139" si="48">_xlfn.CONCAT(AV135,AX135)</f>
        <v>Lençóis Paulista0030</v>
      </c>
      <c r="BB135" s="21" t="e">
        <f>VLOOKUP(AY135,#REF!,2,0)</f>
        <v>#REF!</v>
      </c>
      <c r="BC135" s="21" t="e">
        <f>VLOOKUP(AZ135,#REF!,2,0)</f>
        <v>#REF!</v>
      </c>
      <c r="BD135" s="21" t="e">
        <f>VLOOKUP(BA135,#REF!,2,0)</f>
        <v>#REF!</v>
      </c>
      <c r="BE135" s="22" t="e">
        <f t="shared" ref="BE135:BE139" si="49">SUM(BB135:BD135)</f>
        <v>#REF!</v>
      </c>
      <c r="BF135" s="23" t="e">
        <f t="shared" ref="BF135:BF139" si="50">(BB135/65)+(BC135/42.5)+(BD135/65)</f>
        <v>#REF!</v>
      </c>
      <c r="BG135" s="23">
        <v>2.0056818181818183</v>
      </c>
      <c r="BH135" s="23" t="e">
        <f t="shared" ref="BH135:BH139" si="51">(BF135+BG135)</f>
        <v>#REF!</v>
      </c>
      <c r="BI135" s="22" t="e">
        <f t="shared" ref="BI135:BI148" si="52">11/BH135</f>
        <v>#REF!</v>
      </c>
      <c r="BJ135" s="9">
        <f>Solicitacao_Prancha[[#This Row],[qnt_equipamento]]</f>
        <v>8</v>
      </c>
      <c r="BK135" s="23" t="e">
        <f t="shared" ref="BK135:BK139" si="53">BJ135/BI135</f>
        <v>#REF!</v>
      </c>
    </row>
    <row r="136" spans="1:63" ht="11.25" x14ac:dyDescent="0.2">
      <c r="A136" s="1">
        <v>2627</v>
      </c>
      <c r="B136" s="1" t="s">
        <v>643</v>
      </c>
      <c r="C136" s="1" t="s">
        <v>68</v>
      </c>
      <c r="D136" s="3">
        <v>45620.607638888891</v>
      </c>
      <c r="E136" s="1" t="s">
        <v>132</v>
      </c>
      <c r="F136" s="1" t="s">
        <v>69</v>
      </c>
      <c r="G136" s="1">
        <v>2</v>
      </c>
      <c r="H136" s="1" t="s">
        <v>111</v>
      </c>
      <c r="I136" s="1" t="s">
        <v>229</v>
      </c>
      <c r="J136" s="1" t="s">
        <v>229</v>
      </c>
      <c r="K136" s="1" t="s">
        <v>35</v>
      </c>
      <c r="M136" s="1"/>
      <c r="N136" s="1"/>
      <c r="O136" s="2">
        <v>45620.625</v>
      </c>
      <c r="P136" s="1" t="s">
        <v>562</v>
      </c>
      <c r="Q136" s="1" t="s">
        <v>197</v>
      </c>
      <c r="R136" s="1" t="s">
        <v>198</v>
      </c>
      <c r="S136" s="1" t="s">
        <v>644</v>
      </c>
      <c r="T136" s="1" t="s">
        <v>72</v>
      </c>
      <c r="U136" s="1" t="s">
        <v>99</v>
      </c>
      <c r="X136" s="1" t="s">
        <v>645</v>
      </c>
      <c r="AB136" s="1" t="s">
        <v>646</v>
      </c>
      <c r="AD136" s="1"/>
      <c r="AF136" s="1"/>
      <c r="AJ136" s="2">
        <v>45620.609733796293</v>
      </c>
      <c r="AK136" s="1" t="s">
        <v>168</v>
      </c>
      <c r="AL136" s="2">
        <v>45620.609733796293</v>
      </c>
      <c r="AM136" s="1" t="s">
        <v>168</v>
      </c>
      <c r="AO136" s="1">
        <v>-46.056632603999958</v>
      </c>
      <c r="AP136" s="1">
        <v>-19.665994382999941</v>
      </c>
      <c r="AQ136" s="9" t="e">
        <f>VLOOKUP(AW136,#REF!,2,0)</f>
        <v>#REF!</v>
      </c>
      <c r="AR136" s="9" t="e">
        <f>VLOOKUP(AX136,#REF!,2,0)</f>
        <v>#REF!</v>
      </c>
      <c r="AS136" s="20">
        <f>Solicitacao_Prancha[[#This Row],[data_reserva]]</f>
        <v>45620.625</v>
      </c>
      <c r="AT136" s="20" t="str">
        <f t="shared" si="45"/>
        <v>Não Aderente</v>
      </c>
      <c r="AU136" s="21">
        <f>((CONCATENATE(Solicitacao_Prancha[[#This Row],[data_calc]]," ",Solicitacao_Prancha[[#This Row],[hora_calc]])-Solicitacao_Prancha[[#This Row],[data_]])*24)+3</f>
        <v>-4.0666666666511446</v>
      </c>
      <c r="AV136" s="20" t="s">
        <v>577</v>
      </c>
      <c r="AW136" s="9" t="str">
        <f>LEFT(Solicitacao_Prancha[[#This Row],[fazenda_origem]],4)</f>
        <v>0063</v>
      </c>
      <c r="AX136" s="9" t="str">
        <f>LEFT(Solicitacao_Prancha[[#This Row],[fazenda_destino]],4)</f>
        <v>5009</v>
      </c>
      <c r="AY136" s="9" t="str">
        <f t="shared" si="46"/>
        <v>Lençóis Paulista0063</v>
      </c>
      <c r="AZ136" s="9" t="str">
        <f t="shared" si="47"/>
        <v>00635009</v>
      </c>
      <c r="BA136" s="9" t="str">
        <f t="shared" si="48"/>
        <v>Lençóis Paulista5009</v>
      </c>
      <c r="BB136" s="21" t="e">
        <f>VLOOKUP(AY136,#REF!,2,0)</f>
        <v>#REF!</v>
      </c>
      <c r="BC136" s="21" t="e">
        <f>VLOOKUP(AZ136,#REF!,2,0)</f>
        <v>#REF!</v>
      </c>
      <c r="BD136" s="21" t="e">
        <f>VLOOKUP(BA136,#REF!,2,0)</f>
        <v>#REF!</v>
      </c>
      <c r="BE136" s="22" t="e">
        <f t="shared" si="49"/>
        <v>#REF!</v>
      </c>
      <c r="BF136" s="23" t="e">
        <f t="shared" si="50"/>
        <v>#REF!</v>
      </c>
      <c r="BG136" s="23">
        <v>2.0056818181818183</v>
      </c>
      <c r="BH136" s="23" t="e">
        <f t="shared" si="51"/>
        <v>#REF!</v>
      </c>
      <c r="BI136" s="22" t="e">
        <f t="shared" si="52"/>
        <v>#REF!</v>
      </c>
      <c r="BJ136" s="9">
        <f>Solicitacao_Prancha[[#This Row],[qnt_equipamento]]</f>
        <v>2</v>
      </c>
      <c r="BK136" s="23" t="e">
        <f t="shared" si="53"/>
        <v>#REF!</v>
      </c>
    </row>
    <row r="137" spans="1:63" ht="11.25" x14ac:dyDescent="0.2">
      <c r="A137" s="1">
        <v>2628</v>
      </c>
      <c r="B137" s="1" t="s">
        <v>647</v>
      </c>
      <c r="C137" s="1" t="s">
        <v>68</v>
      </c>
      <c r="D137" s="3">
        <v>45620.609722222223</v>
      </c>
      <c r="E137" s="1" t="s">
        <v>132</v>
      </c>
      <c r="F137" s="1" t="s">
        <v>69</v>
      </c>
      <c r="G137" s="1">
        <v>1</v>
      </c>
      <c r="H137" s="1" t="s">
        <v>111</v>
      </c>
      <c r="I137" s="1" t="s">
        <v>228</v>
      </c>
      <c r="J137" s="1" t="s">
        <v>229</v>
      </c>
      <c r="K137" s="1" t="s">
        <v>35</v>
      </c>
      <c r="M137" s="1"/>
      <c r="N137" s="1"/>
      <c r="O137" s="2">
        <v>45621.625</v>
      </c>
      <c r="P137" s="1" t="s">
        <v>589</v>
      </c>
      <c r="Q137" s="1" t="s">
        <v>648</v>
      </c>
      <c r="R137" s="1" t="s">
        <v>648</v>
      </c>
      <c r="T137" s="1" t="s">
        <v>72</v>
      </c>
      <c r="U137" s="1" t="s">
        <v>99</v>
      </c>
      <c r="X137" s="1" t="s">
        <v>302</v>
      </c>
      <c r="AB137" s="1" t="s">
        <v>649</v>
      </c>
      <c r="AD137" s="1"/>
      <c r="AF137" s="1"/>
      <c r="AJ137" s="2">
        <v>45620.611550925925</v>
      </c>
      <c r="AK137" s="1" t="s">
        <v>168</v>
      </c>
      <c r="AL137" s="2">
        <v>45620.611550925925</v>
      </c>
      <c r="AM137" s="1" t="s">
        <v>168</v>
      </c>
      <c r="AO137" s="1">
        <v>-46.056547695999939</v>
      </c>
      <c r="AP137" s="1">
        <v>-19.665910689999979</v>
      </c>
      <c r="AQ137" s="9" t="e">
        <f>VLOOKUP(AW137,#REF!,2,0)</f>
        <v>#REF!</v>
      </c>
      <c r="AR137" s="9" t="e">
        <f>VLOOKUP(AX137,#REF!,2,0)</f>
        <v>#REF!</v>
      </c>
      <c r="AS137" s="20">
        <f>Solicitacao_Prancha[[#This Row],[data_reserva]]</f>
        <v>45621.625</v>
      </c>
      <c r="AT137" s="20" t="str">
        <f t="shared" si="45"/>
        <v>Não Aderente</v>
      </c>
      <c r="AU137" s="21">
        <f>((CONCATENATE(Solicitacao_Prancha[[#This Row],[data_calc]]," ",Solicitacao_Prancha[[#This Row],[hora_calc]])-Solicitacao_Prancha[[#This Row],[data_]])*24)+3</f>
        <v>29.950000000011642</v>
      </c>
      <c r="AV137" s="20" t="s">
        <v>577</v>
      </c>
      <c r="AW137" s="9" t="str">
        <f>LEFT(Solicitacao_Prancha[[#This Row],[fazenda_origem]],4)</f>
        <v>0063</v>
      </c>
      <c r="AX137" s="9" t="str">
        <f>LEFT(Solicitacao_Prancha[[#This Row],[fazenda_destino]],4)</f>
        <v>5009</v>
      </c>
      <c r="AY137" s="9" t="str">
        <f t="shared" si="46"/>
        <v>Lençóis Paulista0063</v>
      </c>
      <c r="AZ137" s="9" t="str">
        <f t="shared" si="47"/>
        <v>00635009</v>
      </c>
      <c r="BA137" s="9" t="str">
        <f t="shared" si="48"/>
        <v>Lençóis Paulista5009</v>
      </c>
      <c r="BB137" s="21" t="e">
        <f>VLOOKUP(AY137,#REF!,2,0)</f>
        <v>#REF!</v>
      </c>
      <c r="BC137" s="21" t="e">
        <f>VLOOKUP(AZ137,#REF!,2,0)</f>
        <v>#REF!</v>
      </c>
      <c r="BD137" s="21" t="e">
        <f>VLOOKUP(BA137,#REF!,2,0)</f>
        <v>#REF!</v>
      </c>
      <c r="BE137" s="22" t="e">
        <f t="shared" si="49"/>
        <v>#REF!</v>
      </c>
      <c r="BF137" s="23" t="e">
        <f t="shared" si="50"/>
        <v>#REF!</v>
      </c>
      <c r="BG137" s="23">
        <v>2.0056818181818183</v>
      </c>
      <c r="BH137" s="23" t="e">
        <f t="shared" si="51"/>
        <v>#REF!</v>
      </c>
      <c r="BI137" s="22" t="e">
        <f t="shared" si="52"/>
        <v>#REF!</v>
      </c>
      <c r="BJ137" s="9">
        <f>Solicitacao_Prancha[[#This Row],[qnt_equipamento]]</f>
        <v>1</v>
      </c>
      <c r="BK137" s="23" t="e">
        <f t="shared" si="53"/>
        <v>#REF!</v>
      </c>
    </row>
    <row r="138" spans="1:63" ht="11.25" x14ac:dyDescent="0.2">
      <c r="A138" s="1">
        <v>2629</v>
      </c>
      <c r="B138" s="1" t="s">
        <v>650</v>
      </c>
      <c r="C138" s="1" t="s">
        <v>68</v>
      </c>
      <c r="D138" s="3">
        <v>45620.613888888889</v>
      </c>
      <c r="E138" s="1" t="s">
        <v>132</v>
      </c>
      <c r="F138" s="1" t="s">
        <v>39</v>
      </c>
      <c r="G138" s="1">
        <v>4</v>
      </c>
      <c r="H138" s="1" t="s">
        <v>111</v>
      </c>
      <c r="I138" s="1" t="s">
        <v>228</v>
      </c>
      <c r="J138" s="1" t="s">
        <v>229</v>
      </c>
      <c r="K138" s="1" t="s">
        <v>35</v>
      </c>
      <c r="M138" s="1"/>
      <c r="N138" s="1"/>
      <c r="O138" s="2">
        <v>45620.625</v>
      </c>
      <c r="P138" s="1" t="s">
        <v>562</v>
      </c>
      <c r="Q138" s="1" t="s">
        <v>186</v>
      </c>
      <c r="R138" s="1" t="s">
        <v>187</v>
      </c>
      <c r="S138" s="1" t="s">
        <v>651</v>
      </c>
      <c r="T138" s="1" t="s">
        <v>72</v>
      </c>
      <c r="U138" s="1" t="s">
        <v>99</v>
      </c>
      <c r="X138" s="1" t="s">
        <v>344</v>
      </c>
      <c r="AB138" s="1" t="s">
        <v>652</v>
      </c>
      <c r="AD138" s="1"/>
      <c r="AF138" s="1"/>
      <c r="AJ138" s="2">
        <v>45620.615324074075</v>
      </c>
      <c r="AK138" s="1" t="s">
        <v>168</v>
      </c>
      <c r="AL138" s="2">
        <v>45620.615324074075</v>
      </c>
      <c r="AM138" s="1" t="s">
        <v>168</v>
      </c>
      <c r="AO138" s="1">
        <v>-46.056483992999965</v>
      </c>
      <c r="AP138" s="1">
        <v>-19.665942331999929</v>
      </c>
      <c r="AQ138" s="9" t="e">
        <f>VLOOKUP(AW138,#REF!,2,0)</f>
        <v>#REF!</v>
      </c>
      <c r="AR138" s="9" t="e">
        <f>VLOOKUP(AX138,#REF!,2,0)</f>
        <v>#REF!</v>
      </c>
      <c r="AS138" s="20">
        <f>Solicitacao_Prancha[[#This Row],[data_reserva]]</f>
        <v>45620.625</v>
      </c>
      <c r="AT138" s="20" t="str">
        <f t="shared" si="45"/>
        <v>Não Aderente</v>
      </c>
      <c r="AU138" s="21">
        <f>((CONCATENATE(Solicitacao_Prancha[[#This Row],[data_calc]]," ",Solicitacao_Prancha[[#This Row],[hora_calc]])-Solicitacao_Prancha[[#This Row],[data_]])*24)+3</f>
        <v>-4.7333333333954215</v>
      </c>
      <c r="AV138" s="20" t="s">
        <v>577</v>
      </c>
      <c r="AW138" s="9" t="str">
        <f>LEFT(Solicitacao_Prancha[[#This Row],[fazenda_origem]],4)</f>
        <v>0063</v>
      </c>
      <c r="AX138" s="9" t="str">
        <f>LEFT(Solicitacao_Prancha[[#This Row],[fazenda_destino]],4)</f>
        <v>5009</v>
      </c>
      <c r="AY138" s="9" t="str">
        <f t="shared" si="46"/>
        <v>Lençóis Paulista0063</v>
      </c>
      <c r="AZ138" s="9" t="str">
        <f t="shared" si="47"/>
        <v>00635009</v>
      </c>
      <c r="BA138" s="9" t="str">
        <f t="shared" si="48"/>
        <v>Lençóis Paulista5009</v>
      </c>
      <c r="BB138" s="21" t="e">
        <f>VLOOKUP(AY138,#REF!,2,0)</f>
        <v>#REF!</v>
      </c>
      <c r="BC138" s="21" t="e">
        <f>VLOOKUP(AZ138,#REF!,2,0)</f>
        <v>#REF!</v>
      </c>
      <c r="BD138" s="21" t="e">
        <f>VLOOKUP(BA138,#REF!,2,0)</f>
        <v>#REF!</v>
      </c>
      <c r="BE138" s="22" t="e">
        <f t="shared" si="49"/>
        <v>#REF!</v>
      </c>
      <c r="BF138" s="23" t="e">
        <f t="shared" si="50"/>
        <v>#REF!</v>
      </c>
      <c r="BG138" s="23">
        <v>2.0056818181818183</v>
      </c>
      <c r="BH138" s="23" t="e">
        <f t="shared" si="51"/>
        <v>#REF!</v>
      </c>
      <c r="BI138" s="22" t="e">
        <f t="shared" si="52"/>
        <v>#REF!</v>
      </c>
      <c r="BJ138" s="9">
        <f>Solicitacao_Prancha[[#This Row],[qnt_equipamento]]</f>
        <v>4</v>
      </c>
      <c r="BK138" s="23" t="e">
        <f t="shared" si="53"/>
        <v>#REF!</v>
      </c>
    </row>
    <row r="139" spans="1:63" ht="11.25" x14ac:dyDescent="0.2">
      <c r="A139" s="1">
        <v>2630</v>
      </c>
      <c r="B139" s="1" t="s">
        <v>653</v>
      </c>
      <c r="C139" s="1" t="s">
        <v>33</v>
      </c>
      <c r="D139" s="3">
        <v>45620.743750000001</v>
      </c>
      <c r="E139" s="1" t="s">
        <v>133</v>
      </c>
      <c r="F139" s="1" t="s">
        <v>34</v>
      </c>
      <c r="G139" s="1">
        <v>4</v>
      </c>
      <c r="H139" s="1" t="s">
        <v>61</v>
      </c>
      <c r="I139" s="1" t="s">
        <v>229</v>
      </c>
      <c r="J139" s="1" t="s">
        <v>229</v>
      </c>
      <c r="K139" s="1" t="s">
        <v>35</v>
      </c>
      <c r="M139" s="1"/>
      <c r="N139" s="1"/>
      <c r="O139" s="2">
        <v>45621.625</v>
      </c>
      <c r="P139" s="1" t="s">
        <v>589</v>
      </c>
      <c r="Q139" s="1" t="s">
        <v>180</v>
      </c>
      <c r="R139" s="1" t="s">
        <v>180</v>
      </c>
      <c r="S139" s="1" t="s">
        <v>654</v>
      </c>
      <c r="T139" s="1" t="s">
        <v>291</v>
      </c>
      <c r="U139" s="1" t="s">
        <v>458</v>
      </c>
      <c r="AB139" s="1" t="s">
        <v>630</v>
      </c>
      <c r="AD139" s="1"/>
      <c r="AF139" s="1"/>
      <c r="AJ139" s="2">
        <v>45620.747175925928</v>
      </c>
      <c r="AK139" s="1" t="s">
        <v>168</v>
      </c>
      <c r="AL139" s="2">
        <v>45620.747175925928</v>
      </c>
      <c r="AM139" s="1" t="s">
        <v>168</v>
      </c>
      <c r="AN139" s="1" t="s">
        <v>392</v>
      </c>
      <c r="AO139" s="1">
        <v>-49.451593332999956</v>
      </c>
      <c r="AP139" s="1">
        <v>-22.796518332999941</v>
      </c>
      <c r="AQ139" s="9" t="e">
        <f>VLOOKUP(AW139,#REF!,2,0)</f>
        <v>#REF!</v>
      </c>
      <c r="AR139" s="9" t="e">
        <f>VLOOKUP(AX139,#REF!,2,0)</f>
        <v>#REF!</v>
      </c>
      <c r="AS139" s="20">
        <f>Solicitacao_Prancha[[#This Row],[data_reserva]]</f>
        <v>45621.625</v>
      </c>
      <c r="AT139" s="20" t="str">
        <f t="shared" si="45"/>
        <v>Não Aderente</v>
      </c>
      <c r="AU139" s="21">
        <f>((CONCATENATE(Solicitacao_Prancha[[#This Row],[data_calc]]," ",Solicitacao_Prancha[[#This Row],[hora_calc]])-Solicitacao_Prancha[[#This Row],[data_]])*24)+3</f>
        <v>20.150000000023283</v>
      </c>
      <c r="AV139" s="20" t="s">
        <v>577</v>
      </c>
      <c r="AW139" s="9" t="str">
        <f>LEFT(Solicitacao_Prancha[[#This Row],[fazenda_origem]],4)</f>
        <v>0078</v>
      </c>
      <c r="AX139" s="9" t="str">
        <f>LEFT(Solicitacao_Prancha[[#This Row],[fazenda_destino]],4)</f>
        <v>0347</v>
      </c>
      <c r="AY139" s="9" t="str">
        <f t="shared" si="46"/>
        <v>Lençóis Paulista0078</v>
      </c>
      <c r="AZ139" s="9" t="str">
        <f t="shared" si="47"/>
        <v>00780347</v>
      </c>
      <c r="BA139" s="9" t="str">
        <f t="shared" si="48"/>
        <v>Lençóis Paulista0347</v>
      </c>
      <c r="BB139" s="21" t="e">
        <f>VLOOKUP(AY139,#REF!,2,0)</f>
        <v>#REF!</v>
      </c>
      <c r="BC139" s="21" t="e">
        <f>VLOOKUP(AZ139,#REF!,2,0)</f>
        <v>#REF!</v>
      </c>
      <c r="BD139" s="21" t="e">
        <f>VLOOKUP(BA139,#REF!,2,0)</f>
        <v>#REF!</v>
      </c>
      <c r="BE139" s="22" t="e">
        <f t="shared" si="49"/>
        <v>#REF!</v>
      </c>
      <c r="BF139" s="23" t="e">
        <f t="shared" si="50"/>
        <v>#REF!</v>
      </c>
      <c r="BG139" s="23">
        <v>2.0056818181818183</v>
      </c>
      <c r="BH139" s="23" t="e">
        <f t="shared" si="51"/>
        <v>#REF!</v>
      </c>
      <c r="BI139" s="22" t="e">
        <f t="shared" si="52"/>
        <v>#REF!</v>
      </c>
      <c r="BJ139" s="9">
        <f>Solicitacao_Prancha[[#This Row],[qnt_equipamento]]</f>
        <v>4</v>
      </c>
      <c r="BK139" s="23" t="e">
        <f t="shared" si="53"/>
        <v>#REF!</v>
      </c>
    </row>
    <row r="140" spans="1:63" ht="11.25" x14ac:dyDescent="0.2">
      <c r="A140" s="1">
        <v>2631</v>
      </c>
      <c r="B140" s="1" t="s">
        <v>655</v>
      </c>
      <c r="C140" s="1" t="s">
        <v>33</v>
      </c>
      <c r="D140" s="3">
        <v>45620.819444444445</v>
      </c>
      <c r="E140" s="1" t="s">
        <v>106</v>
      </c>
      <c r="F140" s="1" t="s">
        <v>37</v>
      </c>
      <c r="G140" s="1">
        <v>4</v>
      </c>
      <c r="H140" s="1" t="s">
        <v>41</v>
      </c>
      <c r="I140" s="1" t="s">
        <v>229</v>
      </c>
      <c r="J140" s="1" t="s">
        <v>229</v>
      </c>
      <c r="K140" s="1" t="s">
        <v>35</v>
      </c>
      <c r="O140" s="2">
        <v>45622.625</v>
      </c>
      <c r="P140" s="2" t="s">
        <v>641</v>
      </c>
      <c r="Q140" s="1" t="s">
        <v>192</v>
      </c>
      <c r="R140" s="1" t="s">
        <v>193</v>
      </c>
      <c r="T140" s="1" t="s">
        <v>121</v>
      </c>
      <c r="U140" s="1" t="s">
        <v>149</v>
      </c>
      <c r="AB140" s="1" t="s">
        <v>656</v>
      </c>
      <c r="AJ140" s="2">
        <v>45620.821516203701</v>
      </c>
      <c r="AK140" s="1" t="s">
        <v>168</v>
      </c>
      <c r="AL140" s="2">
        <v>45620.821516203701</v>
      </c>
      <c r="AM140" s="1" t="s">
        <v>168</v>
      </c>
      <c r="AN140" s="1" t="s">
        <v>392</v>
      </c>
      <c r="AO140" s="1">
        <v>-49.747801099999947</v>
      </c>
      <c r="AP140" s="1">
        <v>-21.683198599999969</v>
      </c>
      <c r="AQ140" s="9" t="e">
        <f>VLOOKUP(AW140,#REF!,2,0)</f>
        <v>#REF!</v>
      </c>
      <c r="AR140" s="9" t="e">
        <f>VLOOKUP(AX140,#REF!,2,0)</f>
        <v>#REF!</v>
      </c>
      <c r="AS140" s="24">
        <f>Solicitacao_Prancha[[#This Row],[data_reserva]]</f>
        <v>45622.625</v>
      </c>
      <c r="AT140" s="24" t="str">
        <f t="shared" si="45"/>
        <v>Não Aderente</v>
      </c>
      <c r="AU140" s="25">
        <f>((CONCATENATE(Solicitacao_Prancha[[#This Row],[data_calc]]," ",Solicitacao_Prancha[[#This Row],[hora_calc]])-Solicitacao_Prancha[[#This Row],[data_]])*24)+3</f>
        <v>34.333333333313931</v>
      </c>
      <c r="AV140" s="26" t="s">
        <v>577</v>
      </c>
      <c r="AW140" s="27" t="str">
        <f>LEFT(Solicitacao_Prancha[[#This Row],[fazenda_origem]],4)</f>
        <v>0245</v>
      </c>
      <c r="AX140" s="27" t="str">
        <f>LEFT(Solicitacao_Prancha[[#This Row],[fazenda_destino]],4)</f>
        <v>0367</v>
      </c>
      <c r="AY140" s="27" t="str">
        <f t="shared" ref="AY140:AY148" si="54">CONCATENATE(AV140,AW140)</f>
        <v>Lençóis Paulista0245</v>
      </c>
      <c r="AZ140" s="27" t="str">
        <f t="shared" ref="AZ140:AZ148" si="55">CONCATENATE(AW140,AX140)</f>
        <v>02450367</v>
      </c>
      <c r="BA140" s="27" t="str">
        <f t="shared" ref="BA140:BA148" si="56">_xlfn.CONCAT(AV140,AX140)</f>
        <v>Lençóis Paulista0367</v>
      </c>
      <c r="BB140" s="28" t="e">
        <f>VLOOKUP(AY140,#REF!,2,0)</f>
        <v>#REF!</v>
      </c>
      <c r="BC140" s="28" t="e">
        <f>VLOOKUP(AZ140,#REF!,2,0)</f>
        <v>#REF!</v>
      </c>
      <c r="BD140" s="28" t="e">
        <f>VLOOKUP(BA140,#REF!,2,0)</f>
        <v>#REF!</v>
      </c>
      <c r="BE140" s="29" t="e">
        <f t="shared" ref="BE140:BE148" si="57">SUM(BB140:BD140)</f>
        <v>#REF!</v>
      </c>
      <c r="BF140" s="30" t="e">
        <f t="shared" ref="BF140:BF148" si="58">(BB140/65)+(BC140/42.5)+(BD140/65)</f>
        <v>#REF!</v>
      </c>
      <c r="BG140" s="30">
        <v>2.0056818181818183</v>
      </c>
      <c r="BH140" s="30" t="e">
        <f t="shared" ref="BH140:BH148" si="59">(BF140+BG140)</f>
        <v>#REF!</v>
      </c>
      <c r="BI140" s="29" t="e">
        <f t="shared" si="52"/>
        <v>#REF!</v>
      </c>
      <c r="BJ140" s="27">
        <f>Solicitacao_Prancha[[#This Row],[qnt_equipamento]]</f>
        <v>4</v>
      </c>
      <c r="BK140" s="30" t="e">
        <f t="shared" ref="BK140:BK148" si="60">BJ140/BI140</f>
        <v>#REF!</v>
      </c>
    </row>
    <row r="141" spans="1:63" ht="11.25" x14ac:dyDescent="0.2">
      <c r="A141" s="1">
        <v>2632</v>
      </c>
      <c r="B141" s="1" t="s">
        <v>657</v>
      </c>
      <c r="C141" s="1" t="s">
        <v>48</v>
      </c>
      <c r="D141" s="3">
        <v>45620.969444444447</v>
      </c>
      <c r="E141" s="1" t="s">
        <v>153</v>
      </c>
      <c r="F141" s="1" t="s">
        <v>57</v>
      </c>
      <c r="G141" s="1">
        <v>1</v>
      </c>
      <c r="H141" s="1" t="s">
        <v>40</v>
      </c>
      <c r="I141" s="1" t="s">
        <v>228</v>
      </c>
      <c r="J141" s="1" t="s">
        <v>229</v>
      </c>
      <c r="K141" s="1" t="s">
        <v>35</v>
      </c>
      <c r="O141" s="2">
        <v>45622.625</v>
      </c>
      <c r="P141" s="2" t="s">
        <v>641</v>
      </c>
      <c r="Q141" s="1" t="s">
        <v>186</v>
      </c>
      <c r="R141" s="1" t="s">
        <v>187</v>
      </c>
      <c r="T141" s="1" t="s">
        <v>245</v>
      </c>
      <c r="U141" s="1" t="s">
        <v>306</v>
      </c>
      <c r="AB141" s="1" t="s">
        <v>658</v>
      </c>
      <c r="AJ141" s="2">
        <v>45620.972268518519</v>
      </c>
      <c r="AK141" s="1" t="s">
        <v>168</v>
      </c>
      <c r="AL141" s="2">
        <v>45620.972268518519</v>
      </c>
      <c r="AM141" s="1" t="s">
        <v>168</v>
      </c>
      <c r="AN141" s="1" t="s">
        <v>392</v>
      </c>
      <c r="AO141" s="1">
        <v>-44.182698223999978</v>
      </c>
      <c r="AP141" s="1">
        <v>-16.882295985999971</v>
      </c>
      <c r="AQ141" s="9" t="e">
        <f>VLOOKUP(AW141,#REF!,2,0)</f>
        <v>#REF!</v>
      </c>
      <c r="AR141" s="9" t="e">
        <f>VLOOKUP(AX141,#REF!,2,0)</f>
        <v>#REF!</v>
      </c>
      <c r="AS141" s="24">
        <f>Solicitacao_Prancha[[#This Row],[data_reserva]]</f>
        <v>45622.625</v>
      </c>
      <c r="AT141" s="24" t="str">
        <f t="shared" si="45"/>
        <v>Não Aderente</v>
      </c>
      <c r="AU141" s="25">
        <f>((CONCATENATE(Solicitacao_Prancha[[#This Row],[data_calc]]," ",Solicitacao_Prancha[[#This Row],[hora_calc]])-Solicitacao_Prancha[[#This Row],[data_]])*24)+3</f>
        <v>34.733333333220799</v>
      </c>
      <c r="AV141" s="26" t="s">
        <v>577</v>
      </c>
      <c r="AW141" s="27" t="str">
        <f>LEFT(Solicitacao_Prancha[[#This Row],[fazenda_origem]],4)</f>
        <v>5002</v>
      </c>
      <c r="AX141" s="27" t="str">
        <f>LEFT(Solicitacao_Prancha[[#This Row],[fazenda_destino]],4)</f>
        <v>5014</v>
      </c>
      <c r="AY141" s="27" t="str">
        <f t="shared" si="54"/>
        <v>Lençóis Paulista5002</v>
      </c>
      <c r="AZ141" s="27" t="str">
        <f t="shared" si="55"/>
        <v>50025014</v>
      </c>
      <c r="BA141" s="27" t="str">
        <f t="shared" si="56"/>
        <v>Lençóis Paulista5014</v>
      </c>
      <c r="BB141" s="28" t="e">
        <f>VLOOKUP(AY141,#REF!,2,0)</f>
        <v>#REF!</v>
      </c>
      <c r="BC141" s="28" t="e">
        <f>VLOOKUP(AZ141,#REF!,2,0)</f>
        <v>#REF!</v>
      </c>
      <c r="BD141" s="28" t="e">
        <f>VLOOKUP(BA141,#REF!,2,0)</f>
        <v>#REF!</v>
      </c>
      <c r="BE141" s="29" t="e">
        <f t="shared" si="57"/>
        <v>#REF!</v>
      </c>
      <c r="BF141" s="30" t="e">
        <f t="shared" si="58"/>
        <v>#REF!</v>
      </c>
      <c r="BG141" s="30">
        <v>2.0056818181818183</v>
      </c>
      <c r="BH141" s="30" t="e">
        <f t="shared" si="59"/>
        <v>#REF!</v>
      </c>
      <c r="BI141" s="29" t="e">
        <f t="shared" si="52"/>
        <v>#REF!</v>
      </c>
      <c r="BJ141" s="27">
        <f>Solicitacao_Prancha[[#This Row],[qnt_equipamento]]</f>
        <v>1</v>
      </c>
      <c r="BK141" s="30" t="e">
        <f t="shared" si="60"/>
        <v>#REF!</v>
      </c>
    </row>
    <row r="142" spans="1:63" ht="11.25" x14ac:dyDescent="0.2">
      <c r="A142" s="1">
        <v>2633</v>
      </c>
      <c r="B142" s="1" t="s">
        <v>659</v>
      </c>
      <c r="C142" s="1" t="s">
        <v>48</v>
      </c>
      <c r="D142" s="3">
        <v>45620.972222222219</v>
      </c>
      <c r="E142" s="1" t="s">
        <v>153</v>
      </c>
      <c r="F142" s="1" t="s">
        <v>60</v>
      </c>
      <c r="G142" s="1">
        <v>1</v>
      </c>
      <c r="H142" s="1" t="s">
        <v>40</v>
      </c>
      <c r="I142" s="1" t="s">
        <v>229</v>
      </c>
      <c r="J142" s="1" t="s">
        <v>229</v>
      </c>
      <c r="K142" s="1" t="s">
        <v>35</v>
      </c>
      <c r="O142" s="2">
        <v>45622.625</v>
      </c>
      <c r="P142" s="2" t="s">
        <v>641</v>
      </c>
      <c r="Q142" s="1" t="s">
        <v>186</v>
      </c>
      <c r="R142" s="1" t="s">
        <v>187</v>
      </c>
      <c r="T142" s="1" t="s">
        <v>245</v>
      </c>
      <c r="U142" s="1" t="s">
        <v>306</v>
      </c>
      <c r="AB142" s="1" t="s">
        <v>660</v>
      </c>
      <c r="AJ142" s="2">
        <v>45620.973414351851</v>
      </c>
      <c r="AK142" s="1" t="s">
        <v>168</v>
      </c>
      <c r="AL142" s="2">
        <v>45620.973414351851</v>
      </c>
      <c r="AM142" s="1" t="s">
        <v>168</v>
      </c>
      <c r="AN142" s="1" t="s">
        <v>392</v>
      </c>
      <c r="AO142" s="1">
        <v>-44.182686153999953</v>
      </c>
      <c r="AP142" s="1">
        <v>-16.882302355999968</v>
      </c>
      <c r="AQ142" s="9" t="e">
        <f>VLOOKUP(AW142,#REF!,2,0)</f>
        <v>#REF!</v>
      </c>
      <c r="AR142" s="9" t="e">
        <f>VLOOKUP(AX142,#REF!,2,0)</f>
        <v>#REF!</v>
      </c>
      <c r="AS142" s="24">
        <f>Solicitacao_Prancha[[#This Row],[data_reserva]]</f>
        <v>45622.625</v>
      </c>
      <c r="AT142" s="24" t="str">
        <f t="shared" si="45"/>
        <v>Não Aderente</v>
      </c>
      <c r="AU142" s="25">
        <f>((CONCATENATE(Solicitacao_Prancha[[#This Row],[data_calc]]," ",Solicitacao_Prancha[[#This Row],[hora_calc]])-Solicitacao_Prancha[[#This Row],[data_]])*24)+3</f>
        <v>34.666666666686069</v>
      </c>
      <c r="AV142" s="26" t="s">
        <v>577</v>
      </c>
      <c r="AW142" s="27" t="str">
        <f>LEFT(Solicitacao_Prancha[[#This Row],[fazenda_origem]],4)</f>
        <v>5002</v>
      </c>
      <c r="AX142" s="27" t="str">
        <f>LEFT(Solicitacao_Prancha[[#This Row],[fazenda_destino]],4)</f>
        <v>5014</v>
      </c>
      <c r="AY142" s="27" t="str">
        <f t="shared" si="54"/>
        <v>Lençóis Paulista5002</v>
      </c>
      <c r="AZ142" s="27" t="str">
        <f t="shared" si="55"/>
        <v>50025014</v>
      </c>
      <c r="BA142" s="27" t="str">
        <f t="shared" si="56"/>
        <v>Lençóis Paulista5014</v>
      </c>
      <c r="BB142" s="28" t="e">
        <f>VLOOKUP(AY142,#REF!,2,0)</f>
        <v>#REF!</v>
      </c>
      <c r="BC142" s="28" t="e">
        <f>VLOOKUP(AZ142,#REF!,2,0)</f>
        <v>#REF!</v>
      </c>
      <c r="BD142" s="28" t="e">
        <f>VLOOKUP(BA142,#REF!,2,0)</f>
        <v>#REF!</v>
      </c>
      <c r="BE142" s="29" t="e">
        <f t="shared" si="57"/>
        <v>#REF!</v>
      </c>
      <c r="BF142" s="30" t="e">
        <f t="shared" si="58"/>
        <v>#REF!</v>
      </c>
      <c r="BG142" s="30">
        <v>2.0056818181818183</v>
      </c>
      <c r="BH142" s="30" t="e">
        <f t="shared" si="59"/>
        <v>#REF!</v>
      </c>
      <c r="BI142" s="29" t="e">
        <f t="shared" si="52"/>
        <v>#REF!</v>
      </c>
      <c r="BJ142" s="27">
        <f>Solicitacao_Prancha[[#This Row],[qnt_equipamento]]</f>
        <v>1</v>
      </c>
      <c r="BK142" s="30" t="e">
        <f t="shared" si="60"/>
        <v>#REF!</v>
      </c>
    </row>
    <row r="143" spans="1:63" ht="11.25" x14ac:dyDescent="0.2">
      <c r="A143" s="1">
        <v>2634</v>
      </c>
      <c r="B143" s="1" t="s">
        <v>661</v>
      </c>
      <c r="C143" s="1" t="s">
        <v>48</v>
      </c>
      <c r="D143" s="3">
        <v>45620.972916666666</v>
      </c>
      <c r="E143" s="1" t="s">
        <v>153</v>
      </c>
      <c r="F143" s="1" t="s">
        <v>73</v>
      </c>
      <c r="G143" s="1">
        <v>1</v>
      </c>
      <c r="H143" s="1" t="s">
        <v>40</v>
      </c>
      <c r="I143" s="1" t="s">
        <v>228</v>
      </c>
      <c r="J143" s="5" t="s">
        <v>229</v>
      </c>
      <c r="K143" s="1" t="s">
        <v>35</v>
      </c>
      <c r="O143" s="2">
        <v>45622.625</v>
      </c>
      <c r="P143" s="2" t="s">
        <v>641</v>
      </c>
      <c r="Q143" s="1" t="s">
        <v>186</v>
      </c>
      <c r="R143" s="1" t="s">
        <v>187</v>
      </c>
      <c r="T143" s="1" t="s">
        <v>245</v>
      </c>
      <c r="U143" s="1" t="s">
        <v>245</v>
      </c>
      <c r="AB143" s="1" t="s">
        <v>662</v>
      </c>
      <c r="AJ143" s="2">
        <v>45620.974594907406</v>
      </c>
      <c r="AK143" s="1" t="s">
        <v>168</v>
      </c>
      <c r="AL143" s="2">
        <v>45620.974594907406</v>
      </c>
      <c r="AM143" s="1" t="s">
        <v>168</v>
      </c>
      <c r="AN143" s="1" t="s">
        <v>392</v>
      </c>
      <c r="AO143" s="1">
        <v>-44.182686153999953</v>
      </c>
      <c r="AP143" s="1">
        <v>-16.882302355999968</v>
      </c>
      <c r="AQ143" s="9" t="e">
        <f>VLOOKUP(AW143,#REF!,2,0)</f>
        <v>#REF!</v>
      </c>
      <c r="AR143" s="9" t="e">
        <f>VLOOKUP(AX143,#REF!,2,0)</f>
        <v>#REF!</v>
      </c>
      <c r="AS143" s="24">
        <f>Solicitacao_Prancha[[#This Row],[data_reserva]]</f>
        <v>45622.625</v>
      </c>
      <c r="AT143" s="24" t="str">
        <f t="shared" si="45"/>
        <v>Não Aderente</v>
      </c>
      <c r="AU143" s="25">
        <f>((CONCATENATE(Solicitacao_Prancha[[#This Row],[data_calc]]," ",Solicitacao_Prancha[[#This Row],[hora_calc]])-Solicitacao_Prancha[[#This Row],[data_]])*24)+3</f>
        <v>34.649999999965075</v>
      </c>
      <c r="AV143" s="26" t="s">
        <v>577</v>
      </c>
      <c r="AW143" s="27" t="str">
        <f>LEFT(Solicitacao_Prancha[[#This Row],[fazenda_origem]],4)</f>
        <v>5002</v>
      </c>
      <c r="AX143" s="27" t="str">
        <f>LEFT(Solicitacao_Prancha[[#This Row],[fazenda_destino]],4)</f>
        <v>5002</v>
      </c>
      <c r="AY143" s="27" t="str">
        <f t="shared" si="54"/>
        <v>Lençóis Paulista5002</v>
      </c>
      <c r="AZ143" s="27" t="str">
        <f t="shared" si="55"/>
        <v>50025002</v>
      </c>
      <c r="BA143" s="27" t="str">
        <f t="shared" si="56"/>
        <v>Lençóis Paulista5002</v>
      </c>
      <c r="BB143" s="28" t="e">
        <f>VLOOKUP(AY143,#REF!,2,0)</f>
        <v>#REF!</v>
      </c>
      <c r="BC143" s="28" t="e">
        <f>VLOOKUP(AZ143,#REF!,2,0)</f>
        <v>#REF!</v>
      </c>
      <c r="BD143" s="28" t="e">
        <f>VLOOKUP(BA143,#REF!,2,0)</f>
        <v>#REF!</v>
      </c>
      <c r="BE143" s="29" t="e">
        <f t="shared" si="57"/>
        <v>#REF!</v>
      </c>
      <c r="BF143" s="30" t="e">
        <f t="shared" si="58"/>
        <v>#REF!</v>
      </c>
      <c r="BG143" s="30">
        <v>2.0056818181818183</v>
      </c>
      <c r="BH143" s="30" t="e">
        <f t="shared" si="59"/>
        <v>#REF!</v>
      </c>
      <c r="BI143" s="29" t="e">
        <f t="shared" si="52"/>
        <v>#REF!</v>
      </c>
      <c r="BJ143" s="27">
        <f>Solicitacao_Prancha[[#This Row],[qnt_equipamento]]</f>
        <v>1</v>
      </c>
      <c r="BK143" s="30" t="e">
        <f t="shared" si="60"/>
        <v>#REF!</v>
      </c>
    </row>
    <row r="144" spans="1:63" ht="11.25" x14ac:dyDescent="0.2">
      <c r="A144" s="1">
        <v>2635</v>
      </c>
      <c r="B144" s="1" t="s">
        <v>663</v>
      </c>
      <c r="C144" s="1" t="s">
        <v>48</v>
      </c>
      <c r="D144" s="3">
        <v>45620.974305555559</v>
      </c>
      <c r="E144" s="1" t="s">
        <v>153</v>
      </c>
      <c r="F144" s="1" t="s">
        <v>63</v>
      </c>
      <c r="G144" s="1">
        <v>1</v>
      </c>
      <c r="H144" s="1" t="s">
        <v>40</v>
      </c>
      <c r="I144" s="1" t="s">
        <v>228</v>
      </c>
      <c r="J144" s="5" t="s">
        <v>229</v>
      </c>
      <c r="K144" s="1" t="s">
        <v>35</v>
      </c>
      <c r="O144" s="2">
        <v>45622.625</v>
      </c>
      <c r="P144" s="2" t="s">
        <v>641</v>
      </c>
      <c r="Q144" s="1" t="s">
        <v>186</v>
      </c>
      <c r="R144" s="1" t="s">
        <v>187</v>
      </c>
      <c r="T144" s="1" t="s">
        <v>245</v>
      </c>
      <c r="U144" s="1" t="s">
        <v>306</v>
      </c>
      <c r="AB144" s="1" t="s">
        <v>664</v>
      </c>
      <c r="AJ144" s="2">
        <v>45620.975543981483</v>
      </c>
      <c r="AK144" s="1" t="s">
        <v>168</v>
      </c>
      <c r="AL144" s="2">
        <v>45620.975543981483</v>
      </c>
      <c r="AM144" s="1" t="s">
        <v>168</v>
      </c>
      <c r="AN144" s="1" t="s">
        <v>392</v>
      </c>
      <c r="AO144" s="1">
        <v>-44.182686153999953</v>
      </c>
      <c r="AP144" s="1">
        <v>-16.882302355999968</v>
      </c>
      <c r="AQ144" s="9" t="e">
        <f>VLOOKUP(AW144,#REF!,2,0)</f>
        <v>#REF!</v>
      </c>
      <c r="AR144" s="9" t="e">
        <f>VLOOKUP(AX144,#REF!,2,0)</f>
        <v>#REF!</v>
      </c>
      <c r="AS144" s="24">
        <f>Solicitacao_Prancha[[#This Row],[data_reserva]]</f>
        <v>45622.625</v>
      </c>
      <c r="AT144" s="24" t="str">
        <f t="shared" si="45"/>
        <v>Não Aderente</v>
      </c>
      <c r="AU144" s="25">
        <f>((CONCATENATE(Solicitacao_Prancha[[#This Row],[data_calc]]," ",Solicitacao_Prancha[[#This Row],[hora_calc]])-Solicitacao_Prancha[[#This Row],[data_]])*24)+3</f>
        <v>34.616666666523088</v>
      </c>
      <c r="AV144" s="26" t="s">
        <v>577</v>
      </c>
      <c r="AW144" s="27" t="str">
        <f>LEFT(Solicitacao_Prancha[[#This Row],[fazenda_origem]],4)</f>
        <v>5002</v>
      </c>
      <c r="AX144" s="27" t="str">
        <f>LEFT(Solicitacao_Prancha[[#This Row],[fazenda_destino]],4)</f>
        <v>5014</v>
      </c>
      <c r="AY144" s="27" t="str">
        <f t="shared" si="54"/>
        <v>Lençóis Paulista5002</v>
      </c>
      <c r="AZ144" s="27" t="str">
        <f t="shared" si="55"/>
        <v>50025014</v>
      </c>
      <c r="BA144" s="27" t="str">
        <f t="shared" si="56"/>
        <v>Lençóis Paulista5014</v>
      </c>
      <c r="BB144" s="28" t="e">
        <f>VLOOKUP(AY144,#REF!,2,0)</f>
        <v>#REF!</v>
      </c>
      <c r="BC144" s="28" t="e">
        <f>VLOOKUP(AZ144,#REF!,2,0)</f>
        <v>#REF!</v>
      </c>
      <c r="BD144" s="28" t="e">
        <f>VLOOKUP(BA144,#REF!,2,0)</f>
        <v>#REF!</v>
      </c>
      <c r="BE144" s="29" t="e">
        <f t="shared" si="57"/>
        <v>#REF!</v>
      </c>
      <c r="BF144" s="30" t="e">
        <f t="shared" si="58"/>
        <v>#REF!</v>
      </c>
      <c r="BG144" s="30">
        <v>2.0056818181818183</v>
      </c>
      <c r="BH144" s="30" t="e">
        <f t="shared" si="59"/>
        <v>#REF!</v>
      </c>
      <c r="BI144" s="29" t="e">
        <f t="shared" si="52"/>
        <v>#REF!</v>
      </c>
      <c r="BJ144" s="27">
        <f>Solicitacao_Prancha[[#This Row],[qnt_equipamento]]</f>
        <v>1</v>
      </c>
      <c r="BK144" s="30" t="e">
        <f t="shared" si="60"/>
        <v>#REF!</v>
      </c>
    </row>
    <row r="145" spans="1:63" ht="11.25" x14ac:dyDescent="0.2">
      <c r="A145" s="1">
        <v>2636</v>
      </c>
      <c r="B145" s="1" t="s">
        <v>665</v>
      </c>
      <c r="C145" s="1" t="s">
        <v>68</v>
      </c>
      <c r="D145" s="3">
        <v>45621.394444444442</v>
      </c>
      <c r="E145" s="1" t="s">
        <v>81</v>
      </c>
      <c r="F145" s="1" t="s">
        <v>69</v>
      </c>
      <c r="G145" s="1">
        <v>4</v>
      </c>
      <c r="H145" s="1" t="s">
        <v>56</v>
      </c>
      <c r="I145" s="1" t="s">
        <v>233</v>
      </c>
      <c r="J145" s="5" t="s">
        <v>233</v>
      </c>
      <c r="K145" s="1" t="s">
        <v>35</v>
      </c>
      <c r="O145" s="2">
        <v>45623.625</v>
      </c>
      <c r="P145" s="2" t="s">
        <v>666</v>
      </c>
      <c r="Q145" s="1" t="s">
        <v>265</v>
      </c>
      <c r="R145" s="1" t="s">
        <v>266</v>
      </c>
      <c r="T145" s="1" t="s">
        <v>120</v>
      </c>
      <c r="U145" s="1" t="s">
        <v>247</v>
      </c>
      <c r="AB145" s="1" t="s">
        <v>667</v>
      </c>
      <c r="AJ145" s="2">
        <v>45621.396226851852</v>
      </c>
      <c r="AK145" s="1" t="s">
        <v>168</v>
      </c>
      <c r="AL145" s="2">
        <v>45621.396226851852</v>
      </c>
      <c r="AM145" s="1" t="s">
        <v>168</v>
      </c>
      <c r="AN145" s="1" t="s">
        <v>392</v>
      </c>
      <c r="AO145" s="1">
        <v>-48.178110317999938</v>
      </c>
      <c r="AP145" s="1">
        <v>-23.846956081999959</v>
      </c>
      <c r="AQ145" s="9" t="e">
        <f>VLOOKUP(AW145,#REF!,2,0)</f>
        <v>#REF!</v>
      </c>
      <c r="AR145" s="9" t="e">
        <f>VLOOKUP(AX145,#REF!,2,0)</f>
        <v>#REF!</v>
      </c>
      <c r="AS145" s="24">
        <f>Solicitacao_Prancha[[#This Row],[data_reserva]]</f>
        <v>45623.625</v>
      </c>
      <c r="AT145" s="24" t="str">
        <f t="shared" si="45"/>
        <v>Aderente</v>
      </c>
      <c r="AU145" s="25">
        <f>((CONCATENATE(Solicitacao_Prancha[[#This Row],[data_calc]]," ",Solicitacao_Prancha[[#This Row],[hora_calc]])-Solicitacao_Prancha[[#This Row],[data_]])*24)+3</f>
        <v>48.016666666720994</v>
      </c>
      <c r="AV145" s="26" t="s">
        <v>577</v>
      </c>
      <c r="AW145" s="27" t="str">
        <f>LEFT(Solicitacao_Prancha[[#This Row],[fazenda_origem]],4)</f>
        <v>0640</v>
      </c>
      <c r="AX145" s="27" t="str">
        <f>LEFT(Solicitacao_Prancha[[#This Row],[fazenda_destino]],4)</f>
        <v>0486</v>
      </c>
      <c r="AY145" s="27" t="str">
        <f t="shared" si="54"/>
        <v>Lençóis Paulista0640</v>
      </c>
      <c r="AZ145" s="27" t="str">
        <f t="shared" si="55"/>
        <v>06400486</v>
      </c>
      <c r="BA145" s="27" t="str">
        <f t="shared" si="56"/>
        <v>Lençóis Paulista0486</v>
      </c>
      <c r="BB145" s="28" t="e">
        <f>VLOOKUP(AY145,#REF!,2,0)</f>
        <v>#REF!</v>
      </c>
      <c r="BC145" s="28" t="e">
        <f>VLOOKUP(AZ145,#REF!,2,0)</f>
        <v>#REF!</v>
      </c>
      <c r="BD145" s="28" t="e">
        <f>VLOOKUP(BA145,#REF!,2,0)</f>
        <v>#REF!</v>
      </c>
      <c r="BE145" s="29" t="e">
        <f t="shared" si="57"/>
        <v>#REF!</v>
      </c>
      <c r="BF145" s="30" t="e">
        <f t="shared" si="58"/>
        <v>#REF!</v>
      </c>
      <c r="BG145" s="30">
        <v>2.0056818181818183</v>
      </c>
      <c r="BH145" s="30" t="e">
        <f t="shared" si="59"/>
        <v>#REF!</v>
      </c>
      <c r="BI145" s="29" t="e">
        <f t="shared" si="52"/>
        <v>#REF!</v>
      </c>
      <c r="BJ145" s="27">
        <f>Solicitacao_Prancha[[#This Row],[qnt_equipamento]]</f>
        <v>4</v>
      </c>
      <c r="BK145" s="30" t="e">
        <f t="shared" si="60"/>
        <v>#REF!</v>
      </c>
    </row>
    <row r="146" spans="1:63" ht="11.25" x14ac:dyDescent="0.2">
      <c r="A146" s="1">
        <v>2637</v>
      </c>
      <c r="B146" s="1" t="s">
        <v>668</v>
      </c>
      <c r="C146" s="1" t="s">
        <v>68</v>
      </c>
      <c r="D146" s="3">
        <v>45621.395833333336</v>
      </c>
      <c r="E146" s="1" t="s">
        <v>81</v>
      </c>
      <c r="F146" s="1" t="s">
        <v>69</v>
      </c>
      <c r="G146" s="1">
        <v>3</v>
      </c>
      <c r="H146" s="1" t="s">
        <v>56</v>
      </c>
      <c r="I146" s="1" t="s">
        <v>233</v>
      </c>
      <c r="J146" s="1" t="s">
        <v>233</v>
      </c>
      <c r="K146" s="1" t="s">
        <v>102</v>
      </c>
      <c r="O146" s="2">
        <v>45622.625</v>
      </c>
      <c r="P146" s="2" t="s">
        <v>641</v>
      </c>
      <c r="Q146" s="1" t="s">
        <v>669</v>
      </c>
      <c r="R146" s="1" t="s">
        <v>670</v>
      </c>
      <c r="T146" s="1" t="s">
        <v>637</v>
      </c>
      <c r="U146" s="1" t="s">
        <v>119</v>
      </c>
      <c r="Y146" s="1" t="s">
        <v>280</v>
      </c>
      <c r="Z146" s="1" t="s">
        <v>243</v>
      </c>
      <c r="AB146" s="1" t="s">
        <v>671</v>
      </c>
      <c r="AJ146" s="2">
        <v>45621.397488425922</v>
      </c>
      <c r="AK146" s="1" t="s">
        <v>168</v>
      </c>
      <c r="AL146" s="2">
        <v>45621.397488425922</v>
      </c>
      <c r="AM146" s="1" t="s">
        <v>168</v>
      </c>
      <c r="AN146" s="1" t="s">
        <v>392</v>
      </c>
      <c r="AO146" s="1">
        <v>-48.191509628999938</v>
      </c>
      <c r="AP146" s="1">
        <v>-23.844807045999971</v>
      </c>
      <c r="AQ146" s="9" t="e">
        <f>VLOOKUP(AW146,#REF!,2,0)</f>
        <v>#REF!</v>
      </c>
      <c r="AR146" s="9" t="e">
        <f>VLOOKUP(AX146,#REF!,2,0)</f>
        <v>#REF!</v>
      </c>
      <c r="AS146" s="24">
        <f>Solicitacao_Prancha[[#This Row],[data_reserva]]</f>
        <v>45622.625</v>
      </c>
      <c r="AT146" s="24" t="str">
        <f t="shared" si="45"/>
        <v>Não Aderente</v>
      </c>
      <c r="AU146" s="25">
        <f>((CONCATENATE(Solicitacao_Prancha[[#This Row],[data_calc]]," ",Solicitacao_Prancha[[#This Row],[hora_calc]])-Solicitacao_Prancha[[#This Row],[data_]])*24)+3</f>
        <v>26.016666666604578</v>
      </c>
      <c r="AV146" s="26" t="s">
        <v>577</v>
      </c>
      <c r="AW146" s="27" t="str">
        <f>LEFT(Solicitacao_Prancha[[#This Row],[fazenda_origem]],4)</f>
        <v>0527</v>
      </c>
      <c r="AX146" s="27" t="str">
        <f>LEFT(Solicitacao_Prancha[[#This Row],[fazenda_destino]],4)</f>
        <v>0261</v>
      </c>
      <c r="AY146" s="27" t="str">
        <f t="shared" si="54"/>
        <v>Lençóis Paulista0527</v>
      </c>
      <c r="AZ146" s="27" t="str">
        <f t="shared" si="55"/>
        <v>05270261</v>
      </c>
      <c r="BA146" s="27" t="str">
        <f t="shared" si="56"/>
        <v>Lençóis Paulista0261</v>
      </c>
      <c r="BB146" s="28" t="e">
        <f>VLOOKUP(AY146,#REF!,2,0)</f>
        <v>#REF!</v>
      </c>
      <c r="BC146" s="28" t="e">
        <f>VLOOKUP(AZ146,#REF!,2,0)</f>
        <v>#REF!</v>
      </c>
      <c r="BD146" s="28" t="e">
        <f>VLOOKUP(BA146,#REF!,2,0)</f>
        <v>#REF!</v>
      </c>
      <c r="BE146" s="29" t="e">
        <f t="shared" si="57"/>
        <v>#REF!</v>
      </c>
      <c r="BF146" s="30" t="e">
        <f t="shared" si="58"/>
        <v>#REF!</v>
      </c>
      <c r="BG146" s="30">
        <v>2.0056818181818183</v>
      </c>
      <c r="BH146" s="30" t="e">
        <f t="shared" si="59"/>
        <v>#REF!</v>
      </c>
      <c r="BI146" s="29" t="e">
        <f t="shared" si="52"/>
        <v>#REF!</v>
      </c>
      <c r="BJ146" s="27">
        <f>Solicitacao_Prancha[[#This Row],[qnt_equipamento]]</f>
        <v>3</v>
      </c>
      <c r="BK146" s="30" t="e">
        <f t="shared" si="60"/>
        <v>#REF!</v>
      </c>
    </row>
    <row r="147" spans="1:63" ht="11.25" x14ac:dyDescent="0.2">
      <c r="A147" s="1">
        <v>2638</v>
      </c>
      <c r="B147" s="1" t="s">
        <v>672</v>
      </c>
      <c r="C147" s="1" t="s">
        <v>68</v>
      </c>
      <c r="D147" s="3">
        <v>45621.397222222222</v>
      </c>
      <c r="E147" s="1" t="s">
        <v>81</v>
      </c>
      <c r="F147" s="1" t="s">
        <v>69</v>
      </c>
      <c r="G147" s="1">
        <v>4</v>
      </c>
      <c r="H147" s="1" t="s">
        <v>56</v>
      </c>
      <c r="I147" s="1" t="s">
        <v>233</v>
      </c>
      <c r="J147" s="1" t="s">
        <v>233</v>
      </c>
      <c r="K147" s="1" t="s">
        <v>35</v>
      </c>
      <c r="O147" s="2">
        <v>45624.625</v>
      </c>
      <c r="P147" s="2" t="s">
        <v>673</v>
      </c>
      <c r="Q147" s="1" t="s">
        <v>260</v>
      </c>
      <c r="R147" s="1" t="s">
        <v>261</v>
      </c>
      <c r="T147" s="1" t="s">
        <v>141</v>
      </c>
      <c r="U147" s="1" t="s">
        <v>247</v>
      </c>
      <c r="AB147" s="1" t="s">
        <v>674</v>
      </c>
      <c r="AJ147" s="2">
        <v>45621.398796296293</v>
      </c>
      <c r="AK147" s="1" t="s">
        <v>168</v>
      </c>
      <c r="AL147" s="2">
        <v>45621.398796296293</v>
      </c>
      <c r="AM147" s="1" t="s">
        <v>168</v>
      </c>
      <c r="AN147" s="1" t="s">
        <v>392</v>
      </c>
      <c r="AO147" s="1">
        <v>-48.214024761999951</v>
      </c>
      <c r="AP147" s="1">
        <v>-23.852681549999939</v>
      </c>
      <c r="AQ147" s="9" t="e">
        <f>VLOOKUP(AW147,#REF!,2,0)</f>
        <v>#REF!</v>
      </c>
      <c r="AR147" s="9" t="e">
        <f>VLOOKUP(AX147,#REF!,2,0)</f>
        <v>#REF!</v>
      </c>
      <c r="AS147" s="24">
        <f>Solicitacao_Prancha[[#This Row],[data_reserva]]</f>
        <v>45624.625</v>
      </c>
      <c r="AT147" s="24" t="str">
        <f t="shared" si="45"/>
        <v>Aderente</v>
      </c>
      <c r="AU147" s="25">
        <f>((CONCATENATE(Solicitacao_Prancha[[#This Row],[data_calc]]," ",Solicitacao_Prancha[[#This Row],[hora_calc]])-Solicitacao_Prancha[[#This Row],[data_]])*24)+3</f>
        <v>72.016666666720994</v>
      </c>
      <c r="AV147" s="26" t="s">
        <v>577</v>
      </c>
      <c r="AW147" s="27" t="str">
        <f>LEFT(Solicitacao_Prancha[[#This Row],[fazenda_origem]],4)</f>
        <v>0405</v>
      </c>
      <c r="AX147" s="27" t="str">
        <f>LEFT(Solicitacao_Prancha[[#This Row],[fazenda_destino]],4)</f>
        <v>0486</v>
      </c>
      <c r="AY147" s="27" t="str">
        <f t="shared" si="54"/>
        <v>Lençóis Paulista0405</v>
      </c>
      <c r="AZ147" s="27" t="str">
        <f t="shared" si="55"/>
        <v>04050486</v>
      </c>
      <c r="BA147" s="27" t="str">
        <f t="shared" si="56"/>
        <v>Lençóis Paulista0486</v>
      </c>
      <c r="BB147" s="28" t="e">
        <f>VLOOKUP(AY147,#REF!,2,0)</f>
        <v>#REF!</v>
      </c>
      <c r="BC147" s="28" t="e">
        <f>VLOOKUP(AZ147,#REF!,2,0)</f>
        <v>#REF!</v>
      </c>
      <c r="BD147" s="28" t="e">
        <f>VLOOKUP(BA147,#REF!,2,0)</f>
        <v>#REF!</v>
      </c>
      <c r="BE147" s="29" t="e">
        <f t="shared" si="57"/>
        <v>#REF!</v>
      </c>
      <c r="BF147" s="30" t="e">
        <f t="shared" si="58"/>
        <v>#REF!</v>
      </c>
      <c r="BG147" s="30">
        <v>2.0056818181818183</v>
      </c>
      <c r="BH147" s="30" t="e">
        <f t="shared" si="59"/>
        <v>#REF!</v>
      </c>
      <c r="BI147" s="29" t="e">
        <f t="shared" si="52"/>
        <v>#REF!</v>
      </c>
      <c r="BJ147" s="27">
        <f>Solicitacao_Prancha[[#This Row],[qnt_equipamento]]</f>
        <v>4</v>
      </c>
      <c r="BK147" s="30" t="e">
        <f t="shared" si="60"/>
        <v>#REF!</v>
      </c>
    </row>
    <row r="148" spans="1:63" ht="11.25" x14ac:dyDescent="0.2">
      <c r="A148" s="1">
        <v>2639</v>
      </c>
      <c r="B148" s="1" t="s">
        <v>675</v>
      </c>
      <c r="C148" s="1" t="s">
        <v>48</v>
      </c>
      <c r="D148" s="3">
        <v>45621.524305555555</v>
      </c>
      <c r="E148" s="1" t="s">
        <v>293</v>
      </c>
      <c r="F148" s="1" t="s">
        <v>63</v>
      </c>
      <c r="G148" s="1">
        <v>1</v>
      </c>
      <c r="H148" s="1" t="s">
        <v>43</v>
      </c>
      <c r="I148" s="1" t="s">
        <v>228</v>
      </c>
      <c r="J148" s="1" t="s">
        <v>229</v>
      </c>
      <c r="K148" s="1" t="s">
        <v>35</v>
      </c>
      <c r="O148" s="2">
        <v>45623.625</v>
      </c>
      <c r="P148" s="2" t="s">
        <v>666</v>
      </c>
      <c r="Q148" s="1" t="s">
        <v>186</v>
      </c>
      <c r="R148" s="1" t="s">
        <v>187</v>
      </c>
      <c r="T148" s="1" t="s">
        <v>252</v>
      </c>
      <c r="U148" s="1" t="s">
        <v>458</v>
      </c>
      <c r="AB148" s="1" t="s">
        <v>676</v>
      </c>
      <c r="AJ148" s="2">
        <v>45621.525821759256</v>
      </c>
      <c r="AK148" s="1" t="s">
        <v>168</v>
      </c>
      <c r="AL148" s="2">
        <v>45621.525821759256</v>
      </c>
      <c r="AM148" s="1" t="s">
        <v>168</v>
      </c>
      <c r="AN148" s="1" t="s">
        <v>392</v>
      </c>
      <c r="AO148" s="1">
        <v>-49.079302036999927</v>
      </c>
      <c r="AP148" s="1">
        <v>-22.29152526199994</v>
      </c>
      <c r="AQ148" s="9" t="e">
        <f>VLOOKUP(AW148,#REF!,2,0)</f>
        <v>#REF!</v>
      </c>
      <c r="AR148" s="9" t="e">
        <f>VLOOKUP(AX148,#REF!,2,0)</f>
        <v>#REF!</v>
      </c>
      <c r="AS148" s="24">
        <f>Solicitacao_Prancha[[#This Row],[data_reserva]]</f>
        <v>45623.625</v>
      </c>
      <c r="AT148" s="24" t="str">
        <f t="shared" si="45"/>
        <v>Não Aderente</v>
      </c>
      <c r="AU148" s="25">
        <f>((CONCATENATE(Solicitacao_Prancha[[#This Row],[data_calc]]," ",Solicitacao_Prancha[[#This Row],[hora_calc]])-Solicitacao_Prancha[[#This Row],[data_]])*24)+3</f>
        <v>45.416666666627862</v>
      </c>
      <c r="AV148" s="26" t="s">
        <v>577</v>
      </c>
      <c r="AW148" s="27" t="str">
        <f>LEFT(Solicitacao_Prancha[[#This Row],[fazenda_origem]],4)</f>
        <v>0073</v>
      </c>
      <c r="AX148" s="27" t="str">
        <f>LEFT(Solicitacao_Prancha[[#This Row],[fazenda_destino]],4)</f>
        <v>0347</v>
      </c>
      <c r="AY148" s="27" t="str">
        <f t="shared" si="54"/>
        <v>Lençóis Paulista0073</v>
      </c>
      <c r="AZ148" s="27" t="str">
        <f t="shared" si="55"/>
        <v>00730347</v>
      </c>
      <c r="BA148" s="27" t="str">
        <f t="shared" si="56"/>
        <v>Lençóis Paulista0347</v>
      </c>
      <c r="BB148" s="28" t="e">
        <f>VLOOKUP(AY148,#REF!,2,0)</f>
        <v>#REF!</v>
      </c>
      <c r="BC148" s="28" t="e">
        <f>VLOOKUP(AZ148,#REF!,2,0)</f>
        <v>#REF!</v>
      </c>
      <c r="BD148" s="28" t="e">
        <f>VLOOKUP(BA148,#REF!,2,0)</f>
        <v>#REF!</v>
      </c>
      <c r="BE148" s="29" t="e">
        <f t="shared" si="57"/>
        <v>#REF!</v>
      </c>
      <c r="BF148" s="30" t="e">
        <f t="shared" si="58"/>
        <v>#REF!</v>
      </c>
      <c r="BG148" s="30">
        <v>2.0056818181818183</v>
      </c>
      <c r="BH148" s="30" t="e">
        <f t="shared" si="59"/>
        <v>#REF!</v>
      </c>
      <c r="BI148" s="29" t="e">
        <f t="shared" si="52"/>
        <v>#REF!</v>
      </c>
      <c r="BJ148" s="27">
        <f>Solicitacao_Prancha[[#This Row],[qnt_equipamento]]</f>
        <v>1</v>
      </c>
      <c r="BK148" s="30" t="e">
        <f t="shared" si="60"/>
        <v>#REF!</v>
      </c>
    </row>
    <row r="149" spans="1:63" ht="11.25" x14ac:dyDescent="0.2">
      <c r="A149" s="1">
        <v>2640</v>
      </c>
      <c r="B149" s="1" t="s">
        <v>677</v>
      </c>
      <c r="C149" s="1" t="s">
        <v>48</v>
      </c>
      <c r="D149" s="3">
        <v>45621.530555555553</v>
      </c>
      <c r="E149" s="1" t="s">
        <v>293</v>
      </c>
      <c r="F149" s="1" t="s">
        <v>57</v>
      </c>
      <c r="G149" s="1">
        <v>1</v>
      </c>
      <c r="H149" s="1" t="s">
        <v>43</v>
      </c>
      <c r="I149" s="1" t="s">
        <v>228</v>
      </c>
      <c r="J149" s="1" t="s">
        <v>233</v>
      </c>
      <c r="K149" s="1" t="s">
        <v>35</v>
      </c>
      <c r="O149" s="2">
        <v>45623.625</v>
      </c>
      <c r="P149" s="2" t="s">
        <v>666</v>
      </c>
      <c r="Q149" s="1" t="s">
        <v>177</v>
      </c>
      <c r="R149" s="1" t="s">
        <v>178</v>
      </c>
      <c r="T149" s="1" t="s">
        <v>458</v>
      </c>
      <c r="U149" s="1" t="s">
        <v>135</v>
      </c>
      <c r="AB149" s="1" t="s">
        <v>678</v>
      </c>
      <c r="AJ149" s="2">
        <v>45621.531967592593</v>
      </c>
      <c r="AK149" s="1" t="s">
        <v>168</v>
      </c>
      <c r="AL149" s="2">
        <v>45621.531967592593</v>
      </c>
      <c r="AM149" s="1" t="s">
        <v>168</v>
      </c>
      <c r="AN149" s="1" t="s">
        <v>392</v>
      </c>
      <c r="AO149" s="1">
        <v>-49.079621387999957</v>
      </c>
      <c r="AP149" s="1">
        <v>-22.291573122999981</v>
      </c>
      <c r="AQ149" s="9" t="e">
        <f>VLOOKUP(AW149,#REF!,2,0)</f>
        <v>#REF!</v>
      </c>
      <c r="AR149" s="9" t="e">
        <f>VLOOKUP(AX149,#REF!,2,0)</f>
        <v>#REF!</v>
      </c>
      <c r="AS149" s="24">
        <f>Solicitacao_Prancha[[#This Row],[data_reserva]]</f>
        <v>45623.625</v>
      </c>
      <c r="AT149" s="24" t="str">
        <f t="shared" ref="AT149:AT161" si="61">IF(AU149&gt;=48,"Aderente","Não Aderente")</f>
        <v>Não Aderente</v>
      </c>
      <c r="AU149" s="25">
        <f>((CONCATENATE(Solicitacao_Prancha[[#This Row],[data_calc]]," ",Solicitacao_Prancha[[#This Row],[hora_calc]])-Solicitacao_Prancha[[#This Row],[data_]])*24)+3</f>
        <v>47.266666666720994</v>
      </c>
      <c r="AV149" s="26" t="s">
        <v>577</v>
      </c>
      <c r="AW149" s="27" t="str">
        <f>LEFT(Solicitacao_Prancha[[#This Row],[fazenda_origem]],4)</f>
        <v>0347</v>
      </c>
      <c r="AX149" s="27" t="str">
        <f>LEFT(Solicitacao_Prancha[[#This Row],[fazenda_destino]],4)</f>
        <v>0452</v>
      </c>
      <c r="AY149" s="27" t="str">
        <f t="shared" ref="AY149:AY161" si="62">CONCATENATE(AV149,AW149)</f>
        <v>Lençóis Paulista0347</v>
      </c>
      <c r="AZ149" s="27" t="str">
        <f t="shared" ref="AZ149:AZ161" si="63">CONCATENATE(AW149,AX149)</f>
        <v>03470452</v>
      </c>
      <c r="BA149" s="27" t="str">
        <f t="shared" ref="BA149:BA161" si="64">_xlfn.CONCAT(AV149,AX149)</f>
        <v>Lençóis Paulista0452</v>
      </c>
      <c r="BB149" s="28" t="e">
        <f>VLOOKUP(AY149,#REF!,2,0)</f>
        <v>#REF!</v>
      </c>
      <c r="BC149" s="28" t="e">
        <f>VLOOKUP(AZ149,#REF!,2,0)</f>
        <v>#REF!</v>
      </c>
      <c r="BD149" s="28" t="e">
        <f>VLOOKUP(BA149,#REF!,2,0)</f>
        <v>#REF!</v>
      </c>
      <c r="BE149" s="29" t="e">
        <f t="shared" ref="BE149:BE161" si="65">SUM(BB149:BD149)</f>
        <v>#REF!</v>
      </c>
      <c r="BF149" s="30" t="e">
        <f t="shared" ref="BF149:BF161" si="66">(BB149/65)+(BC149/42.5)+(BD149/65)</f>
        <v>#REF!</v>
      </c>
      <c r="BG149" s="30">
        <v>3.0056818181818201</v>
      </c>
      <c r="BH149" s="30" t="e">
        <f t="shared" ref="BH149:BH161" si="67">(BF149+BG149)</f>
        <v>#REF!</v>
      </c>
      <c r="BI149" s="29" t="e">
        <f t="shared" ref="BI149:BI161" si="68">11/BH149</f>
        <v>#REF!</v>
      </c>
      <c r="BJ149" s="27">
        <f>Solicitacao_Prancha[[#This Row],[qnt_equipamento]]</f>
        <v>1</v>
      </c>
      <c r="BK149" s="30" t="e">
        <f t="shared" ref="BK149:BK161" si="69">BJ149/BI149</f>
        <v>#REF!</v>
      </c>
    </row>
    <row r="150" spans="1:63" ht="11.25" x14ac:dyDescent="0.2">
      <c r="A150" s="1">
        <v>2641</v>
      </c>
      <c r="B150" s="1" t="s">
        <v>679</v>
      </c>
      <c r="C150" s="1" t="s">
        <v>59</v>
      </c>
      <c r="D150" s="3">
        <v>45621.64166666667</v>
      </c>
      <c r="E150" s="1" t="s">
        <v>104</v>
      </c>
      <c r="F150" s="1" t="s">
        <v>60</v>
      </c>
      <c r="G150" s="1">
        <v>1</v>
      </c>
      <c r="H150" s="1" t="s">
        <v>105</v>
      </c>
      <c r="I150" s="1" t="s">
        <v>228</v>
      </c>
      <c r="J150" s="1" t="s">
        <v>229</v>
      </c>
      <c r="K150" s="1" t="s">
        <v>35</v>
      </c>
      <c r="O150" s="2">
        <v>45623.625</v>
      </c>
      <c r="P150" s="2" t="s">
        <v>666</v>
      </c>
      <c r="Q150" s="1" t="s">
        <v>181</v>
      </c>
      <c r="R150" s="1" t="s">
        <v>182</v>
      </c>
      <c r="T150" s="1" t="s">
        <v>130</v>
      </c>
      <c r="U150" s="1" t="s">
        <v>601</v>
      </c>
      <c r="X150" s="1" t="s">
        <v>680</v>
      </c>
      <c r="AB150" s="1" t="s">
        <v>681</v>
      </c>
      <c r="AJ150" s="2">
        <v>45621.644837962966</v>
      </c>
      <c r="AK150" s="1" t="s">
        <v>168</v>
      </c>
      <c r="AL150" s="2">
        <v>45621.644837962966</v>
      </c>
      <c r="AM150" s="1" t="s">
        <v>168</v>
      </c>
      <c r="AN150" s="1" t="s">
        <v>388</v>
      </c>
      <c r="AO150" s="1">
        <v>-49.307104059999965</v>
      </c>
      <c r="AP150" s="1">
        <v>-22.122596175999941</v>
      </c>
      <c r="AQ150" s="9" t="e">
        <f>VLOOKUP(AW150,#REF!,2,0)</f>
        <v>#REF!</v>
      </c>
      <c r="AR150" s="9" t="e">
        <f>VLOOKUP(AX150,#REF!,2,0)</f>
        <v>#REF!</v>
      </c>
      <c r="AS150" s="24">
        <f>Solicitacao_Prancha[[#This Row],[data_reserva]]</f>
        <v>45623.625</v>
      </c>
      <c r="AT150" s="24" t="str">
        <f t="shared" ref="AT150:AT160" si="70">IF(AU150&gt;=48,"Aderente","Não Aderente")</f>
        <v>Não Aderente</v>
      </c>
      <c r="AU150" s="25">
        <f>((CONCATENATE(Solicitacao_Prancha[[#This Row],[data_calc]]," ",Solicitacao_Prancha[[#This Row],[hora_calc]])-Solicitacao_Prancha[[#This Row],[data_]])*24)+3</f>
        <v>41.599999999918509</v>
      </c>
      <c r="AV150" s="26" t="s">
        <v>577</v>
      </c>
      <c r="AW150" s="27" t="str">
        <f>LEFT(Solicitacao_Prancha[[#This Row],[fazenda_origem]],4)</f>
        <v>0109</v>
      </c>
      <c r="AX150" s="27" t="str">
        <f>LEFT(Solicitacao_Prancha[[#This Row],[fazenda_destino]],4)</f>
        <v>2087</v>
      </c>
      <c r="AY150" s="27" t="str">
        <f t="shared" ref="AY150:AY160" si="71">CONCATENATE(AV150,AW150)</f>
        <v>Lençóis Paulista0109</v>
      </c>
      <c r="AZ150" s="27" t="str">
        <f t="shared" ref="AZ150:AZ160" si="72">CONCATENATE(AW150,AX150)</f>
        <v>01092087</v>
      </c>
      <c r="BA150" s="27" t="str">
        <f t="shared" ref="BA150:BA160" si="73">_xlfn.CONCAT(AV150,AX150)</f>
        <v>Lençóis Paulista2087</v>
      </c>
      <c r="BB150" s="28" t="e">
        <f>VLOOKUP(AY150,#REF!,2,0)</f>
        <v>#REF!</v>
      </c>
      <c r="BC150" s="28" t="e">
        <f>VLOOKUP(AZ150,#REF!,2,0)</f>
        <v>#REF!</v>
      </c>
      <c r="BD150" s="28" t="e">
        <f>VLOOKUP(BA150,#REF!,2,0)</f>
        <v>#REF!</v>
      </c>
      <c r="BE150" s="29" t="e">
        <f t="shared" ref="BE150:BE160" si="74">SUM(BB150:BD150)</f>
        <v>#REF!</v>
      </c>
      <c r="BF150" s="30" t="e">
        <f t="shared" ref="BF150:BF160" si="75">(BB150/65)+(BC150/42.5)+(BD150/65)</f>
        <v>#REF!</v>
      </c>
      <c r="BG150" s="30">
        <v>4.0056818181818201</v>
      </c>
      <c r="BH150" s="30" t="e">
        <f t="shared" ref="BH150:BH160" si="76">(BF150+BG150)</f>
        <v>#REF!</v>
      </c>
      <c r="BI150" s="29" t="e">
        <f t="shared" ref="BI150:BI160" si="77">11/BH150</f>
        <v>#REF!</v>
      </c>
      <c r="BJ150" s="27">
        <f>Solicitacao_Prancha[[#This Row],[qnt_equipamento]]</f>
        <v>1</v>
      </c>
      <c r="BK150" s="30" t="e">
        <f t="shared" ref="BK150:BK160" si="78">BJ150/BI150</f>
        <v>#REF!</v>
      </c>
    </row>
    <row r="151" spans="1:63" ht="11.25" x14ac:dyDescent="0.2">
      <c r="A151" s="1">
        <v>2642</v>
      </c>
      <c r="B151" s="1" t="s">
        <v>684</v>
      </c>
      <c r="C151" s="1" t="s">
        <v>59</v>
      </c>
      <c r="D151" s="3">
        <v>45621.758333333331</v>
      </c>
      <c r="E151" s="1" t="s">
        <v>685</v>
      </c>
      <c r="F151" s="1" t="s">
        <v>60</v>
      </c>
      <c r="G151" s="1">
        <v>1</v>
      </c>
      <c r="H151" s="1" t="s">
        <v>105</v>
      </c>
      <c r="I151" s="1" t="s">
        <v>228</v>
      </c>
      <c r="J151" s="1" t="s">
        <v>229</v>
      </c>
      <c r="K151" s="1" t="s">
        <v>102</v>
      </c>
      <c r="O151" s="2">
        <v>45622.625</v>
      </c>
      <c r="P151" s="2" t="s">
        <v>641</v>
      </c>
      <c r="Q151" s="1" t="s">
        <v>181</v>
      </c>
      <c r="R151" s="1" t="s">
        <v>182</v>
      </c>
      <c r="S151" s="1" t="s">
        <v>686</v>
      </c>
      <c r="T151" s="1" t="s">
        <v>130</v>
      </c>
      <c r="U151" s="1" t="s">
        <v>601</v>
      </c>
      <c r="X151" s="1" t="s">
        <v>687</v>
      </c>
      <c r="Y151" s="1" t="s">
        <v>289</v>
      </c>
      <c r="AB151" s="1" t="s">
        <v>688</v>
      </c>
      <c r="AJ151" s="2">
        <v>45621.760729166665</v>
      </c>
      <c r="AK151" s="1" t="s">
        <v>168</v>
      </c>
      <c r="AL151" s="2">
        <v>45621.760729166665</v>
      </c>
      <c r="AM151" s="1" t="s">
        <v>168</v>
      </c>
      <c r="AN151" s="1" t="s">
        <v>388</v>
      </c>
      <c r="AO151" s="1">
        <v>-48.831980321999943</v>
      </c>
      <c r="AP151" s="1">
        <v>-22.61251305199994</v>
      </c>
      <c r="AQ151" s="9" t="e">
        <f>VLOOKUP(AW151,#REF!,2,0)</f>
        <v>#REF!</v>
      </c>
      <c r="AR151" s="9" t="e">
        <f>VLOOKUP(AX151,#REF!,2,0)</f>
        <v>#REF!</v>
      </c>
      <c r="AS151" s="24">
        <f>Solicitacao_Prancha[[#This Row],[data_reserva]]</f>
        <v>45622.625</v>
      </c>
      <c r="AT151" s="24" t="str">
        <f t="shared" si="70"/>
        <v>Não Aderente</v>
      </c>
      <c r="AU151" s="25">
        <f>((CONCATENATE(Solicitacao_Prancha[[#This Row],[data_calc]]," ",Solicitacao_Prancha[[#This Row],[hora_calc]])-Solicitacao_Prancha[[#This Row],[data_]])*24)+3</f>
        <v>14.800000000046566</v>
      </c>
      <c r="AV151" s="26" t="s">
        <v>577</v>
      </c>
      <c r="AW151" s="27" t="str">
        <f>LEFT(Solicitacao_Prancha[[#This Row],[fazenda_origem]],4)</f>
        <v>0109</v>
      </c>
      <c r="AX151" s="27" t="str">
        <f>LEFT(Solicitacao_Prancha[[#This Row],[fazenda_destino]],4)</f>
        <v>2087</v>
      </c>
      <c r="AY151" s="27" t="str">
        <f t="shared" si="71"/>
        <v>Lençóis Paulista0109</v>
      </c>
      <c r="AZ151" s="27" t="str">
        <f t="shared" si="72"/>
        <v>01092087</v>
      </c>
      <c r="BA151" s="27" t="str">
        <f t="shared" si="73"/>
        <v>Lençóis Paulista2087</v>
      </c>
      <c r="BB151" s="28" t="e">
        <f>VLOOKUP(AY151,#REF!,2,0)</f>
        <v>#REF!</v>
      </c>
      <c r="BC151" s="28" t="e">
        <f>VLOOKUP(AZ151,#REF!,2,0)</f>
        <v>#REF!</v>
      </c>
      <c r="BD151" s="28" t="e">
        <f>VLOOKUP(BA151,#REF!,2,0)</f>
        <v>#REF!</v>
      </c>
      <c r="BE151" s="29" t="e">
        <f t="shared" si="74"/>
        <v>#REF!</v>
      </c>
      <c r="BF151" s="30" t="e">
        <f t="shared" si="75"/>
        <v>#REF!</v>
      </c>
      <c r="BG151" s="30">
        <v>5.0056818181818201</v>
      </c>
      <c r="BH151" s="30" t="e">
        <f t="shared" si="76"/>
        <v>#REF!</v>
      </c>
      <c r="BI151" s="29" t="e">
        <f t="shared" si="77"/>
        <v>#REF!</v>
      </c>
      <c r="BJ151" s="27">
        <f>Solicitacao_Prancha[[#This Row],[qnt_equipamento]]</f>
        <v>1</v>
      </c>
      <c r="BK151" s="30" t="e">
        <f t="shared" si="78"/>
        <v>#REF!</v>
      </c>
    </row>
    <row r="152" spans="1:63" ht="11.25" x14ac:dyDescent="0.2">
      <c r="A152" s="1">
        <v>2643</v>
      </c>
      <c r="B152" s="1" t="s">
        <v>689</v>
      </c>
      <c r="C152" s="1" t="s">
        <v>59</v>
      </c>
      <c r="D152" s="3">
        <v>45621.763194444444</v>
      </c>
      <c r="E152" s="1" t="s">
        <v>115</v>
      </c>
      <c r="F152" s="1" t="s">
        <v>63</v>
      </c>
      <c r="G152" s="1">
        <v>1</v>
      </c>
      <c r="H152" s="1" t="s">
        <v>103</v>
      </c>
      <c r="I152" s="1" t="s">
        <v>228</v>
      </c>
      <c r="J152" s="1" t="s">
        <v>229</v>
      </c>
      <c r="K152" s="1" t="s">
        <v>35</v>
      </c>
      <c r="O152" s="2">
        <v>45623.625</v>
      </c>
      <c r="P152" s="2" t="s">
        <v>666</v>
      </c>
      <c r="Q152" s="1" t="s">
        <v>181</v>
      </c>
      <c r="R152" s="1" t="s">
        <v>182</v>
      </c>
      <c r="T152" s="1" t="s">
        <v>690</v>
      </c>
      <c r="U152" s="1" t="s">
        <v>691</v>
      </c>
      <c r="AB152" s="1" t="s">
        <v>692</v>
      </c>
      <c r="AJ152" s="2">
        <v>45621.768217592595</v>
      </c>
      <c r="AK152" s="1" t="s">
        <v>168</v>
      </c>
      <c r="AL152" s="2">
        <v>45621.768217592595</v>
      </c>
      <c r="AM152" s="1" t="s">
        <v>168</v>
      </c>
      <c r="AN152" s="1" t="s">
        <v>388</v>
      </c>
      <c r="AO152" s="1">
        <v>-49.524850816999958</v>
      </c>
      <c r="AP152" s="1">
        <v>-22.014414304999949</v>
      </c>
      <c r="AQ152" s="9" t="e">
        <f>VLOOKUP(AW152,#REF!,2,0)</f>
        <v>#REF!</v>
      </c>
      <c r="AR152" s="9" t="e">
        <f>VLOOKUP(AX152,#REF!,2,0)</f>
        <v>#REF!</v>
      </c>
      <c r="AS152" s="24">
        <f>Solicitacao_Prancha[[#This Row],[data_reserva]]</f>
        <v>45623.625</v>
      </c>
      <c r="AT152" s="24" t="str">
        <f t="shared" si="70"/>
        <v>Não Aderente</v>
      </c>
      <c r="AU152" s="25">
        <f>((CONCATENATE(Solicitacao_Prancha[[#This Row],[data_calc]]," ",Solicitacao_Prancha[[#This Row],[hora_calc]])-Solicitacao_Prancha[[#This Row],[data_]])*24)+3</f>
        <v>38.683333333348855</v>
      </c>
      <c r="AV152" s="26" t="s">
        <v>577</v>
      </c>
      <c r="AW152" s="27" t="str">
        <f>LEFT(Solicitacao_Prancha[[#This Row],[fazenda_origem]],4)</f>
        <v>0506</v>
      </c>
      <c r="AX152" s="27" t="str">
        <f>LEFT(Solicitacao_Prancha[[#This Row],[fazenda_destino]],4)</f>
        <v>0471</v>
      </c>
      <c r="AY152" s="27" t="str">
        <f t="shared" si="71"/>
        <v>Lençóis Paulista0506</v>
      </c>
      <c r="AZ152" s="27" t="str">
        <f t="shared" si="72"/>
        <v>05060471</v>
      </c>
      <c r="BA152" s="27" t="str">
        <f t="shared" si="73"/>
        <v>Lençóis Paulista0471</v>
      </c>
      <c r="BB152" s="28" t="e">
        <f>VLOOKUP(AY152,#REF!,2,0)</f>
        <v>#REF!</v>
      </c>
      <c r="BC152" s="28" t="e">
        <f>VLOOKUP(AZ152,#REF!,2,0)</f>
        <v>#REF!</v>
      </c>
      <c r="BD152" s="28" t="e">
        <f>VLOOKUP(BA152,#REF!,2,0)</f>
        <v>#REF!</v>
      </c>
      <c r="BE152" s="29" t="e">
        <f t="shared" si="74"/>
        <v>#REF!</v>
      </c>
      <c r="BF152" s="30" t="e">
        <f t="shared" si="75"/>
        <v>#REF!</v>
      </c>
      <c r="BG152" s="30">
        <v>6.0056818181818201</v>
      </c>
      <c r="BH152" s="30" t="e">
        <f t="shared" si="76"/>
        <v>#REF!</v>
      </c>
      <c r="BI152" s="29" t="e">
        <f t="shared" si="77"/>
        <v>#REF!</v>
      </c>
      <c r="BJ152" s="27">
        <f>Solicitacao_Prancha[[#This Row],[qnt_equipamento]]</f>
        <v>1</v>
      </c>
      <c r="BK152" s="30" t="e">
        <f t="shared" si="78"/>
        <v>#REF!</v>
      </c>
    </row>
    <row r="153" spans="1:63" ht="11.25" x14ac:dyDescent="0.2">
      <c r="A153" s="1">
        <v>2644</v>
      </c>
      <c r="B153" s="1" t="s">
        <v>693</v>
      </c>
      <c r="C153" s="1" t="s">
        <v>59</v>
      </c>
      <c r="D153" s="3">
        <v>45621.768055555556</v>
      </c>
      <c r="E153" s="1" t="s">
        <v>115</v>
      </c>
      <c r="F153" s="1" t="s">
        <v>60</v>
      </c>
      <c r="G153" s="1">
        <v>1</v>
      </c>
      <c r="H153" s="1" t="s">
        <v>103</v>
      </c>
      <c r="I153" s="1" t="s">
        <v>228</v>
      </c>
      <c r="J153" s="1" t="s">
        <v>229</v>
      </c>
      <c r="K153" s="1" t="s">
        <v>35</v>
      </c>
      <c r="O153" s="2">
        <v>45623.625</v>
      </c>
      <c r="P153" s="2" t="s">
        <v>666</v>
      </c>
      <c r="Q153" s="1" t="s">
        <v>181</v>
      </c>
      <c r="R153" s="1" t="s">
        <v>182</v>
      </c>
      <c r="T153" s="1" t="s">
        <v>690</v>
      </c>
      <c r="U153" s="1" t="s">
        <v>691</v>
      </c>
      <c r="AB153" s="1" t="s">
        <v>694</v>
      </c>
      <c r="AJ153" s="2">
        <v>45621.770729166667</v>
      </c>
      <c r="AK153" s="1" t="s">
        <v>168</v>
      </c>
      <c r="AL153" s="2">
        <v>45621.770729166667</v>
      </c>
      <c r="AM153" s="1" t="s">
        <v>168</v>
      </c>
      <c r="AN153" s="1" t="s">
        <v>388</v>
      </c>
      <c r="AO153" s="1">
        <v>-49.524790970999959</v>
      </c>
      <c r="AP153" s="1">
        <v>-22.014383794999961</v>
      </c>
      <c r="AQ153" s="9" t="e">
        <f>VLOOKUP(AW153,#REF!,2,0)</f>
        <v>#REF!</v>
      </c>
      <c r="AR153" s="9" t="e">
        <f>VLOOKUP(AX153,#REF!,2,0)</f>
        <v>#REF!</v>
      </c>
      <c r="AS153" s="24">
        <f>Solicitacao_Prancha[[#This Row],[data_reserva]]</f>
        <v>45623.625</v>
      </c>
      <c r="AT153" s="24" t="str">
        <f t="shared" si="70"/>
        <v>Não Aderente</v>
      </c>
      <c r="AU153" s="25">
        <f>((CONCATENATE(Solicitacao_Prancha[[#This Row],[data_calc]]," ",Solicitacao_Prancha[[#This Row],[hora_calc]])-Solicitacao_Prancha[[#This Row],[data_]])*24)+3</f>
        <v>38.566666666651145</v>
      </c>
      <c r="AV153" s="26" t="s">
        <v>577</v>
      </c>
      <c r="AW153" s="27" t="str">
        <f>LEFT(Solicitacao_Prancha[[#This Row],[fazenda_origem]],4)</f>
        <v>0506</v>
      </c>
      <c r="AX153" s="27" t="str">
        <f>LEFT(Solicitacao_Prancha[[#This Row],[fazenda_destino]],4)</f>
        <v>0471</v>
      </c>
      <c r="AY153" s="27" t="str">
        <f t="shared" si="71"/>
        <v>Lençóis Paulista0506</v>
      </c>
      <c r="AZ153" s="27" t="str">
        <f t="shared" si="72"/>
        <v>05060471</v>
      </c>
      <c r="BA153" s="27" t="str">
        <f t="shared" si="73"/>
        <v>Lençóis Paulista0471</v>
      </c>
      <c r="BB153" s="28" t="e">
        <f>VLOOKUP(AY153,#REF!,2,0)</f>
        <v>#REF!</v>
      </c>
      <c r="BC153" s="28" t="e">
        <f>VLOOKUP(AZ153,#REF!,2,0)</f>
        <v>#REF!</v>
      </c>
      <c r="BD153" s="28" t="e">
        <f>VLOOKUP(BA153,#REF!,2,0)</f>
        <v>#REF!</v>
      </c>
      <c r="BE153" s="29" t="e">
        <f t="shared" si="74"/>
        <v>#REF!</v>
      </c>
      <c r="BF153" s="30" t="e">
        <f t="shared" si="75"/>
        <v>#REF!</v>
      </c>
      <c r="BG153" s="30">
        <v>7.0056818181818201</v>
      </c>
      <c r="BH153" s="30" t="e">
        <f t="shared" si="76"/>
        <v>#REF!</v>
      </c>
      <c r="BI153" s="29" t="e">
        <f t="shared" si="77"/>
        <v>#REF!</v>
      </c>
      <c r="BJ153" s="27">
        <f>Solicitacao_Prancha[[#This Row],[qnt_equipamento]]</f>
        <v>1</v>
      </c>
      <c r="BK153" s="30" t="e">
        <f t="shared" si="78"/>
        <v>#REF!</v>
      </c>
    </row>
    <row r="154" spans="1:63" ht="11.25" x14ac:dyDescent="0.2">
      <c r="A154" s="1">
        <v>2645</v>
      </c>
      <c r="B154" s="1" t="s">
        <v>695</v>
      </c>
      <c r="C154" s="1" t="s">
        <v>33</v>
      </c>
      <c r="D154" s="3">
        <v>45621.806250000001</v>
      </c>
      <c r="E154" s="1" t="s">
        <v>143</v>
      </c>
      <c r="F154" s="1" t="s">
        <v>37</v>
      </c>
      <c r="G154" s="1">
        <v>5</v>
      </c>
      <c r="H154" s="1" t="s">
        <v>38</v>
      </c>
      <c r="I154" s="1" t="s">
        <v>234</v>
      </c>
      <c r="J154" s="1" t="s">
        <v>229</v>
      </c>
      <c r="K154" s="1" t="s">
        <v>35</v>
      </c>
      <c r="O154" s="2">
        <v>45625.625</v>
      </c>
      <c r="P154" s="2" t="s">
        <v>263</v>
      </c>
      <c r="Q154" s="1" t="s">
        <v>186</v>
      </c>
      <c r="R154" s="1" t="s">
        <v>187</v>
      </c>
      <c r="T154" s="1" t="s">
        <v>294</v>
      </c>
      <c r="U154" s="1" t="s">
        <v>256</v>
      </c>
      <c r="AB154" s="1" t="s">
        <v>696</v>
      </c>
      <c r="AJ154" s="2">
        <v>45621.807372685187</v>
      </c>
      <c r="AK154" s="1" t="s">
        <v>168</v>
      </c>
      <c r="AL154" s="2">
        <v>45621.807372685187</v>
      </c>
      <c r="AM154" s="1" t="s">
        <v>168</v>
      </c>
      <c r="AN154" s="1" t="s">
        <v>392</v>
      </c>
      <c r="AO154" s="1">
        <v>-49.250407699999982</v>
      </c>
      <c r="AP154" s="1">
        <v>-22.489481799999961</v>
      </c>
      <c r="AQ154" s="9" t="e">
        <f>VLOOKUP(AW154,#REF!,2,0)</f>
        <v>#REF!</v>
      </c>
      <c r="AR154" s="9" t="e">
        <f>VLOOKUP(AX154,#REF!,2,0)</f>
        <v>#REF!</v>
      </c>
      <c r="AS154" s="24">
        <f>Solicitacao_Prancha[[#This Row],[data_reserva]]</f>
        <v>45625.625</v>
      </c>
      <c r="AT154" s="24" t="str">
        <f t="shared" si="70"/>
        <v>Aderente</v>
      </c>
      <c r="AU154" s="25">
        <f>((CONCATENATE(Solicitacao_Prancha[[#This Row],[data_calc]]," ",Solicitacao_Prancha[[#This Row],[hora_calc]])-Solicitacao_Prancha[[#This Row],[data_]])*24)+3</f>
        <v>86.649999999906868</v>
      </c>
      <c r="AV154" s="26" t="s">
        <v>577</v>
      </c>
      <c r="AW154" s="27" t="str">
        <f>LEFT(Solicitacao_Prancha[[#This Row],[fazenda_origem]],4)</f>
        <v>0508</v>
      </c>
      <c r="AX154" s="27" t="str">
        <f>LEFT(Solicitacao_Prancha[[#This Row],[fazenda_destino]],4)</f>
        <v>0137</v>
      </c>
      <c r="AY154" s="27" t="str">
        <f t="shared" si="71"/>
        <v>Lençóis Paulista0508</v>
      </c>
      <c r="AZ154" s="27" t="str">
        <f t="shared" si="72"/>
        <v>05080137</v>
      </c>
      <c r="BA154" s="27" t="str">
        <f t="shared" si="73"/>
        <v>Lençóis Paulista0137</v>
      </c>
      <c r="BB154" s="28" t="e">
        <f>VLOOKUP(AY154,#REF!,2,0)</f>
        <v>#REF!</v>
      </c>
      <c r="BC154" s="28" t="e">
        <f>VLOOKUP(AZ154,#REF!,2,0)</f>
        <v>#REF!</v>
      </c>
      <c r="BD154" s="28" t="e">
        <f>VLOOKUP(BA154,#REF!,2,0)</f>
        <v>#REF!</v>
      </c>
      <c r="BE154" s="29" t="e">
        <f t="shared" si="74"/>
        <v>#REF!</v>
      </c>
      <c r="BF154" s="30" t="e">
        <f t="shared" si="75"/>
        <v>#REF!</v>
      </c>
      <c r="BG154" s="30">
        <v>8.0056818181818201</v>
      </c>
      <c r="BH154" s="30" t="e">
        <f t="shared" si="76"/>
        <v>#REF!</v>
      </c>
      <c r="BI154" s="29" t="e">
        <f t="shared" si="77"/>
        <v>#REF!</v>
      </c>
      <c r="BJ154" s="27">
        <f>Solicitacao_Prancha[[#This Row],[qnt_equipamento]]</f>
        <v>5</v>
      </c>
      <c r="BK154" s="30" t="e">
        <f t="shared" si="78"/>
        <v>#REF!</v>
      </c>
    </row>
    <row r="155" spans="1:63" ht="11.25" x14ac:dyDescent="0.2">
      <c r="A155" s="1">
        <v>2646</v>
      </c>
      <c r="B155" s="1" t="s">
        <v>697</v>
      </c>
      <c r="C155" s="1" t="s">
        <v>33</v>
      </c>
      <c r="D155" s="3">
        <v>45621.806944444441</v>
      </c>
      <c r="E155" s="1" t="s">
        <v>143</v>
      </c>
      <c r="F155" s="1" t="s">
        <v>39</v>
      </c>
      <c r="G155" s="1">
        <v>1</v>
      </c>
      <c r="H155" s="1" t="s">
        <v>38</v>
      </c>
      <c r="I155" s="1" t="s">
        <v>228</v>
      </c>
      <c r="J155" s="1" t="s">
        <v>229</v>
      </c>
      <c r="K155" s="1" t="s">
        <v>35</v>
      </c>
      <c r="O155" s="2">
        <v>45625.625</v>
      </c>
      <c r="P155" s="2" t="s">
        <v>263</v>
      </c>
      <c r="Q155" s="1" t="s">
        <v>186</v>
      </c>
      <c r="R155" s="1" t="s">
        <v>187</v>
      </c>
      <c r="T155" s="1" t="s">
        <v>294</v>
      </c>
      <c r="U155" s="1" t="s">
        <v>256</v>
      </c>
      <c r="AB155" s="1" t="s">
        <v>698</v>
      </c>
      <c r="AJ155" s="2">
        <v>45621.808136574073</v>
      </c>
      <c r="AK155" s="1" t="s">
        <v>168</v>
      </c>
      <c r="AL155" s="2">
        <v>45621.808136574073</v>
      </c>
      <c r="AM155" s="1" t="s">
        <v>168</v>
      </c>
      <c r="AN155" s="1" t="s">
        <v>392</v>
      </c>
      <c r="AO155" s="1">
        <v>-49.250407699999982</v>
      </c>
      <c r="AP155" s="1">
        <v>-22.489481799999961</v>
      </c>
      <c r="AQ155" s="9" t="e">
        <f>VLOOKUP(AW155,#REF!,2,0)</f>
        <v>#REF!</v>
      </c>
      <c r="AR155" s="9" t="e">
        <f>VLOOKUP(AX155,#REF!,2,0)</f>
        <v>#REF!</v>
      </c>
      <c r="AS155" s="24">
        <f>Solicitacao_Prancha[[#This Row],[data_reserva]]</f>
        <v>45625.625</v>
      </c>
      <c r="AT155" s="24" t="str">
        <f t="shared" si="70"/>
        <v>Aderente</v>
      </c>
      <c r="AU155" s="25">
        <f>((CONCATENATE(Solicitacao_Prancha[[#This Row],[data_calc]]," ",Solicitacao_Prancha[[#This Row],[hora_calc]])-Solicitacao_Prancha[[#This Row],[data_]])*24)+3</f>
        <v>86.633333333360497</v>
      </c>
      <c r="AV155" s="26" t="s">
        <v>577</v>
      </c>
      <c r="AW155" s="27" t="str">
        <f>LEFT(Solicitacao_Prancha[[#This Row],[fazenda_origem]],4)</f>
        <v>0508</v>
      </c>
      <c r="AX155" s="27" t="str">
        <f>LEFT(Solicitacao_Prancha[[#This Row],[fazenda_destino]],4)</f>
        <v>0137</v>
      </c>
      <c r="AY155" s="27" t="str">
        <f t="shared" si="71"/>
        <v>Lençóis Paulista0508</v>
      </c>
      <c r="AZ155" s="27" t="str">
        <f t="shared" si="72"/>
        <v>05080137</v>
      </c>
      <c r="BA155" s="27" t="str">
        <f t="shared" si="73"/>
        <v>Lençóis Paulista0137</v>
      </c>
      <c r="BB155" s="28" t="e">
        <f>VLOOKUP(AY155,#REF!,2,0)</f>
        <v>#REF!</v>
      </c>
      <c r="BC155" s="28" t="e">
        <f>VLOOKUP(AZ155,#REF!,2,0)</f>
        <v>#REF!</v>
      </c>
      <c r="BD155" s="28" t="e">
        <f>VLOOKUP(BA155,#REF!,2,0)</f>
        <v>#REF!</v>
      </c>
      <c r="BE155" s="29" t="e">
        <f t="shared" si="74"/>
        <v>#REF!</v>
      </c>
      <c r="BF155" s="30" t="e">
        <f t="shared" si="75"/>
        <v>#REF!</v>
      </c>
      <c r="BG155" s="30">
        <v>9.0056818181818201</v>
      </c>
      <c r="BH155" s="30" t="e">
        <f t="shared" si="76"/>
        <v>#REF!</v>
      </c>
      <c r="BI155" s="29" t="e">
        <f t="shared" si="77"/>
        <v>#REF!</v>
      </c>
      <c r="BJ155" s="27">
        <f>Solicitacao_Prancha[[#This Row],[qnt_equipamento]]</f>
        <v>1</v>
      </c>
      <c r="BK155" s="30" t="e">
        <f t="shared" si="78"/>
        <v>#REF!</v>
      </c>
    </row>
    <row r="156" spans="1:63" ht="11.25" x14ac:dyDescent="0.2">
      <c r="A156" s="1">
        <v>2647</v>
      </c>
      <c r="B156" s="1" t="s">
        <v>699</v>
      </c>
      <c r="C156" s="1" t="s">
        <v>33</v>
      </c>
      <c r="D156" s="3">
        <v>45621.807638888888</v>
      </c>
      <c r="E156" s="1" t="s">
        <v>143</v>
      </c>
      <c r="F156" s="1" t="s">
        <v>37</v>
      </c>
      <c r="G156" s="1">
        <v>4</v>
      </c>
      <c r="H156" s="1" t="s">
        <v>38</v>
      </c>
      <c r="I156" s="1" t="s">
        <v>230</v>
      </c>
      <c r="J156" s="1" t="s">
        <v>229</v>
      </c>
      <c r="K156" s="1" t="s">
        <v>35</v>
      </c>
      <c r="O156" s="2">
        <v>45626.625</v>
      </c>
      <c r="P156" s="2" t="s">
        <v>267</v>
      </c>
      <c r="Q156" s="1" t="s">
        <v>186</v>
      </c>
      <c r="R156" s="1" t="s">
        <v>187</v>
      </c>
      <c r="T156" s="1" t="s">
        <v>294</v>
      </c>
      <c r="U156" s="1" t="s">
        <v>256</v>
      </c>
      <c r="AB156" s="1" t="s">
        <v>700</v>
      </c>
      <c r="AJ156" s="2">
        <v>45621.810231481482</v>
      </c>
      <c r="AK156" s="1" t="s">
        <v>168</v>
      </c>
      <c r="AL156" s="2">
        <v>45621.810231481482</v>
      </c>
      <c r="AM156" s="1" t="s">
        <v>168</v>
      </c>
      <c r="AN156" s="1" t="s">
        <v>392</v>
      </c>
      <c r="AO156" s="1">
        <v>-49.250407699999982</v>
      </c>
      <c r="AP156" s="1">
        <v>-22.489481799999961</v>
      </c>
      <c r="AQ156" s="9" t="e">
        <f>VLOOKUP(AW156,#REF!,2,0)</f>
        <v>#REF!</v>
      </c>
      <c r="AR156" s="9" t="e">
        <f>VLOOKUP(AX156,#REF!,2,0)</f>
        <v>#REF!</v>
      </c>
      <c r="AS156" s="24">
        <f>Solicitacao_Prancha[[#This Row],[data_reserva]]</f>
        <v>45626.625</v>
      </c>
      <c r="AT156" s="24" t="str">
        <f t="shared" si="70"/>
        <v>Aderente</v>
      </c>
      <c r="AU156" s="25">
        <f>((CONCATENATE(Solicitacao_Prancha[[#This Row],[data_calc]]," ",Solicitacao_Prancha[[#This Row],[hora_calc]])-Solicitacao_Prancha[[#This Row],[data_]])*24)+3</f>
        <v>110.6166666666395</v>
      </c>
      <c r="AV156" s="26" t="s">
        <v>577</v>
      </c>
      <c r="AW156" s="27" t="str">
        <f>LEFT(Solicitacao_Prancha[[#This Row],[fazenda_origem]],4)</f>
        <v>0508</v>
      </c>
      <c r="AX156" s="27" t="str">
        <f>LEFT(Solicitacao_Prancha[[#This Row],[fazenda_destino]],4)</f>
        <v>0137</v>
      </c>
      <c r="AY156" s="27" t="str">
        <f t="shared" si="71"/>
        <v>Lençóis Paulista0508</v>
      </c>
      <c r="AZ156" s="27" t="str">
        <f t="shared" si="72"/>
        <v>05080137</v>
      </c>
      <c r="BA156" s="27" t="str">
        <f t="shared" si="73"/>
        <v>Lençóis Paulista0137</v>
      </c>
      <c r="BB156" s="28" t="e">
        <f>VLOOKUP(AY156,#REF!,2,0)</f>
        <v>#REF!</v>
      </c>
      <c r="BC156" s="28" t="e">
        <f>VLOOKUP(AZ156,#REF!,2,0)</f>
        <v>#REF!</v>
      </c>
      <c r="BD156" s="28" t="e">
        <f>VLOOKUP(BA156,#REF!,2,0)</f>
        <v>#REF!</v>
      </c>
      <c r="BE156" s="29" t="e">
        <f t="shared" si="74"/>
        <v>#REF!</v>
      </c>
      <c r="BF156" s="30" t="e">
        <f t="shared" si="75"/>
        <v>#REF!</v>
      </c>
      <c r="BG156" s="30">
        <v>10.005681818181801</v>
      </c>
      <c r="BH156" s="30" t="e">
        <f t="shared" si="76"/>
        <v>#REF!</v>
      </c>
      <c r="BI156" s="29" t="e">
        <f t="shared" si="77"/>
        <v>#REF!</v>
      </c>
      <c r="BJ156" s="27">
        <f>Solicitacao_Prancha[[#This Row],[qnt_equipamento]]</f>
        <v>4</v>
      </c>
      <c r="BK156" s="30" t="e">
        <f t="shared" si="78"/>
        <v>#REF!</v>
      </c>
    </row>
    <row r="157" spans="1:63" ht="11.25" x14ac:dyDescent="0.2">
      <c r="A157" s="1">
        <v>2648</v>
      </c>
      <c r="B157" s="1" t="s">
        <v>701</v>
      </c>
      <c r="C157" s="1" t="s">
        <v>48</v>
      </c>
      <c r="D157" s="3">
        <v>45621.831944444442</v>
      </c>
      <c r="E157" s="1" t="s">
        <v>297</v>
      </c>
      <c r="F157" s="1" t="s">
        <v>60</v>
      </c>
      <c r="G157" s="1">
        <v>1</v>
      </c>
      <c r="H157" s="1" t="s">
        <v>56</v>
      </c>
      <c r="I157" s="1" t="s">
        <v>228</v>
      </c>
      <c r="J157" s="1" t="s">
        <v>233</v>
      </c>
      <c r="K157" s="1" t="s">
        <v>35</v>
      </c>
      <c r="O157" s="2">
        <v>45623.625</v>
      </c>
      <c r="P157" s="2" t="s">
        <v>666</v>
      </c>
      <c r="Q157" s="1" t="s">
        <v>186</v>
      </c>
      <c r="R157" s="1" t="s">
        <v>187</v>
      </c>
      <c r="T157" s="1" t="s">
        <v>256</v>
      </c>
      <c r="U157" s="1" t="s">
        <v>364</v>
      </c>
      <c r="X157" s="1" t="s">
        <v>702</v>
      </c>
      <c r="AB157" s="1" t="s">
        <v>703</v>
      </c>
      <c r="AJ157" s="2">
        <v>45621.832870370374</v>
      </c>
      <c r="AK157" s="1" t="s">
        <v>168</v>
      </c>
      <c r="AL157" s="2">
        <v>45621.832870370374</v>
      </c>
      <c r="AM157" s="1" t="s">
        <v>168</v>
      </c>
      <c r="AN157" s="1" t="s">
        <v>392</v>
      </c>
      <c r="AO157" s="1">
        <v>-48.974234042999967</v>
      </c>
      <c r="AP157" s="1">
        <v>-22.256309785999971</v>
      </c>
      <c r="AQ157" s="9" t="e">
        <f>VLOOKUP(AW157,#REF!,2,0)</f>
        <v>#REF!</v>
      </c>
      <c r="AR157" s="9" t="e">
        <f>VLOOKUP(AX157,#REF!,2,0)</f>
        <v>#REF!</v>
      </c>
      <c r="AS157" s="24">
        <f>Solicitacao_Prancha[[#This Row],[data_reserva]]</f>
        <v>45623.625</v>
      </c>
      <c r="AT157" s="24" t="str">
        <f t="shared" si="70"/>
        <v>Não Aderente</v>
      </c>
      <c r="AU157" s="25">
        <f>((CONCATENATE(Solicitacao_Prancha[[#This Row],[data_calc]]," ",Solicitacao_Prancha[[#This Row],[hora_calc]])-Solicitacao_Prancha[[#This Row],[data_]])*24)+3</f>
        <v>38.033333333325572</v>
      </c>
      <c r="AV157" s="26" t="s">
        <v>577</v>
      </c>
      <c r="AW157" s="27" t="str">
        <f>LEFT(Solicitacao_Prancha[[#This Row],[fazenda_origem]],4)</f>
        <v>0137</v>
      </c>
      <c r="AX157" s="27" t="str">
        <f>LEFT(Solicitacao_Prancha[[#This Row],[fazenda_destino]],4)</f>
        <v>0341</v>
      </c>
      <c r="AY157" s="27" t="str">
        <f t="shared" si="71"/>
        <v>Lençóis Paulista0137</v>
      </c>
      <c r="AZ157" s="27" t="str">
        <f t="shared" si="72"/>
        <v>01370341</v>
      </c>
      <c r="BA157" s="27" t="str">
        <f t="shared" si="73"/>
        <v>Lençóis Paulista0341</v>
      </c>
      <c r="BB157" s="28" t="e">
        <f>VLOOKUP(AY157,#REF!,2,0)</f>
        <v>#REF!</v>
      </c>
      <c r="BC157" s="28" t="e">
        <f>VLOOKUP(AZ157,#REF!,2,0)</f>
        <v>#REF!</v>
      </c>
      <c r="BD157" s="28" t="e">
        <f>VLOOKUP(BA157,#REF!,2,0)</f>
        <v>#REF!</v>
      </c>
      <c r="BE157" s="29" t="e">
        <f t="shared" si="74"/>
        <v>#REF!</v>
      </c>
      <c r="BF157" s="30" t="e">
        <f t="shared" si="75"/>
        <v>#REF!</v>
      </c>
      <c r="BG157" s="30">
        <v>11.005681818181801</v>
      </c>
      <c r="BH157" s="30" t="e">
        <f t="shared" si="76"/>
        <v>#REF!</v>
      </c>
      <c r="BI157" s="29" t="e">
        <f t="shared" si="77"/>
        <v>#REF!</v>
      </c>
      <c r="BJ157" s="27">
        <f>Solicitacao_Prancha[[#This Row],[qnt_equipamento]]</f>
        <v>1</v>
      </c>
      <c r="BK157" s="30" t="e">
        <f t="shared" si="78"/>
        <v>#REF!</v>
      </c>
    </row>
    <row r="158" spans="1:63" ht="11.25" x14ac:dyDescent="0.2">
      <c r="A158" s="1">
        <v>2649</v>
      </c>
      <c r="B158" s="1" t="s">
        <v>704</v>
      </c>
      <c r="C158" s="1" t="s">
        <v>48</v>
      </c>
      <c r="D158" s="3">
        <v>45621.832638888889</v>
      </c>
      <c r="E158" s="1" t="s">
        <v>114</v>
      </c>
      <c r="F158" s="1" t="s">
        <v>57</v>
      </c>
      <c r="G158" s="1">
        <v>1</v>
      </c>
      <c r="H158" s="1" t="s">
        <v>56</v>
      </c>
      <c r="I158" s="1" t="s">
        <v>228</v>
      </c>
      <c r="J158" s="1" t="s">
        <v>233</v>
      </c>
      <c r="K158" s="1" t="s">
        <v>35</v>
      </c>
      <c r="O158" s="2">
        <v>45623.625</v>
      </c>
      <c r="P158" s="2" t="s">
        <v>666</v>
      </c>
      <c r="Q158" s="1" t="s">
        <v>186</v>
      </c>
      <c r="R158" s="1" t="s">
        <v>187</v>
      </c>
      <c r="T158" s="1" t="s">
        <v>256</v>
      </c>
      <c r="U158" s="1" t="s">
        <v>364</v>
      </c>
      <c r="X158" s="1" t="s">
        <v>705</v>
      </c>
      <c r="AB158" s="1" t="s">
        <v>706</v>
      </c>
      <c r="AJ158" s="2">
        <v>45621.834039351852</v>
      </c>
      <c r="AK158" s="1" t="s">
        <v>168</v>
      </c>
      <c r="AL158" s="2">
        <v>45621.834039351852</v>
      </c>
      <c r="AM158" s="1" t="s">
        <v>168</v>
      </c>
      <c r="AN158" s="1" t="s">
        <v>392</v>
      </c>
      <c r="AO158" s="1">
        <v>-48.974119042999973</v>
      </c>
      <c r="AP158" s="1">
        <v>-22.256181584999979</v>
      </c>
      <c r="AQ158" s="9" t="e">
        <f>VLOOKUP(AW158,#REF!,2,0)</f>
        <v>#REF!</v>
      </c>
      <c r="AR158" s="9" t="e">
        <f>VLOOKUP(AX158,#REF!,2,0)</f>
        <v>#REF!</v>
      </c>
      <c r="AS158" s="24">
        <f>Solicitacao_Prancha[[#This Row],[data_reserva]]</f>
        <v>45623.625</v>
      </c>
      <c r="AT158" s="24" t="str">
        <f t="shared" si="70"/>
        <v>Não Aderente</v>
      </c>
      <c r="AU158" s="25">
        <f>((CONCATENATE(Solicitacao_Prancha[[#This Row],[data_calc]]," ",Solicitacao_Prancha[[#This Row],[hora_calc]])-Solicitacao_Prancha[[#This Row],[data_]])*24)+3</f>
        <v>38.016666666604578</v>
      </c>
      <c r="AV158" s="26" t="s">
        <v>577</v>
      </c>
      <c r="AW158" s="27" t="str">
        <f>LEFT(Solicitacao_Prancha[[#This Row],[fazenda_origem]],4)</f>
        <v>0137</v>
      </c>
      <c r="AX158" s="27" t="str">
        <f>LEFT(Solicitacao_Prancha[[#This Row],[fazenda_destino]],4)</f>
        <v>0341</v>
      </c>
      <c r="AY158" s="27" t="str">
        <f t="shared" si="71"/>
        <v>Lençóis Paulista0137</v>
      </c>
      <c r="AZ158" s="27" t="str">
        <f t="shared" si="72"/>
        <v>01370341</v>
      </c>
      <c r="BA158" s="27" t="str">
        <f t="shared" si="73"/>
        <v>Lençóis Paulista0341</v>
      </c>
      <c r="BB158" s="28" t="e">
        <f>VLOOKUP(AY158,#REF!,2,0)</f>
        <v>#REF!</v>
      </c>
      <c r="BC158" s="28" t="e">
        <f>VLOOKUP(AZ158,#REF!,2,0)</f>
        <v>#REF!</v>
      </c>
      <c r="BD158" s="28" t="e">
        <f>VLOOKUP(BA158,#REF!,2,0)</f>
        <v>#REF!</v>
      </c>
      <c r="BE158" s="29" t="e">
        <f t="shared" si="74"/>
        <v>#REF!</v>
      </c>
      <c r="BF158" s="30" t="e">
        <f t="shared" si="75"/>
        <v>#REF!</v>
      </c>
      <c r="BG158" s="30">
        <v>12.005681818181801</v>
      </c>
      <c r="BH158" s="30" t="e">
        <f t="shared" si="76"/>
        <v>#REF!</v>
      </c>
      <c r="BI158" s="29" t="e">
        <f t="shared" si="77"/>
        <v>#REF!</v>
      </c>
      <c r="BJ158" s="27">
        <f>Solicitacao_Prancha[[#This Row],[qnt_equipamento]]</f>
        <v>1</v>
      </c>
      <c r="BK158" s="30" t="e">
        <f t="shared" si="78"/>
        <v>#REF!</v>
      </c>
    </row>
    <row r="159" spans="1:63" ht="11.25" x14ac:dyDescent="0.2">
      <c r="A159" s="1">
        <v>2650</v>
      </c>
      <c r="B159" s="1" t="s">
        <v>707</v>
      </c>
      <c r="C159" s="1" t="s">
        <v>48</v>
      </c>
      <c r="D159" s="3">
        <v>45621.834027777775</v>
      </c>
      <c r="E159" s="1" t="s">
        <v>114</v>
      </c>
      <c r="F159" s="1" t="s">
        <v>73</v>
      </c>
      <c r="G159" s="1">
        <v>1</v>
      </c>
      <c r="H159" s="1" t="s">
        <v>56</v>
      </c>
      <c r="I159" s="1" t="s">
        <v>228</v>
      </c>
      <c r="J159" s="1" t="s">
        <v>229</v>
      </c>
      <c r="K159" s="1" t="s">
        <v>35</v>
      </c>
      <c r="O159" s="2">
        <v>45623.625</v>
      </c>
      <c r="P159" s="2" t="s">
        <v>666</v>
      </c>
      <c r="Q159" s="1" t="s">
        <v>186</v>
      </c>
      <c r="R159" s="1" t="s">
        <v>187</v>
      </c>
      <c r="T159" s="1" t="s">
        <v>256</v>
      </c>
      <c r="U159" s="1" t="s">
        <v>364</v>
      </c>
      <c r="X159" s="1" t="s">
        <v>705</v>
      </c>
      <c r="AB159" s="1" t="s">
        <v>708</v>
      </c>
      <c r="AJ159" s="2">
        <v>45621.834976851853</v>
      </c>
      <c r="AK159" s="1" t="s">
        <v>168</v>
      </c>
      <c r="AL159" s="2">
        <v>45621.834976851853</v>
      </c>
      <c r="AM159" s="1" t="s">
        <v>168</v>
      </c>
      <c r="AN159" s="1" t="s">
        <v>392</v>
      </c>
      <c r="AO159" s="1">
        <v>-48.974118623999971</v>
      </c>
      <c r="AP159" s="1">
        <v>-22.256179740999979</v>
      </c>
      <c r="AQ159" s="9" t="e">
        <f>VLOOKUP(AW159,#REF!,2,0)</f>
        <v>#REF!</v>
      </c>
      <c r="AR159" s="9" t="e">
        <f>VLOOKUP(AX159,#REF!,2,0)</f>
        <v>#REF!</v>
      </c>
      <c r="AS159" s="24">
        <f>Solicitacao_Prancha[[#This Row],[data_reserva]]</f>
        <v>45623.625</v>
      </c>
      <c r="AT159" s="24" t="str">
        <f t="shared" si="70"/>
        <v>Não Aderente</v>
      </c>
      <c r="AU159" s="25">
        <f>((CONCATENATE(Solicitacao_Prancha[[#This Row],[data_calc]]," ",Solicitacao_Prancha[[#This Row],[hora_calc]])-Solicitacao_Prancha[[#This Row],[data_]])*24)+3</f>
        <v>37.983333333337214</v>
      </c>
      <c r="AV159" s="26" t="s">
        <v>577</v>
      </c>
      <c r="AW159" s="27" t="str">
        <f>LEFT(Solicitacao_Prancha[[#This Row],[fazenda_origem]],4)</f>
        <v>0137</v>
      </c>
      <c r="AX159" s="27" t="str">
        <f>LEFT(Solicitacao_Prancha[[#This Row],[fazenda_destino]],4)</f>
        <v>0341</v>
      </c>
      <c r="AY159" s="27" t="str">
        <f t="shared" si="71"/>
        <v>Lençóis Paulista0137</v>
      </c>
      <c r="AZ159" s="27" t="str">
        <f t="shared" si="72"/>
        <v>01370341</v>
      </c>
      <c r="BA159" s="27" t="str">
        <f t="shared" si="73"/>
        <v>Lençóis Paulista0341</v>
      </c>
      <c r="BB159" s="28" t="e">
        <f>VLOOKUP(AY159,#REF!,2,0)</f>
        <v>#REF!</v>
      </c>
      <c r="BC159" s="28" t="e">
        <f>VLOOKUP(AZ159,#REF!,2,0)</f>
        <v>#REF!</v>
      </c>
      <c r="BD159" s="28" t="e">
        <f>VLOOKUP(BA159,#REF!,2,0)</f>
        <v>#REF!</v>
      </c>
      <c r="BE159" s="29" t="e">
        <f t="shared" si="74"/>
        <v>#REF!</v>
      </c>
      <c r="BF159" s="30" t="e">
        <f t="shared" si="75"/>
        <v>#REF!</v>
      </c>
      <c r="BG159" s="30">
        <v>13.005681818181801</v>
      </c>
      <c r="BH159" s="30" t="e">
        <f t="shared" si="76"/>
        <v>#REF!</v>
      </c>
      <c r="BI159" s="29" t="e">
        <f t="shared" si="77"/>
        <v>#REF!</v>
      </c>
      <c r="BJ159" s="27">
        <f>Solicitacao_Prancha[[#This Row],[qnt_equipamento]]</f>
        <v>1</v>
      </c>
      <c r="BK159" s="30" t="e">
        <f t="shared" si="78"/>
        <v>#REF!</v>
      </c>
    </row>
    <row r="160" spans="1:63" ht="11.25" x14ac:dyDescent="0.2">
      <c r="A160" s="1">
        <v>2651</v>
      </c>
      <c r="B160" s="1" t="s">
        <v>709</v>
      </c>
      <c r="C160" s="1" t="s">
        <v>48</v>
      </c>
      <c r="D160" s="3">
        <v>45621.834722222222</v>
      </c>
      <c r="E160" s="1" t="s">
        <v>114</v>
      </c>
      <c r="F160" s="1" t="s">
        <v>76</v>
      </c>
      <c r="G160" s="1">
        <v>1</v>
      </c>
      <c r="H160" s="1" t="s">
        <v>56</v>
      </c>
      <c r="I160" s="1" t="s">
        <v>228</v>
      </c>
      <c r="J160" s="1" t="s">
        <v>233</v>
      </c>
      <c r="K160" s="1" t="s">
        <v>35</v>
      </c>
      <c r="O160" s="2">
        <v>45623.625</v>
      </c>
      <c r="P160" s="2" t="s">
        <v>666</v>
      </c>
      <c r="Q160" s="1" t="s">
        <v>186</v>
      </c>
      <c r="R160" s="1" t="s">
        <v>187</v>
      </c>
      <c r="T160" s="1" t="s">
        <v>256</v>
      </c>
      <c r="U160" s="1" t="s">
        <v>364</v>
      </c>
      <c r="X160" s="1" t="s">
        <v>710</v>
      </c>
      <c r="AB160" s="1" t="s">
        <v>711</v>
      </c>
      <c r="AJ160" s="2">
        <v>45621.8358912037</v>
      </c>
      <c r="AK160" s="1" t="s">
        <v>168</v>
      </c>
      <c r="AL160" s="2">
        <v>45621.8358912037</v>
      </c>
      <c r="AM160" s="1" t="s">
        <v>168</v>
      </c>
      <c r="AN160" s="1" t="s">
        <v>392</v>
      </c>
      <c r="AO160" s="1">
        <v>-48.974118623999971</v>
      </c>
      <c r="AP160" s="1">
        <v>-22.256179740999979</v>
      </c>
      <c r="AQ160" s="9" t="e">
        <f>VLOOKUP(AW160,#REF!,2,0)</f>
        <v>#REF!</v>
      </c>
      <c r="AR160" s="9" t="e">
        <f>VLOOKUP(AX160,#REF!,2,0)</f>
        <v>#REF!</v>
      </c>
      <c r="AS160" s="24">
        <f>Solicitacao_Prancha[[#This Row],[data_reserva]]</f>
        <v>45623.625</v>
      </c>
      <c r="AT160" s="24" t="str">
        <f t="shared" si="70"/>
        <v>Não Aderente</v>
      </c>
      <c r="AU160" s="25">
        <f>((CONCATENATE(Solicitacao_Prancha[[#This Row],[data_calc]]," ",Solicitacao_Prancha[[#This Row],[hora_calc]])-Solicitacao_Prancha[[#This Row],[data_]])*24)+3</f>
        <v>37.96666666661622</v>
      </c>
      <c r="AV160" s="26" t="s">
        <v>577</v>
      </c>
      <c r="AW160" s="27" t="str">
        <f>LEFT(Solicitacao_Prancha[[#This Row],[fazenda_origem]],4)</f>
        <v>0137</v>
      </c>
      <c r="AX160" s="27" t="str">
        <f>LEFT(Solicitacao_Prancha[[#This Row],[fazenda_destino]],4)</f>
        <v>0341</v>
      </c>
      <c r="AY160" s="27" t="str">
        <f t="shared" si="71"/>
        <v>Lençóis Paulista0137</v>
      </c>
      <c r="AZ160" s="27" t="str">
        <f t="shared" si="72"/>
        <v>01370341</v>
      </c>
      <c r="BA160" s="27" t="str">
        <f t="shared" si="73"/>
        <v>Lençóis Paulista0341</v>
      </c>
      <c r="BB160" s="28" t="e">
        <f>VLOOKUP(AY160,#REF!,2,0)</f>
        <v>#REF!</v>
      </c>
      <c r="BC160" s="28" t="e">
        <f>VLOOKUP(AZ160,#REF!,2,0)</f>
        <v>#REF!</v>
      </c>
      <c r="BD160" s="28" t="e">
        <f>VLOOKUP(BA160,#REF!,2,0)</f>
        <v>#REF!</v>
      </c>
      <c r="BE160" s="29" t="e">
        <f t="shared" si="74"/>
        <v>#REF!</v>
      </c>
      <c r="BF160" s="30" t="e">
        <f t="shared" si="75"/>
        <v>#REF!</v>
      </c>
      <c r="BG160" s="30">
        <v>14.005681818181801</v>
      </c>
      <c r="BH160" s="30" t="e">
        <f t="shared" si="76"/>
        <v>#REF!</v>
      </c>
      <c r="BI160" s="29" t="e">
        <f t="shared" si="77"/>
        <v>#REF!</v>
      </c>
      <c r="BJ160" s="27">
        <f>Solicitacao_Prancha[[#This Row],[qnt_equipamento]]</f>
        <v>1</v>
      </c>
      <c r="BK160" s="30" t="e">
        <f t="shared" si="78"/>
        <v>#REF!</v>
      </c>
    </row>
    <row r="161" spans="1:63" ht="11.25" x14ac:dyDescent="0.2">
      <c r="A161" s="1">
        <v>2652</v>
      </c>
      <c r="B161" s="1" t="s">
        <v>712</v>
      </c>
      <c r="C161" s="1" t="s">
        <v>48</v>
      </c>
      <c r="D161" s="3">
        <v>45621.835416666669</v>
      </c>
      <c r="E161" s="1" t="s">
        <v>114</v>
      </c>
      <c r="F161" s="1" t="s">
        <v>49</v>
      </c>
      <c r="G161" s="1">
        <v>1</v>
      </c>
      <c r="H161" s="1" t="s">
        <v>56</v>
      </c>
      <c r="I161" s="1" t="s">
        <v>228</v>
      </c>
      <c r="J161" s="1" t="s">
        <v>229</v>
      </c>
      <c r="K161" s="1" t="s">
        <v>35</v>
      </c>
      <c r="O161" s="2">
        <v>45623.625</v>
      </c>
      <c r="P161" s="2" t="s">
        <v>666</v>
      </c>
      <c r="Q161" s="1" t="s">
        <v>186</v>
      </c>
      <c r="R161" s="1" t="s">
        <v>187</v>
      </c>
      <c r="T161" s="1" t="s">
        <v>256</v>
      </c>
      <c r="U161" s="1" t="s">
        <v>364</v>
      </c>
      <c r="X161" s="1" t="s">
        <v>705</v>
      </c>
      <c r="AB161" s="1" t="s">
        <v>713</v>
      </c>
      <c r="AJ161" s="2">
        <v>45621.836840277778</v>
      </c>
      <c r="AK161" s="1" t="s">
        <v>168</v>
      </c>
      <c r="AL161" s="2">
        <v>45621.836840277778</v>
      </c>
      <c r="AM161" s="1" t="s">
        <v>168</v>
      </c>
      <c r="AN161" s="1" t="s">
        <v>392</v>
      </c>
      <c r="AO161" s="1">
        <v>-48.974118623999971</v>
      </c>
      <c r="AP161" s="1">
        <v>-22.256179740999979</v>
      </c>
      <c r="AQ161" s="1" t="e">
        <f>VLOOKUP(AW161,#REF!,2,0)</f>
        <v>#REF!</v>
      </c>
      <c r="AR161" s="1" t="e">
        <f>VLOOKUP(AX161,#REF!,2,0)</f>
        <v>#REF!</v>
      </c>
      <c r="AS161" s="2">
        <f>Solicitacao_Prancha[[#This Row],[data_reserva]]</f>
        <v>45623.625</v>
      </c>
      <c r="AT161" s="2" t="str">
        <f t="shared" si="61"/>
        <v>Não Aderente</v>
      </c>
      <c r="AU161" s="31">
        <f>((CONCATENATE(Solicitacao_Prancha[[#This Row],[data_calc]]," ",Solicitacao_Prancha[[#This Row],[hora_calc]])-Solicitacao_Prancha[[#This Row],[data_]])*24)+3</f>
        <v>37.949999999895226</v>
      </c>
      <c r="AV161" s="2" t="s">
        <v>577</v>
      </c>
      <c r="AW161" s="1" t="str">
        <f>LEFT(Solicitacao_Prancha[[#This Row],[fazenda_origem]],4)</f>
        <v>0137</v>
      </c>
      <c r="AX161" s="1" t="str">
        <f>LEFT(Solicitacao_Prancha[[#This Row],[fazenda_destino]],4)</f>
        <v>0341</v>
      </c>
      <c r="AY161" s="1" t="str">
        <f t="shared" si="62"/>
        <v>Lençóis Paulista0137</v>
      </c>
      <c r="AZ161" s="1" t="str">
        <f t="shared" si="63"/>
        <v>01370341</v>
      </c>
      <c r="BA161" s="1" t="str">
        <f t="shared" si="64"/>
        <v>Lençóis Paulista0341</v>
      </c>
      <c r="BB161" s="31" t="e">
        <f>VLOOKUP(AY161,#REF!,2,0)</f>
        <v>#REF!</v>
      </c>
      <c r="BC161" s="31" t="e">
        <f>VLOOKUP(AZ161,#REF!,2,0)</f>
        <v>#REF!</v>
      </c>
      <c r="BD161" s="31" t="e">
        <f>VLOOKUP(BA161,#REF!,2,0)</f>
        <v>#REF!</v>
      </c>
      <c r="BE161" s="32" t="e">
        <f t="shared" si="65"/>
        <v>#REF!</v>
      </c>
      <c r="BF161" s="33" t="e">
        <f t="shared" si="66"/>
        <v>#REF!</v>
      </c>
      <c r="BG161" s="33">
        <v>4.0056818181818201</v>
      </c>
      <c r="BH161" s="33" t="e">
        <f t="shared" si="67"/>
        <v>#REF!</v>
      </c>
      <c r="BI161" s="32" t="e">
        <f t="shared" si="68"/>
        <v>#REF!</v>
      </c>
      <c r="BJ161" s="1">
        <f>Solicitacao_Prancha[[#This Row],[qnt_equipamento]]</f>
        <v>1</v>
      </c>
      <c r="BK161" s="33" t="e">
        <f t="shared" si="69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2 6 3 5 7 1 - 7 8 3 6 - 4 3 f 5 - a 6 a 2 - e 4 d 3 0 5 e e d 6 9 2 "   x m l n s = " h t t p : / / s c h e m a s . m i c r o s o f t . c o m / D a t a M a s h u p " > A A A A A O A F A A B Q S w M E F A A C A A g A 2 I t 5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D Y i 3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I t 5 W f 1 J Y H v Y A g A A b w 8 A A B M A H A B G b 3 J t d W x h c y 9 T Z W N 0 a W 9 u M S 5 t I K I Y A C i g F A A A A A A A A A A A A A A A A A A A A A A A A A A A A O 1 W y W o b Q R C 9 C / Q P z f g i w S D w Q g g J P h g l J i Y J E Z F C D p Y Z a q b L U t s 9 3 X J 3 j 5 A i / D U 5 + E P 8 Y 6 k Z b b P J N s n F E P l i q F f L q 6 o 3 1 b I Y O a E V 6 y / / H 7 5 v N p o N O w a D n P W 1 F A 4 i 0 A H H o G d A R W O w 7 J R J d M 0 G o 7 9 z r R y S 4 e M s Q t n 5 q c 1 t q P V t 6 1 x I 7 H R T T D n b 8 n 6 8 G / a S U I o I h t 9 R g t N G a B v 0 E z P F + e H R 8 T A t E 1 G h x 4 f H 3 5 p x Z K t S w x 4 I h T L 4 q q c i p l Q Z k 6 9 w l w g F t j O T d u a 1 f a Y S K X 3 m T I J t f 8 l q n S 9 1 n y x T B f 0 x o i O m G e P F 5 Y X D + N S r c f T 8 z 0 J x g l J / 7 + r + 8 g M 4 u F o l P v C 6 E O L j A 8 i x t s R S x 8 S M a 3 v o U e Y B h N R 1 Z n T 4 C Y G j s a 2 d V H x 2 u X I 9 k 7 I f g Q R j T 9 M m r t r N h l D P 1 c t v 6 V y b O K F 4 o Y O 3 r 3 8 5 e b b 1 W 8 l 7 / N U 6 d m 6 j W v u J N W y K D M R E s z P p 0 A D X 2 9 w D m o O 9 p o x d L Z N Y D e Y T t K 2 d l P z F w t P h T f q R c c 9 n F 8 q 9 O e m k M f c + W 3 g j q U O Q G e L I x h z O X A b Q Z J O K k d M M g r V V J X G I J r N H W k K o U 5 Y m M G g n W l m Y o q z E I y 1 p A u n S d A W 7 U y 4 o 4 i W q U R T E m i e y G m q 3 W q 9 g B i d G j w z E e R T U f J m S B E X S K x D K t S X 4 k l E 5 L B s D 9 Y l m C j V h G U w b j d Y Y G Z Y t j G l G 5 U B H I t 6 C + b A N g j G a U X C T W F d p 7 x p + o e I Q 0 M c z w n g n z N E 6 o a r T 0 W H K p W J W J E v i G Y m w M j K a S b m B Q t R W S u u I z F y z o g K e N i e u 6 R Y 4 s c 1 c 8 E i n W g u k c 6 s F i j M p J i v O Y 6 M H g 7 Q q n t b C O p m v 4 I T 6 r 3 Q v w Z K A u X g i P u 9 S m 2 N W J j T P G + 4 L B 7 p 4 H M q P 5 / r 0 r 2 7 m 6 7 / O N a S f f z p 7 / / B 0 v u j l 7 L 3 w 5 d z U + i J U + k u l S 6 u 2 m Z 4 5 5 C r 1 t X F P X + r 1 h f 1 m i E v n z E b 0 + Q o 1 K u 2 + t k p e A g d 1 Y 2 K t o 7 a 3 V 8 J e C a S E 4 7 0 S 9 k r I l H C y V 8 J / o Y Q / U E s B A i 0 A F A A C A A g A 2 I t 5 W V N N q i m m A A A A 9 w A A A B I A A A A A A A A A A A A A A A A A A A A A A E N v b m Z p Z y 9 Q Y W N r Y W d l L n h t b F B L A Q I t A B Q A A g A I A N i L e V k P y u m r p A A A A O k A A A A T A A A A A A A A A A A A A A A A A P I A A A B b Q 2 9 u d G V u d F 9 U e X B l c 1 0 u e G 1 s U E s B A i 0 A F A A C A A g A 2 I t 5 W f 1 J Y H v Y A g A A b w 8 A A B M A A A A A A A A A A A A A A A A A 4 w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N k A A A A A A A A 2 2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a X R h Y 2 F v X 2 R l X 1 B y Y W 5 j a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R d W V y e U l E I i B W Y W x 1 Z T 0 i c z N i M G Y 4 M j E 5 L T I y N j U t N G M 1 M y 0 4 N 2 F k L T k 5 N 2 U 2 Y j I 5 N T M z O C I g L z 4 8 R W 5 0 c n k g V H l w Z T 0 i R m l s b E 9 i a m V j d F R 5 c G U i I F Z h b H V l P S J z Q 2 9 u b m V j d G l v b k 9 u b H k i I C 8 + P E V u d H J 5 I F R 5 c G U 9 I k Z p b G x F c n J v c k N v d W 5 0 I i B W Y W x 1 Z T 0 i b D A i I C 8 + P E V u d H J 5 I F R 5 c G U 9 I k Z p b G x M Y X N 0 V X B k Y X R l Z C I g V m F s d W U 9 I m Q y M D I 0 L T A 5 L T I 2 V D E 2 O j M 1 O j I z L j E y N T M 4 N z h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U F B Q U F B Q U F B Q U F B Q U F B Q U F B Q U F B Q U F B Q U F B Q U F B Q U E i I C 8 + P E V u d H J 5 I F R 5 c G U 9 I k Z p b G x D b 2 x 1 b W 5 O Y W 1 l c y I g V m F s d W U 9 I n N b J n F 1 b 3 Q 7 b 2 J q Z W N 0 a W Q m c X V v d D s s J n F 1 b 3 Q 7 Z 2 x v Y m F s a W Q m c X V v d D s s J n F 1 b 3 Q 7 b W V u d S Z x d W 9 0 O y w m c X V v d D t k Y X R h X y Z x d W 9 0 O y w m c X V v d D t j b 2 x h Y m 9 y Y W R v c l 9 y Z X N w b 2 5 z Y X Z l b C Z x d W 9 0 O y w m c X V v d D t l c X V p c G F t Z W 5 0 b y Z x d W 9 0 O y w m c X V v d D t x b n R f Z X F 1 a X B h b W V u d G 8 m c X V v d D s s J n F 1 b 3 Q 7 Y 2 N f b W 9 k d W x v J n F 1 b 3 Q 7 L C Z x d W 9 0 O 3 N v b G l j a X R h Y 2 F v J n F 1 b 3 Q 7 L C Z x d W 9 0 O 3 J l c H J v Z 3 J h b W F j Y W 8 m c X V v d D s s J n F 1 b 3 Q 7 Y 2 F u Y 2 V s Y W 1 l b n R v J n F 1 b 3 Q 7 L C Z x d W 9 0 O 2 l k X 2 V x d W l w J n F 1 b 3 Q 7 L C Z x d W 9 0 O 2 R h d G F f c m V z Z X J 2 Y S Z x d W 9 0 O y w m c X V v d D t k Y X R h X 2 N h b G M m c X V v d D s s J n F 1 b 3 Q 7 a G 9 y Y V 9 y Z X N l c n Z h J n F 1 b 3 Q 7 L C Z x d W 9 0 O 2 h v c m F f Y 2 F s Y y Z x d W 9 0 O y w m c X V v d D t l b W V y Z 1 9 q d X N 0 J n F 1 b 3 Q 7 L C Z x d W 9 0 O 2 Z h e m V u Z G F f b 3 J p Z 2 V t J n F 1 b 3 Q 7 L C Z x d W 9 0 O 2 Z h e m V u Z G F f Z G V z d G l u b y Z x d W 9 0 O y w m c X V v d D t v Y n N l c n Y m c X V v d D s s J n F 1 b 3 Q 7 b m 9 0 Z V 9 y Z W N p Y m 8 m c X V v d D s s J n F 1 b 3 Q 7 a W R f c m V z Z X J 2 Y S Z x d W 9 0 O y w m c X V v d D t u b 3 R l X 2 l k J n F 1 b 3 Q 7 L C Z x d W 9 0 O 2 5 v d G V f c 2 9 s a W N p d G F j Y W 8 m c X V v d D s s J n F 1 b 3 Q 7 b m 9 0 Z V 9 q d X N 0 a W Z p Y 2 F 0 a X Z h J n F 1 b 3 Q 7 L C Z x d W 9 0 O 2 5 v d G V f Z G F 0 Y S Z x d W 9 0 O y w m c X V v d D t u b 3 R l X 2 h v c m E m c X V v d D s s J n F 1 b 3 Q 7 b m 9 0 Z V 9 v c m l n Z W 0 m c X V v d D s s J n F 1 b 3 Q 7 b m 9 0 Z V 9 k Z X N 0 a W 5 v J n F 1 b 3 Q 7 L C Z x d W 9 0 O 2 N y Z W F 0 Z W R f Z G F 0 Z S Z x d W 9 0 O y w m c X V v d D t j c m V h d G V k X 3 V z Z X I m c X V v d D s s J n F 1 b 3 Q 7 b G F z d F 9 l Z G l 0 Z W R f Z G F 0 Z S Z x d W 9 0 O y w m c X V v d D t s Y X N 0 X 2 V k a X R l Z F 9 1 c 2 V y J n F 1 b 3 Q 7 L C Z x d W 9 0 O 2 p 1 c 3 Q m c X V v d D s s J n F 1 b 3 Q 7 e C Z x d W 9 0 O y w m c X V v d D t 5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a X R h Y 2 F v X 2 R l X 1 B y Y W 5 j a G F z L 0 N h Y m X D p 2 F s a G 9 z I F B y b 2 1 v d m l k b 3 M x L n t v Y m p l Y 3 R p Z C w w f S Z x d W 9 0 O y w m c X V v d D t T Z W N 0 a W 9 u M S 9 T b 2 x p d G F j Y W 9 f Z G V f U H J h b m N o Y X M v Q 2 F i Z c O n Y W x o b 3 M g U H J v b W 9 2 a W R v c z E u e 2 d s b 2 J h b G l k L D F 9 J n F 1 b 3 Q 7 L C Z x d W 9 0 O 1 N l Y 3 R p b 2 4 x L 1 N v b G l 0 Y W N h b 1 9 k Z V 9 Q c m F u Y 2 h h c y 9 D Y W J l w 6 d h b G h v c y B Q c m 9 t b 3 Z p Z G 9 z M S 5 7 b W V u d S w y f S Z x d W 9 0 O y w m c X V v d D t T Z W N 0 a W 9 u M S 9 T b 2 x p d G F j Y W 9 f Z G V f U H J h b m N o Y X M v Q 2 F i Z c O n Y W x o b 3 M g U H J v b W 9 2 a W R v c z E u e 2 R h d G F f L D N 9 J n F 1 b 3 Q 7 L C Z x d W 9 0 O 1 N l Y 3 R p b 2 4 x L 1 N v b G l 0 Y W N h b 1 9 k Z V 9 Q c m F u Y 2 h h c y 9 D Y W J l w 6 d h b G h v c y B Q c m 9 t b 3 Z p Z G 9 z M S 5 7 Y 2 9 s Y W J v c m F k b 3 J f c m V z c G 9 u c 2 F 2 Z W w s N H 0 m c X V v d D s s J n F 1 b 3 Q 7 U 2 V j d G l v b j E v U 2 9 s a X R h Y 2 F v X 2 R l X 1 B y Y W 5 j a G F z L 0 N h Y m X D p 2 F s a G 9 z I F B y b 2 1 v d m l k b 3 M x L n t l c X V p c G F t Z W 5 0 b y w 1 f S Z x d W 9 0 O y w m c X V v d D t T Z W N 0 a W 9 u M S 9 T b 2 x p d G F j Y W 9 f Z G V f U H J h b m N o Y X M v Q 2 F i Z c O n Y W x o b 3 M g U H J v b W 9 2 a W R v c z E u e 3 F u d F 9 l c X V p c G F t Z W 5 0 b y w 2 f S Z x d W 9 0 O y w m c X V v d D t T Z W N 0 a W 9 u M S 9 T b 2 x p d G F j Y W 9 f Z G V f U H J h b m N o Y X M v Q 2 F i Z c O n Y W x o b 3 M g U H J v b W 9 2 a W R v c z E u e 2 N j X 2 1 v Z H V s b y w 3 f S Z x d W 9 0 O y w m c X V v d D t T Z W N 0 a W 9 u M S 9 T b 2 x p d G F j Y W 9 f Z G V f U H J h b m N o Y X M v Q 2 F i Z c O n Y W x o b 3 M g U H J v b W 9 2 a W R v c z E u e 3 N v b G l j a X R h Y 2 F v L D h 9 J n F 1 b 3 Q 7 L C Z x d W 9 0 O 1 N l Y 3 R p b 2 4 x L 1 N v b G l 0 Y W N h b 1 9 k Z V 9 Q c m F u Y 2 h h c y 9 D Y W J l w 6 d h b G h v c y B Q c m 9 t b 3 Z p Z G 9 z M S 5 7 c m V w c m 9 n c m F t Y W N h b y w 5 f S Z x d W 9 0 O y w m c X V v d D t T Z W N 0 a W 9 u M S 9 T b 2 x p d G F j Y W 9 f Z G V f U H J h b m N o Y X M v Q 2 F i Z c O n Y W x o b 3 M g U H J v b W 9 2 a W R v c z E u e 2 N h b m N l b G F t Z W 5 0 b y w x M H 0 m c X V v d D s s J n F 1 b 3 Q 7 U 2 V j d G l v b j E v U 2 9 s a X R h Y 2 F v X 2 R l X 1 B y Y W 5 j a G F z L 0 N h Y m X D p 2 F s a G 9 z I F B y b 2 1 v d m l k b 3 M x L n t p Z F 9 l c X V p c C w x M X 0 m c X V v d D s s J n F 1 b 3 Q 7 U 2 V j d G l v b j E v U 2 9 s a X R h Y 2 F v X 2 R l X 1 B y Y W 5 j a G F z L 0 N h Y m X D p 2 F s a G 9 z I F B y b 2 1 v d m l k b 3 M x L n t k Y X R h X 3 J l c 2 V y d m E s M T J 9 J n F 1 b 3 Q 7 L C Z x d W 9 0 O 1 N l Y 3 R p b 2 4 x L 1 N v b G l 0 Y W N h b 1 9 k Z V 9 Q c m F u Y 2 h h c y 9 D Y W J l w 6 d h b G h v c y B Q c m 9 t b 3 Z p Z G 9 z M S 5 7 Z G F 0 Y V 9 j Y W x j L D E z f S Z x d W 9 0 O y w m c X V v d D t T Z W N 0 a W 9 u M S 9 T b 2 x p d G F j Y W 9 f Z G V f U H J h b m N o Y X M v Q 2 F i Z c O n Y W x o b 3 M g U H J v b W 9 2 a W R v c z E u e 2 h v c m F f c m V z Z X J 2 Y S w x N H 0 m c X V v d D s s J n F 1 b 3 Q 7 U 2 V j d G l v b j E v U 2 9 s a X R h Y 2 F v X 2 R l X 1 B y Y W 5 j a G F z L 0 N h Y m X D p 2 F s a G 9 z I F B y b 2 1 v d m l k b 3 M x L n t o b 3 J h X 2 N h b G M s M T V 9 J n F 1 b 3 Q 7 L C Z x d W 9 0 O 1 N l Y 3 R p b 2 4 x L 1 N v b G l 0 Y W N h b 1 9 k Z V 9 Q c m F u Y 2 h h c y 9 D Y W J l w 6 d h b G h v c y B Q c m 9 t b 3 Z p Z G 9 z M S 5 7 Z W 1 l c m d f a n V z d C w x N n 0 m c X V v d D s s J n F 1 b 3 Q 7 U 2 V j d G l v b j E v U 2 9 s a X R h Y 2 F v X 2 R l X 1 B y Y W 5 j a G F z L 0 N h Y m X D p 2 F s a G 9 z I F B y b 2 1 v d m l k b 3 M x L n t m Y X p l b m R h X 2 9 y a W d l b S w x N 3 0 m c X V v d D s s J n F 1 b 3 Q 7 U 2 V j d G l v b j E v U 2 9 s a X R h Y 2 F v X 2 R l X 1 B y Y W 5 j a G F z L 0 N h Y m X D p 2 F s a G 9 z I F B y b 2 1 v d m l k b 3 M x L n t m Y X p l b m R h X 2 R l c 3 R p b m 8 s M T h 9 J n F 1 b 3 Q 7 L C Z x d W 9 0 O 1 N l Y 3 R p b 2 4 x L 1 N v b G l 0 Y W N h b 1 9 k Z V 9 Q c m F u Y 2 h h c y 9 D Y W J l w 6 d h b G h v c y B Q c m 9 t b 3 Z p Z G 9 z M S 5 7 b 2 J z Z X J 2 L D E 5 f S Z x d W 9 0 O y w m c X V v d D t T Z W N 0 a W 9 u M S 9 T b 2 x p d G F j Y W 9 f Z G V f U H J h b m N o Y X M v Q 2 F i Z c O n Y W x o b 3 M g U H J v b W 9 2 a W R v c z E u e 2 5 v d G V f c m V j a W J v L D I w f S Z x d W 9 0 O y w m c X V v d D t T Z W N 0 a W 9 u M S 9 T b 2 x p d G F j Y W 9 f Z G V f U H J h b m N o Y X M v Q 2 F i Z c O n Y W x o b 3 M g U H J v b W 9 2 a W R v c z E u e 2 l k X 3 J l c 2 V y d m E s M j F 9 J n F 1 b 3 Q 7 L C Z x d W 9 0 O 1 N l Y 3 R p b 2 4 x L 1 N v b G l 0 Y W N h b 1 9 k Z V 9 Q c m F u Y 2 h h c y 9 D Y W J l w 6 d h b G h v c y B Q c m 9 t b 3 Z p Z G 9 z M S 5 7 b m 9 0 Z V 9 p Z C w y M n 0 m c X V v d D s s J n F 1 b 3 Q 7 U 2 V j d G l v b j E v U 2 9 s a X R h Y 2 F v X 2 R l X 1 B y Y W 5 j a G F z L 0 N h Y m X D p 2 F s a G 9 z I F B y b 2 1 v d m l k b 3 M x L n t u b 3 R l X 3 N v b G l j a X R h Y 2 F v L D I z f S Z x d W 9 0 O y w m c X V v d D t T Z W N 0 a W 9 u M S 9 T b 2 x p d G F j Y W 9 f Z G V f U H J h b m N o Y X M v Q 2 F i Z c O n Y W x o b 3 M g U H J v b W 9 2 a W R v c z E u e 2 5 v d G V f a n V z d G l m a W N h d G l 2 Y S w y N H 0 m c X V v d D s s J n F 1 b 3 Q 7 U 2 V j d G l v b j E v U 2 9 s a X R h Y 2 F v X 2 R l X 1 B y Y W 5 j a G F z L 0 N h Y m X D p 2 F s a G 9 z I F B y b 2 1 v d m l k b 3 M x L n t u b 3 R l X 2 R h d G E s M j V 9 J n F 1 b 3 Q 7 L C Z x d W 9 0 O 1 N l Y 3 R p b 2 4 x L 1 N v b G l 0 Y W N h b 1 9 k Z V 9 Q c m F u Y 2 h h c y 9 D Y W J l w 6 d h b G h v c y B Q c m 9 t b 3 Z p Z G 9 z M S 5 7 b m 9 0 Z V 9 o b 3 J h L D I 2 f S Z x d W 9 0 O y w m c X V v d D t T Z W N 0 a W 9 u M S 9 T b 2 x p d G F j Y W 9 f Z G V f U H J h b m N o Y X M v Q 2 F i Z c O n Y W x o b 3 M g U H J v b W 9 2 a W R v c z E u e 2 5 v d G V f b 3 J p Z 2 V t L D I 3 f S Z x d W 9 0 O y w m c X V v d D t T Z W N 0 a W 9 u M S 9 T b 2 x p d G F j Y W 9 f Z G V f U H J h b m N o Y X M v Q 2 F i Z c O n Y W x o b 3 M g U H J v b W 9 2 a W R v c z E u e 2 5 v d G V f Z G V z d G l u b y w y O H 0 m c X V v d D s s J n F 1 b 3 Q 7 U 2 V j d G l v b j E v U 2 9 s a X R h Y 2 F v X 2 R l X 1 B y Y W 5 j a G F z L 0 N h Y m X D p 2 F s a G 9 z I F B y b 2 1 v d m l k b 3 M x L n t j c m V h d G V k X 2 R h d G U s M j l 9 J n F 1 b 3 Q 7 L C Z x d W 9 0 O 1 N l Y 3 R p b 2 4 x L 1 N v b G l 0 Y W N h b 1 9 k Z V 9 Q c m F u Y 2 h h c y 9 D Y W J l w 6 d h b G h v c y B Q c m 9 t b 3 Z p Z G 9 z M S 5 7 Y 3 J l Y X R l Z F 9 1 c 2 V y L D M w f S Z x d W 9 0 O y w m c X V v d D t T Z W N 0 a W 9 u M S 9 T b 2 x p d G F j Y W 9 f Z G V f U H J h b m N o Y X M v Q 2 F i Z c O n Y W x o b 3 M g U H J v b W 9 2 a W R v c z E u e 2 x h c 3 R f Z W R p d G V k X 2 R h d G U s M z F 9 J n F 1 b 3 Q 7 L C Z x d W 9 0 O 1 N l Y 3 R p b 2 4 x L 1 N v b G l 0 Y W N h b 1 9 k Z V 9 Q c m F u Y 2 h h c y 9 D Y W J l w 6 d h b G h v c y B Q c m 9 t b 3 Z p Z G 9 z M S 5 7 b G F z d F 9 l Z G l 0 Z W R f d X N l c i w z M n 0 m c X V v d D s s J n F 1 b 3 Q 7 U 2 V j d G l v b j E v U 2 9 s a X R h Y 2 F v X 2 R l X 1 B y Y W 5 j a G F z L 0 N h Y m X D p 2 F s a G 9 z I F B y b 2 1 v d m l k b 3 M x L n t q d X N 0 L D M z f S Z x d W 9 0 O y w m c X V v d D t T Z W N 0 a W 9 u M S 9 T b 2 x p d G F j Y W 9 f Z G V f U H J h b m N o Y X M v Q 2 F i Z c O n Y W x o b 3 M g U H J v b W 9 2 a W R v c z E u e 3 g s M z R 9 J n F 1 b 3 Q 7 L C Z x d W 9 0 O 1 N l Y 3 R p b 2 4 x L 1 N v b G l 0 Y W N h b 1 9 k Z V 9 Q c m F u Y 2 h h c y 9 D Y W J l w 6 d h b G h v c y B Q c m 9 t b 3 Z p Z G 9 z M S 5 7 e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N v b G l 0 Y W N h b 1 9 k Z V 9 Q c m F u Y 2 h h c y 9 D Y W J l w 6 d h b G h v c y B Q c m 9 t b 3 Z p Z G 9 z M S 5 7 b 2 J q Z W N 0 a W Q s M H 0 m c X V v d D s s J n F 1 b 3 Q 7 U 2 V j d G l v b j E v U 2 9 s a X R h Y 2 F v X 2 R l X 1 B y Y W 5 j a G F z L 0 N h Y m X D p 2 F s a G 9 z I F B y b 2 1 v d m l k b 3 M x L n t n b G 9 i Y W x p Z C w x f S Z x d W 9 0 O y w m c X V v d D t T Z W N 0 a W 9 u M S 9 T b 2 x p d G F j Y W 9 f Z G V f U H J h b m N o Y X M v Q 2 F i Z c O n Y W x o b 3 M g U H J v b W 9 2 a W R v c z E u e 2 1 l b n U s M n 0 m c X V v d D s s J n F 1 b 3 Q 7 U 2 V j d G l v b j E v U 2 9 s a X R h Y 2 F v X 2 R l X 1 B y Y W 5 j a G F z L 0 N h Y m X D p 2 F s a G 9 z I F B y b 2 1 v d m l k b 3 M x L n t k Y X R h X y w z f S Z x d W 9 0 O y w m c X V v d D t T Z W N 0 a W 9 u M S 9 T b 2 x p d G F j Y W 9 f Z G V f U H J h b m N o Y X M v Q 2 F i Z c O n Y W x o b 3 M g U H J v b W 9 2 a W R v c z E u e 2 N v b G F i b 3 J h Z G 9 y X 3 J l c 3 B v b n N h d m V s L D R 9 J n F 1 b 3 Q 7 L C Z x d W 9 0 O 1 N l Y 3 R p b 2 4 x L 1 N v b G l 0 Y W N h b 1 9 k Z V 9 Q c m F u Y 2 h h c y 9 D Y W J l w 6 d h b G h v c y B Q c m 9 t b 3 Z p Z G 9 z M S 5 7 Z X F 1 a X B h b W V u d G 8 s N X 0 m c X V v d D s s J n F 1 b 3 Q 7 U 2 V j d G l v b j E v U 2 9 s a X R h Y 2 F v X 2 R l X 1 B y Y W 5 j a G F z L 0 N h Y m X D p 2 F s a G 9 z I F B y b 2 1 v d m l k b 3 M x L n t x b n R f Z X F 1 a X B h b W V u d G 8 s N n 0 m c X V v d D s s J n F 1 b 3 Q 7 U 2 V j d G l v b j E v U 2 9 s a X R h Y 2 F v X 2 R l X 1 B y Y W 5 j a G F z L 0 N h Y m X D p 2 F s a G 9 z I F B y b 2 1 v d m l k b 3 M x L n t j Y 1 9 t b 2 R 1 b G 8 s N 3 0 m c X V v d D s s J n F 1 b 3 Q 7 U 2 V j d G l v b j E v U 2 9 s a X R h Y 2 F v X 2 R l X 1 B y Y W 5 j a G F z L 0 N h Y m X D p 2 F s a G 9 z I F B y b 2 1 v d m l k b 3 M x L n t z b 2 x p Y 2 l 0 Y W N h b y w 4 f S Z x d W 9 0 O y w m c X V v d D t T Z W N 0 a W 9 u M S 9 T b 2 x p d G F j Y W 9 f Z G V f U H J h b m N o Y X M v Q 2 F i Z c O n Y W x o b 3 M g U H J v b W 9 2 a W R v c z E u e 3 J l c H J v Z 3 J h b W F j Y W 8 s O X 0 m c X V v d D s s J n F 1 b 3 Q 7 U 2 V j d G l v b j E v U 2 9 s a X R h Y 2 F v X 2 R l X 1 B y Y W 5 j a G F z L 0 N h Y m X D p 2 F s a G 9 z I F B y b 2 1 v d m l k b 3 M x L n t j Y W 5 j Z W x h b W V u d G 8 s M T B 9 J n F 1 b 3 Q 7 L C Z x d W 9 0 O 1 N l Y 3 R p b 2 4 x L 1 N v b G l 0 Y W N h b 1 9 k Z V 9 Q c m F u Y 2 h h c y 9 D Y W J l w 6 d h b G h v c y B Q c m 9 t b 3 Z p Z G 9 z M S 5 7 a W R f Z X F 1 a X A s M T F 9 J n F 1 b 3 Q 7 L C Z x d W 9 0 O 1 N l Y 3 R p b 2 4 x L 1 N v b G l 0 Y W N h b 1 9 k Z V 9 Q c m F u Y 2 h h c y 9 D Y W J l w 6 d h b G h v c y B Q c m 9 t b 3 Z p Z G 9 z M S 5 7 Z G F 0 Y V 9 y Z X N l c n Z h L D E y f S Z x d W 9 0 O y w m c X V v d D t T Z W N 0 a W 9 u M S 9 T b 2 x p d G F j Y W 9 f Z G V f U H J h b m N o Y X M v Q 2 F i Z c O n Y W x o b 3 M g U H J v b W 9 2 a W R v c z E u e 2 R h d G F f Y 2 F s Y y w x M 3 0 m c X V v d D s s J n F 1 b 3 Q 7 U 2 V j d G l v b j E v U 2 9 s a X R h Y 2 F v X 2 R l X 1 B y Y W 5 j a G F z L 0 N h Y m X D p 2 F s a G 9 z I F B y b 2 1 v d m l k b 3 M x L n t o b 3 J h X 3 J l c 2 V y d m E s M T R 9 J n F 1 b 3 Q 7 L C Z x d W 9 0 O 1 N l Y 3 R p b 2 4 x L 1 N v b G l 0 Y W N h b 1 9 k Z V 9 Q c m F u Y 2 h h c y 9 D Y W J l w 6 d h b G h v c y B Q c m 9 t b 3 Z p Z G 9 z M S 5 7 a G 9 y Y V 9 j Y W x j L D E 1 f S Z x d W 9 0 O y w m c X V v d D t T Z W N 0 a W 9 u M S 9 T b 2 x p d G F j Y W 9 f Z G V f U H J h b m N o Y X M v Q 2 F i Z c O n Y W x o b 3 M g U H J v b W 9 2 a W R v c z E u e 2 V t Z X J n X 2 p 1 c 3 Q s M T Z 9 J n F 1 b 3 Q 7 L C Z x d W 9 0 O 1 N l Y 3 R p b 2 4 x L 1 N v b G l 0 Y W N h b 1 9 k Z V 9 Q c m F u Y 2 h h c y 9 D Y W J l w 6 d h b G h v c y B Q c m 9 t b 3 Z p Z G 9 z M S 5 7 Z m F 6 Z W 5 k Y V 9 v c m l n Z W 0 s M T d 9 J n F 1 b 3 Q 7 L C Z x d W 9 0 O 1 N l Y 3 R p b 2 4 x L 1 N v b G l 0 Y W N h b 1 9 k Z V 9 Q c m F u Y 2 h h c y 9 D Y W J l w 6 d h b G h v c y B Q c m 9 t b 3 Z p Z G 9 z M S 5 7 Z m F 6 Z W 5 k Y V 9 k Z X N 0 a W 5 v L D E 4 f S Z x d W 9 0 O y w m c X V v d D t T Z W N 0 a W 9 u M S 9 T b 2 x p d G F j Y W 9 f Z G V f U H J h b m N o Y X M v Q 2 F i Z c O n Y W x o b 3 M g U H J v b W 9 2 a W R v c z E u e 2 9 i c 2 V y d i w x O X 0 m c X V v d D s s J n F 1 b 3 Q 7 U 2 V j d G l v b j E v U 2 9 s a X R h Y 2 F v X 2 R l X 1 B y Y W 5 j a G F z L 0 N h Y m X D p 2 F s a G 9 z I F B y b 2 1 v d m l k b 3 M x L n t u b 3 R l X 3 J l Y 2 l i b y w y M H 0 m c X V v d D s s J n F 1 b 3 Q 7 U 2 V j d G l v b j E v U 2 9 s a X R h Y 2 F v X 2 R l X 1 B y Y W 5 j a G F z L 0 N h Y m X D p 2 F s a G 9 z I F B y b 2 1 v d m l k b 3 M x L n t p Z F 9 y Z X N l c n Z h L D I x f S Z x d W 9 0 O y w m c X V v d D t T Z W N 0 a W 9 u M S 9 T b 2 x p d G F j Y W 9 f Z G V f U H J h b m N o Y X M v Q 2 F i Z c O n Y W x o b 3 M g U H J v b W 9 2 a W R v c z E u e 2 5 v d G V f a W Q s M j J 9 J n F 1 b 3 Q 7 L C Z x d W 9 0 O 1 N l Y 3 R p b 2 4 x L 1 N v b G l 0 Y W N h b 1 9 k Z V 9 Q c m F u Y 2 h h c y 9 D Y W J l w 6 d h b G h v c y B Q c m 9 t b 3 Z p Z G 9 z M S 5 7 b m 9 0 Z V 9 z b 2 x p Y 2 l 0 Y W N h b y w y M 3 0 m c X V v d D s s J n F 1 b 3 Q 7 U 2 V j d G l v b j E v U 2 9 s a X R h Y 2 F v X 2 R l X 1 B y Y W 5 j a G F z L 0 N h Y m X D p 2 F s a G 9 z I F B y b 2 1 v d m l k b 3 M x L n t u b 3 R l X 2 p 1 c 3 R p Z m l j Y X R p d m E s M j R 9 J n F 1 b 3 Q 7 L C Z x d W 9 0 O 1 N l Y 3 R p b 2 4 x L 1 N v b G l 0 Y W N h b 1 9 k Z V 9 Q c m F u Y 2 h h c y 9 D Y W J l w 6 d h b G h v c y B Q c m 9 t b 3 Z p Z G 9 z M S 5 7 b m 9 0 Z V 9 k Y X R h L D I 1 f S Z x d W 9 0 O y w m c X V v d D t T Z W N 0 a W 9 u M S 9 T b 2 x p d G F j Y W 9 f Z G V f U H J h b m N o Y X M v Q 2 F i Z c O n Y W x o b 3 M g U H J v b W 9 2 a W R v c z E u e 2 5 v d G V f a G 9 y Y S w y N n 0 m c X V v d D s s J n F 1 b 3 Q 7 U 2 V j d G l v b j E v U 2 9 s a X R h Y 2 F v X 2 R l X 1 B y Y W 5 j a G F z L 0 N h Y m X D p 2 F s a G 9 z I F B y b 2 1 v d m l k b 3 M x L n t u b 3 R l X 2 9 y a W d l b S w y N 3 0 m c X V v d D s s J n F 1 b 3 Q 7 U 2 V j d G l v b j E v U 2 9 s a X R h Y 2 F v X 2 R l X 1 B y Y W 5 j a G F z L 0 N h Y m X D p 2 F s a G 9 z I F B y b 2 1 v d m l k b 3 M x L n t u b 3 R l X 2 R l c 3 R p b m 8 s M j h 9 J n F 1 b 3 Q 7 L C Z x d W 9 0 O 1 N l Y 3 R p b 2 4 x L 1 N v b G l 0 Y W N h b 1 9 k Z V 9 Q c m F u Y 2 h h c y 9 D Y W J l w 6 d h b G h v c y B Q c m 9 t b 3 Z p Z G 9 z M S 5 7 Y 3 J l Y X R l Z F 9 k Y X R l L D I 5 f S Z x d W 9 0 O y w m c X V v d D t T Z W N 0 a W 9 u M S 9 T b 2 x p d G F j Y W 9 f Z G V f U H J h b m N o Y X M v Q 2 F i Z c O n Y W x o b 3 M g U H J v b W 9 2 a W R v c z E u e 2 N y Z W F 0 Z W R f d X N l c i w z M H 0 m c X V v d D s s J n F 1 b 3 Q 7 U 2 V j d G l v b j E v U 2 9 s a X R h Y 2 F v X 2 R l X 1 B y Y W 5 j a G F z L 0 N h Y m X D p 2 F s a G 9 z I F B y b 2 1 v d m l k b 3 M x L n t s Y X N 0 X 2 V k a X R l Z F 9 k Y X R l L D M x f S Z x d W 9 0 O y w m c X V v d D t T Z W N 0 a W 9 u M S 9 T b 2 x p d G F j Y W 9 f Z G V f U H J h b m N o Y X M v Q 2 F i Z c O n Y W x o b 3 M g U H J v b W 9 2 a W R v c z E u e 2 x h c 3 R f Z W R p d G V k X 3 V z Z X I s M z J 9 J n F 1 b 3 Q 7 L C Z x d W 9 0 O 1 N l Y 3 R p b 2 4 x L 1 N v b G l 0 Y W N h b 1 9 k Z V 9 Q c m F u Y 2 h h c y 9 D Y W J l w 6 d h b G h v c y B Q c m 9 t b 3 Z p Z G 9 z M S 5 7 a n V z d C w z M 3 0 m c X V v d D s s J n F 1 b 3 Q 7 U 2 V j d G l v b j E v U 2 9 s a X R h Y 2 F v X 2 R l X 1 B y Y W 5 j a G F z L 0 N h Y m X D p 2 F s a G 9 z I F B y b 2 1 v d m l k b 3 M x L n t 4 L D M 0 f S Z x d W 9 0 O y w m c X V v d D t T Z W N 0 a W 9 u M S 9 T b 2 x p d G F j Y W 9 f Z G V f U H J h b m N o Y X M v Q 2 F i Z c O n Y W x o b 3 M g U H J v b W 9 2 a W R v c z E u e 3 k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p d G F j Y W 9 f Z G V f U H J h b m N o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p d G F j Y W 9 f Z G V f U H J h b m N o Y X M v U 2 9 s a W N p d G F j Y W 9 f c H J h b m N o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l 0 Y W N h b 1 9 k Z V 9 Q c m F u Y 2 h h c y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1 b G F y a W 9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5 L T M w V D E 5 O j U 5 O j M 5 L j Y 1 N T M w M z d a I i A v P j x F b n R y e S B U e X B l P S J R d W V y e U l E I i B W Y W x 1 Z T 0 i c z R i M m E y Y z Q 2 L T R l N W Q t N G M 4 Y y 1 h Y j g 2 L T k x Y z Q w Z W U w M z h i M i I g L z 4 8 R W 5 0 c n k g V H l w Z T 0 i R m l s b E N v b H V t b l R 5 c G V z I i B W Y W x 1 Z T 0 i c 0 F 3 W U d C U V l H Q X d Z R 0 F B V U F C U W t L Q 2 d Z R 0 J n W U F C Z 0 F B Q U F B Q U F B Q U Z C Z 1 V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9 i a m V j d G l k J n F 1 b 3 Q 7 L C Z x d W 9 0 O 2 d s b 2 J h b G l k J n F 1 b 3 Q 7 L C Z x d W 9 0 O 2 1 l b n U m c X V v d D s s J n F 1 b 3 Q 7 Z G F 0 Y V 8 m c X V v d D s s J n F 1 b 3 Q 7 Y 2 9 s Y W J v c m F k b 3 J f c m V z c G 9 u c 2 F 2 Z W w m c X V v d D s s J n F 1 b 3 Q 7 Z X F 1 a X B h b W V u d G 8 m c X V v d D s s J n F 1 b 3 Q 7 c W 5 0 X 2 V x d W l w Y W 1 l b n R v J n F 1 b 3 Q 7 L C Z x d W 9 0 O 2 N j X 2 1 v Z H V s b y Z x d W 9 0 O y w m c X V v d D t z b 2 x p Y 2 l 0 Y W N h b y Z x d W 9 0 O y w m c X V v d D t y Z X B y b 2 d y Y W 1 h Y 2 F v J n F 1 b 3 Q 7 L C Z x d W 9 0 O 2 N h b m N l b G F t Z W 5 0 b y Z x d W 9 0 O y w m c X V v d D t p Z F 9 l c X V p c C Z x d W 9 0 O y w m c X V v d D t k Y X R h X 3 J l c 2 V y d m E m c X V v d D s s J n F 1 b 3 Q 7 Z G F 0 Y V 9 j Y W x j J n F 1 b 3 Q 7 L C Z x d W 9 0 O 2 h v c m F f c m V z Z X J 2 Y S Z x d W 9 0 O y w m c X V v d D t o b 3 J h X 2 N h b G M m c X V v d D s s J n F 1 b 3 Q 7 Z W 1 l c m d f a n V z d C Z x d W 9 0 O y w m c X V v d D t m Y X p l b m R h X 2 9 y a W d l b S Z x d W 9 0 O y w m c X V v d D t m Y X p l b m R h X 2 R l c 3 R p b m 8 m c X V v d D s s J n F 1 b 3 Q 7 b 2 J z Z X J 2 J n F 1 b 3 Q 7 L C Z x d W 9 0 O 2 5 v d G V f c m V j a W J v J n F 1 b 3 Q 7 L C Z x d W 9 0 O 2 l k X 3 J l c 2 V y d m E m c X V v d D s s J n F 1 b 3 Q 7 b m 9 0 Z V 9 p Z C Z x d W 9 0 O y w m c X V v d D t u b 3 R l X 3 N v b G l j a X R h Y 2 F v J n F 1 b 3 Q 7 L C Z x d W 9 0 O 2 5 v d G V f a n V z d G l m a W N h d G l 2 Y S Z x d W 9 0 O y w m c X V v d D t u b 3 R l X 2 R h d G E m c X V v d D s s J n F 1 b 3 Q 7 b m 9 0 Z V 9 o b 3 J h J n F 1 b 3 Q 7 L C Z x d W 9 0 O 2 5 v d G V f b 3 J p Z 2 V t J n F 1 b 3 Q 7 L C Z x d W 9 0 O 2 5 v d G V f Z G V z d G l u b y Z x d W 9 0 O y w m c X V v d D t j c m V h d G V k X 2 R h d G U m c X V v d D s s J n F 1 b 3 Q 7 Y 3 J l Y X R l Z F 9 1 c 2 V y J n F 1 b 3 Q 7 L C Z x d W 9 0 O 2 x h c 3 R f Z W R p d G V k X 2 R h d G U m c X V v d D s s J n F 1 b 3 Q 7 b G F z d F 9 l Z G l 0 Z W R f d X N l c i Z x d W 9 0 O y w m c X V v d D t 4 J n F 1 b 3 Q 7 L C Z x d W 9 0 O 3 k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d W x h c m l v X z g v V G l w b y B B b H R l c m F k b y 5 7 b 2 J q Z W N 0 a W Q s M H 0 m c X V v d D s s J n F 1 b 3 Q 7 U 2 V j d G l v b j E v R m 9 y b X V s Y X J p b 1 8 4 L 1 R p c G 8 g Q W x 0 Z X J h Z G 8 u e 2 d s b 2 J h b G l k L D F 9 J n F 1 b 3 Q 7 L C Z x d W 9 0 O 1 N l Y 3 R p b 2 4 x L 0 Z v c m 1 1 b G F y a W 9 f O C 9 U a X B v I E F s d G V y Y W R v L n t t Z W 5 1 L D J 9 J n F 1 b 3 Q 7 L C Z x d W 9 0 O 1 N l Y 3 R p b 2 4 x L 0 Z v c m 1 1 b G F y a W 9 f O C 9 U a X B v I E F s d G V y Y W R v L n t k Y X R h X y w z f S Z x d W 9 0 O y w m c X V v d D t T Z W N 0 a W 9 u M S 9 G b 3 J t d W x h c m l v X z g v V G l w b y B B b H R l c m F k b y 5 7 Y 2 9 s Y W J v c m F k b 3 J f c m V z c G 9 u c 2 F 2 Z W w s N H 0 m c X V v d D s s J n F 1 b 3 Q 7 U 2 V j d G l v b j E v R m 9 y b X V s Y X J p b 1 8 4 L 1 R p c G 8 g Q W x 0 Z X J h Z G 8 u e 2 V x d W l w Y W 1 l b n R v L D V 9 J n F 1 b 3 Q 7 L C Z x d W 9 0 O 1 N l Y 3 R p b 2 4 x L 0 Z v c m 1 1 b G F y a W 9 f O C 9 U a X B v I E F s d G V y Y W R v L n t x b n R f Z X F 1 a X B h b W V u d G 8 s N n 0 m c X V v d D s s J n F 1 b 3 Q 7 U 2 V j d G l v b j E v R m 9 y b X V s Y X J p b 1 8 4 L 1 R p c G 8 g Q W x 0 Z X J h Z G 8 u e 2 N j X 2 1 v Z H V s b y w 3 f S Z x d W 9 0 O y w m c X V v d D t T Z W N 0 a W 9 u M S 9 G b 3 J t d W x h c m l v X z g v V G l w b y B B b H R l c m F k b y 5 7 c 2 9 s a W N p d G F j Y W 8 s O H 0 m c X V v d D s s J n F 1 b 3 Q 7 U 2 V j d G l v b j E v R m 9 y b X V s Y X J p b 1 8 4 L 1 R p c G 8 g Q W x 0 Z X J h Z G 8 u e 3 J l c H J v Z 3 J h b W F j Y W 8 s O X 0 m c X V v d D s s J n F 1 b 3 Q 7 U 2 V j d G l v b j E v R m 9 y b X V s Y X J p b 1 8 4 L 1 R p c G 8 g Q W x 0 Z X J h Z G 8 u e 2 N h b m N l b G F t Z W 5 0 b y w x M H 0 m c X V v d D s s J n F 1 b 3 Q 7 U 2 V j d G l v b j E v R m 9 y b X V s Y X J p b 1 8 4 L 1 R p c G 8 g Q W x 0 Z X J h Z G 8 u e 2 l k X 2 V x d W l w L D E x f S Z x d W 9 0 O y w m c X V v d D t T Z W N 0 a W 9 u M S 9 G b 3 J t d W x h c m l v X z g v V G l w b y B B b H R l c m F k b y 5 7 Z G F 0 Y V 9 y Z X N l c n Z h L D E y f S Z x d W 9 0 O y w m c X V v d D t T Z W N 0 a W 9 u M S 9 G b 3 J t d W x h c m l v X z g v V G l w b y B B b H R l c m F k b y 5 7 Z G F 0 Y V 9 j Y W x j L D E z f S Z x d W 9 0 O y w m c X V v d D t T Z W N 0 a W 9 u M S 9 G b 3 J t d W x h c m l v X z g v V G l w b y B B b H R l c m F k b y 5 7 a G 9 y Y V 9 y Z X N l c n Z h L D E 0 f S Z x d W 9 0 O y w m c X V v d D t T Z W N 0 a W 9 u M S 9 G b 3 J t d W x h c m l v X z g v V G l w b y B B b H R l c m F k b y 5 7 a G 9 y Y V 9 j Y W x j L D E 1 f S Z x d W 9 0 O y w m c X V v d D t T Z W N 0 a W 9 u M S 9 G b 3 J t d W x h c m l v X z g v V G l w b y B B b H R l c m F k b y 5 7 Z W 1 l c m d f a n V z d C w x N n 0 m c X V v d D s s J n F 1 b 3 Q 7 U 2 V j d G l v b j E v R m 9 y b X V s Y X J p b 1 8 4 L 1 R p c G 8 g Q W x 0 Z X J h Z G 8 u e 2 Z h e m V u Z G F f b 3 J p Z 2 V t L D E 3 f S Z x d W 9 0 O y w m c X V v d D t T Z W N 0 a W 9 u M S 9 G b 3 J t d W x h c m l v X z g v V G l w b y B B b H R l c m F k b y 5 7 Z m F 6 Z W 5 k Y V 9 k Z X N 0 a W 5 v L D E 4 f S Z x d W 9 0 O y w m c X V v d D t T Z W N 0 a W 9 u M S 9 G b 3 J t d W x h c m l v X z g v V G l w b y B B b H R l c m F k b y 5 7 b 2 J z Z X J 2 L D E 5 f S Z x d W 9 0 O y w m c X V v d D t T Z W N 0 a W 9 u M S 9 G b 3 J t d W x h c m l v X z g v V G l w b y B B b H R l c m F k b y 5 7 b m 9 0 Z V 9 y Z W N p Y m 8 s M j B 9 J n F 1 b 3 Q 7 L C Z x d W 9 0 O 1 N l Y 3 R p b 2 4 x L 0 Z v c m 1 1 b G F y a W 9 f O C 9 U a X B v I E F s d G V y Y W R v L n t p Z F 9 y Z X N l c n Z h L D I x f S Z x d W 9 0 O y w m c X V v d D t T Z W N 0 a W 9 u M S 9 G b 3 J t d W x h c m l v X z g v V G l w b y B B b H R l c m F k b y 5 7 b m 9 0 Z V 9 p Z C w y M n 0 m c X V v d D s s J n F 1 b 3 Q 7 U 2 V j d G l v b j E v R m 9 y b X V s Y X J p b 1 8 4 L 1 R p c G 8 g Q W x 0 Z X J h Z G 8 u e 2 5 v d G V f c 2 9 s a W N p d G F j Y W 8 s M j N 9 J n F 1 b 3 Q 7 L C Z x d W 9 0 O 1 N l Y 3 R p b 2 4 x L 0 Z v c m 1 1 b G F y a W 9 f O C 9 U a X B v I E F s d G V y Y W R v L n t u b 3 R l X 2 p 1 c 3 R p Z m l j Y X R p d m E s M j R 9 J n F 1 b 3 Q 7 L C Z x d W 9 0 O 1 N l Y 3 R p b 2 4 x L 0 Z v c m 1 1 b G F y a W 9 f O C 9 U a X B v I E F s d G V y Y W R v L n t u b 3 R l X 2 R h d G E s M j V 9 J n F 1 b 3 Q 7 L C Z x d W 9 0 O 1 N l Y 3 R p b 2 4 x L 0 Z v c m 1 1 b G F y a W 9 f O C 9 U a X B v I E F s d G V y Y W R v L n t u b 3 R l X 2 h v c m E s M j Z 9 J n F 1 b 3 Q 7 L C Z x d W 9 0 O 1 N l Y 3 R p b 2 4 x L 0 Z v c m 1 1 b G F y a W 9 f O C 9 U a X B v I E F s d G V y Y W R v L n t u b 3 R l X 2 9 y a W d l b S w y N 3 0 m c X V v d D s s J n F 1 b 3 Q 7 U 2 V j d G l v b j E v R m 9 y b X V s Y X J p b 1 8 4 L 1 R p c G 8 g Q W x 0 Z X J h Z G 8 u e 2 5 v d G V f Z G V z d G l u b y w y O H 0 m c X V v d D s s J n F 1 b 3 Q 7 U 2 V j d G l v b j E v R m 9 y b X V s Y X J p b 1 8 4 L 1 R p c G 8 g Q W x 0 Z X J h Z G 8 u e 2 N y Z W F 0 Z W R f Z G F 0 Z S w y O X 0 m c X V v d D s s J n F 1 b 3 Q 7 U 2 V j d G l v b j E v R m 9 y b X V s Y X J p b 1 8 4 L 1 R p c G 8 g Q W x 0 Z X J h Z G 8 u e 2 N y Z W F 0 Z W R f d X N l c i w z M H 0 m c X V v d D s s J n F 1 b 3 Q 7 U 2 V j d G l v b j E v R m 9 y b X V s Y X J p b 1 8 4 L 1 R p c G 8 g Q W x 0 Z X J h Z G 8 u e 2 x h c 3 R f Z W R p d G V k X 2 R h d G U s M z F 9 J n F 1 b 3 Q 7 L C Z x d W 9 0 O 1 N l Y 3 R p b 2 4 x L 0 Z v c m 1 1 b G F y a W 9 f O C 9 U a X B v I E F s d G V y Y W R v L n t s Y X N 0 X 2 V k a X R l Z F 9 1 c 2 V y L D M y f S Z x d W 9 0 O y w m c X V v d D t T Z W N 0 a W 9 u M S 9 G b 3 J t d W x h c m l v X z g v V G l w b y B B b H R l c m F k b y 5 7 e C w z M 3 0 m c X V v d D s s J n F 1 b 3 Q 7 U 2 V j d G l v b j E v R m 9 y b X V s Y X J p b 1 8 4 L 1 R p c G 8 g Q W x 0 Z X J h Z G 8 u e 3 k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G b 3 J t d W x h c m l v X z g v V G l w b y B B b H R l c m F k b y 5 7 b 2 J q Z W N 0 a W Q s M H 0 m c X V v d D s s J n F 1 b 3 Q 7 U 2 V j d G l v b j E v R m 9 y b X V s Y X J p b 1 8 4 L 1 R p c G 8 g Q W x 0 Z X J h Z G 8 u e 2 d s b 2 J h b G l k L D F 9 J n F 1 b 3 Q 7 L C Z x d W 9 0 O 1 N l Y 3 R p b 2 4 x L 0 Z v c m 1 1 b G F y a W 9 f O C 9 U a X B v I E F s d G V y Y W R v L n t t Z W 5 1 L D J 9 J n F 1 b 3 Q 7 L C Z x d W 9 0 O 1 N l Y 3 R p b 2 4 x L 0 Z v c m 1 1 b G F y a W 9 f O C 9 U a X B v I E F s d G V y Y W R v L n t k Y X R h X y w z f S Z x d W 9 0 O y w m c X V v d D t T Z W N 0 a W 9 u M S 9 G b 3 J t d W x h c m l v X z g v V G l w b y B B b H R l c m F k b y 5 7 Y 2 9 s Y W J v c m F k b 3 J f c m V z c G 9 u c 2 F 2 Z W w s N H 0 m c X V v d D s s J n F 1 b 3 Q 7 U 2 V j d G l v b j E v R m 9 y b X V s Y X J p b 1 8 4 L 1 R p c G 8 g Q W x 0 Z X J h Z G 8 u e 2 V x d W l w Y W 1 l b n R v L D V 9 J n F 1 b 3 Q 7 L C Z x d W 9 0 O 1 N l Y 3 R p b 2 4 x L 0 Z v c m 1 1 b G F y a W 9 f O C 9 U a X B v I E F s d G V y Y W R v L n t x b n R f Z X F 1 a X B h b W V u d G 8 s N n 0 m c X V v d D s s J n F 1 b 3 Q 7 U 2 V j d G l v b j E v R m 9 y b X V s Y X J p b 1 8 4 L 1 R p c G 8 g Q W x 0 Z X J h Z G 8 u e 2 N j X 2 1 v Z H V s b y w 3 f S Z x d W 9 0 O y w m c X V v d D t T Z W N 0 a W 9 u M S 9 G b 3 J t d W x h c m l v X z g v V G l w b y B B b H R l c m F k b y 5 7 c 2 9 s a W N p d G F j Y W 8 s O H 0 m c X V v d D s s J n F 1 b 3 Q 7 U 2 V j d G l v b j E v R m 9 y b X V s Y X J p b 1 8 4 L 1 R p c G 8 g Q W x 0 Z X J h Z G 8 u e 3 J l c H J v Z 3 J h b W F j Y W 8 s O X 0 m c X V v d D s s J n F 1 b 3 Q 7 U 2 V j d G l v b j E v R m 9 y b X V s Y X J p b 1 8 4 L 1 R p c G 8 g Q W x 0 Z X J h Z G 8 u e 2 N h b m N l b G F t Z W 5 0 b y w x M H 0 m c X V v d D s s J n F 1 b 3 Q 7 U 2 V j d G l v b j E v R m 9 y b X V s Y X J p b 1 8 4 L 1 R p c G 8 g Q W x 0 Z X J h Z G 8 u e 2 l k X 2 V x d W l w L D E x f S Z x d W 9 0 O y w m c X V v d D t T Z W N 0 a W 9 u M S 9 G b 3 J t d W x h c m l v X z g v V G l w b y B B b H R l c m F k b y 5 7 Z G F 0 Y V 9 y Z X N l c n Z h L D E y f S Z x d W 9 0 O y w m c X V v d D t T Z W N 0 a W 9 u M S 9 G b 3 J t d W x h c m l v X z g v V G l w b y B B b H R l c m F k b y 5 7 Z G F 0 Y V 9 j Y W x j L D E z f S Z x d W 9 0 O y w m c X V v d D t T Z W N 0 a W 9 u M S 9 G b 3 J t d W x h c m l v X z g v V G l w b y B B b H R l c m F k b y 5 7 a G 9 y Y V 9 y Z X N l c n Z h L D E 0 f S Z x d W 9 0 O y w m c X V v d D t T Z W N 0 a W 9 u M S 9 G b 3 J t d W x h c m l v X z g v V G l w b y B B b H R l c m F k b y 5 7 a G 9 y Y V 9 j Y W x j L D E 1 f S Z x d W 9 0 O y w m c X V v d D t T Z W N 0 a W 9 u M S 9 G b 3 J t d W x h c m l v X z g v V G l w b y B B b H R l c m F k b y 5 7 Z W 1 l c m d f a n V z d C w x N n 0 m c X V v d D s s J n F 1 b 3 Q 7 U 2 V j d G l v b j E v R m 9 y b X V s Y X J p b 1 8 4 L 1 R p c G 8 g Q W x 0 Z X J h Z G 8 u e 2 Z h e m V u Z G F f b 3 J p Z 2 V t L D E 3 f S Z x d W 9 0 O y w m c X V v d D t T Z W N 0 a W 9 u M S 9 G b 3 J t d W x h c m l v X z g v V G l w b y B B b H R l c m F k b y 5 7 Z m F 6 Z W 5 k Y V 9 k Z X N 0 a W 5 v L D E 4 f S Z x d W 9 0 O y w m c X V v d D t T Z W N 0 a W 9 u M S 9 G b 3 J t d W x h c m l v X z g v V G l w b y B B b H R l c m F k b y 5 7 b 2 J z Z X J 2 L D E 5 f S Z x d W 9 0 O y w m c X V v d D t T Z W N 0 a W 9 u M S 9 G b 3 J t d W x h c m l v X z g v V G l w b y B B b H R l c m F k b y 5 7 b m 9 0 Z V 9 y Z W N p Y m 8 s M j B 9 J n F 1 b 3 Q 7 L C Z x d W 9 0 O 1 N l Y 3 R p b 2 4 x L 0 Z v c m 1 1 b G F y a W 9 f O C 9 U a X B v I E F s d G V y Y W R v L n t p Z F 9 y Z X N l c n Z h L D I x f S Z x d W 9 0 O y w m c X V v d D t T Z W N 0 a W 9 u M S 9 G b 3 J t d W x h c m l v X z g v V G l w b y B B b H R l c m F k b y 5 7 b m 9 0 Z V 9 p Z C w y M n 0 m c X V v d D s s J n F 1 b 3 Q 7 U 2 V j d G l v b j E v R m 9 y b X V s Y X J p b 1 8 4 L 1 R p c G 8 g Q W x 0 Z X J h Z G 8 u e 2 5 v d G V f c 2 9 s a W N p d G F j Y W 8 s M j N 9 J n F 1 b 3 Q 7 L C Z x d W 9 0 O 1 N l Y 3 R p b 2 4 x L 0 Z v c m 1 1 b G F y a W 9 f O C 9 U a X B v I E F s d G V y Y W R v L n t u b 3 R l X 2 p 1 c 3 R p Z m l j Y X R p d m E s M j R 9 J n F 1 b 3 Q 7 L C Z x d W 9 0 O 1 N l Y 3 R p b 2 4 x L 0 Z v c m 1 1 b G F y a W 9 f O C 9 U a X B v I E F s d G V y Y W R v L n t u b 3 R l X 2 R h d G E s M j V 9 J n F 1 b 3 Q 7 L C Z x d W 9 0 O 1 N l Y 3 R p b 2 4 x L 0 Z v c m 1 1 b G F y a W 9 f O C 9 U a X B v I E F s d G V y Y W R v L n t u b 3 R l X 2 h v c m E s M j Z 9 J n F 1 b 3 Q 7 L C Z x d W 9 0 O 1 N l Y 3 R p b 2 4 x L 0 Z v c m 1 1 b G F y a W 9 f O C 9 U a X B v I E F s d G V y Y W R v L n t u b 3 R l X 2 9 y a W d l b S w y N 3 0 m c X V v d D s s J n F 1 b 3 Q 7 U 2 V j d G l v b j E v R m 9 y b X V s Y X J p b 1 8 4 L 1 R p c G 8 g Q W x 0 Z X J h Z G 8 u e 2 5 v d G V f Z G V z d G l u b y w y O H 0 m c X V v d D s s J n F 1 b 3 Q 7 U 2 V j d G l v b j E v R m 9 y b X V s Y X J p b 1 8 4 L 1 R p c G 8 g Q W x 0 Z X J h Z G 8 u e 2 N y Z W F 0 Z W R f Z G F 0 Z S w y O X 0 m c X V v d D s s J n F 1 b 3 Q 7 U 2 V j d G l v b j E v R m 9 y b X V s Y X J p b 1 8 4 L 1 R p c G 8 g Q W x 0 Z X J h Z G 8 u e 2 N y Z W F 0 Z W R f d X N l c i w z M H 0 m c X V v d D s s J n F 1 b 3 Q 7 U 2 V j d G l v b j E v R m 9 y b X V s Y X J p b 1 8 4 L 1 R p c G 8 g Q W x 0 Z X J h Z G 8 u e 2 x h c 3 R f Z W R p d G V k X 2 R h d G U s M z F 9 J n F 1 b 3 Q 7 L C Z x d W 9 0 O 1 N l Y 3 R p b 2 4 x L 0 Z v c m 1 1 b G F y a W 9 f O C 9 U a X B v I E F s d G V y Y W R v L n t s Y X N 0 X 2 V k a X R l Z F 9 1 c 2 V y L D M y f S Z x d W 9 0 O y w m c X V v d D t T Z W N 0 a W 9 u M S 9 G b 3 J t d W x h c m l v X z g v V G l w b y B B b H R l c m F k b y 5 7 e C w z M 3 0 m c X V v d D s s J n F 1 b 3 Q 7 U 2 V j d G l v b j E v R m 9 y b X V s Y X J p b 1 8 4 L 1 R p c G 8 g Q W x 0 Z X J h Z G 8 u e 3 k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d W x h c m l v X z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W x h c m l v X z g v R m 9 y b X V s Y X J p b 1 8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X V s Y X J p b 1 8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W x h c m l v X z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9 s a W N p d G F j Y W 9 f U H J h b m N o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N j g 2 M T R l N S 1 h Z D d m L T R j O G I t O T d j M y 0 5 M j E 4 N W M 3 M D Q 1 O D I i I C 8 + P E V u d H J 5 I F R 5 c G U 9 I k Z p b G x M Y X N 0 V X B k Y X R l Z C I g V m F s d W U 9 I m Q y M D I 0 L T E x L T I 1 V D I w O j M w O j Q 4 L j g z N D k x O T h a I i A v P j x F b n R y e S B U e X B l P S J G a W x s Q 2 9 s d W 1 u V H l w Z X M i I F Z h b H V l P S J z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b 2 J q Z W N 0 a W Q m c X V v d D s s J n F 1 b 3 Q 7 Z 2 x v Y m F s a W Q m c X V v d D s s J n F 1 b 3 Q 7 b W V u d S Z x d W 9 0 O y w m c X V v d D t k Y X R h X y Z x d W 9 0 O y w m c X V v d D t j b 2 x h Y m 9 y Y W R v c l 9 y Z X N w b 2 5 z Y X Z l b C Z x d W 9 0 O y w m c X V v d D t l c X V p c G F t Z W 5 0 b y Z x d W 9 0 O y w m c X V v d D t x b n R f Z X F 1 a X B h b W V u d G 8 m c X V v d D s s J n F 1 b 3 Q 7 Y 2 N f b W 9 k d W x v J n F 1 b 3 Q 7 L C Z x d W 9 0 O 3 F 1 Y W 5 0 a W R h Z G U m c X V v d D s s J n F 1 b 3 Q 7 Z W l 4 b 3 M m c X V v d D s s J n F 1 b 3 Q 7 c 2 9 s a W N p d G F j Y W 8 m c X V v d D s s J n F 1 b 3 Q 7 c m V w c m 9 n c m F t Y W N h b y Z x d W 9 0 O y w m c X V v d D t j Y W 5 j Z W x h b W V u d G 8 m c X V v d D s s J n F 1 b 3 Q 7 a W R f Z X F 1 a X A m c X V v d D s s J n F 1 b 3 Q 7 Z G F 0 Y V 9 y Z X N l c n Z h J n F 1 b 3 Q 7 L C Z x d W 9 0 O 2 R h d G F f Y 2 F s Y y Z x d W 9 0 O y w m c X V v d D t o b 3 J h X 3 J l c 2 V y d m E m c X V v d D s s J n F 1 b 3 Q 7 a G 9 y Y V 9 j Y W x j J n F 1 b 3 Q 7 L C Z x d W 9 0 O 2 V t Z X J n X 2 p 1 c 3 Q m c X V v d D s s J n F 1 b 3 Q 7 Z m F 6 Z W 5 k Y V 9 v c m l n Z W 0 m c X V v d D s s J n F 1 b 3 Q 7 Z m F 6 Z W 5 k Y V 9 k Z X N 0 a W 5 v J n F 1 b 3 Q 7 L C Z x d W 9 0 O 2 N o Y X Z l X 2 N l b n R y b y Z x d W 9 0 O y w m c X V v d D t j Z W 5 0 c m 9 f M S Z x d W 9 0 O y w m c X V v d D t v Y n N l c n Y m c X V v d D s s J n F 1 b 3 Q 7 d G l w b 1 9 k Z V 9 h Y 2 l k Z W 5 0 Z S Z x d W 9 0 O y w m c X V v d D t q d X N 0 a W Z p Y 2 F 0 a X Z h J n F 1 b 3 Q 7 L C Z x d W 9 0 O 2 5 v d G V f c m V j a W J v J n F 1 b 3 Q 7 L C Z x d W 9 0 O 2 l k X 3 J l c 2 V y d m E m c X V v d D s s J n F 1 b 3 Q 7 b m 9 0 Z V 9 p Z C Z x d W 9 0 O y w m c X V v d D t u b 3 R l X 3 N v b G l j a X R h Y 2 F v J n F 1 b 3 Q 7 L C Z x d W 9 0 O 2 5 v d G V f a n V z d G l m a W N h d G l 2 Y S Z x d W 9 0 O y w m c X V v d D t u b 3 R l X 2 R h d G E m c X V v d D s s J n F 1 b 3 Q 7 b m 9 0 Z V 9 o b 3 J h J n F 1 b 3 Q 7 L C Z x d W 9 0 O 2 5 v d G V f b 3 J p Z 2 V t J n F 1 b 3 Q 7 L C Z x d W 9 0 O 2 5 v d G V f Z G V z d G l u b y Z x d W 9 0 O y w m c X V v d D t j c m V h d G V k X 2 R h d G U m c X V v d D s s J n F 1 b 3 Q 7 Y 3 J l Y X R l Z F 9 1 c 2 V y J n F 1 b 3 Q 7 L C Z x d W 9 0 O 2 x h c 3 R f Z W R p d G V k X 2 R h d G U m c X V v d D s s J n F 1 b 3 Q 7 b G F z d F 9 l Z G l 0 Z W R f d X N l c i Z x d W 9 0 O y w m c X V v d D t 0 a X B v X 2 R l X 2 1 v d m l t Z W 5 0 Y W N h b y Z x d W 9 0 O y w m c X V v d D t 4 J n F 1 b 3 Q 7 L C Z x d W 9 0 O 3 k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p Y 2 l 0 Y W N h b 1 9 Q c m F u Y 2 h h L 0 N h Y m X D p 2 F s a G 9 z I F B y b 2 1 v d m l k b 3 M u e 2 9 i a m V j d G l k L D B 9 J n F 1 b 3 Q 7 L C Z x d W 9 0 O 1 N l Y 3 R p b 2 4 x L 1 N v b G l j a X R h Y 2 F v X 1 B y Y W 5 j a G E v Q 2 F i Z c O n Y W x o b 3 M g U H J v b W 9 2 a W R v c y 5 7 Z 2 x v Y m F s a W Q s M X 0 m c X V v d D s s J n F 1 b 3 Q 7 U 2 V j d G l v b j E v U 2 9 s a W N p d G F j Y W 9 f U H J h b m N o Y S 9 D Y W J l w 6 d h b G h v c y B Q c m 9 t b 3 Z p Z G 9 z L n t t Z W 5 1 L D J 9 J n F 1 b 3 Q 7 L C Z x d W 9 0 O 1 N l Y 3 R p b 2 4 x L 1 N v b G l j a X R h Y 2 F v X 1 B y Y W 5 j a G E v Q 2 F i Z c O n Y W x o b 3 M g U H J v b W 9 2 a W R v c y 5 7 Z G F 0 Y V 8 s M 3 0 m c X V v d D s s J n F 1 b 3 Q 7 U 2 V j d G l v b j E v U 2 9 s a W N p d G F j Y W 9 f U H J h b m N o Y S 9 D Y W J l w 6 d h b G h v c y B Q c m 9 t b 3 Z p Z G 9 z L n t j b 2 x h Y m 9 y Y W R v c l 9 y Z X N w b 2 5 z Y X Z l b C w 0 f S Z x d W 9 0 O y w m c X V v d D t T Z W N 0 a W 9 u M S 9 T b 2 x p Y 2 l 0 Y W N h b 1 9 Q c m F u Y 2 h h L 0 N h Y m X D p 2 F s a G 9 z I F B y b 2 1 v d m l k b 3 M u e 2 V x d W l w Y W 1 l b n R v L D V 9 J n F 1 b 3 Q 7 L C Z x d W 9 0 O 1 N l Y 3 R p b 2 4 x L 1 N v b G l j a X R h Y 2 F v X 1 B y Y W 5 j a G E v Q 2 F i Z c O n Y W x o b 3 M g U H J v b W 9 2 a W R v c y 5 7 c W 5 0 X 2 V x d W l w Y W 1 l b n R v L D Z 9 J n F 1 b 3 Q 7 L C Z x d W 9 0 O 1 N l Y 3 R p b 2 4 x L 1 N v b G l j a X R h Y 2 F v X 1 B y Y W 5 j a G E v Q 2 F i Z c O n Y W x o b 3 M g U H J v b W 9 2 a W R v c y 5 7 Y 2 N f b W 9 k d W x v L D d 9 J n F 1 b 3 Q 7 L C Z x d W 9 0 O 1 N l Y 3 R p b 2 4 x L 1 N v b G l j a X R h Y 2 F v X 1 B y Y W 5 j a G E v Q 2 F i Z c O n Y W x o b 3 M g U H J v b W 9 2 a W R v c y 5 7 c X V h b n R p Z G F k Z S w 4 f S Z x d W 9 0 O y w m c X V v d D t T Z W N 0 a W 9 u M S 9 T b 2 x p Y 2 l 0 Y W N h b 1 9 Q c m F u Y 2 h h L 0 N h Y m X D p 2 F s a G 9 z I F B y b 2 1 v d m l k b 3 M u e 2 V p e G 9 z L D l 9 J n F 1 b 3 Q 7 L C Z x d W 9 0 O 1 N l Y 3 R p b 2 4 x L 1 N v b G l j a X R h Y 2 F v X 1 B y Y W 5 j a G E v Q 2 F i Z c O n Y W x o b 3 M g U H J v b W 9 2 a W R v c y 5 7 c 2 9 s a W N p d G F j Y W 8 s M T B 9 J n F 1 b 3 Q 7 L C Z x d W 9 0 O 1 N l Y 3 R p b 2 4 x L 1 N v b G l j a X R h Y 2 F v X 1 B y Y W 5 j a G E v Q 2 F i Z c O n Y W x o b 3 M g U H J v b W 9 2 a W R v c y 5 7 c m V w c m 9 n c m F t Y W N h b y w x M X 0 m c X V v d D s s J n F 1 b 3 Q 7 U 2 V j d G l v b j E v U 2 9 s a W N p d G F j Y W 9 f U H J h b m N o Y S 9 D Y W J l w 6 d h b G h v c y B Q c m 9 t b 3 Z p Z G 9 z L n t j Y W 5 j Z W x h b W V u d G 8 s M T J 9 J n F 1 b 3 Q 7 L C Z x d W 9 0 O 1 N l Y 3 R p b 2 4 x L 1 N v b G l j a X R h Y 2 F v X 1 B y Y W 5 j a G E v Q 2 F i Z c O n Y W x o b 3 M g U H J v b W 9 2 a W R v c y 5 7 a W R f Z X F 1 a X A s M T N 9 J n F 1 b 3 Q 7 L C Z x d W 9 0 O 1 N l Y 3 R p b 2 4 x L 1 N v b G l j a X R h Y 2 F v X 1 B y Y W 5 j a G E v Q 2 F i Z c O n Y W x o b 3 M g U H J v b W 9 2 a W R v c y 5 7 Z G F 0 Y V 9 y Z X N l c n Z h L D E 0 f S Z x d W 9 0 O y w m c X V v d D t T Z W N 0 a W 9 u M S 9 T b 2 x p Y 2 l 0 Y W N h b 1 9 Q c m F u Y 2 h h L 0 N h Y m X D p 2 F s a G 9 z I F B y b 2 1 v d m l k b 3 M u e 2 R h d G F f Y 2 F s Y y w x N X 0 m c X V v d D s s J n F 1 b 3 Q 7 U 2 V j d G l v b j E v U 2 9 s a W N p d G F j Y W 9 f U H J h b m N o Y S 9 D Y W J l w 6 d h b G h v c y B Q c m 9 t b 3 Z p Z G 9 z L n t o b 3 J h X 3 J l c 2 V y d m E s M T Z 9 J n F 1 b 3 Q 7 L C Z x d W 9 0 O 1 N l Y 3 R p b 2 4 x L 1 N v b G l j a X R h Y 2 F v X 1 B y Y W 5 j a G E v Q 2 F i Z c O n Y W x o b 3 M g U H J v b W 9 2 a W R v c y 5 7 a G 9 y Y V 9 j Y W x j L D E 3 f S Z x d W 9 0 O y w m c X V v d D t T Z W N 0 a W 9 u M S 9 T b 2 x p Y 2 l 0 Y W N h b 1 9 Q c m F u Y 2 h h L 0 N h Y m X D p 2 F s a G 9 z I F B y b 2 1 v d m l k b 3 M u e 2 V t Z X J n X 2 p 1 c 3 Q s M T h 9 J n F 1 b 3 Q 7 L C Z x d W 9 0 O 1 N l Y 3 R p b 2 4 x L 1 N v b G l j a X R h Y 2 F v X 1 B y Y W 5 j a G E v Q 2 F i Z c O n Y W x o b 3 M g U H J v b W 9 2 a W R v c y 5 7 Z m F 6 Z W 5 k Y V 9 v c m l n Z W 0 s M T l 9 J n F 1 b 3 Q 7 L C Z x d W 9 0 O 1 N l Y 3 R p b 2 4 x L 1 N v b G l j a X R h Y 2 F v X 1 B y Y W 5 j a G E v Q 2 F i Z c O n Y W x o b 3 M g U H J v b W 9 2 a W R v c y 5 7 Z m F 6 Z W 5 k Y V 9 k Z X N 0 a W 5 v L D I w f S Z x d W 9 0 O y w m c X V v d D t T Z W N 0 a W 9 u M S 9 T b 2 x p Y 2 l 0 Y W N h b 1 9 Q c m F u Y 2 h h L 0 N h Y m X D p 2 F s a G 9 z I F B y b 2 1 v d m l k b 3 M u e 2 N o Y X Z l X 2 N l b n R y b y w y M X 0 m c X V v d D s s J n F 1 b 3 Q 7 U 2 V j d G l v b j E v U 2 9 s a W N p d G F j Y W 9 f U H J h b m N o Y S 9 D Y W J l w 6 d h b G h v c y B Q c m 9 t b 3 Z p Z G 9 z L n t j Z W 5 0 c m 9 f M S w y M n 0 m c X V v d D s s J n F 1 b 3 Q 7 U 2 V j d G l v b j E v U 2 9 s a W N p d G F j Y W 9 f U H J h b m N o Y S 9 D Y W J l w 6 d h b G h v c y B Q c m 9 t b 3 Z p Z G 9 z L n t v Y n N l c n Y s M j N 9 J n F 1 b 3 Q 7 L C Z x d W 9 0 O 1 N l Y 3 R p b 2 4 x L 1 N v b G l j a X R h Y 2 F v X 1 B y Y W 5 j a G E v Q 2 F i Z c O n Y W x o b 3 M g U H J v b W 9 2 a W R v c y 5 7 d G l w b 1 9 k Z V 9 h Y 2 l k Z W 5 0 Z S w y N H 0 m c X V v d D s s J n F 1 b 3 Q 7 U 2 V j d G l v b j E v U 2 9 s a W N p d G F j Y W 9 f U H J h b m N o Y S 9 D Y W J l w 6 d h b G h v c y B Q c m 9 t b 3 Z p Z G 9 z L n t q d X N 0 a W Z p Y 2 F 0 a X Z h L D I 1 f S Z x d W 9 0 O y w m c X V v d D t T Z W N 0 a W 9 u M S 9 T b 2 x p Y 2 l 0 Y W N h b 1 9 Q c m F u Y 2 h h L 0 N h Y m X D p 2 F s a G 9 z I F B y b 2 1 v d m l k b 3 M u e 2 5 v d G V f c m V j a W J v L D I 2 f S Z x d W 9 0 O y w m c X V v d D t T Z W N 0 a W 9 u M S 9 T b 2 x p Y 2 l 0 Y W N h b 1 9 Q c m F u Y 2 h h L 0 N h Y m X D p 2 F s a G 9 z I F B y b 2 1 v d m l k b 3 M u e 2 l k X 3 J l c 2 V y d m E s M j d 9 J n F 1 b 3 Q 7 L C Z x d W 9 0 O 1 N l Y 3 R p b 2 4 x L 1 N v b G l j a X R h Y 2 F v X 1 B y Y W 5 j a G E v Q 2 F i Z c O n Y W x o b 3 M g U H J v b W 9 2 a W R v c y 5 7 b m 9 0 Z V 9 p Z C w y O H 0 m c X V v d D s s J n F 1 b 3 Q 7 U 2 V j d G l v b j E v U 2 9 s a W N p d G F j Y W 9 f U H J h b m N o Y S 9 D Y W J l w 6 d h b G h v c y B Q c m 9 t b 3 Z p Z G 9 z L n t u b 3 R l X 3 N v b G l j a X R h Y 2 F v L D I 5 f S Z x d W 9 0 O y w m c X V v d D t T Z W N 0 a W 9 u M S 9 T b 2 x p Y 2 l 0 Y W N h b 1 9 Q c m F u Y 2 h h L 0 N h Y m X D p 2 F s a G 9 z I F B y b 2 1 v d m l k b 3 M u e 2 5 v d G V f a n V z d G l m a W N h d G l 2 Y S w z M H 0 m c X V v d D s s J n F 1 b 3 Q 7 U 2 V j d G l v b j E v U 2 9 s a W N p d G F j Y W 9 f U H J h b m N o Y S 9 D Y W J l w 6 d h b G h v c y B Q c m 9 t b 3 Z p Z G 9 z L n t u b 3 R l X 2 R h d G E s M z F 9 J n F 1 b 3 Q 7 L C Z x d W 9 0 O 1 N l Y 3 R p b 2 4 x L 1 N v b G l j a X R h Y 2 F v X 1 B y Y W 5 j a G E v Q 2 F i Z c O n Y W x o b 3 M g U H J v b W 9 2 a W R v c y 5 7 b m 9 0 Z V 9 o b 3 J h L D M y f S Z x d W 9 0 O y w m c X V v d D t T Z W N 0 a W 9 u M S 9 T b 2 x p Y 2 l 0 Y W N h b 1 9 Q c m F u Y 2 h h L 0 N h Y m X D p 2 F s a G 9 z I F B y b 2 1 v d m l k b 3 M u e 2 5 v d G V f b 3 J p Z 2 V t L D M z f S Z x d W 9 0 O y w m c X V v d D t T Z W N 0 a W 9 u M S 9 T b 2 x p Y 2 l 0 Y W N h b 1 9 Q c m F u Y 2 h h L 0 N h Y m X D p 2 F s a G 9 z I F B y b 2 1 v d m l k b 3 M u e 2 5 v d G V f Z G V z d G l u b y w z N H 0 m c X V v d D s s J n F 1 b 3 Q 7 U 2 V j d G l v b j E v U 2 9 s a W N p d G F j Y W 9 f U H J h b m N o Y S 9 D Y W J l w 6 d h b G h v c y B Q c m 9 t b 3 Z p Z G 9 z L n t j c m V h d G V k X 2 R h d G U s M z V 9 J n F 1 b 3 Q 7 L C Z x d W 9 0 O 1 N l Y 3 R p b 2 4 x L 1 N v b G l j a X R h Y 2 F v X 1 B y Y W 5 j a G E v Q 2 F i Z c O n Y W x o b 3 M g U H J v b W 9 2 a W R v c y 5 7 Y 3 J l Y X R l Z F 9 1 c 2 V y L D M 2 f S Z x d W 9 0 O y w m c X V v d D t T Z W N 0 a W 9 u M S 9 T b 2 x p Y 2 l 0 Y W N h b 1 9 Q c m F u Y 2 h h L 0 N h Y m X D p 2 F s a G 9 z I F B y b 2 1 v d m l k b 3 M u e 2 x h c 3 R f Z W R p d G V k X 2 R h d G U s M z d 9 J n F 1 b 3 Q 7 L C Z x d W 9 0 O 1 N l Y 3 R p b 2 4 x L 1 N v b G l j a X R h Y 2 F v X 1 B y Y W 5 j a G E v Q 2 F i Z c O n Y W x o b 3 M g U H J v b W 9 2 a W R v c y 5 7 b G F z d F 9 l Z G l 0 Z W R f d X N l c i w z O H 0 m c X V v d D s s J n F 1 b 3 Q 7 U 2 V j d G l v b j E v U 2 9 s a W N p d G F j Y W 9 f U H J h b m N o Y S 9 D Y W J l w 6 d h b G h v c y B Q c m 9 t b 3 Z p Z G 9 z L n t 0 a X B v X 2 R l X 2 1 v d m l t Z W 5 0 Y W N h b y w z O X 0 m c X V v d D s s J n F 1 b 3 Q 7 U 2 V j d G l v b j E v U 2 9 s a W N p d G F j Y W 9 f U H J h b m N o Y S 9 D Y W J l w 6 d h b G h v c y B Q c m 9 t b 3 Z p Z G 9 z L n t 4 L D Q w f S Z x d W 9 0 O y w m c X V v d D t T Z W N 0 a W 9 u M S 9 T b 2 x p Y 2 l 0 Y W N h b 1 9 Q c m F u Y 2 h h L 0 N h Y m X D p 2 F s a G 9 z I F B y b 2 1 v d m l k b 3 M u e 3 k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T b 2 x p Y 2 l 0 Y W N h b 1 9 Q c m F u Y 2 h h L 0 N h Y m X D p 2 F s a G 9 z I F B y b 2 1 v d m l k b 3 M u e 2 9 i a m V j d G l k L D B 9 J n F 1 b 3 Q 7 L C Z x d W 9 0 O 1 N l Y 3 R p b 2 4 x L 1 N v b G l j a X R h Y 2 F v X 1 B y Y W 5 j a G E v Q 2 F i Z c O n Y W x o b 3 M g U H J v b W 9 2 a W R v c y 5 7 Z 2 x v Y m F s a W Q s M X 0 m c X V v d D s s J n F 1 b 3 Q 7 U 2 V j d G l v b j E v U 2 9 s a W N p d G F j Y W 9 f U H J h b m N o Y S 9 D Y W J l w 6 d h b G h v c y B Q c m 9 t b 3 Z p Z G 9 z L n t t Z W 5 1 L D J 9 J n F 1 b 3 Q 7 L C Z x d W 9 0 O 1 N l Y 3 R p b 2 4 x L 1 N v b G l j a X R h Y 2 F v X 1 B y Y W 5 j a G E v Q 2 F i Z c O n Y W x o b 3 M g U H J v b W 9 2 a W R v c y 5 7 Z G F 0 Y V 8 s M 3 0 m c X V v d D s s J n F 1 b 3 Q 7 U 2 V j d G l v b j E v U 2 9 s a W N p d G F j Y W 9 f U H J h b m N o Y S 9 D Y W J l w 6 d h b G h v c y B Q c m 9 t b 3 Z p Z G 9 z L n t j b 2 x h Y m 9 y Y W R v c l 9 y Z X N w b 2 5 z Y X Z l b C w 0 f S Z x d W 9 0 O y w m c X V v d D t T Z W N 0 a W 9 u M S 9 T b 2 x p Y 2 l 0 Y W N h b 1 9 Q c m F u Y 2 h h L 0 N h Y m X D p 2 F s a G 9 z I F B y b 2 1 v d m l k b 3 M u e 2 V x d W l w Y W 1 l b n R v L D V 9 J n F 1 b 3 Q 7 L C Z x d W 9 0 O 1 N l Y 3 R p b 2 4 x L 1 N v b G l j a X R h Y 2 F v X 1 B y Y W 5 j a G E v Q 2 F i Z c O n Y W x o b 3 M g U H J v b W 9 2 a W R v c y 5 7 c W 5 0 X 2 V x d W l w Y W 1 l b n R v L D Z 9 J n F 1 b 3 Q 7 L C Z x d W 9 0 O 1 N l Y 3 R p b 2 4 x L 1 N v b G l j a X R h Y 2 F v X 1 B y Y W 5 j a G E v Q 2 F i Z c O n Y W x o b 3 M g U H J v b W 9 2 a W R v c y 5 7 Y 2 N f b W 9 k d W x v L D d 9 J n F 1 b 3 Q 7 L C Z x d W 9 0 O 1 N l Y 3 R p b 2 4 x L 1 N v b G l j a X R h Y 2 F v X 1 B y Y W 5 j a G E v Q 2 F i Z c O n Y W x o b 3 M g U H J v b W 9 2 a W R v c y 5 7 c X V h b n R p Z G F k Z S w 4 f S Z x d W 9 0 O y w m c X V v d D t T Z W N 0 a W 9 u M S 9 T b 2 x p Y 2 l 0 Y W N h b 1 9 Q c m F u Y 2 h h L 0 N h Y m X D p 2 F s a G 9 z I F B y b 2 1 v d m l k b 3 M u e 2 V p e G 9 z L D l 9 J n F 1 b 3 Q 7 L C Z x d W 9 0 O 1 N l Y 3 R p b 2 4 x L 1 N v b G l j a X R h Y 2 F v X 1 B y Y W 5 j a G E v Q 2 F i Z c O n Y W x o b 3 M g U H J v b W 9 2 a W R v c y 5 7 c 2 9 s a W N p d G F j Y W 8 s M T B 9 J n F 1 b 3 Q 7 L C Z x d W 9 0 O 1 N l Y 3 R p b 2 4 x L 1 N v b G l j a X R h Y 2 F v X 1 B y Y W 5 j a G E v Q 2 F i Z c O n Y W x o b 3 M g U H J v b W 9 2 a W R v c y 5 7 c m V w c m 9 n c m F t Y W N h b y w x M X 0 m c X V v d D s s J n F 1 b 3 Q 7 U 2 V j d G l v b j E v U 2 9 s a W N p d G F j Y W 9 f U H J h b m N o Y S 9 D Y W J l w 6 d h b G h v c y B Q c m 9 t b 3 Z p Z G 9 z L n t j Y W 5 j Z W x h b W V u d G 8 s M T J 9 J n F 1 b 3 Q 7 L C Z x d W 9 0 O 1 N l Y 3 R p b 2 4 x L 1 N v b G l j a X R h Y 2 F v X 1 B y Y W 5 j a G E v Q 2 F i Z c O n Y W x o b 3 M g U H J v b W 9 2 a W R v c y 5 7 a W R f Z X F 1 a X A s M T N 9 J n F 1 b 3 Q 7 L C Z x d W 9 0 O 1 N l Y 3 R p b 2 4 x L 1 N v b G l j a X R h Y 2 F v X 1 B y Y W 5 j a G E v Q 2 F i Z c O n Y W x o b 3 M g U H J v b W 9 2 a W R v c y 5 7 Z G F 0 Y V 9 y Z X N l c n Z h L D E 0 f S Z x d W 9 0 O y w m c X V v d D t T Z W N 0 a W 9 u M S 9 T b 2 x p Y 2 l 0 Y W N h b 1 9 Q c m F u Y 2 h h L 0 N h Y m X D p 2 F s a G 9 z I F B y b 2 1 v d m l k b 3 M u e 2 R h d G F f Y 2 F s Y y w x N X 0 m c X V v d D s s J n F 1 b 3 Q 7 U 2 V j d G l v b j E v U 2 9 s a W N p d G F j Y W 9 f U H J h b m N o Y S 9 D Y W J l w 6 d h b G h v c y B Q c m 9 t b 3 Z p Z G 9 z L n t o b 3 J h X 3 J l c 2 V y d m E s M T Z 9 J n F 1 b 3 Q 7 L C Z x d W 9 0 O 1 N l Y 3 R p b 2 4 x L 1 N v b G l j a X R h Y 2 F v X 1 B y Y W 5 j a G E v Q 2 F i Z c O n Y W x o b 3 M g U H J v b W 9 2 a W R v c y 5 7 a G 9 y Y V 9 j Y W x j L D E 3 f S Z x d W 9 0 O y w m c X V v d D t T Z W N 0 a W 9 u M S 9 T b 2 x p Y 2 l 0 Y W N h b 1 9 Q c m F u Y 2 h h L 0 N h Y m X D p 2 F s a G 9 z I F B y b 2 1 v d m l k b 3 M u e 2 V t Z X J n X 2 p 1 c 3 Q s M T h 9 J n F 1 b 3 Q 7 L C Z x d W 9 0 O 1 N l Y 3 R p b 2 4 x L 1 N v b G l j a X R h Y 2 F v X 1 B y Y W 5 j a G E v Q 2 F i Z c O n Y W x o b 3 M g U H J v b W 9 2 a W R v c y 5 7 Z m F 6 Z W 5 k Y V 9 v c m l n Z W 0 s M T l 9 J n F 1 b 3 Q 7 L C Z x d W 9 0 O 1 N l Y 3 R p b 2 4 x L 1 N v b G l j a X R h Y 2 F v X 1 B y Y W 5 j a G E v Q 2 F i Z c O n Y W x o b 3 M g U H J v b W 9 2 a W R v c y 5 7 Z m F 6 Z W 5 k Y V 9 k Z X N 0 a W 5 v L D I w f S Z x d W 9 0 O y w m c X V v d D t T Z W N 0 a W 9 u M S 9 T b 2 x p Y 2 l 0 Y W N h b 1 9 Q c m F u Y 2 h h L 0 N h Y m X D p 2 F s a G 9 z I F B y b 2 1 v d m l k b 3 M u e 2 N o Y X Z l X 2 N l b n R y b y w y M X 0 m c X V v d D s s J n F 1 b 3 Q 7 U 2 V j d G l v b j E v U 2 9 s a W N p d G F j Y W 9 f U H J h b m N o Y S 9 D Y W J l w 6 d h b G h v c y B Q c m 9 t b 3 Z p Z G 9 z L n t j Z W 5 0 c m 9 f M S w y M n 0 m c X V v d D s s J n F 1 b 3 Q 7 U 2 V j d G l v b j E v U 2 9 s a W N p d G F j Y W 9 f U H J h b m N o Y S 9 D Y W J l w 6 d h b G h v c y B Q c m 9 t b 3 Z p Z G 9 z L n t v Y n N l c n Y s M j N 9 J n F 1 b 3 Q 7 L C Z x d W 9 0 O 1 N l Y 3 R p b 2 4 x L 1 N v b G l j a X R h Y 2 F v X 1 B y Y W 5 j a G E v Q 2 F i Z c O n Y W x o b 3 M g U H J v b W 9 2 a W R v c y 5 7 d G l w b 1 9 k Z V 9 h Y 2 l k Z W 5 0 Z S w y N H 0 m c X V v d D s s J n F 1 b 3 Q 7 U 2 V j d G l v b j E v U 2 9 s a W N p d G F j Y W 9 f U H J h b m N o Y S 9 D Y W J l w 6 d h b G h v c y B Q c m 9 t b 3 Z p Z G 9 z L n t q d X N 0 a W Z p Y 2 F 0 a X Z h L D I 1 f S Z x d W 9 0 O y w m c X V v d D t T Z W N 0 a W 9 u M S 9 T b 2 x p Y 2 l 0 Y W N h b 1 9 Q c m F u Y 2 h h L 0 N h Y m X D p 2 F s a G 9 z I F B y b 2 1 v d m l k b 3 M u e 2 5 v d G V f c m V j a W J v L D I 2 f S Z x d W 9 0 O y w m c X V v d D t T Z W N 0 a W 9 u M S 9 T b 2 x p Y 2 l 0 Y W N h b 1 9 Q c m F u Y 2 h h L 0 N h Y m X D p 2 F s a G 9 z I F B y b 2 1 v d m l k b 3 M u e 2 l k X 3 J l c 2 V y d m E s M j d 9 J n F 1 b 3 Q 7 L C Z x d W 9 0 O 1 N l Y 3 R p b 2 4 x L 1 N v b G l j a X R h Y 2 F v X 1 B y Y W 5 j a G E v Q 2 F i Z c O n Y W x o b 3 M g U H J v b W 9 2 a W R v c y 5 7 b m 9 0 Z V 9 p Z C w y O H 0 m c X V v d D s s J n F 1 b 3 Q 7 U 2 V j d G l v b j E v U 2 9 s a W N p d G F j Y W 9 f U H J h b m N o Y S 9 D Y W J l w 6 d h b G h v c y B Q c m 9 t b 3 Z p Z G 9 z L n t u b 3 R l X 3 N v b G l j a X R h Y 2 F v L D I 5 f S Z x d W 9 0 O y w m c X V v d D t T Z W N 0 a W 9 u M S 9 T b 2 x p Y 2 l 0 Y W N h b 1 9 Q c m F u Y 2 h h L 0 N h Y m X D p 2 F s a G 9 z I F B y b 2 1 v d m l k b 3 M u e 2 5 v d G V f a n V z d G l m a W N h d G l 2 Y S w z M H 0 m c X V v d D s s J n F 1 b 3 Q 7 U 2 V j d G l v b j E v U 2 9 s a W N p d G F j Y W 9 f U H J h b m N o Y S 9 D Y W J l w 6 d h b G h v c y B Q c m 9 t b 3 Z p Z G 9 z L n t u b 3 R l X 2 R h d G E s M z F 9 J n F 1 b 3 Q 7 L C Z x d W 9 0 O 1 N l Y 3 R p b 2 4 x L 1 N v b G l j a X R h Y 2 F v X 1 B y Y W 5 j a G E v Q 2 F i Z c O n Y W x o b 3 M g U H J v b W 9 2 a W R v c y 5 7 b m 9 0 Z V 9 o b 3 J h L D M y f S Z x d W 9 0 O y w m c X V v d D t T Z W N 0 a W 9 u M S 9 T b 2 x p Y 2 l 0 Y W N h b 1 9 Q c m F u Y 2 h h L 0 N h Y m X D p 2 F s a G 9 z I F B y b 2 1 v d m l k b 3 M u e 2 5 v d G V f b 3 J p Z 2 V t L D M z f S Z x d W 9 0 O y w m c X V v d D t T Z W N 0 a W 9 u M S 9 T b 2 x p Y 2 l 0 Y W N h b 1 9 Q c m F u Y 2 h h L 0 N h Y m X D p 2 F s a G 9 z I F B y b 2 1 v d m l k b 3 M u e 2 5 v d G V f Z G V z d G l u b y w z N H 0 m c X V v d D s s J n F 1 b 3 Q 7 U 2 V j d G l v b j E v U 2 9 s a W N p d G F j Y W 9 f U H J h b m N o Y S 9 D Y W J l w 6 d h b G h v c y B Q c m 9 t b 3 Z p Z G 9 z L n t j c m V h d G V k X 2 R h d G U s M z V 9 J n F 1 b 3 Q 7 L C Z x d W 9 0 O 1 N l Y 3 R p b 2 4 x L 1 N v b G l j a X R h Y 2 F v X 1 B y Y W 5 j a G E v Q 2 F i Z c O n Y W x o b 3 M g U H J v b W 9 2 a W R v c y 5 7 Y 3 J l Y X R l Z F 9 1 c 2 V y L D M 2 f S Z x d W 9 0 O y w m c X V v d D t T Z W N 0 a W 9 u M S 9 T b 2 x p Y 2 l 0 Y W N h b 1 9 Q c m F u Y 2 h h L 0 N h Y m X D p 2 F s a G 9 z I F B y b 2 1 v d m l k b 3 M u e 2 x h c 3 R f Z W R p d G V k X 2 R h d G U s M z d 9 J n F 1 b 3 Q 7 L C Z x d W 9 0 O 1 N l Y 3 R p b 2 4 x L 1 N v b G l j a X R h Y 2 F v X 1 B y Y W 5 j a G E v Q 2 F i Z c O n Y W x o b 3 M g U H J v b W 9 2 a W R v c y 5 7 b G F z d F 9 l Z G l 0 Z W R f d X N l c i w z O H 0 m c X V v d D s s J n F 1 b 3 Q 7 U 2 V j d G l v b j E v U 2 9 s a W N p d G F j Y W 9 f U H J h b m N o Y S 9 D Y W J l w 6 d h b G h v c y B Q c m 9 t b 3 Z p Z G 9 z L n t 0 a X B v X 2 R l X 2 1 v d m l t Z W 5 0 Y W N h b y w z O X 0 m c X V v d D s s J n F 1 b 3 Q 7 U 2 V j d G l v b j E v U 2 9 s a W N p d G F j Y W 9 f U H J h b m N o Y S 9 D Y W J l w 6 d h b G h v c y B Q c m 9 t b 3 Z p Z G 9 z L n t 4 L D Q w f S Z x d W 9 0 O y w m c X V v d D t T Z W N 0 a W 9 u M S 9 T b 2 x p Y 2 l 0 Y W N h b 1 9 Q c m F u Y 2 h h L 0 N h Y m X D p 2 F s a G 9 z I F B y b 2 1 v d m l k b 3 M u e 3 k s N D F 9 J n F 1 b 3 Q 7 X S w m c X V v d D t S Z W x h d G l v b n N o a X B J b m Z v J n F 1 b 3 Q 7 O l t d f S I g L z 4 8 R W 5 0 c n k g V H l w Z T 0 i R m l s b E N v d W 5 0 I i B W Y W x 1 Z T 0 i b D I 2 N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p Y 2 l 0 Y W N h b 1 9 Q c m F u Y 2 h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9 T b 2 x p Y 2 l 0 Y W N h b 1 9 Q c m F u Y 2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B Q U F B Q U F B Q U F B Q U F B Q U F B Q U F B Q U F B Q U F B Q U F B Q U F B Q U F B Q U F B I i A v P j x F b n R y e S B U e X B l P S J G a W x s Q 2 9 s d W 1 u T m F t Z X M i I F Z h b H V l P S J z W y Z x d W 9 0 O 2 9 i a m V j d G l k J n F 1 b 3 Q 7 L C Z x d W 9 0 O 2 d s b 2 J h b G l k J n F 1 b 3 Q 7 L C Z x d W 9 0 O 2 1 l b n U m c X V v d D s s J n F 1 b 3 Q 7 Z G F 0 Y V 8 m c X V v d D s s J n F 1 b 3 Q 7 Y 2 9 s Y W J v c m F k b 3 J f c m V z c G 9 u c 2 F 2 Z W w m c X V v d D s s J n F 1 b 3 Q 7 Z X F 1 a X B h b W V u d G 8 m c X V v d D s s J n F 1 b 3 Q 7 c W 5 0 X 2 V x d W l w Y W 1 l b n R v J n F 1 b 3 Q 7 L C Z x d W 9 0 O 2 N j X 2 1 v Z H V s b y Z x d W 9 0 O y w m c X V v d D t x d W F u d G l k Y W R l J n F 1 b 3 Q 7 L C Z x d W 9 0 O 2 V p e G 9 z J n F 1 b 3 Q 7 L C Z x d W 9 0 O 3 N v b G l j a X R h Y 2 F v J n F 1 b 3 Q 7 L C Z x d W 9 0 O 3 J l c H J v Z 3 J h b W F j Y W 8 m c X V v d D s s J n F 1 b 3 Q 7 Y 2 F u Y 2 V s Y W 1 l b n R v J n F 1 b 3 Q 7 L C Z x d W 9 0 O 2 l k X 2 V x d W l w J n F 1 b 3 Q 7 L C Z x d W 9 0 O 2 R h d G F f c m V z Z X J 2 Y S Z x d W 9 0 O y w m c X V v d D t k Y X R h X 2 N h b G M m c X V v d D s s J n F 1 b 3 Q 7 a G 9 y Y V 9 y Z X N l c n Z h J n F 1 b 3 Q 7 L C Z x d W 9 0 O 2 h v c m F f Y 2 F s Y y Z x d W 9 0 O y w m c X V v d D t l b W V y Z 1 9 q d X N 0 J n F 1 b 3 Q 7 L C Z x d W 9 0 O 2 Z h e m V u Z G F f b 3 J p Z 2 V t J n F 1 b 3 Q 7 L C Z x d W 9 0 O 2 Z h e m V u Z G F f Z G V z d G l u b y Z x d W 9 0 O y w m c X V v d D t j a G F 2 Z V 9 j Z W 5 0 c m 8 m c X V v d D s s J n F 1 b 3 Q 7 Y 2 V u d H J v X z E m c X V v d D s s J n F 1 b 3 Q 7 b 2 J z Z X J 2 J n F 1 b 3 Q 7 L C Z x d W 9 0 O 3 R p c G 9 f Z G V f Y W N p Z G V u d G U m c X V v d D s s J n F 1 b 3 Q 7 a n V z d G l m a W N h d G l 2 Y S Z x d W 9 0 O y w m c X V v d D t u b 3 R l X 3 J l Y 2 l i b y Z x d W 9 0 O y w m c X V v d D t p Z F 9 y Z X N l c n Z h J n F 1 b 3 Q 7 L C Z x d W 9 0 O 2 5 v d G V f a W Q m c X V v d D s s J n F 1 b 3 Q 7 b m 9 0 Z V 9 z b 2 x p Y 2 l 0 Y W N h b y Z x d W 9 0 O y w m c X V v d D t u b 3 R l X 2 p 1 c 3 R p Z m l j Y X R p d m E m c X V v d D s s J n F 1 b 3 Q 7 b m 9 0 Z V 9 k Y X R h J n F 1 b 3 Q 7 L C Z x d W 9 0 O 2 5 v d G V f a G 9 y Y S Z x d W 9 0 O y w m c X V v d D t u b 3 R l X 2 9 y a W d l b S Z x d W 9 0 O y w m c X V v d D t u b 3 R l X 2 R l c 3 R p b m 8 m c X V v d D s s J n F 1 b 3 Q 7 Y 3 J l Y X R l Z F 9 k Y X R l J n F 1 b 3 Q 7 L C Z x d W 9 0 O 2 N y Z W F 0 Z W R f d X N l c i Z x d W 9 0 O y w m c X V v d D t s Y X N 0 X 2 V k a X R l Z F 9 k Y X R l J n F 1 b 3 Q 7 L C Z x d W 9 0 O 2 x h c 3 R f Z W R p d G V k X 3 V z Z X I m c X V v d D s s J n F 1 b 3 Q 7 d G l w b 1 9 k Z V 9 t b 3 Z p b W V u d G F j Y W 8 m c X V v d D s s J n F 1 b 3 Q 7 e C Z x d W 9 0 O y w m c X V v d D t 5 J n F 1 b 3 Q 7 X S I g L z 4 8 R W 5 0 c n k g V H l w Z T 0 i R m l s b E x h c 3 R V c G R h d G V k I i B W Y W x 1 Z T 0 i Z D I w M j Q t M T E t M j J U M T M 6 N D U 6 M j I u M j A w M T Q z O V o i I C 8 + P E V u d H J 5 I F R 5 c G U 9 I k Z p b G x T d G F 0 d X M i I F Z h b H V l P S J z Q 2 9 t c G x l d G U i I C 8 + P E V u d H J 5 I F R 5 c G U 9 I k Z p b G x D b 3 V u d C I g V m F s d W U 9 I m w y N T k 2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a W N p d G F j Y W 9 f U H J h b m N o Y S 9 D Y W J l w 6 d h b G h v c y B Q c m 9 t b 3 Z p Z G 9 z L n t v Y m p l Y 3 R p Z C w w f S Z x d W 9 0 O y w m c X V v d D t T Z W N 0 a W 9 u M S 9 T b 2 x p Y 2 l 0 Y W N h b 1 9 Q c m F u Y 2 h h L 0 N h Y m X D p 2 F s a G 9 z I F B y b 2 1 v d m l k b 3 M u e 2 d s b 2 J h b G l k L D F 9 J n F 1 b 3 Q 7 L C Z x d W 9 0 O 1 N l Y 3 R p b 2 4 x L 1 N v b G l j a X R h Y 2 F v X 1 B y Y W 5 j a G E v Q 2 F i Z c O n Y W x o b 3 M g U H J v b W 9 2 a W R v c y 5 7 b W V u d S w y f S Z x d W 9 0 O y w m c X V v d D t T Z W N 0 a W 9 u M S 9 T b 2 x p Y 2 l 0 Y W N h b 1 9 Q c m F u Y 2 h h L 0 N h Y m X D p 2 F s a G 9 z I F B y b 2 1 v d m l k b 3 M u e 2 R h d G F f L D N 9 J n F 1 b 3 Q 7 L C Z x d W 9 0 O 1 N l Y 3 R p b 2 4 x L 1 N v b G l j a X R h Y 2 F v X 1 B y Y W 5 j a G E v Q 2 F i Z c O n Y W x o b 3 M g U H J v b W 9 2 a W R v c y 5 7 Y 2 9 s Y W J v c m F k b 3 J f c m V z c G 9 u c 2 F 2 Z W w s N H 0 m c X V v d D s s J n F 1 b 3 Q 7 U 2 V j d G l v b j E v U 2 9 s a W N p d G F j Y W 9 f U H J h b m N o Y S 9 D Y W J l w 6 d h b G h v c y B Q c m 9 t b 3 Z p Z G 9 z L n t l c X V p c G F t Z W 5 0 b y w 1 f S Z x d W 9 0 O y w m c X V v d D t T Z W N 0 a W 9 u M S 9 T b 2 x p Y 2 l 0 Y W N h b 1 9 Q c m F u Y 2 h h L 0 N h Y m X D p 2 F s a G 9 z I F B y b 2 1 v d m l k b 3 M u e 3 F u d F 9 l c X V p c G F t Z W 5 0 b y w 2 f S Z x d W 9 0 O y w m c X V v d D t T Z W N 0 a W 9 u M S 9 T b 2 x p Y 2 l 0 Y W N h b 1 9 Q c m F u Y 2 h h L 0 N h Y m X D p 2 F s a G 9 z I F B y b 2 1 v d m l k b 3 M u e 2 N j X 2 1 v Z H V s b y w 3 f S Z x d W 9 0 O y w m c X V v d D t T Z W N 0 a W 9 u M S 9 T b 2 x p Y 2 l 0 Y W N h b 1 9 Q c m F u Y 2 h h L 0 N h Y m X D p 2 F s a G 9 z I F B y b 2 1 v d m l k b 3 M u e 3 F 1 Y W 5 0 a W R h Z G U s O H 0 m c X V v d D s s J n F 1 b 3 Q 7 U 2 V j d G l v b j E v U 2 9 s a W N p d G F j Y W 9 f U H J h b m N o Y S 9 D Y W J l w 6 d h b G h v c y B Q c m 9 t b 3 Z p Z G 9 z L n t l a X h v c y w 5 f S Z x d W 9 0 O y w m c X V v d D t T Z W N 0 a W 9 u M S 9 T b 2 x p Y 2 l 0 Y W N h b 1 9 Q c m F u Y 2 h h L 0 N h Y m X D p 2 F s a G 9 z I F B y b 2 1 v d m l k b 3 M u e 3 N v b G l j a X R h Y 2 F v L D E w f S Z x d W 9 0 O y w m c X V v d D t T Z W N 0 a W 9 u M S 9 T b 2 x p Y 2 l 0 Y W N h b 1 9 Q c m F u Y 2 h h L 0 N h Y m X D p 2 F s a G 9 z I F B y b 2 1 v d m l k b 3 M u e 3 J l c H J v Z 3 J h b W F j Y W 8 s M T F 9 J n F 1 b 3 Q 7 L C Z x d W 9 0 O 1 N l Y 3 R p b 2 4 x L 1 N v b G l j a X R h Y 2 F v X 1 B y Y W 5 j a G E v Q 2 F i Z c O n Y W x o b 3 M g U H J v b W 9 2 a W R v c y 5 7 Y 2 F u Y 2 V s Y W 1 l b n R v L D E y f S Z x d W 9 0 O y w m c X V v d D t T Z W N 0 a W 9 u M S 9 T b 2 x p Y 2 l 0 Y W N h b 1 9 Q c m F u Y 2 h h L 0 N h Y m X D p 2 F s a G 9 z I F B y b 2 1 v d m l k b 3 M u e 2 l k X 2 V x d W l w L D E z f S Z x d W 9 0 O y w m c X V v d D t T Z W N 0 a W 9 u M S 9 T b 2 x p Y 2 l 0 Y W N h b 1 9 Q c m F u Y 2 h h L 0 N h Y m X D p 2 F s a G 9 z I F B y b 2 1 v d m l k b 3 M u e 2 R h d G F f c m V z Z X J 2 Y S w x N H 0 m c X V v d D s s J n F 1 b 3 Q 7 U 2 V j d G l v b j E v U 2 9 s a W N p d G F j Y W 9 f U H J h b m N o Y S 9 D Y W J l w 6 d h b G h v c y B Q c m 9 t b 3 Z p Z G 9 z L n t k Y X R h X 2 N h b G M s M T V 9 J n F 1 b 3 Q 7 L C Z x d W 9 0 O 1 N l Y 3 R p b 2 4 x L 1 N v b G l j a X R h Y 2 F v X 1 B y Y W 5 j a G E v Q 2 F i Z c O n Y W x o b 3 M g U H J v b W 9 2 a W R v c y 5 7 a G 9 y Y V 9 y Z X N l c n Z h L D E 2 f S Z x d W 9 0 O y w m c X V v d D t T Z W N 0 a W 9 u M S 9 T b 2 x p Y 2 l 0 Y W N h b 1 9 Q c m F u Y 2 h h L 0 N h Y m X D p 2 F s a G 9 z I F B y b 2 1 v d m l k b 3 M u e 2 h v c m F f Y 2 F s Y y w x N 3 0 m c X V v d D s s J n F 1 b 3 Q 7 U 2 V j d G l v b j E v U 2 9 s a W N p d G F j Y W 9 f U H J h b m N o Y S 9 D Y W J l w 6 d h b G h v c y B Q c m 9 t b 3 Z p Z G 9 z L n t l b W V y Z 1 9 q d X N 0 L D E 4 f S Z x d W 9 0 O y w m c X V v d D t T Z W N 0 a W 9 u M S 9 T b 2 x p Y 2 l 0 Y W N h b 1 9 Q c m F u Y 2 h h L 0 N h Y m X D p 2 F s a G 9 z I F B y b 2 1 v d m l k b 3 M u e 2 Z h e m V u Z G F f b 3 J p Z 2 V t L D E 5 f S Z x d W 9 0 O y w m c X V v d D t T Z W N 0 a W 9 u M S 9 T b 2 x p Y 2 l 0 Y W N h b 1 9 Q c m F u Y 2 h h L 0 N h Y m X D p 2 F s a G 9 z I F B y b 2 1 v d m l k b 3 M u e 2 Z h e m V u Z G F f Z G V z d G l u b y w y M H 0 m c X V v d D s s J n F 1 b 3 Q 7 U 2 V j d G l v b j E v U 2 9 s a W N p d G F j Y W 9 f U H J h b m N o Y S 9 D Y W J l w 6 d h b G h v c y B Q c m 9 t b 3 Z p Z G 9 z L n t j a G F 2 Z V 9 j Z W 5 0 c m 8 s M j F 9 J n F 1 b 3 Q 7 L C Z x d W 9 0 O 1 N l Y 3 R p b 2 4 x L 1 N v b G l j a X R h Y 2 F v X 1 B y Y W 5 j a G E v Q 2 F i Z c O n Y W x o b 3 M g U H J v b W 9 2 a W R v c y 5 7 Y 2 V u d H J v X z E s M j J 9 J n F 1 b 3 Q 7 L C Z x d W 9 0 O 1 N l Y 3 R p b 2 4 x L 1 N v b G l j a X R h Y 2 F v X 1 B y Y W 5 j a G E v Q 2 F i Z c O n Y W x o b 3 M g U H J v b W 9 2 a W R v c y 5 7 b 2 J z Z X J 2 L D I z f S Z x d W 9 0 O y w m c X V v d D t T Z W N 0 a W 9 u M S 9 T b 2 x p Y 2 l 0 Y W N h b 1 9 Q c m F u Y 2 h h L 0 N h Y m X D p 2 F s a G 9 z I F B y b 2 1 v d m l k b 3 M u e 3 R p c G 9 f Z G V f Y W N p Z G V u d G U s M j R 9 J n F 1 b 3 Q 7 L C Z x d W 9 0 O 1 N l Y 3 R p b 2 4 x L 1 N v b G l j a X R h Y 2 F v X 1 B y Y W 5 j a G E v Q 2 F i Z c O n Y W x o b 3 M g U H J v b W 9 2 a W R v c y 5 7 a n V z d G l m a W N h d G l 2 Y S w y N X 0 m c X V v d D s s J n F 1 b 3 Q 7 U 2 V j d G l v b j E v U 2 9 s a W N p d G F j Y W 9 f U H J h b m N o Y S 9 D Y W J l w 6 d h b G h v c y B Q c m 9 t b 3 Z p Z G 9 z L n t u b 3 R l X 3 J l Y 2 l i b y w y N n 0 m c X V v d D s s J n F 1 b 3 Q 7 U 2 V j d G l v b j E v U 2 9 s a W N p d G F j Y W 9 f U H J h b m N o Y S 9 D Y W J l w 6 d h b G h v c y B Q c m 9 t b 3 Z p Z G 9 z L n t p Z F 9 y Z X N l c n Z h L D I 3 f S Z x d W 9 0 O y w m c X V v d D t T Z W N 0 a W 9 u M S 9 T b 2 x p Y 2 l 0 Y W N h b 1 9 Q c m F u Y 2 h h L 0 N h Y m X D p 2 F s a G 9 z I F B y b 2 1 v d m l k b 3 M u e 2 5 v d G V f a W Q s M j h 9 J n F 1 b 3 Q 7 L C Z x d W 9 0 O 1 N l Y 3 R p b 2 4 x L 1 N v b G l j a X R h Y 2 F v X 1 B y Y W 5 j a G E v Q 2 F i Z c O n Y W x o b 3 M g U H J v b W 9 2 a W R v c y 5 7 b m 9 0 Z V 9 z b 2 x p Y 2 l 0 Y W N h b y w y O X 0 m c X V v d D s s J n F 1 b 3 Q 7 U 2 V j d G l v b j E v U 2 9 s a W N p d G F j Y W 9 f U H J h b m N o Y S 9 D Y W J l w 6 d h b G h v c y B Q c m 9 t b 3 Z p Z G 9 z L n t u b 3 R l X 2 p 1 c 3 R p Z m l j Y X R p d m E s M z B 9 J n F 1 b 3 Q 7 L C Z x d W 9 0 O 1 N l Y 3 R p b 2 4 x L 1 N v b G l j a X R h Y 2 F v X 1 B y Y W 5 j a G E v Q 2 F i Z c O n Y W x o b 3 M g U H J v b W 9 2 a W R v c y 5 7 b m 9 0 Z V 9 k Y X R h L D M x f S Z x d W 9 0 O y w m c X V v d D t T Z W N 0 a W 9 u M S 9 T b 2 x p Y 2 l 0 Y W N h b 1 9 Q c m F u Y 2 h h L 0 N h Y m X D p 2 F s a G 9 z I F B y b 2 1 v d m l k b 3 M u e 2 5 v d G V f a G 9 y Y S w z M n 0 m c X V v d D s s J n F 1 b 3 Q 7 U 2 V j d G l v b j E v U 2 9 s a W N p d G F j Y W 9 f U H J h b m N o Y S 9 D Y W J l w 6 d h b G h v c y B Q c m 9 t b 3 Z p Z G 9 z L n t u b 3 R l X 2 9 y a W d l b S w z M 3 0 m c X V v d D s s J n F 1 b 3 Q 7 U 2 V j d G l v b j E v U 2 9 s a W N p d G F j Y W 9 f U H J h b m N o Y S 9 D Y W J l w 6 d h b G h v c y B Q c m 9 t b 3 Z p Z G 9 z L n t u b 3 R l X 2 R l c 3 R p b m 8 s M z R 9 J n F 1 b 3 Q 7 L C Z x d W 9 0 O 1 N l Y 3 R p b 2 4 x L 1 N v b G l j a X R h Y 2 F v X 1 B y Y W 5 j a G E v Q 2 F i Z c O n Y W x o b 3 M g U H J v b W 9 2 a W R v c y 5 7 Y 3 J l Y X R l Z F 9 k Y X R l L D M 1 f S Z x d W 9 0 O y w m c X V v d D t T Z W N 0 a W 9 u M S 9 T b 2 x p Y 2 l 0 Y W N h b 1 9 Q c m F u Y 2 h h L 0 N h Y m X D p 2 F s a G 9 z I F B y b 2 1 v d m l k b 3 M u e 2 N y Z W F 0 Z W R f d X N l c i w z N n 0 m c X V v d D s s J n F 1 b 3 Q 7 U 2 V j d G l v b j E v U 2 9 s a W N p d G F j Y W 9 f U H J h b m N o Y S 9 D Y W J l w 6 d h b G h v c y B Q c m 9 t b 3 Z p Z G 9 z L n t s Y X N 0 X 2 V k a X R l Z F 9 k Y X R l L D M 3 f S Z x d W 9 0 O y w m c X V v d D t T Z W N 0 a W 9 u M S 9 T b 2 x p Y 2 l 0 Y W N h b 1 9 Q c m F u Y 2 h h L 0 N h Y m X D p 2 F s a G 9 z I F B y b 2 1 v d m l k b 3 M u e 2 x h c 3 R f Z W R p d G V k X 3 V z Z X I s M z h 9 J n F 1 b 3 Q 7 L C Z x d W 9 0 O 1 N l Y 3 R p b 2 4 x L 1 N v b G l j a X R h Y 2 F v X 1 B y Y W 5 j a G E v Q 2 F i Z c O n Y W x o b 3 M g U H J v b W 9 2 a W R v c y 5 7 d G l w b 1 9 k Z V 9 t b 3 Z p b W V u d G F j Y W 8 s M z l 9 J n F 1 b 3 Q 7 L C Z x d W 9 0 O 1 N l Y 3 R p b 2 4 x L 1 N v b G l j a X R h Y 2 F v X 1 B y Y W 5 j a G E v Q 2 F i Z c O n Y W x o b 3 M g U H J v b W 9 2 a W R v c y 5 7 e C w 0 M H 0 m c X V v d D s s J n F 1 b 3 Q 7 U 2 V j d G l v b j E v U 2 9 s a W N p d G F j Y W 9 f U H J h b m N o Y S 9 D Y W J l w 6 d h b G h v c y B Q c m 9 t b 3 Z p Z G 9 z L n t 5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2 9 s a W N p d G F j Y W 9 f U H J h b m N o Y S 9 D Y W J l w 6 d h b G h v c y B Q c m 9 t b 3 Z p Z G 9 z L n t v Y m p l Y 3 R p Z C w w f S Z x d W 9 0 O y w m c X V v d D t T Z W N 0 a W 9 u M S 9 T b 2 x p Y 2 l 0 Y W N h b 1 9 Q c m F u Y 2 h h L 0 N h Y m X D p 2 F s a G 9 z I F B y b 2 1 v d m l k b 3 M u e 2 d s b 2 J h b G l k L D F 9 J n F 1 b 3 Q 7 L C Z x d W 9 0 O 1 N l Y 3 R p b 2 4 x L 1 N v b G l j a X R h Y 2 F v X 1 B y Y W 5 j a G E v Q 2 F i Z c O n Y W x o b 3 M g U H J v b W 9 2 a W R v c y 5 7 b W V u d S w y f S Z x d W 9 0 O y w m c X V v d D t T Z W N 0 a W 9 u M S 9 T b 2 x p Y 2 l 0 Y W N h b 1 9 Q c m F u Y 2 h h L 0 N h Y m X D p 2 F s a G 9 z I F B y b 2 1 v d m l k b 3 M u e 2 R h d G F f L D N 9 J n F 1 b 3 Q 7 L C Z x d W 9 0 O 1 N l Y 3 R p b 2 4 x L 1 N v b G l j a X R h Y 2 F v X 1 B y Y W 5 j a G E v Q 2 F i Z c O n Y W x o b 3 M g U H J v b W 9 2 a W R v c y 5 7 Y 2 9 s Y W J v c m F k b 3 J f c m V z c G 9 u c 2 F 2 Z W w s N H 0 m c X V v d D s s J n F 1 b 3 Q 7 U 2 V j d G l v b j E v U 2 9 s a W N p d G F j Y W 9 f U H J h b m N o Y S 9 D Y W J l w 6 d h b G h v c y B Q c m 9 t b 3 Z p Z G 9 z L n t l c X V p c G F t Z W 5 0 b y w 1 f S Z x d W 9 0 O y w m c X V v d D t T Z W N 0 a W 9 u M S 9 T b 2 x p Y 2 l 0 Y W N h b 1 9 Q c m F u Y 2 h h L 0 N h Y m X D p 2 F s a G 9 z I F B y b 2 1 v d m l k b 3 M u e 3 F u d F 9 l c X V p c G F t Z W 5 0 b y w 2 f S Z x d W 9 0 O y w m c X V v d D t T Z W N 0 a W 9 u M S 9 T b 2 x p Y 2 l 0 Y W N h b 1 9 Q c m F u Y 2 h h L 0 N h Y m X D p 2 F s a G 9 z I F B y b 2 1 v d m l k b 3 M u e 2 N j X 2 1 v Z H V s b y w 3 f S Z x d W 9 0 O y w m c X V v d D t T Z W N 0 a W 9 u M S 9 T b 2 x p Y 2 l 0 Y W N h b 1 9 Q c m F u Y 2 h h L 0 N h Y m X D p 2 F s a G 9 z I F B y b 2 1 v d m l k b 3 M u e 3 F 1 Y W 5 0 a W R h Z G U s O H 0 m c X V v d D s s J n F 1 b 3 Q 7 U 2 V j d G l v b j E v U 2 9 s a W N p d G F j Y W 9 f U H J h b m N o Y S 9 D Y W J l w 6 d h b G h v c y B Q c m 9 t b 3 Z p Z G 9 z L n t l a X h v c y w 5 f S Z x d W 9 0 O y w m c X V v d D t T Z W N 0 a W 9 u M S 9 T b 2 x p Y 2 l 0 Y W N h b 1 9 Q c m F u Y 2 h h L 0 N h Y m X D p 2 F s a G 9 z I F B y b 2 1 v d m l k b 3 M u e 3 N v b G l j a X R h Y 2 F v L D E w f S Z x d W 9 0 O y w m c X V v d D t T Z W N 0 a W 9 u M S 9 T b 2 x p Y 2 l 0 Y W N h b 1 9 Q c m F u Y 2 h h L 0 N h Y m X D p 2 F s a G 9 z I F B y b 2 1 v d m l k b 3 M u e 3 J l c H J v Z 3 J h b W F j Y W 8 s M T F 9 J n F 1 b 3 Q 7 L C Z x d W 9 0 O 1 N l Y 3 R p b 2 4 x L 1 N v b G l j a X R h Y 2 F v X 1 B y Y W 5 j a G E v Q 2 F i Z c O n Y W x o b 3 M g U H J v b W 9 2 a W R v c y 5 7 Y 2 F u Y 2 V s Y W 1 l b n R v L D E y f S Z x d W 9 0 O y w m c X V v d D t T Z W N 0 a W 9 u M S 9 T b 2 x p Y 2 l 0 Y W N h b 1 9 Q c m F u Y 2 h h L 0 N h Y m X D p 2 F s a G 9 z I F B y b 2 1 v d m l k b 3 M u e 2 l k X 2 V x d W l w L D E z f S Z x d W 9 0 O y w m c X V v d D t T Z W N 0 a W 9 u M S 9 T b 2 x p Y 2 l 0 Y W N h b 1 9 Q c m F u Y 2 h h L 0 N h Y m X D p 2 F s a G 9 z I F B y b 2 1 v d m l k b 3 M u e 2 R h d G F f c m V z Z X J 2 Y S w x N H 0 m c X V v d D s s J n F 1 b 3 Q 7 U 2 V j d G l v b j E v U 2 9 s a W N p d G F j Y W 9 f U H J h b m N o Y S 9 D Y W J l w 6 d h b G h v c y B Q c m 9 t b 3 Z p Z G 9 z L n t k Y X R h X 2 N h b G M s M T V 9 J n F 1 b 3 Q 7 L C Z x d W 9 0 O 1 N l Y 3 R p b 2 4 x L 1 N v b G l j a X R h Y 2 F v X 1 B y Y W 5 j a G E v Q 2 F i Z c O n Y W x o b 3 M g U H J v b W 9 2 a W R v c y 5 7 a G 9 y Y V 9 y Z X N l c n Z h L D E 2 f S Z x d W 9 0 O y w m c X V v d D t T Z W N 0 a W 9 u M S 9 T b 2 x p Y 2 l 0 Y W N h b 1 9 Q c m F u Y 2 h h L 0 N h Y m X D p 2 F s a G 9 z I F B y b 2 1 v d m l k b 3 M u e 2 h v c m F f Y 2 F s Y y w x N 3 0 m c X V v d D s s J n F 1 b 3 Q 7 U 2 V j d G l v b j E v U 2 9 s a W N p d G F j Y W 9 f U H J h b m N o Y S 9 D Y W J l w 6 d h b G h v c y B Q c m 9 t b 3 Z p Z G 9 z L n t l b W V y Z 1 9 q d X N 0 L D E 4 f S Z x d W 9 0 O y w m c X V v d D t T Z W N 0 a W 9 u M S 9 T b 2 x p Y 2 l 0 Y W N h b 1 9 Q c m F u Y 2 h h L 0 N h Y m X D p 2 F s a G 9 z I F B y b 2 1 v d m l k b 3 M u e 2 Z h e m V u Z G F f b 3 J p Z 2 V t L D E 5 f S Z x d W 9 0 O y w m c X V v d D t T Z W N 0 a W 9 u M S 9 T b 2 x p Y 2 l 0 Y W N h b 1 9 Q c m F u Y 2 h h L 0 N h Y m X D p 2 F s a G 9 z I F B y b 2 1 v d m l k b 3 M u e 2 Z h e m V u Z G F f Z G V z d G l u b y w y M H 0 m c X V v d D s s J n F 1 b 3 Q 7 U 2 V j d G l v b j E v U 2 9 s a W N p d G F j Y W 9 f U H J h b m N o Y S 9 D Y W J l w 6 d h b G h v c y B Q c m 9 t b 3 Z p Z G 9 z L n t j a G F 2 Z V 9 j Z W 5 0 c m 8 s M j F 9 J n F 1 b 3 Q 7 L C Z x d W 9 0 O 1 N l Y 3 R p b 2 4 x L 1 N v b G l j a X R h Y 2 F v X 1 B y Y W 5 j a G E v Q 2 F i Z c O n Y W x o b 3 M g U H J v b W 9 2 a W R v c y 5 7 Y 2 V u d H J v X z E s M j J 9 J n F 1 b 3 Q 7 L C Z x d W 9 0 O 1 N l Y 3 R p b 2 4 x L 1 N v b G l j a X R h Y 2 F v X 1 B y Y W 5 j a G E v Q 2 F i Z c O n Y W x o b 3 M g U H J v b W 9 2 a W R v c y 5 7 b 2 J z Z X J 2 L D I z f S Z x d W 9 0 O y w m c X V v d D t T Z W N 0 a W 9 u M S 9 T b 2 x p Y 2 l 0 Y W N h b 1 9 Q c m F u Y 2 h h L 0 N h Y m X D p 2 F s a G 9 z I F B y b 2 1 v d m l k b 3 M u e 3 R p c G 9 f Z G V f Y W N p Z G V u d G U s M j R 9 J n F 1 b 3 Q 7 L C Z x d W 9 0 O 1 N l Y 3 R p b 2 4 x L 1 N v b G l j a X R h Y 2 F v X 1 B y Y W 5 j a G E v Q 2 F i Z c O n Y W x o b 3 M g U H J v b W 9 2 a W R v c y 5 7 a n V z d G l m a W N h d G l 2 Y S w y N X 0 m c X V v d D s s J n F 1 b 3 Q 7 U 2 V j d G l v b j E v U 2 9 s a W N p d G F j Y W 9 f U H J h b m N o Y S 9 D Y W J l w 6 d h b G h v c y B Q c m 9 t b 3 Z p Z G 9 z L n t u b 3 R l X 3 J l Y 2 l i b y w y N n 0 m c X V v d D s s J n F 1 b 3 Q 7 U 2 V j d G l v b j E v U 2 9 s a W N p d G F j Y W 9 f U H J h b m N o Y S 9 D Y W J l w 6 d h b G h v c y B Q c m 9 t b 3 Z p Z G 9 z L n t p Z F 9 y Z X N l c n Z h L D I 3 f S Z x d W 9 0 O y w m c X V v d D t T Z W N 0 a W 9 u M S 9 T b 2 x p Y 2 l 0 Y W N h b 1 9 Q c m F u Y 2 h h L 0 N h Y m X D p 2 F s a G 9 z I F B y b 2 1 v d m l k b 3 M u e 2 5 v d G V f a W Q s M j h 9 J n F 1 b 3 Q 7 L C Z x d W 9 0 O 1 N l Y 3 R p b 2 4 x L 1 N v b G l j a X R h Y 2 F v X 1 B y Y W 5 j a G E v Q 2 F i Z c O n Y W x o b 3 M g U H J v b W 9 2 a W R v c y 5 7 b m 9 0 Z V 9 z b 2 x p Y 2 l 0 Y W N h b y w y O X 0 m c X V v d D s s J n F 1 b 3 Q 7 U 2 V j d G l v b j E v U 2 9 s a W N p d G F j Y W 9 f U H J h b m N o Y S 9 D Y W J l w 6 d h b G h v c y B Q c m 9 t b 3 Z p Z G 9 z L n t u b 3 R l X 2 p 1 c 3 R p Z m l j Y X R p d m E s M z B 9 J n F 1 b 3 Q 7 L C Z x d W 9 0 O 1 N l Y 3 R p b 2 4 x L 1 N v b G l j a X R h Y 2 F v X 1 B y Y W 5 j a G E v Q 2 F i Z c O n Y W x o b 3 M g U H J v b W 9 2 a W R v c y 5 7 b m 9 0 Z V 9 k Y X R h L D M x f S Z x d W 9 0 O y w m c X V v d D t T Z W N 0 a W 9 u M S 9 T b 2 x p Y 2 l 0 Y W N h b 1 9 Q c m F u Y 2 h h L 0 N h Y m X D p 2 F s a G 9 z I F B y b 2 1 v d m l k b 3 M u e 2 5 v d G V f a G 9 y Y S w z M n 0 m c X V v d D s s J n F 1 b 3 Q 7 U 2 V j d G l v b j E v U 2 9 s a W N p d G F j Y W 9 f U H J h b m N o Y S 9 D Y W J l w 6 d h b G h v c y B Q c m 9 t b 3 Z p Z G 9 z L n t u b 3 R l X 2 9 y a W d l b S w z M 3 0 m c X V v d D s s J n F 1 b 3 Q 7 U 2 V j d G l v b j E v U 2 9 s a W N p d G F j Y W 9 f U H J h b m N o Y S 9 D Y W J l w 6 d h b G h v c y B Q c m 9 t b 3 Z p Z G 9 z L n t u b 3 R l X 2 R l c 3 R p b m 8 s M z R 9 J n F 1 b 3 Q 7 L C Z x d W 9 0 O 1 N l Y 3 R p b 2 4 x L 1 N v b G l j a X R h Y 2 F v X 1 B y Y W 5 j a G E v Q 2 F i Z c O n Y W x o b 3 M g U H J v b W 9 2 a W R v c y 5 7 Y 3 J l Y X R l Z F 9 k Y X R l L D M 1 f S Z x d W 9 0 O y w m c X V v d D t T Z W N 0 a W 9 u M S 9 T b 2 x p Y 2 l 0 Y W N h b 1 9 Q c m F u Y 2 h h L 0 N h Y m X D p 2 F s a G 9 z I F B y b 2 1 v d m l k b 3 M u e 2 N y Z W F 0 Z W R f d X N l c i w z N n 0 m c X V v d D s s J n F 1 b 3 Q 7 U 2 V j d G l v b j E v U 2 9 s a W N p d G F j Y W 9 f U H J h b m N o Y S 9 D Y W J l w 6 d h b G h v c y B Q c m 9 t b 3 Z p Z G 9 z L n t s Y X N 0 X 2 V k a X R l Z F 9 k Y X R l L D M 3 f S Z x d W 9 0 O y w m c X V v d D t T Z W N 0 a W 9 u M S 9 T b 2 x p Y 2 l 0 Y W N h b 1 9 Q c m F u Y 2 h h L 0 N h Y m X D p 2 F s a G 9 z I F B y b 2 1 v d m l k b 3 M u e 2 x h c 3 R f Z W R p d G V k X 3 V z Z X I s M z h 9 J n F 1 b 3 Q 7 L C Z x d W 9 0 O 1 N l Y 3 R p b 2 4 x L 1 N v b G l j a X R h Y 2 F v X 1 B y Y W 5 j a G E v Q 2 F i Z c O n Y W x o b 3 M g U H J v b W 9 2 a W R v c y 5 7 d G l w b 1 9 k Z V 9 t b 3 Z p b W V u d G F j Y W 8 s M z l 9 J n F 1 b 3 Q 7 L C Z x d W 9 0 O 1 N l Y 3 R p b 2 4 x L 1 N v b G l j a X R h Y 2 F v X 1 B y Y W 5 j a G E v Q 2 F i Z c O n Y W x o b 3 M g U H J v b W 9 2 a W R v c y 5 7 e C w 0 M H 0 m c X V v d D s s J n F 1 b 3 Q 7 U 2 V j d G l v b j E v U 2 9 s a W N p d G F j Y W 9 f U H J h b m N o Y S 9 D Y W J l w 6 d h b G h v c y B Q c m 9 t b 3 Z p Z G 9 z L n t 5 L D Q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p Y 2 l 0 Y W N h b 1 9 Q c m F u Y 2 h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y K S 9 T b 2 x p Y 2 l 0 Y W N h b 1 9 Q c m F u Y 2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y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z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B Q U F B Q U F B Q U F B Q U F B Q U F B Q U F B Q U F B Q U F B Q U F B Q U F B Q U F B Q U F B I i A v P j x F b n R y e S B U e X B l P S J G a W x s Q 2 9 s d W 1 u T m F t Z X M i I F Z h b H V l P S J z W y Z x d W 9 0 O 2 9 i a m V j d G l k J n F 1 b 3 Q 7 L C Z x d W 9 0 O 2 d s b 2 J h b G l k J n F 1 b 3 Q 7 L C Z x d W 9 0 O 2 1 l b n U m c X V v d D s s J n F 1 b 3 Q 7 Z G F 0 Y V 8 m c X V v d D s s J n F 1 b 3 Q 7 Y 2 9 s Y W J v c m F k b 3 J f c m V z c G 9 u c 2 F 2 Z W w m c X V v d D s s J n F 1 b 3 Q 7 Z X F 1 a X B h b W V u d G 8 m c X V v d D s s J n F 1 b 3 Q 7 c W 5 0 X 2 V x d W l w Y W 1 l b n R v J n F 1 b 3 Q 7 L C Z x d W 9 0 O 2 N j X 2 1 v Z H V s b y Z x d W 9 0 O y w m c X V v d D t x d W F u d G l k Y W R l J n F 1 b 3 Q 7 L C Z x d W 9 0 O 2 V p e G 9 z J n F 1 b 3 Q 7 L C Z x d W 9 0 O 3 N v b G l j a X R h Y 2 F v J n F 1 b 3 Q 7 L C Z x d W 9 0 O 3 J l c H J v Z 3 J h b W F j Y W 8 m c X V v d D s s J n F 1 b 3 Q 7 Y 2 F u Y 2 V s Y W 1 l b n R v J n F 1 b 3 Q 7 L C Z x d W 9 0 O 2 l k X 2 V x d W l w J n F 1 b 3 Q 7 L C Z x d W 9 0 O 2 R h d G F f c m V z Z X J 2 Y S Z x d W 9 0 O y w m c X V v d D t k Y X R h X 2 N h b G M m c X V v d D s s J n F 1 b 3 Q 7 a G 9 y Y V 9 y Z X N l c n Z h J n F 1 b 3 Q 7 L C Z x d W 9 0 O 2 h v c m F f Y 2 F s Y y Z x d W 9 0 O y w m c X V v d D t l b W V y Z 1 9 q d X N 0 J n F 1 b 3 Q 7 L C Z x d W 9 0 O 2 Z h e m V u Z G F f b 3 J p Z 2 V t J n F 1 b 3 Q 7 L C Z x d W 9 0 O 2 Z h e m V u Z G F f Z G V z d G l u b y Z x d W 9 0 O y w m c X V v d D t j a G F 2 Z V 9 j Z W 5 0 c m 8 m c X V v d D s s J n F 1 b 3 Q 7 Y 2 V u d H J v X z E m c X V v d D s s J n F 1 b 3 Q 7 b 2 J z Z X J 2 J n F 1 b 3 Q 7 L C Z x d W 9 0 O 3 R p c G 9 f Z G V f Y W N p Z G V u d G U m c X V v d D s s J n F 1 b 3 Q 7 a n V z d G l m a W N h d G l 2 Y S Z x d W 9 0 O y w m c X V v d D t u b 3 R l X 3 J l Y 2 l i b y Z x d W 9 0 O y w m c X V v d D t p Z F 9 y Z X N l c n Z h J n F 1 b 3 Q 7 L C Z x d W 9 0 O 2 5 v d G V f a W Q m c X V v d D s s J n F 1 b 3 Q 7 b m 9 0 Z V 9 z b 2 x p Y 2 l 0 Y W N h b y Z x d W 9 0 O y w m c X V v d D t u b 3 R l X 2 p 1 c 3 R p Z m l j Y X R p d m E m c X V v d D s s J n F 1 b 3 Q 7 b m 9 0 Z V 9 k Y X R h J n F 1 b 3 Q 7 L C Z x d W 9 0 O 2 5 v d G V f a G 9 y Y S Z x d W 9 0 O y w m c X V v d D t u b 3 R l X 2 9 y a W d l b S Z x d W 9 0 O y w m c X V v d D t u b 3 R l X 2 R l c 3 R p b m 8 m c X V v d D s s J n F 1 b 3 Q 7 Y 3 J l Y X R l Z F 9 k Y X R l J n F 1 b 3 Q 7 L C Z x d W 9 0 O 2 N y Z W F 0 Z W R f d X N l c i Z x d W 9 0 O y w m c X V v d D t s Y X N 0 X 2 V k a X R l Z F 9 k Y X R l J n F 1 b 3 Q 7 L C Z x d W 9 0 O 2 x h c 3 R f Z W R p d G V k X 3 V z Z X I m c X V v d D s s J n F 1 b 3 Q 7 d G l w b 1 9 k Z V 9 t b 3 Z p b W V u d G F j Y W 8 m c X V v d D s s J n F 1 b 3 Q 7 e C Z x d W 9 0 O y w m c X V v d D t 5 J n F 1 b 3 Q 7 X S I g L z 4 8 R W 5 0 c n k g V H l w Z T 0 i R m l s b E x h c 3 R V c G R h d G V k I i B W Y W x 1 Z T 0 i Z D I w M j Q t M T E t M j J U M T M 6 N D U 6 M j I u M j A w M T Q z O V o i I C 8 + P E V u d H J 5 I F R 5 c G U 9 I k Z p b G x T d G F 0 d X M i I F Z h b H V l P S J z Q 2 9 t c G x l d G U i I C 8 + P E V u d H J 5 I F R 5 c G U 9 I k Z p b G x D b 3 V u d C I g V m F s d W U 9 I m w y N T k 2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a W N p d G F j Y W 9 f U H J h b m N o Y S 9 D Y W J l w 6 d h b G h v c y B Q c m 9 t b 3 Z p Z G 9 z L n t v Y m p l Y 3 R p Z C w w f S Z x d W 9 0 O y w m c X V v d D t T Z W N 0 a W 9 u M S 9 T b 2 x p Y 2 l 0 Y W N h b 1 9 Q c m F u Y 2 h h L 0 N h Y m X D p 2 F s a G 9 z I F B y b 2 1 v d m l k b 3 M u e 2 d s b 2 J h b G l k L D F 9 J n F 1 b 3 Q 7 L C Z x d W 9 0 O 1 N l Y 3 R p b 2 4 x L 1 N v b G l j a X R h Y 2 F v X 1 B y Y W 5 j a G E v Q 2 F i Z c O n Y W x o b 3 M g U H J v b W 9 2 a W R v c y 5 7 b W V u d S w y f S Z x d W 9 0 O y w m c X V v d D t T Z W N 0 a W 9 u M S 9 T b 2 x p Y 2 l 0 Y W N h b 1 9 Q c m F u Y 2 h h L 0 N h Y m X D p 2 F s a G 9 z I F B y b 2 1 v d m l k b 3 M u e 2 R h d G F f L D N 9 J n F 1 b 3 Q 7 L C Z x d W 9 0 O 1 N l Y 3 R p b 2 4 x L 1 N v b G l j a X R h Y 2 F v X 1 B y Y W 5 j a G E v Q 2 F i Z c O n Y W x o b 3 M g U H J v b W 9 2 a W R v c y 5 7 Y 2 9 s Y W J v c m F k b 3 J f c m V z c G 9 u c 2 F 2 Z W w s N H 0 m c X V v d D s s J n F 1 b 3 Q 7 U 2 V j d G l v b j E v U 2 9 s a W N p d G F j Y W 9 f U H J h b m N o Y S 9 D Y W J l w 6 d h b G h v c y B Q c m 9 t b 3 Z p Z G 9 z L n t l c X V p c G F t Z W 5 0 b y w 1 f S Z x d W 9 0 O y w m c X V v d D t T Z W N 0 a W 9 u M S 9 T b 2 x p Y 2 l 0 Y W N h b 1 9 Q c m F u Y 2 h h L 0 N h Y m X D p 2 F s a G 9 z I F B y b 2 1 v d m l k b 3 M u e 3 F u d F 9 l c X V p c G F t Z W 5 0 b y w 2 f S Z x d W 9 0 O y w m c X V v d D t T Z W N 0 a W 9 u M S 9 T b 2 x p Y 2 l 0 Y W N h b 1 9 Q c m F u Y 2 h h L 0 N h Y m X D p 2 F s a G 9 z I F B y b 2 1 v d m l k b 3 M u e 2 N j X 2 1 v Z H V s b y w 3 f S Z x d W 9 0 O y w m c X V v d D t T Z W N 0 a W 9 u M S 9 T b 2 x p Y 2 l 0 Y W N h b 1 9 Q c m F u Y 2 h h L 0 N h Y m X D p 2 F s a G 9 z I F B y b 2 1 v d m l k b 3 M u e 3 F 1 Y W 5 0 a W R h Z G U s O H 0 m c X V v d D s s J n F 1 b 3 Q 7 U 2 V j d G l v b j E v U 2 9 s a W N p d G F j Y W 9 f U H J h b m N o Y S 9 D Y W J l w 6 d h b G h v c y B Q c m 9 t b 3 Z p Z G 9 z L n t l a X h v c y w 5 f S Z x d W 9 0 O y w m c X V v d D t T Z W N 0 a W 9 u M S 9 T b 2 x p Y 2 l 0 Y W N h b 1 9 Q c m F u Y 2 h h L 0 N h Y m X D p 2 F s a G 9 z I F B y b 2 1 v d m l k b 3 M u e 3 N v b G l j a X R h Y 2 F v L D E w f S Z x d W 9 0 O y w m c X V v d D t T Z W N 0 a W 9 u M S 9 T b 2 x p Y 2 l 0 Y W N h b 1 9 Q c m F u Y 2 h h L 0 N h Y m X D p 2 F s a G 9 z I F B y b 2 1 v d m l k b 3 M u e 3 J l c H J v Z 3 J h b W F j Y W 8 s M T F 9 J n F 1 b 3 Q 7 L C Z x d W 9 0 O 1 N l Y 3 R p b 2 4 x L 1 N v b G l j a X R h Y 2 F v X 1 B y Y W 5 j a G E v Q 2 F i Z c O n Y W x o b 3 M g U H J v b W 9 2 a W R v c y 5 7 Y 2 F u Y 2 V s Y W 1 l b n R v L D E y f S Z x d W 9 0 O y w m c X V v d D t T Z W N 0 a W 9 u M S 9 T b 2 x p Y 2 l 0 Y W N h b 1 9 Q c m F u Y 2 h h L 0 N h Y m X D p 2 F s a G 9 z I F B y b 2 1 v d m l k b 3 M u e 2 l k X 2 V x d W l w L D E z f S Z x d W 9 0 O y w m c X V v d D t T Z W N 0 a W 9 u M S 9 T b 2 x p Y 2 l 0 Y W N h b 1 9 Q c m F u Y 2 h h L 0 N h Y m X D p 2 F s a G 9 z I F B y b 2 1 v d m l k b 3 M u e 2 R h d G F f c m V z Z X J 2 Y S w x N H 0 m c X V v d D s s J n F 1 b 3 Q 7 U 2 V j d G l v b j E v U 2 9 s a W N p d G F j Y W 9 f U H J h b m N o Y S 9 D Y W J l w 6 d h b G h v c y B Q c m 9 t b 3 Z p Z G 9 z L n t k Y X R h X 2 N h b G M s M T V 9 J n F 1 b 3 Q 7 L C Z x d W 9 0 O 1 N l Y 3 R p b 2 4 x L 1 N v b G l j a X R h Y 2 F v X 1 B y Y W 5 j a G E v Q 2 F i Z c O n Y W x o b 3 M g U H J v b W 9 2 a W R v c y 5 7 a G 9 y Y V 9 y Z X N l c n Z h L D E 2 f S Z x d W 9 0 O y w m c X V v d D t T Z W N 0 a W 9 u M S 9 T b 2 x p Y 2 l 0 Y W N h b 1 9 Q c m F u Y 2 h h L 0 N h Y m X D p 2 F s a G 9 z I F B y b 2 1 v d m l k b 3 M u e 2 h v c m F f Y 2 F s Y y w x N 3 0 m c X V v d D s s J n F 1 b 3 Q 7 U 2 V j d G l v b j E v U 2 9 s a W N p d G F j Y W 9 f U H J h b m N o Y S 9 D Y W J l w 6 d h b G h v c y B Q c m 9 t b 3 Z p Z G 9 z L n t l b W V y Z 1 9 q d X N 0 L D E 4 f S Z x d W 9 0 O y w m c X V v d D t T Z W N 0 a W 9 u M S 9 T b 2 x p Y 2 l 0 Y W N h b 1 9 Q c m F u Y 2 h h L 0 N h Y m X D p 2 F s a G 9 z I F B y b 2 1 v d m l k b 3 M u e 2 Z h e m V u Z G F f b 3 J p Z 2 V t L D E 5 f S Z x d W 9 0 O y w m c X V v d D t T Z W N 0 a W 9 u M S 9 T b 2 x p Y 2 l 0 Y W N h b 1 9 Q c m F u Y 2 h h L 0 N h Y m X D p 2 F s a G 9 z I F B y b 2 1 v d m l k b 3 M u e 2 Z h e m V u Z G F f Z G V z d G l u b y w y M H 0 m c X V v d D s s J n F 1 b 3 Q 7 U 2 V j d G l v b j E v U 2 9 s a W N p d G F j Y W 9 f U H J h b m N o Y S 9 D Y W J l w 6 d h b G h v c y B Q c m 9 t b 3 Z p Z G 9 z L n t j a G F 2 Z V 9 j Z W 5 0 c m 8 s M j F 9 J n F 1 b 3 Q 7 L C Z x d W 9 0 O 1 N l Y 3 R p b 2 4 x L 1 N v b G l j a X R h Y 2 F v X 1 B y Y W 5 j a G E v Q 2 F i Z c O n Y W x o b 3 M g U H J v b W 9 2 a W R v c y 5 7 Y 2 V u d H J v X z E s M j J 9 J n F 1 b 3 Q 7 L C Z x d W 9 0 O 1 N l Y 3 R p b 2 4 x L 1 N v b G l j a X R h Y 2 F v X 1 B y Y W 5 j a G E v Q 2 F i Z c O n Y W x o b 3 M g U H J v b W 9 2 a W R v c y 5 7 b 2 J z Z X J 2 L D I z f S Z x d W 9 0 O y w m c X V v d D t T Z W N 0 a W 9 u M S 9 T b 2 x p Y 2 l 0 Y W N h b 1 9 Q c m F u Y 2 h h L 0 N h Y m X D p 2 F s a G 9 z I F B y b 2 1 v d m l k b 3 M u e 3 R p c G 9 f Z G V f Y W N p Z G V u d G U s M j R 9 J n F 1 b 3 Q 7 L C Z x d W 9 0 O 1 N l Y 3 R p b 2 4 x L 1 N v b G l j a X R h Y 2 F v X 1 B y Y W 5 j a G E v Q 2 F i Z c O n Y W x o b 3 M g U H J v b W 9 2 a W R v c y 5 7 a n V z d G l m a W N h d G l 2 Y S w y N X 0 m c X V v d D s s J n F 1 b 3 Q 7 U 2 V j d G l v b j E v U 2 9 s a W N p d G F j Y W 9 f U H J h b m N o Y S 9 D Y W J l w 6 d h b G h v c y B Q c m 9 t b 3 Z p Z G 9 z L n t u b 3 R l X 3 J l Y 2 l i b y w y N n 0 m c X V v d D s s J n F 1 b 3 Q 7 U 2 V j d G l v b j E v U 2 9 s a W N p d G F j Y W 9 f U H J h b m N o Y S 9 D Y W J l w 6 d h b G h v c y B Q c m 9 t b 3 Z p Z G 9 z L n t p Z F 9 y Z X N l c n Z h L D I 3 f S Z x d W 9 0 O y w m c X V v d D t T Z W N 0 a W 9 u M S 9 T b 2 x p Y 2 l 0 Y W N h b 1 9 Q c m F u Y 2 h h L 0 N h Y m X D p 2 F s a G 9 z I F B y b 2 1 v d m l k b 3 M u e 2 5 v d G V f a W Q s M j h 9 J n F 1 b 3 Q 7 L C Z x d W 9 0 O 1 N l Y 3 R p b 2 4 x L 1 N v b G l j a X R h Y 2 F v X 1 B y Y W 5 j a G E v Q 2 F i Z c O n Y W x o b 3 M g U H J v b W 9 2 a W R v c y 5 7 b m 9 0 Z V 9 z b 2 x p Y 2 l 0 Y W N h b y w y O X 0 m c X V v d D s s J n F 1 b 3 Q 7 U 2 V j d G l v b j E v U 2 9 s a W N p d G F j Y W 9 f U H J h b m N o Y S 9 D Y W J l w 6 d h b G h v c y B Q c m 9 t b 3 Z p Z G 9 z L n t u b 3 R l X 2 p 1 c 3 R p Z m l j Y X R p d m E s M z B 9 J n F 1 b 3 Q 7 L C Z x d W 9 0 O 1 N l Y 3 R p b 2 4 x L 1 N v b G l j a X R h Y 2 F v X 1 B y Y W 5 j a G E v Q 2 F i Z c O n Y W x o b 3 M g U H J v b W 9 2 a W R v c y 5 7 b m 9 0 Z V 9 k Y X R h L D M x f S Z x d W 9 0 O y w m c X V v d D t T Z W N 0 a W 9 u M S 9 T b 2 x p Y 2 l 0 Y W N h b 1 9 Q c m F u Y 2 h h L 0 N h Y m X D p 2 F s a G 9 z I F B y b 2 1 v d m l k b 3 M u e 2 5 v d G V f a G 9 y Y S w z M n 0 m c X V v d D s s J n F 1 b 3 Q 7 U 2 V j d G l v b j E v U 2 9 s a W N p d G F j Y W 9 f U H J h b m N o Y S 9 D Y W J l w 6 d h b G h v c y B Q c m 9 t b 3 Z p Z G 9 z L n t u b 3 R l X 2 9 y a W d l b S w z M 3 0 m c X V v d D s s J n F 1 b 3 Q 7 U 2 V j d G l v b j E v U 2 9 s a W N p d G F j Y W 9 f U H J h b m N o Y S 9 D Y W J l w 6 d h b G h v c y B Q c m 9 t b 3 Z p Z G 9 z L n t u b 3 R l X 2 R l c 3 R p b m 8 s M z R 9 J n F 1 b 3 Q 7 L C Z x d W 9 0 O 1 N l Y 3 R p b 2 4 x L 1 N v b G l j a X R h Y 2 F v X 1 B y Y W 5 j a G E v Q 2 F i Z c O n Y W x o b 3 M g U H J v b W 9 2 a W R v c y 5 7 Y 3 J l Y X R l Z F 9 k Y X R l L D M 1 f S Z x d W 9 0 O y w m c X V v d D t T Z W N 0 a W 9 u M S 9 T b 2 x p Y 2 l 0 Y W N h b 1 9 Q c m F u Y 2 h h L 0 N h Y m X D p 2 F s a G 9 z I F B y b 2 1 v d m l k b 3 M u e 2 N y Z W F 0 Z W R f d X N l c i w z N n 0 m c X V v d D s s J n F 1 b 3 Q 7 U 2 V j d G l v b j E v U 2 9 s a W N p d G F j Y W 9 f U H J h b m N o Y S 9 D Y W J l w 6 d h b G h v c y B Q c m 9 t b 3 Z p Z G 9 z L n t s Y X N 0 X 2 V k a X R l Z F 9 k Y X R l L D M 3 f S Z x d W 9 0 O y w m c X V v d D t T Z W N 0 a W 9 u M S 9 T b 2 x p Y 2 l 0 Y W N h b 1 9 Q c m F u Y 2 h h L 0 N h Y m X D p 2 F s a G 9 z I F B y b 2 1 v d m l k b 3 M u e 2 x h c 3 R f Z W R p d G V k X 3 V z Z X I s M z h 9 J n F 1 b 3 Q 7 L C Z x d W 9 0 O 1 N l Y 3 R p b 2 4 x L 1 N v b G l j a X R h Y 2 F v X 1 B y Y W 5 j a G E v Q 2 F i Z c O n Y W x o b 3 M g U H J v b W 9 2 a W R v c y 5 7 d G l w b 1 9 k Z V 9 t b 3 Z p b W V u d G F j Y W 8 s M z l 9 J n F 1 b 3 Q 7 L C Z x d W 9 0 O 1 N l Y 3 R p b 2 4 x L 1 N v b G l j a X R h Y 2 F v X 1 B y Y W 5 j a G E v Q 2 F i Z c O n Y W x o b 3 M g U H J v b W 9 2 a W R v c y 5 7 e C w 0 M H 0 m c X V v d D s s J n F 1 b 3 Q 7 U 2 V j d G l v b j E v U 2 9 s a W N p d G F j Y W 9 f U H J h b m N o Y S 9 D Y W J l w 6 d h b G h v c y B Q c m 9 t b 3 Z p Z G 9 z L n t 5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2 9 s a W N p d G F j Y W 9 f U H J h b m N o Y S 9 D Y W J l w 6 d h b G h v c y B Q c m 9 t b 3 Z p Z G 9 z L n t v Y m p l Y 3 R p Z C w w f S Z x d W 9 0 O y w m c X V v d D t T Z W N 0 a W 9 u M S 9 T b 2 x p Y 2 l 0 Y W N h b 1 9 Q c m F u Y 2 h h L 0 N h Y m X D p 2 F s a G 9 z I F B y b 2 1 v d m l k b 3 M u e 2 d s b 2 J h b G l k L D F 9 J n F 1 b 3 Q 7 L C Z x d W 9 0 O 1 N l Y 3 R p b 2 4 x L 1 N v b G l j a X R h Y 2 F v X 1 B y Y W 5 j a G E v Q 2 F i Z c O n Y W x o b 3 M g U H J v b W 9 2 a W R v c y 5 7 b W V u d S w y f S Z x d W 9 0 O y w m c X V v d D t T Z W N 0 a W 9 u M S 9 T b 2 x p Y 2 l 0 Y W N h b 1 9 Q c m F u Y 2 h h L 0 N h Y m X D p 2 F s a G 9 z I F B y b 2 1 v d m l k b 3 M u e 2 R h d G F f L D N 9 J n F 1 b 3 Q 7 L C Z x d W 9 0 O 1 N l Y 3 R p b 2 4 x L 1 N v b G l j a X R h Y 2 F v X 1 B y Y W 5 j a G E v Q 2 F i Z c O n Y W x o b 3 M g U H J v b W 9 2 a W R v c y 5 7 Y 2 9 s Y W J v c m F k b 3 J f c m V z c G 9 u c 2 F 2 Z W w s N H 0 m c X V v d D s s J n F 1 b 3 Q 7 U 2 V j d G l v b j E v U 2 9 s a W N p d G F j Y W 9 f U H J h b m N o Y S 9 D Y W J l w 6 d h b G h v c y B Q c m 9 t b 3 Z p Z G 9 z L n t l c X V p c G F t Z W 5 0 b y w 1 f S Z x d W 9 0 O y w m c X V v d D t T Z W N 0 a W 9 u M S 9 T b 2 x p Y 2 l 0 Y W N h b 1 9 Q c m F u Y 2 h h L 0 N h Y m X D p 2 F s a G 9 z I F B y b 2 1 v d m l k b 3 M u e 3 F u d F 9 l c X V p c G F t Z W 5 0 b y w 2 f S Z x d W 9 0 O y w m c X V v d D t T Z W N 0 a W 9 u M S 9 T b 2 x p Y 2 l 0 Y W N h b 1 9 Q c m F u Y 2 h h L 0 N h Y m X D p 2 F s a G 9 z I F B y b 2 1 v d m l k b 3 M u e 2 N j X 2 1 v Z H V s b y w 3 f S Z x d W 9 0 O y w m c X V v d D t T Z W N 0 a W 9 u M S 9 T b 2 x p Y 2 l 0 Y W N h b 1 9 Q c m F u Y 2 h h L 0 N h Y m X D p 2 F s a G 9 z I F B y b 2 1 v d m l k b 3 M u e 3 F 1 Y W 5 0 a W R h Z G U s O H 0 m c X V v d D s s J n F 1 b 3 Q 7 U 2 V j d G l v b j E v U 2 9 s a W N p d G F j Y W 9 f U H J h b m N o Y S 9 D Y W J l w 6 d h b G h v c y B Q c m 9 t b 3 Z p Z G 9 z L n t l a X h v c y w 5 f S Z x d W 9 0 O y w m c X V v d D t T Z W N 0 a W 9 u M S 9 T b 2 x p Y 2 l 0 Y W N h b 1 9 Q c m F u Y 2 h h L 0 N h Y m X D p 2 F s a G 9 z I F B y b 2 1 v d m l k b 3 M u e 3 N v b G l j a X R h Y 2 F v L D E w f S Z x d W 9 0 O y w m c X V v d D t T Z W N 0 a W 9 u M S 9 T b 2 x p Y 2 l 0 Y W N h b 1 9 Q c m F u Y 2 h h L 0 N h Y m X D p 2 F s a G 9 z I F B y b 2 1 v d m l k b 3 M u e 3 J l c H J v Z 3 J h b W F j Y W 8 s M T F 9 J n F 1 b 3 Q 7 L C Z x d W 9 0 O 1 N l Y 3 R p b 2 4 x L 1 N v b G l j a X R h Y 2 F v X 1 B y Y W 5 j a G E v Q 2 F i Z c O n Y W x o b 3 M g U H J v b W 9 2 a W R v c y 5 7 Y 2 F u Y 2 V s Y W 1 l b n R v L D E y f S Z x d W 9 0 O y w m c X V v d D t T Z W N 0 a W 9 u M S 9 T b 2 x p Y 2 l 0 Y W N h b 1 9 Q c m F u Y 2 h h L 0 N h Y m X D p 2 F s a G 9 z I F B y b 2 1 v d m l k b 3 M u e 2 l k X 2 V x d W l w L D E z f S Z x d W 9 0 O y w m c X V v d D t T Z W N 0 a W 9 u M S 9 T b 2 x p Y 2 l 0 Y W N h b 1 9 Q c m F u Y 2 h h L 0 N h Y m X D p 2 F s a G 9 z I F B y b 2 1 v d m l k b 3 M u e 2 R h d G F f c m V z Z X J 2 Y S w x N H 0 m c X V v d D s s J n F 1 b 3 Q 7 U 2 V j d G l v b j E v U 2 9 s a W N p d G F j Y W 9 f U H J h b m N o Y S 9 D Y W J l w 6 d h b G h v c y B Q c m 9 t b 3 Z p Z G 9 z L n t k Y X R h X 2 N h b G M s M T V 9 J n F 1 b 3 Q 7 L C Z x d W 9 0 O 1 N l Y 3 R p b 2 4 x L 1 N v b G l j a X R h Y 2 F v X 1 B y Y W 5 j a G E v Q 2 F i Z c O n Y W x o b 3 M g U H J v b W 9 2 a W R v c y 5 7 a G 9 y Y V 9 y Z X N l c n Z h L D E 2 f S Z x d W 9 0 O y w m c X V v d D t T Z W N 0 a W 9 u M S 9 T b 2 x p Y 2 l 0 Y W N h b 1 9 Q c m F u Y 2 h h L 0 N h Y m X D p 2 F s a G 9 z I F B y b 2 1 v d m l k b 3 M u e 2 h v c m F f Y 2 F s Y y w x N 3 0 m c X V v d D s s J n F 1 b 3 Q 7 U 2 V j d G l v b j E v U 2 9 s a W N p d G F j Y W 9 f U H J h b m N o Y S 9 D Y W J l w 6 d h b G h v c y B Q c m 9 t b 3 Z p Z G 9 z L n t l b W V y Z 1 9 q d X N 0 L D E 4 f S Z x d W 9 0 O y w m c X V v d D t T Z W N 0 a W 9 u M S 9 T b 2 x p Y 2 l 0 Y W N h b 1 9 Q c m F u Y 2 h h L 0 N h Y m X D p 2 F s a G 9 z I F B y b 2 1 v d m l k b 3 M u e 2 Z h e m V u Z G F f b 3 J p Z 2 V t L D E 5 f S Z x d W 9 0 O y w m c X V v d D t T Z W N 0 a W 9 u M S 9 T b 2 x p Y 2 l 0 Y W N h b 1 9 Q c m F u Y 2 h h L 0 N h Y m X D p 2 F s a G 9 z I F B y b 2 1 v d m l k b 3 M u e 2 Z h e m V u Z G F f Z G V z d G l u b y w y M H 0 m c X V v d D s s J n F 1 b 3 Q 7 U 2 V j d G l v b j E v U 2 9 s a W N p d G F j Y W 9 f U H J h b m N o Y S 9 D Y W J l w 6 d h b G h v c y B Q c m 9 t b 3 Z p Z G 9 z L n t j a G F 2 Z V 9 j Z W 5 0 c m 8 s M j F 9 J n F 1 b 3 Q 7 L C Z x d W 9 0 O 1 N l Y 3 R p b 2 4 x L 1 N v b G l j a X R h Y 2 F v X 1 B y Y W 5 j a G E v Q 2 F i Z c O n Y W x o b 3 M g U H J v b W 9 2 a W R v c y 5 7 Y 2 V u d H J v X z E s M j J 9 J n F 1 b 3 Q 7 L C Z x d W 9 0 O 1 N l Y 3 R p b 2 4 x L 1 N v b G l j a X R h Y 2 F v X 1 B y Y W 5 j a G E v Q 2 F i Z c O n Y W x o b 3 M g U H J v b W 9 2 a W R v c y 5 7 b 2 J z Z X J 2 L D I z f S Z x d W 9 0 O y w m c X V v d D t T Z W N 0 a W 9 u M S 9 T b 2 x p Y 2 l 0 Y W N h b 1 9 Q c m F u Y 2 h h L 0 N h Y m X D p 2 F s a G 9 z I F B y b 2 1 v d m l k b 3 M u e 3 R p c G 9 f Z G V f Y W N p Z G V u d G U s M j R 9 J n F 1 b 3 Q 7 L C Z x d W 9 0 O 1 N l Y 3 R p b 2 4 x L 1 N v b G l j a X R h Y 2 F v X 1 B y Y W 5 j a G E v Q 2 F i Z c O n Y W x o b 3 M g U H J v b W 9 2 a W R v c y 5 7 a n V z d G l m a W N h d G l 2 Y S w y N X 0 m c X V v d D s s J n F 1 b 3 Q 7 U 2 V j d G l v b j E v U 2 9 s a W N p d G F j Y W 9 f U H J h b m N o Y S 9 D Y W J l w 6 d h b G h v c y B Q c m 9 t b 3 Z p Z G 9 z L n t u b 3 R l X 3 J l Y 2 l i b y w y N n 0 m c X V v d D s s J n F 1 b 3 Q 7 U 2 V j d G l v b j E v U 2 9 s a W N p d G F j Y W 9 f U H J h b m N o Y S 9 D Y W J l w 6 d h b G h v c y B Q c m 9 t b 3 Z p Z G 9 z L n t p Z F 9 y Z X N l c n Z h L D I 3 f S Z x d W 9 0 O y w m c X V v d D t T Z W N 0 a W 9 u M S 9 T b 2 x p Y 2 l 0 Y W N h b 1 9 Q c m F u Y 2 h h L 0 N h Y m X D p 2 F s a G 9 z I F B y b 2 1 v d m l k b 3 M u e 2 5 v d G V f a W Q s M j h 9 J n F 1 b 3 Q 7 L C Z x d W 9 0 O 1 N l Y 3 R p b 2 4 x L 1 N v b G l j a X R h Y 2 F v X 1 B y Y W 5 j a G E v Q 2 F i Z c O n Y W x o b 3 M g U H J v b W 9 2 a W R v c y 5 7 b m 9 0 Z V 9 z b 2 x p Y 2 l 0 Y W N h b y w y O X 0 m c X V v d D s s J n F 1 b 3 Q 7 U 2 V j d G l v b j E v U 2 9 s a W N p d G F j Y W 9 f U H J h b m N o Y S 9 D Y W J l w 6 d h b G h v c y B Q c m 9 t b 3 Z p Z G 9 z L n t u b 3 R l X 2 p 1 c 3 R p Z m l j Y X R p d m E s M z B 9 J n F 1 b 3 Q 7 L C Z x d W 9 0 O 1 N l Y 3 R p b 2 4 x L 1 N v b G l j a X R h Y 2 F v X 1 B y Y W 5 j a G E v Q 2 F i Z c O n Y W x o b 3 M g U H J v b W 9 2 a W R v c y 5 7 b m 9 0 Z V 9 k Y X R h L D M x f S Z x d W 9 0 O y w m c X V v d D t T Z W N 0 a W 9 u M S 9 T b 2 x p Y 2 l 0 Y W N h b 1 9 Q c m F u Y 2 h h L 0 N h Y m X D p 2 F s a G 9 z I F B y b 2 1 v d m l k b 3 M u e 2 5 v d G V f a G 9 y Y S w z M n 0 m c X V v d D s s J n F 1 b 3 Q 7 U 2 V j d G l v b j E v U 2 9 s a W N p d G F j Y W 9 f U H J h b m N o Y S 9 D Y W J l w 6 d h b G h v c y B Q c m 9 t b 3 Z p Z G 9 z L n t u b 3 R l X 2 9 y a W d l b S w z M 3 0 m c X V v d D s s J n F 1 b 3 Q 7 U 2 V j d G l v b j E v U 2 9 s a W N p d G F j Y W 9 f U H J h b m N o Y S 9 D Y W J l w 6 d h b G h v c y B Q c m 9 t b 3 Z p Z G 9 z L n t u b 3 R l X 2 R l c 3 R p b m 8 s M z R 9 J n F 1 b 3 Q 7 L C Z x d W 9 0 O 1 N l Y 3 R p b 2 4 x L 1 N v b G l j a X R h Y 2 F v X 1 B y Y W 5 j a G E v Q 2 F i Z c O n Y W x o b 3 M g U H J v b W 9 2 a W R v c y 5 7 Y 3 J l Y X R l Z F 9 k Y X R l L D M 1 f S Z x d W 9 0 O y w m c X V v d D t T Z W N 0 a W 9 u M S 9 T b 2 x p Y 2 l 0 Y W N h b 1 9 Q c m F u Y 2 h h L 0 N h Y m X D p 2 F s a G 9 z I F B y b 2 1 v d m l k b 3 M u e 2 N y Z W F 0 Z W R f d X N l c i w z N n 0 m c X V v d D s s J n F 1 b 3 Q 7 U 2 V j d G l v b j E v U 2 9 s a W N p d G F j Y W 9 f U H J h b m N o Y S 9 D Y W J l w 6 d h b G h v c y B Q c m 9 t b 3 Z p Z G 9 z L n t s Y X N 0 X 2 V k a X R l Z F 9 k Y X R l L D M 3 f S Z x d W 9 0 O y w m c X V v d D t T Z W N 0 a W 9 u M S 9 T b 2 x p Y 2 l 0 Y W N h b 1 9 Q c m F u Y 2 h h L 0 N h Y m X D p 2 F s a G 9 z I F B y b 2 1 v d m l k b 3 M u e 2 x h c 3 R f Z W R p d G V k X 3 V z Z X I s M z h 9 J n F 1 b 3 Q 7 L C Z x d W 9 0 O 1 N l Y 3 R p b 2 4 x L 1 N v b G l j a X R h Y 2 F v X 1 B y Y W 5 j a G E v Q 2 F i Z c O n Y W x o b 3 M g U H J v b W 9 2 a W R v c y 5 7 d G l w b 1 9 k Z V 9 t b 3 Z p b W V u d G F j Y W 8 s M z l 9 J n F 1 b 3 Q 7 L C Z x d W 9 0 O 1 N l Y 3 R p b 2 4 x L 1 N v b G l j a X R h Y 2 F v X 1 B y Y W 5 j a G E v Q 2 F i Z c O n Y W x o b 3 M g U H J v b W 9 2 a W R v c y 5 7 e C w 0 M H 0 m c X V v d D s s J n F 1 b 3 Q 7 U 2 V j d G l v b j E v U 2 9 s a W N p d G F j Y W 9 f U H J h b m N o Y S 9 D Y W J l w 6 d h b G h v c y B Q c m 9 t b 3 Z p Z G 9 z L n t 5 L D Q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p Y 2 l 0 Y W N h b 1 9 Q c m F u Y 2 h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z K S 9 T b 2 x p Y 2 l 0 Y W N h b 1 9 Q c m F u Y 2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z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0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B Q U F B Q U F B Q U F B Q U F B Q U F B Q U F B Q U F B Q U F B Q U F B Q U F B Q U F B Q U F B I i A v P j x F b n R y e S B U e X B l P S J G a W x s Q 2 9 s d W 1 u T m F t Z X M i I F Z h b H V l P S J z W y Z x d W 9 0 O 2 9 i a m V j d G l k J n F 1 b 3 Q 7 L C Z x d W 9 0 O 2 d s b 2 J h b G l k J n F 1 b 3 Q 7 L C Z x d W 9 0 O 2 1 l b n U m c X V v d D s s J n F 1 b 3 Q 7 Z G F 0 Y V 8 m c X V v d D s s J n F 1 b 3 Q 7 Y 2 9 s Y W J v c m F k b 3 J f c m V z c G 9 u c 2 F 2 Z W w m c X V v d D s s J n F 1 b 3 Q 7 Z X F 1 a X B h b W V u d G 8 m c X V v d D s s J n F 1 b 3 Q 7 c W 5 0 X 2 V x d W l w Y W 1 l b n R v J n F 1 b 3 Q 7 L C Z x d W 9 0 O 2 N j X 2 1 v Z H V s b y Z x d W 9 0 O y w m c X V v d D t x d W F u d G l k Y W R l J n F 1 b 3 Q 7 L C Z x d W 9 0 O 2 V p e G 9 z J n F 1 b 3 Q 7 L C Z x d W 9 0 O 3 N v b G l j a X R h Y 2 F v J n F 1 b 3 Q 7 L C Z x d W 9 0 O 3 J l c H J v Z 3 J h b W F j Y W 8 m c X V v d D s s J n F 1 b 3 Q 7 Y 2 F u Y 2 V s Y W 1 l b n R v J n F 1 b 3 Q 7 L C Z x d W 9 0 O 2 l k X 2 V x d W l w J n F 1 b 3 Q 7 L C Z x d W 9 0 O 2 R h d G F f c m V z Z X J 2 Y S Z x d W 9 0 O y w m c X V v d D t k Y X R h X 2 N h b G M m c X V v d D s s J n F 1 b 3 Q 7 a G 9 y Y V 9 y Z X N l c n Z h J n F 1 b 3 Q 7 L C Z x d W 9 0 O 2 h v c m F f Y 2 F s Y y Z x d W 9 0 O y w m c X V v d D t l b W V y Z 1 9 q d X N 0 J n F 1 b 3 Q 7 L C Z x d W 9 0 O 2 Z h e m V u Z G F f b 3 J p Z 2 V t J n F 1 b 3 Q 7 L C Z x d W 9 0 O 2 Z h e m V u Z G F f Z G V z d G l u b y Z x d W 9 0 O y w m c X V v d D t j a G F 2 Z V 9 j Z W 5 0 c m 8 m c X V v d D s s J n F 1 b 3 Q 7 Y 2 V u d H J v X z E m c X V v d D s s J n F 1 b 3 Q 7 b 2 J z Z X J 2 J n F 1 b 3 Q 7 L C Z x d W 9 0 O 3 R p c G 9 f Z G V f Y W N p Z G V u d G U m c X V v d D s s J n F 1 b 3 Q 7 a n V z d G l m a W N h d G l 2 Y S Z x d W 9 0 O y w m c X V v d D t u b 3 R l X 3 J l Y 2 l i b y Z x d W 9 0 O y w m c X V v d D t p Z F 9 y Z X N l c n Z h J n F 1 b 3 Q 7 L C Z x d W 9 0 O 2 5 v d G V f a W Q m c X V v d D s s J n F 1 b 3 Q 7 b m 9 0 Z V 9 z b 2 x p Y 2 l 0 Y W N h b y Z x d W 9 0 O y w m c X V v d D t u b 3 R l X 2 p 1 c 3 R p Z m l j Y X R p d m E m c X V v d D s s J n F 1 b 3 Q 7 b m 9 0 Z V 9 k Y X R h J n F 1 b 3 Q 7 L C Z x d W 9 0 O 2 5 v d G V f a G 9 y Y S Z x d W 9 0 O y w m c X V v d D t u b 3 R l X 2 9 y a W d l b S Z x d W 9 0 O y w m c X V v d D t u b 3 R l X 2 R l c 3 R p b m 8 m c X V v d D s s J n F 1 b 3 Q 7 Y 3 J l Y X R l Z F 9 k Y X R l J n F 1 b 3 Q 7 L C Z x d W 9 0 O 2 N y Z W F 0 Z W R f d X N l c i Z x d W 9 0 O y w m c X V v d D t s Y X N 0 X 2 V k a X R l Z F 9 k Y X R l J n F 1 b 3 Q 7 L C Z x d W 9 0 O 2 x h c 3 R f Z W R p d G V k X 3 V z Z X I m c X V v d D s s J n F 1 b 3 Q 7 d G l w b 1 9 k Z V 9 t b 3 Z p b W V u d G F j Y W 8 m c X V v d D s s J n F 1 b 3 Q 7 e C Z x d W 9 0 O y w m c X V v d D t 5 J n F 1 b 3 Q 7 X S I g L z 4 8 R W 5 0 c n k g V H l w Z T 0 i R m l s b E x h c 3 R V c G R h d G V k I i B W Y W x 1 Z T 0 i Z D I w M j Q t M T E t M j J U M T M 6 N D U 6 M j I u M j A w M T Q z O V o i I C 8 + P E V u d H J 5 I F R 5 c G U 9 I k Z p b G x T d G F 0 d X M i I F Z h b H V l P S J z Q 2 9 t c G x l d G U i I C 8 + P E V u d H J 5 I F R 5 c G U 9 I k Z p b G x D b 3 V u d C I g V m F s d W U 9 I m w y N T k 2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a W N p d G F j Y W 9 f U H J h b m N o Y S 9 D Y W J l w 6 d h b G h v c y B Q c m 9 t b 3 Z p Z G 9 z L n t v Y m p l Y 3 R p Z C w w f S Z x d W 9 0 O y w m c X V v d D t T Z W N 0 a W 9 u M S 9 T b 2 x p Y 2 l 0 Y W N h b 1 9 Q c m F u Y 2 h h L 0 N h Y m X D p 2 F s a G 9 z I F B y b 2 1 v d m l k b 3 M u e 2 d s b 2 J h b G l k L D F 9 J n F 1 b 3 Q 7 L C Z x d W 9 0 O 1 N l Y 3 R p b 2 4 x L 1 N v b G l j a X R h Y 2 F v X 1 B y Y W 5 j a G E v Q 2 F i Z c O n Y W x o b 3 M g U H J v b W 9 2 a W R v c y 5 7 b W V u d S w y f S Z x d W 9 0 O y w m c X V v d D t T Z W N 0 a W 9 u M S 9 T b 2 x p Y 2 l 0 Y W N h b 1 9 Q c m F u Y 2 h h L 0 N h Y m X D p 2 F s a G 9 z I F B y b 2 1 v d m l k b 3 M u e 2 R h d G F f L D N 9 J n F 1 b 3 Q 7 L C Z x d W 9 0 O 1 N l Y 3 R p b 2 4 x L 1 N v b G l j a X R h Y 2 F v X 1 B y Y W 5 j a G E v Q 2 F i Z c O n Y W x o b 3 M g U H J v b W 9 2 a W R v c y 5 7 Y 2 9 s Y W J v c m F k b 3 J f c m V z c G 9 u c 2 F 2 Z W w s N H 0 m c X V v d D s s J n F 1 b 3 Q 7 U 2 V j d G l v b j E v U 2 9 s a W N p d G F j Y W 9 f U H J h b m N o Y S 9 D Y W J l w 6 d h b G h v c y B Q c m 9 t b 3 Z p Z G 9 z L n t l c X V p c G F t Z W 5 0 b y w 1 f S Z x d W 9 0 O y w m c X V v d D t T Z W N 0 a W 9 u M S 9 T b 2 x p Y 2 l 0 Y W N h b 1 9 Q c m F u Y 2 h h L 0 N h Y m X D p 2 F s a G 9 z I F B y b 2 1 v d m l k b 3 M u e 3 F u d F 9 l c X V p c G F t Z W 5 0 b y w 2 f S Z x d W 9 0 O y w m c X V v d D t T Z W N 0 a W 9 u M S 9 T b 2 x p Y 2 l 0 Y W N h b 1 9 Q c m F u Y 2 h h L 0 N h Y m X D p 2 F s a G 9 z I F B y b 2 1 v d m l k b 3 M u e 2 N j X 2 1 v Z H V s b y w 3 f S Z x d W 9 0 O y w m c X V v d D t T Z W N 0 a W 9 u M S 9 T b 2 x p Y 2 l 0 Y W N h b 1 9 Q c m F u Y 2 h h L 0 N h Y m X D p 2 F s a G 9 z I F B y b 2 1 v d m l k b 3 M u e 3 F 1 Y W 5 0 a W R h Z G U s O H 0 m c X V v d D s s J n F 1 b 3 Q 7 U 2 V j d G l v b j E v U 2 9 s a W N p d G F j Y W 9 f U H J h b m N o Y S 9 D Y W J l w 6 d h b G h v c y B Q c m 9 t b 3 Z p Z G 9 z L n t l a X h v c y w 5 f S Z x d W 9 0 O y w m c X V v d D t T Z W N 0 a W 9 u M S 9 T b 2 x p Y 2 l 0 Y W N h b 1 9 Q c m F u Y 2 h h L 0 N h Y m X D p 2 F s a G 9 z I F B y b 2 1 v d m l k b 3 M u e 3 N v b G l j a X R h Y 2 F v L D E w f S Z x d W 9 0 O y w m c X V v d D t T Z W N 0 a W 9 u M S 9 T b 2 x p Y 2 l 0 Y W N h b 1 9 Q c m F u Y 2 h h L 0 N h Y m X D p 2 F s a G 9 z I F B y b 2 1 v d m l k b 3 M u e 3 J l c H J v Z 3 J h b W F j Y W 8 s M T F 9 J n F 1 b 3 Q 7 L C Z x d W 9 0 O 1 N l Y 3 R p b 2 4 x L 1 N v b G l j a X R h Y 2 F v X 1 B y Y W 5 j a G E v Q 2 F i Z c O n Y W x o b 3 M g U H J v b W 9 2 a W R v c y 5 7 Y 2 F u Y 2 V s Y W 1 l b n R v L D E y f S Z x d W 9 0 O y w m c X V v d D t T Z W N 0 a W 9 u M S 9 T b 2 x p Y 2 l 0 Y W N h b 1 9 Q c m F u Y 2 h h L 0 N h Y m X D p 2 F s a G 9 z I F B y b 2 1 v d m l k b 3 M u e 2 l k X 2 V x d W l w L D E z f S Z x d W 9 0 O y w m c X V v d D t T Z W N 0 a W 9 u M S 9 T b 2 x p Y 2 l 0 Y W N h b 1 9 Q c m F u Y 2 h h L 0 N h Y m X D p 2 F s a G 9 z I F B y b 2 1 v d m l k b 3 M u e 2 R h d G F f c m V z Z X J 2 Y S w x N H 0 m c X V v d D s s J n F 1 b 3 Q 7 U 2 V j d G l v b j E v U 2 9 s a W N p d G F j Y W 9 f U H J h b m N o Y S 9 D Y W J l w 6 d h b G h v c y B Q c m 9 t b 3 Z p Z G 9 z L n t k Y X R h X 2 N h b G M s M T V 9 J n F 1 b 3 Q 7 L C Z x d W 9 0 O 1 N l Y 3 R p b 2 4 x L 1 N v b G l j a X R h Y 2 F v X 1 B y Y W 5 j a G E v Q 2 F i Z c O n Y W x o b 3 M g U H J v b W 9 2 a W R v c y 5 7 a G 9 y Y V 9 y Z X N l c n Z h L D E 2 f S Z x d W 9 0 O y w m c X V v d D t T Z W N 0 a W 9 u M S 9 T b 2 x p Y 2 l 0 Y W N h b 1 9 Q c m F u Y 2 h h L 0 N h Y m X D p 2 F s a G 9 z I F B y b 2 1 v d m l k b 3 M u e 2 h v c m F f Y 2 F s Y y w x N 3 0 m c X V v d D s s J n F 1 b 3 Q 7 U 2 V j d G l v b j E v U 2 9 s a W N p d G F j Y W 9 f U H J h b m N o Y S 9 D Y W J l w 6 d h b G h v c y B Q c m 9 t b 3 Z p Z G 9 z L n t l b W V y Z 1 9 q d X N 0 L D E 4 f S Z x d W 9 0 O y w m c X V v d D t T Z W N 0 a W 9 u M S 9 T b 2 x p Y 2 l 0 Y W N h b 1 9 Q c m F u Y 2 h h L 0 N h Y m X D p 2 F s a G 9 z I F B y b 2 1 v d m l k b 3 M u e 2 Z h e m V u Z G F f b 3 J p Z 2 V t L D E 5 f S Z x d W 9 0 O y w m c X V v d D t T Z W N 0 a W 9 u M S 9 T b 2 x p Y 2 l 0 Y W N h b 1 9 Q c m F u Y 2 h h L 0 N h Y m X D p 2 F s a G 9 z I F B y b 2 1 v d m l k b 3 M u e 2 Z h e m V u Z G F f Z G V z d G l u b y w y M H 0 m c X V v d D s s J n F 1 b 3 Q 7 U 2 V j d G l v b j E v U 2 9 s a W N p d G F j Y W 9 f U H J h b m N o Y S 9 D Y W J l w 6 d h b G h v c y B Q c m 9 t b 3 Z p Z G 9 z L n t j a G F 2 Z V 9 j Z W 5 0 c m 8 s M j F 9 J n F 1 b 3 Q 7 L C Z x d W 9 0 O 1 N l Y 3 R p b 2 4 x L 1 N v b G l j a X R h Y 2 F v X 1 B y Y W 5 j a G E v Q 2 F i Z c O n Y W x o b 3 M g U H J v b W 9 2 a W R v c y 5 7 Y 2 V u d H J v X z E s M j J 9 J n F 1 b 3 Q 7 L C Z x d W 9 0 O 1 N l Y 3 R p b 2 4 x L 1 N v b G l j a X R h Y 2 F v X 1 B y Y W 5 j a G E v Q 2 F i Z c O n Y W x o b 3 M g U H J v b W 9 2 a W R v c y 5 7 b 2 J z Z X J 2 L D I z f S Z x d W 9 0 O y w m c X V v d D t T Z W N 0 a W 9 u M S 9 T b 2 x p Y 2 l 0 Y W N h b 1 9 Q c m F u Y 2 h h L 0 N h Y m X D p 2 F s a G 9 z I F B y b 2 1 v d m l k b 3 M u e 3 R p c G 9 f Z G V f Y W N p Z G V u d G U s M j R 9 J n F 1 b 3 Q 7 L C Z x d W 9 0 O 1 N l Y 3 R p b 2 4 x L 1 N v b G l j a X R h Y 2 F v X 1 B y Y W 5 j a G E v Q 2 F i Z c O n Y W x o b 3 M g U H J v b W 9 2 a W R v c y 5 7 a n V z d G l m a W N h d G l 2 Y S w y N X 0 m c X V v d D s s J n F 1 b 3 Q 7 U 2 V j d G l v b j E v U 2 9 s a W N p d G F j Y W 9 f U H J h b m N o Y S 9 D Y W J l w 6 d h b G h v c y B Q c m 9 t b 3 Z p Z G 9 z L n t u b 3 R l X 3 J l Y 2 l i b y w y N n 0 m c X V v d D s s J n F 1 b 3 Q 7 U 2 V j d G l v b j E v U 2 9 s a W N p d G F j Y W 9 f U H J h b m N o Y S 9 D Y W J l w 6 d h b G h v c y B Q c m 9 t b 3 Z p Z G 9 z L n t p Z F 9 y Z X N l c n Z h L D I 3 f S Z x d W 9 0 O y w m c X V v d D t T Z W N 0 a W 9 u M S 9 T b 2 x p Y 2 l 0 Y W N h b 1 9 Q c m F u Y 2 h h L 0 N h Y m X D p 2 F s a G 9 z I F B y b 2 1 v d m l k b 3 M u e 2 5 v d G V f a W Q s M j h 9 J n F 1 b 3 Q 7 L C Z x d W 9 0 O 1 N l Y 3 R p b 2 4 x L 1 N v b G l j a X R h Y 2 F v X 1 B y Y W 5 j a G E v Q 2 F i Z c O n Y W x o b 3 M g U H J v b W 9 2 a W R v c y 5 7 b m 9 0 Z V 9 z b 2 x p Y 2 l 0 Y W N h b y w y O X 0 m c X V v d D s s J n F 1 b 3 Q 7 U 2 V j d G l v b j E v U 2 9 s a W N p d G F j Y W 9 f U H J h b m N o Y S 9 D Y W J l w 6 d h b G h v c y B Q c m 9 t b 3 Z p Z G 9 z L n t u b 3 R l X 2 p 1 c 3 R p Z m l j Y X R p d m E s M z B 9 J n F 1 b 3 Q 7 L C Z x d W 9 0 O 1 N l Y 3 R p b 2 4 x L 1 N v b G l j a X R h Y 2 F v X 1 B y Y W 5 j a G E v Q 2 F i Z c O n Y W x o b 3 M g U H J v b W 9 2 a W R v c y 5 7 b m 9 0 Z V 9 k Y X R h L D M x f S Z x d W 9 0 O y w m c X V v d D t T Z W N 0 a W 9 u M S 9 T b 2 x p Y 2 l 0 Y W N h b 1 9 Q c m F u Y 2 h h L 0 N h Y m X D p 2 F s a G 9 z I F B y b 2 1 v d m l k b 3 M u e 2 5 v d G V f a G 9 y Y S w z M n 0 m c X V v d D s s J n F 1 b 3 Q 7 U 2 V j d G l v b j E v U 2 9 s a W N p d G F j Y W 9 f U H J h b m N o Y S 9 D Y W J l w 6 d h b G h v c y B Q c m 9 t b 3 Z p Z G 9 z L n t u b 3 R l X 2 9 y a W d l b S w z M 3 0 m c X V v d D s s J n F 1 b 3 Q 7 U 2 V j d G l v b j E v U 2 9 s a W N p d G F j Y W 9 f U H J h b m N o Y S 9 D Y W J l w 6 d h b G h v c y B Q c m 9 t b 3 Z p Z G 9 z L n t u b 3 R l X 2 R l c 3 R p b m 8 s M z R 9 J n F 1 b 3 Q 7 L C Z x d W 9 0 O 1 N l Y 3 R p b 2 4 x L 1 N v b G l j a X R h Y 2 F v X 1 B y Y W 5 j a G E v Q 2 F i Z c O n Y W x o b 3 M g U H J v b W 9 2 a W R v c y 5 7 Y 3 J l Y X R l Z F 9 k Y X R l L D M 1 f S Z x d W 9 0 O y w m c X V v d D t T Z W N 0 a W 9 u M S 9 T b 2 x p Y 2 l 0 Y W N h b 1 9 Q c m F u Y 2 h h L 0 N h Y m X D p 2 F s a G 9 z I F B y b 2 1 v d m l k b 3 M u e 2 N y Z W F 0 Z W R f d X N l c i w z N n 0 m c X V v d D s s J n F 1 b 3 Q 7 U 2 V j d G l v b j E v U 2 9 s a W N p d G F j Y W 9 f U H J h b m N o Y S 9 D Y W J l w 6 d h b G h v c y B Q c m 9 t b 3 Z p Z G 9 z L n t s Y X N 0 X 2 V k a X R l Z F 9 k Y X R l L D M 3 f S Z x d W 9 0 O y w m c X V v d D t T Z W N 0 a W 9 u M S 9 T b 2 x p Y 2 l 0 Y W N h b 1 9 Q c m F u Y 2 h h L 0 N h Y m X D p 2 F s a G 9 z I F B y b 2 1 v d m l k b 3 M u e 2 x h c 3 R f Z W R p d G V k X 3 V z Z X I s M z h 9 J n F 1 b 3 Q 7 L C Z x d W 9 0 O 1 N l Y 3 R p b 2 4 x L 1 N v b G l j a X R h Y 2 F v X 1 B y Y W 5 j a G E v Q 2 F i Z c O n Y W x o b 3 M g U H J v b W 9 2 a W R v c y 5 7 d G l w b 1 9 k Z V 9 t b 3 Z p b W V u d G F j Y W 8 s M z l 9 J n F 1 b 3 Q 7 L C Z x d W 9 0 O 1 N l Y 3 R p b 2 4 x L 1 N v b G l j a X R h Y 2 F v X 1 B y Y W 5 j a G E v Q 2 F i Z c O n Y W x o b 3 M g U H J v b W 9 2 a W R v c y 5 7 e C w 0 M H 0 m c X V v d D s s J n F 1 b 3 Q 7 U 2 V j d G l v b j E v U 2 9 s a W N p d G F j Y W 9 f U H J h b m N o Y S 9 D Y W J l w 6 d h b G h v c y B Q c m 9 t b 3 Z p Z G 9 z L n t 5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2 9 s a W N p d G F j Y W 9 f U H J h b m N o Y S 9 D Y W J l w 6 d h b G h v c y B Q c m 9 t b 3 Z p Z G 9 z L n t v Y m p l Y 3 R p Z C w w f S Z x d W 9 0 O y w m c X V v d D t T Z W N 0 a W 9 u M S 9 T b 2 x p Y 2 l 0 Y W N h b 1 9 Q c m F u Y 2 h h L 0 N h Y m X D p 2 F s a G 9 z I F B y b 2 1 v d m l k b 3 M u e 2 d s b 2 J h b G l k L D F 9 J n F 1 b 3 Q 7 L C Z x d W 9 0 O 1 N l Y 3 R p b 2 4 x L 1 N v b G l j a X R h Y 2 F v X 1 B y Y W 5 j a G E v Q 2 F i Z c O n Y W x o b 3 M g U H J v b W 9 2 a W R v c y 5 7 b W V u d S w y f S Z x d W 9 0 O y w m c X V v d D t T Z W N 0 a W 9 u M S 9 T b 2 x p Y 2 l 0 Y W N h b 1 9 Q c m F u Y 2 h h L 0 N h Y m X D p 2 F s a G 9 z I F B y b 2 1 v d m l k b 3 M u e 2 R h d G F f L D N 9 J n F 1 b 3 Q 7 L C Z x d W 9 0 O 1 N l Y 3 R p b 2 4 x L 1 N v b G l j a X R h Y 2 F v X 1 B y Y W 5 j a G E v Q 2 F i Z c O n Y W x o b 3 M g U H J v b W 9 2 a W R v c y 5 7 Y 2 9 s Y W J v c m F k b 3 J f c m V z c G 9 u c 2 F 2 Z W w s N H 0 m c X V v d D s s J n F 1 b 3 Q 7 U 2 V j d G l v b j E v U 2 9 s a W N p d G F j Y W 9 f U H J h b m N o Y S 9 D Y W J l w 6 d h b G h v c y B Q c m 9 t b 3 Z p Z G 9 z L n t l c X V p c G F t Z W 5 0 b y w 1 f S Z x d W 9 0 O y w m c X V v d D t T Z W N 0 a W 9 u M S 9 T b 2 x p Y 2 l 0 Y W N h b 1 9 Q c m F u Y 2 h h L 0 N h Y m X D p 2 F s a G 9 z I F B y b 2 1 v d m l k b 3 M u e 3 F u d F 9 l c X V p c G F t Z W 5 0 b y w 2 f S Z x d W 9 0 O y w m c X V v d D t T Z W N 0 a W 9 u M S 9 T b 2 x p Y 2 l 0 Y W N h b 1 9 Q c m F u Y 2 h h L 0 N h Y m X D p 2 F s a G 9 z I F B y b 2 1 v d m l k b 3 M u e 2 N j X 2 1 v Z H V s b y w 3 f S Z x d W 9 0 O y w m c X V v d D t T Z W N 0 a W 9 u M S 9 T b 2 x p Y 2 l 0 Y W N h b 1 9 Q c m F u Y 2 h h L 0 N h Y m X D p 2 F s a G 9 z I F B y b 2 1 v d m l k b 3 M u e 3 F 1 Y W 5 0 a W R h Z G U s O H 0 m c X V v d D s s J n F 1 b 3 Q 7 U 2 V j d G l v b j E v U 2 9 s a W N p d G F j Y W 9 f U H J h b m N o Y S 9 D Y W J l w 6 d h b G h v c y B Q c m 9 t b 3 Z p Z G 9 z L n t l a X h v c y w 5 f S Z x d W 9 0 O y w m c X V v d D t T Z W N 0 a W 9 u M S 9 T b 2 x p Y 2 l 0 Y W N h b 1 9 Q c m F u Y 2 h h L 0 N h Y m X D p 2 F s a G 9 z I F B y b 2 1 v d m l k b 3 M u e 3 N v b G l j a X R h Y 2 F v L D E w f S Z x d W 9 0 O y w m c X V v d D t T Z W N 0 a W 9 u M S 9 T b 2 x p Y 2 l 0 Y W N h b 1 9 Q c m F u Y 2 h h L 0 N h Y m X D p 2 F s a G 9 z I F B y b 2 1 v d m l k b 3 M u e 3 J l c H J v Z 3 J h b W F j Y W 8 s M T F 9 J n F 1 b 3 Q 7 L C Z x d W 9 0 O 1 N l Y 3 R p b 2 4 x L 1 N v b G l j a X R h Y 2 F v X 1 B y Y W 5 j a G E v Q 2 F i Z c O n Y W x o b 3 M g U H J v b W 9 2 a W R v c y 5 7 Y 2 F u Y 2 V s Y W 1 l b n R v L D E y f S Z x d W 9 0 O y w m c X V v d D t T Z W N 0 a W 9 u M S 9 T b 2 x p Y 2 l 0 Y W N h b 1 9 Q c m F u Y 2 h h L 0 N h Y m X D p 2 F s a G 9 z I F B y b 2 1 v d m l k b 3 M u e 2 l k X 2 V x d W l w L D E z f S Z x d W 9 0 O y w m c X V v d D t T Z W N 0 a W 9 u M S 9 T b 2 x p Y 2 l 0 Y W N h b 1 9 Q c m F u Y 2 h h L 0 N h Y m X D p 2 F s a G 9 z I F B y b 2 1 v d m l k b 3 M u e 2 R h d G F f c m V z Z X J 2 Y S w x N H 0 m c X V v d D s s J n F 1 b 3 Q 7 U 2 V j d G l v b j E v U 2 9 s a W N p d G F j Y W 9 f U H J h b m N o Y S 9 D Y W J l w 6 d h b G h v c y B Q c m 9 t b 3 Z p Z G 9 z L n t k Y X R h X 2 N h b G M s M T V 9 J n F 1 b 3 Q 7 L C Z x d W 9 0 O 1 N l Y 3 R p b 2 4 x L 1 N v b G l j a X R h Y 2 F v X 1 B y Y W 5 j a G E v Q 2 F i Z c O n Y W x o b 3 M g U H J v b W 9 2 a W R v c y 5 7 a G 9 y Y V 9 y Z X N l c n Z h L D E 2 f S Z x d W 9 0 O y w m c X V v d D t T Z W N 0 a W 9 u M S 9 T b 2 x p Y 2 l 0 Y W N h b 1 9 Q c m F u Y 2 h h L 0 N h Y m X D p 2 F s a G 9 z I F B y b 2 1 v d m l k b 3 M u e 2 h v c m F f Y 2 F s Y y w x N 3 0 m c X V v d D s s J n F 1 b 3 Q 7 U 2 V j d G l v b j E v U 2 9 s a W N p d G F j Y W 9 f U H J h b m N o Y S 9 D Y W J l w 6 d h b G h v c y B Q c m 9 t b 3 Z p Z G 9 z L n t l b W V y Z 1 9 q d X N 0 L D E 4 f S Z x d W 9 0 O y w m c X V v d D t T Z W N 0 a W 9 u M S 9 T b 2 x p Y 2 l 0 Y W N h b 1 9 Q c m F u Y 2 h h L 0 N h Y m X D p 2 F s a G 9 z I F B y b 2 1 v d m l k b 3 M u e 2 Z h e m V u Z G F f b 3 J p Z 2 V t L D E 5 f S Z x d W 9 0 O y w m c X V v d D t T Z W N 0 a W 9 u M S 9 T b 2 x p Y 2 l 0 Y W N h b 1 9 Q c m F u Y 2 h h L 0 N h Y m X D p 2 F s a G 9 z I F B y b 2 1 v d m l k b 3 M u e 2 Z h e m V u Z G F f Z G V z d G l u b y w y M H 0 m c X V v d D s s J n F 1 b 3 Q 7 U 2 V j d G l v b j E v U 2 9 s a W N p d G F j Y W 9 f U H J h b m N o Y S 9 D Y W J l w 6 d h b G h v c y B Q c m 9 t b 3 Z p Z G 9 z L n t j a G F 2 Z V 9 j Z W 5 0 c m 8 s M j F 9 J n F 1 b 3 Q 7 L C Z x d W 9 0 O 1 N l Y 3 R p b 2 4 x L 1 N v b G l j a X R h Y 2 F v X 1 B y Y W 5 j a G E v Q 2 F i Z c O n Y W x o b 3 M g U H J v b W 9 2 a W R v c y 5 7 Y 2 V u d H J v X z E s M j J 9 J n F 1 b 3 Q 7 L C Z x d W 9 0 O 1 N l Y 3 R p b 2 4 x L 1 N v b G l j a X R h Y 2 F v X 1 B y Y W 5 j a G E v Q 2 F i Z c O n Y W x o b 3 M g U H J v b W 9 2 a W R v c y 5 7 b 2 J z Z X J 2 L D I z f S Z x d W 9 0 O y w m c X V v d D t T Z W N 0 a W 9 u M S 9 T b 2 x p Y 2 l 0 Y W N h b 1 9 Q c m F u Y 2 h h L 0 N h Y m X D p 2 F s a G 9 z I F B y b 2 1 v d m l k b 3 M u e 3 R p c G 9 f Z G V f Y W N p Z G V u d G U s M j R 9 J n F 1 b 3 Q 7 L C Z x d W 9 0 O 1 N l Y 3 R p b 2 4 x L 1 N v b G l j a X R h Y 2 F v X 1 B y Y W 5 j a G E v Q 2 F i Z c O n Y W x o b 3 M g U H J v b W 9 2 a W R v c y 5 7 a n V z d G l m a W N h d G l 2 Y S w y N X 0 m c X V v d D s s J n F 1 b 3 Q 7 U 2 V j d G l v b j E v U 2 9 s a W N p d G F j Y W 9 f U H J h b m N o Y S 9 D Y W J l w 6 d h b G h v c y B Q c m 9 t b 3 Z p Z G 9 z L n t u b 3 R l X 3 J l Y 2 l i b y w y N n 0 m c X V v d D s s J n F 1 b 3 Q 7 U 2 V j d G l v b j E v U 2 9 s a W N p d G F j Y W 9 f U H J h b m N o Y S 9 D Y W J l w 6 d h b G h v c y B Q c m 9 t b 3 Z p Z G 9 z L n t p Z F 9 y Z X N l c n Z h L D I 3 f S Z x d W 9 0 O y w m c X V v d D t T Z W N 0 a W 9 u M S 9 T b 2 x p Y 2 l 0 Y W N h b 1 9 Q c m F u Y 2 h h L 0 N h Y m X D p 2 F s a G 9 z I F B y b 2 1 v d m l k b 3 M u e 2 5 v d G V f a W Q s M j h 9 J n F 1 b 3 Q 7 L C Z x d W 9 0 O 1 N l Y 3 R p b 2 4 x L 1 N v b G l j a X R h Y 2 F v X 1 B y Y W 5 j a G E v Q 2 F i Z c O n Y W x o b 3 M g U H J v b W 9 2 a W R v c y 5 7 b m 9 0 Z V 9 z b 2 x p Y 2 l 0 Y W N h b y w y O X 0 m c X V v d D s s J n F 1 b 3 Q 7 U 2 V j d G l v b j E v U 2 9 s a W N p d G F j Y W 9 f U H J h b m N o Y S 9 D Y W J l w 6 d h b G h v c y B Q c m 9 t b 3 Z p Z G 9 z L n t u b 3 R l X 2 p 1 c 3 R p Z m l j Y X R p d m E s M z B 9 J n F 1 b 3 Q 7 L C Z x d W 9 0 O 1 N l Y 3 R p b 2 4 x L 1 N v b G l j a X R h Y 2 F v X 1 B y Y W 5 j a G E v Q 2 F i Z c O n Y W x o b 3 M g U H J v b W 9 2 a W R v c y 5 7 b m 9 0 Z V 9 k Y X R h L D M x f S Z x d W 9 0 O y w m c X V v d D t T Z W N 0 a W 9 u M S 9 T b 2 x p Y 2 l 0 Y W N h b 1 9 Q c m F u Y 2 h h L 0 N h Y m X D p 2 F s a G 9 z I F B y b 2 1 v d m l k b 3 M u e 2 5 v d G V f a G 9 y Y S w z M n 0 m c X V v d D s s J n F 1 b 3 Q 7 U 2 V j d G l v b j E v U 2 9 s a W N p d G F j Y W 9 f U H J h b m N o Y S 9 D Y W J l w 6 d h b G h v c y B Q c m 9 t b 3 Z p Z G 9 z L n t u b 3 R l X 2 9 y a W d l b S w z M 3 0 m c X V v d D s s J n F 1 b 3 Q 7 U 2 V j d G l v b j E v U 2 9 s a W N p d G F j Y W 9 f U H J h b m N o Y S 9 D Y W J l w 6 d h b G h v c y B Q c m 9 t b 3 Z p Z G 9 z L n t u b 3 R l X 2 R l c 3 R p b m 8 s M z R 9 J n F 1 b 3 Q 7 L C Z x d W 9 0 O 1 N l Y 3 R p b 2 4 x L 1 N v b G l j a X R h Y 2 F v X 1 B y Y W 5 j a G E v Q 2 F i Z c O n Y W x o b 3 M g U H J v b W 9 2 a W R v c y 5 7 Y 3 J l Y X R l Z F 9 k Y X R l L D M 1 f S Z x d W 9 0 O y w m c X V v d D t T Z W N 0 a W 9 u M S 9 T b 2 x p Y 2 l 0 Y W N h b 1 9 Q c m F u Y 2 h h L 0 N h Y m X D p 2 F s a G 9 z I F B y b 2 1 v d m l k b 3 M u e 2 N y Z W F 0 Z W R f d X N l c i w z N n 0 m c X V v d D s s J n F 1 b 3 Q 7 U 2 V j d G l v b j E v U 2 9 s a W N p d G F j Y W 9 f U H J h b m N o Y S 9 D Y W J l w 6 d h b G h v c y B Q c m 9 t b 3 Z p Z G 9 z L n t s Y X N 0 X 2 V k a X R l Z F 9 k Y X R l L D M 3 f S Z x d W 9 0 O y w m c X V v d D t T Z W N 0 a W 9 u M S 9 T b 2 x p Y 2 l 0 Y W N h b 1 9 Q c m F u Y 2 h h L 0 N h Y m X D p 2 F s a G 9 z I F B y b 2 1 v d m l k b 3 M u e 2 x h c 3 R f Z W R p d G V k X 3 V z Z X I s M z h 9 J n F 1 b 3 Q 7 L C Z x d W 9 0 O 1 N l Y 3 R p b 2 4 x L 1 N v b G l j a X R h Y 2 F v X 1 B y Y W 5 j a G E v Q 2 F i Z c O n Y W x o b 3 M g U H J v b W 9 2 a W R v c y 5 7 d G l w b 1 9 k Z V 9 t b 3 Z p b W V u d G F j Y W 8 s M z l 9 J n F 1 b 3 Q 7 L C Z x d W 9 0 O 1 N l Y 3 R p b 2 4 x L 1 N v b G l j a X R h Y 2 F v X 1 B y Y W 5 j a G E v Q 2 F i Z c O n Y W x o b 3 M g U H J v b W 9 2 a W R v c y 5 7 e C w 0 M H 0 m c X V v d D s s J n F 1 b 3 Q 7 U 2 V j d G l v b j E v U 2 9 s a W N p d G F j Y W 9 f U H J h b m N o Y S 9 D Y W J l w 6 d h b G h v c y B Q c m 9 t b 3 Z p Z G 9 z L n t 5 L D Q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p Y 2 l 0 Y W N h b 1 9 Q c m F u Y 2 h h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0 K S 9 T b 2 x p Y 2 l 0 Y W N h b 1 9 Q c m F u Y 2 h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a W N p d G F j Y W 9 f U H J h b m N o Y S U y M C g 0 K S 9 M a W 5 o Y X M l M j B D b G F z c 2 l m a W N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r + 1 1 P 6 k c p N i I 3 Y x X g K 5 3 g A A A A A A g A A A A A A A 2 Y A A M A A A A A Q A A A A B T n 6 + 0 5 5 4 l 4 a d C e O n 4 V R q g A A A A A E g A A A o A A A A B A A A A A Z 3 R L H k o 8 V G G W F t 0 i R U B r Y U A A A A O X 2 w R 5 Z m j F y D 4 I Y j U Q P x r P 5 R G S B j 5 J Y G c u 9 j s 5 R P P y 6 D 7 i 9 g a A E 7 5 r Q A v 9 M 1 x 2 O Z x F 9 x w L j g 9 o l 4 o 2 7 n l b 1 j R G 3 z Q 3 P f + N Z d 1 J u s I j u 3 C Y + F A A A A F C m 5 X g t k 3 M G B W J f k H Q r 3 S D G E j Z X < / D a t a M a s h u p > 
</file>

<file path=customXml/itemProps1.xml><?xml version="1.0" encoding="utf-8"?>
<ds:datastoreItem xmlns:ds="http://schemas.openxmlformats.org/officeDocument/2006/customXml" ds:itemID="{C0CF2E73-2BA6-4E5F-A781-357834246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Luis Serpe</dc:creator>
  <cp:lastModifiedBy>Socrates Luis dos Santos</cp:lastModifiedBy>
  <cp:lastPrinted>2024-11-25T20:31:29Z</cp:lastPrinted>
  <dcterms:created xsi:type="dcterms:W3CDTF">2024-05-08T18:53:04Z</dcterms:created>
  <dcterms:modified xsi:type="dcterms:W3CDTF">2024-11-26T18:43:18Z</dcterms:modified>
</cp:coreProperties>
</file>