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Welcome" sheetId="1" state="visible" r:id="rId1"/>
    <sheet xmlns:r="http://schemas.openxmlformats.org/officeDocument/2006/relationships" name="Inputs" sheetId="2" state="visible" r:id="rId2"/>
    <sheet xmlns:r="http://schemas.openxmlformats.org/officeDocument/2006/relationships" name="Presets" sheetId="3" state="visible" r:id="rId3"/>
    <sheet xmlns:r="http://schemas.openxmlformats.org/officeDocument/2006/relationships" name="Results" sheetId="4" state="visible" r:id="rId4"/>
    <sheet xmlns:r="http://schemas.openxmlformats.org/officeDocument/2006/relationships" name="Dashboard" sheetId="5" state="visible" r:id="rId5"/>
    <sheet xmlns:r="http://schemas.openxmlformats.org/officeDocument/2006/relationships" name="Practice" sheetId="6" state="visible" r:id="rId6"/>
    <sheet xmlns:r="http://schemas.openxmlformats.org/officeDocument/2006/relationships" name="ProTips" sheetId="7" state="visible" r:id="rId7"/>
    <sheet xmlns:r="http://schemas.openxmlformats.org/officeDocument/2006/relationships" name="Repor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2D72"/>
      <sz val="14"/>
    </font>
    <font>
      <b val="1"/>
    </font>
    <font>
      <name val="Calibri"/>
      <family val="2"/>
      <color theme="1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>
        <color rgb="00DDDDDD"/>
      </left>
      <right style="thin">
        <color rgb="00DDDDDD"/>
      </right>
      <top style="thin">
        <color rgb="00DDDDDD"/>
      </top>
      <bottom style="thin">
        <color rgb="00DDDDDD"/>
      </bottom>
    </border>
  </borders>
  <cellStyleXfs count="2">
    <xf numFmtId="0" fontId="0" fillId="0" borderId="0"/>
    <xf numFmtId="0" fontId="3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0" fontId="2" fillId="2" borderId="0" applyAlignment="1" pivotButton="0" quotePrefix="0" xfId="0">
      <alignment vertical="center"/>
    </xf>
    <xf numFmtId="0" fontId="2" fillId="2" borderId="0" pivotButton="0" quotePrefix="0" xfId="0"/>
    <xf numFmtId="0" fontId="2" fillId="0" borderId="0" pivotButton="0" quotePrefix="0" xfId="0"/>
    <xf numFmtId="0" fontId="2" fillId="3" borderId="1" pivotButton="0" quotePrefix="0" xfId="0"/>
    <xf numFmtId="0" fontId="0" fillId="0" borderId="1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00C6EFCE"/>
          <bgColor rgb="00C6EFCE"/>
        </patternFill>
      </fill>
    </dxf>
    <dxf>
      <fill>
        <patternFill patternType="solid">
          <fgColor rgb="00F4CCCC"/>
          <bgColor rgb="00F4CCCC"/>
        </patternFill>
      </fill>
    </dxf>
    <dxf>
      <fill>
        <patternFill patternType="solid">
          <fgColor rgb="00FFEB9C"/>
          <bgColor rgb="00FFEB9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Expense Mix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'Dashboard'!$F$6:$F$11</f>
            </numRef>
          </cat>
          <val>
            <numRef>
              <f>'Dashboard'!$G$6:$G$11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Net Margin Gauge</a:t>
            </a:r>
          </a:p>
        </rich>
      </tx>
    </title>
    <plotArea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'Dashboard'!$K$7:$K$8</f>
            </numRef>
          </val>
        </ser>
        <firstSliceAng val="0"/>
        <holeSize val="10"/>
      </doughnut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5</row>
      <rowOff>0</rowOff>
    </from>
    <ext cx="432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8</row>
      <rowOff>0</rowOff>
    </from>
    <ext cx="288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Welcome'!A1" TargetMode="External" Id="rId1"/><Relationship Type="http://schemas.openxmlformats.org/officeDocument/2006/relationships/hyperlink" Target="#'Inputs'!A1" TargetMode="External" Id="rId2"/><Relationship Type="http://schemas.openxmlformats.org/officeDocument/2006/relationships/hyperlink" Target="#'Dashboard'!A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#'Welcome'!A1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#'Welcome'!A1" TargetMode="External" Id="rId1"/></Relationships>
</file>

<file path=xl/worksheets/_rels/sheet4.xml.rels><Relationships xmlns="http://schemas.openxmlformats.org/package/2006/relationships"><Relationship Type="http://schemas.openxmlformats.org/officeDocument/2006/relationships/hyperlink" Target="#'Welcome'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'Welcome'!A1" TargetMode="External" Id="rId1"/><Relationship Type="http://schemas.openxmlformats.org/officeDocument/2006/relationships/hyperlink" Target="#'Inputs'!A1" TargetMode="External" Id="rId2"/><Relationship Type="http://schemas.openxmlformats.org/officeDocument/2006/relationships/hyperlink" Target="#'Practice'!A1" TargetMode="External" Id="rId3"/><Relationship Type="http://schemas.openxmlformats.org/officeDocument/2006/relationships/hyperlink" Target="#'ProTips'!A1" TargetMode="External" Id="rId4"/><Relationship Type="http://schemas.openxmlformats.org/officeDocument/2006/relationships/hyperlink" Target="#'Report'!A1" TargetMode="External" Id="rId5"/><Relationship Type="http://schemas.openxmlformats.org/officeDocument/2006/relationships/drawing" Target="/xl/drawings/drawing1.xml" Id="rId6"/></Relationships>
</file>

<file path=xl/worksheets/_rels/sheet6.xml.rels><Relationships xmlns="http://schemas.openxmlformats.org/package/2006/relationships"><Relationship Type="http://schemas.openxmlformats.org/officeDocument/2006/relationships/hyperlink" Target="#'Welcome'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'Welcome'!A1" TargetMode="External" Id="rId1"/></Relationships>
</file>

<file path=xl/worksheets/_rels/sheet8.xml.rels><Relationships xmlns="http://schemas.openxmlformats.org/package/2006/relationships"><Relationship Type="http://schemas.openxmlformats.org/officeDocument/2006/relationships/hyperlink" Target="#'Welcome'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5"/>
  <sheetViews>
    <sheetView showGridLines="0" workbookViewId="0">
      <selection activeCell="A1" sqref="A1"/>
    </sheetView>
  </sheetViews>
  <sheetFormatPr baseColWidth="8" defaultRowHeight="15"/>
  <cols>
    <col width="42" customWidth="1" min="1" max="1"/>
    <col width="42" customWidth="1" min="2" max="2"/>
    <col width="42" customWidth="1" min="3" max="3"/>
    <col width="42" customWidth="1" min="4" max="4"/>
    <col width="42" customWidth="1" min="5" max="5"/>
  </cols>
  <sheetData>
    <row r="1">
      <c r="A1" s="1" t="inlineStr">
        <is>
          <t>Welcome – Quick Start</t>
        </is>
      </c>
      <c r="L1" s="2" t="inlineStr">
        <is>
          <t>Home</t>
        </is>
      </c>
    </row>
    <row r="2">
      <c r="D2" s="2" t="inlineStr">
        <is>
          <t>Go to Inputs</t>
        </is>
      </c>
      <c r="E2" s="2" t="inlineStr">
        <is>
          <t>Go to Dashboard</t>
        </is>
      </c>
    </row>
    <row r="3">
      <c r="A3" t="inlineStr">
        <is>
          <t>Region</t>
        </is>
      </c>
      <c r="B3" t="inlineStr">
        <is>
          <t>U.S.</t>
        </is>
      </c>
    </row>
    <row r="5">
      <c r="A5" s="3" t="inlineStr">
        <is>
          <t>Planned return count (2026)</t>
        </is>
      </c>
      <c r="B5" t="n">
        <v>1600</v>
      </c>
    </row>
    <row r="7">
      <c r="A7" s="3" t="inlineStr">
        <is>
          <t>Average net fee (ANF) $</t>
        </is>
      </c>
      <c r="B7" t="n">
        <v>125</v>
      </c>
    </row>
    <row r="9">
      <c r="A9" s="3" t="inlineStr">
        <is>
          <t>Discounts % of Gross Fees</t>
        </is>
      </c>
      <c r="B9" t="n">
        <v>3</v>
      </c>
    </row>
    <row r="11">
      <c r="A11" s="3" t="inlineStr">
        <is>
          <t>Target Net Margin % (green)</t>
        </is>
      </c>
      <c r="B11" t="n">
        <v>20</v>
      </c>
    </row>
    <row r="13">
      <c r="A13" s="3" t="inlineStr">
        <is>
          <t>Cost/Return green threshold $</t>
        </is>
      </c>
      <c r="B13" t="n">
        <v>25</v>
      </c>
    </row>
    <row r="15">
      <c r="A15" s="3" t="inlineStr">
        <is>
          <t>Cost/Return yellow upper bound $</t>
        </is>
      </c>
      <c r="B15" t="n">
        <v>35</v>
      </c>
    </row>
  </sheetData>
  <dataValidations count="1">
    <dataValidation sqref="B3" showErrorMessage="1" showInputMessage="1" allowBlank="0" type="list">
      <formula1>"U.S.,Canada"</formula1>
    </dataValidation>
  </dataValidations>
  <hyperlinks>
    <hyperlink xmlns:r="http://schemas.openxmlformats.org/officeDocument/2006/relationships" ref="L1" r:id="rId1"/>
    <hyperlink xmlns:r="http://schemas.openxmlformats.org/officeDocument/2006/relationships" ref="D2" r:id="rId2"/>
    <hyperlink xmlns:r="http://schemas.openxmlformats.org/officeDocument/2006/relationships" ref="E2" r:id="rId3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1"/>
  <sheetViews>
    <sheetView showGridLines="0"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4" customWidth="1" min="1" max="1"/>
    <col width="44" customWidth="1" min="2" max="2"/>
    <col width="44" customWidth="1" min="3" max="3"/>
    <col width="44" customWidth="1" min="4" max="4"/>
    <col width="44" customWidth="1" min="5" max="5"/>
  </cols>
  <sheetData>
    <row r="1">
      <c r="A1" t="inlineStr">
        <is>
          <t>Scenario</t>
        </is>
      </c>
      <c r="B1" t="inlineStr">
        <is>
          <t>Custom</t>
        </is>
      </c>
      <c r="D1" t="inlineStr">
        <is>
          <t>Region</t>
        </is>
      </c>
      <c r="E1">
        <f>Welcome!B3</f>
        <v/>
      </c>
      <c r="L1" s="2" t="inlineStr">
        <is>
          <t>Home</t>
        </is>
      </c>
    </row>
    <row r="2">
      <c r="A2" s="4" t="inlineStr">
        <is>
          <t>Income Drivers</t>
        </is>
      </c>
    </row>
    <row r="3">
      <c r="A3" t="inlineStr">
        <is>
          <t>Average Net Fee ($)</t>
        </is>
      </c>
      <c r="B3">
        <f>IF(ISBLANK(Welcome!B7),=IF($B$1="Custom",125,INDEX(Presets!$B$2:$D$2, MATCH($B$1,Presets!$B$1:$D$1,0))),Welcome!B7)</f>
        <v/>
      </c>
    </row>
    <row r="4">
      <c r="A4" t="inlineStr">
        <is>
          <t>Tax Prep Returns (#)</t>
        </is>
      </c>
      <c r="B4">
        <f>IF(ISBLANK(Welcome!B5),=IF($B$1="Custom",1600,INDEX(Presets!$B$3:$D$3, MATCH($B$1,Presets!$B$1:$D$1,0))),Welcome!B5)</f>
        <v/>
      </c>
    </row>
    <row r="5">
      <c r="A5" t="inlineStr">
        <is>
          <t>TaxRush Returns (#)</t>
        </is>
      </c>
      <c r="B5">
        <f>IF(Inputs!$E$1="U.S.",0,=IF($B$1="Custom",0,INDEX(Presets!$B$4:$D$4, MATCH($B$1,Presets!$B$1:$D$1,0))))</f>
        <v/>
      </c>
    </row>
    <row r="6"/>
    <row r="7">
      <c r="A7" s="4" t="inlineStr">
        <is>
          <t>Expense Percentages</t>
        </is>
      </c>
    </row>
    <row r="8">
      <c r="A8" t="inlineStr">
        <is>
          <t>Customer Discounts (% of Gross Fees)</t>
        </is>
      </c>
      <c r="B8">
        <f>IF(ISBLANK(Welcome!B9),=IF($B$1="Custom",3,INDEX(Presets!$B$5:$D$5, MATCH($B$1,Presets!$B$1:$D$1,0))),Welcome!B9)</f>
        <v/>
      </c>
    </row>
    <row r="9">
      <c r="A9" t="inlineStr">
        <is>
          <t>Salaries (% of Gross Fees)</t>
        </is>
      </c>
      <c r="B9">
        <f>IF($B$1="Custom",25,INDEX(Presets!$B$6:$D$6, MATCH($B$1,Presets!$B$1:$D$1,0)))</f>
        <v/>
      </c>
    </row>
    <row r="10">
      <c r="A10" t="inlineStr">
        <is>
          <t>Rent (% of Gross Fees)</t>
        </is>
      </c>
      <c r="B10">
        <f>IF($B$1="Custom",18,INDEX(Presets!$B$7:$D$7, MATCH($B$1,Presets!$B$1:$D$1,0)))</f>
        <v/>
      </c>
    </row>
    <row r="11">
      <c r="A11" t="inlineStr">
        <is>
          <t>Office Supplies (% of Gross Fees)</t>
        </is>
      </c>
      <c r="B11">
        <f>IF($B$1="Custom",3.5,INDEX(Presets!$B$8:$D$8, MATCH($B$1,Presets!$B$1:$D$1,0)))</f>
        <v/>
      </c>
    </row>
    <row r="12">
      <c r="A12" t="inlineStr">
        <is>
          <t>Tax Prep Royalties (% of Tax Prep Income)</t>
        </is>
      </c>
      <c r="B12">
        <f>IF($B$1="Custom",14,INDEX(Presets!$B$9:$D$9, MATCH($B$1,Presets!$B$1:$D$1,0)))</f>
        <v/>
      </c>
    </row>
    <row r="13">
      <c r="A13" t="inlineStr">
        <is>
          <t>Advertising Royalties (% of Tax Prep Income)</t>
        </is>
      </c>
      <c r="B13">
        <f>IF($B$1="Custom",5,INDEX(Presets!$B$10:$D$10, MATCH($B$1,Presets!$B$1:$D$1,0)))</f>
        <v/>
      </c>
    </row>
    <row r="14">
      <c r="A14" t="inlineStr">
        <is>
          <t>Other Misc/Shortages (% of TP Income)</t>
        </is>
      </c>
      <c r="B14">
        <f>IF($B$1="Custom",2.5,INDEX(Presets!$B$11:$D$11, MATCH($B$1,Presets!$B$1:$D$1,0)))</f>
        <v/>
      </c>
    </row>
    <row r="15"/>
    <row r="16">
      <c r="A16" s="4" t="inlineStr">
        <is>
          <t>Thresholds</t>
        </is>
      </c>
    </row>
    <row r="17">
      <c r="A17" t="inlineStr">
        <is>
          <t>Cost per Return – Green if ≤</t>
        </is>
      </c>
      <c r="B17">
        <f>Welcome!B11</f>
        <v/>
      </c>
    </row>
    <row r="18">
      <c r="A18" t="inlineStr">
        <is>
          <t>Cost per Return – Yellow upper bound</t>
        </is>
      </c>
      <c r="B18">
        <f>Welcome!B13</f>
        <v/>
      </c>
    </row>
    <row r="19">
      <c r="A19" t="inlineStr">
        <is>
          <t>Net Income Margin – Green if ≥ (%)</t>
        </is>
      </c>
      <c r="B19">
        <f>Welcome!B9</f>
        <v/>
      </c>
    </row>
    <row r="20">
      <c r="A20" t="inlineStr">
        <is>
          <t>Net Income Margin – Yellow lower bound (%)</t>
        </is>
      </c>
      <c r="B20" t="n">
        <v>10</v>
      </c>
    </row>
    <row r="21">
      <c r="A21" t="inlineStr">
        <is>
          <t>Net Income – Red if ≤ (absolute $)</t>
        </is>
      </c>
      <c r="B21" t="n">
        <v>-5000</v>
      </c>
    </row>
  </sheetData>
  <dataValidations count="1">
    <dataValidation sqref="B1" showErrorMessage="1" showInputMessage="1" allowBlank="0" type="list">
      <formula1>"Custom,Good,Better,Best"</formula1>
    </dataValidation>
  </dataValidations>
  <hyperlinks>
    <hyperlink xmlns:r="http://schemas.openxmlformats.org/officeDocument/2006/relationships" ref="L1" r:id="rId1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1"/>
  <sheetViews>
    <sheetView showGridLines="0" workbookViewId="0">
      <selection activeCell="A1" sqref="A1"/>
    </sheetView>
  </sheetViews>
  <sheetFormatPr baseColWidth="8" defaultRowHeight="15"/>
  <cols>
    <col width="44" customWidth="1" min="1" max="1"/>
    <col width="44" customWidth="1" min="2" max="2"/>
    <col width="44" customWidth="1" min="3" max="3"/>
    <col width="44" customWidth="1" min="4" max="4"/>
  </cols>
  <sheetData>
    <row r="1">
      <c r="A1" s="5" t="inlineStr">
        <is>
          <t>Parameter</t>
        </is>
      </c>
      <c r="B1" s="5" t="inlineStr">
        <is>
          <t>Good</t>
        </is>
      </c>
      <c r="C1" s="5" t="inlineStr">
        <is>
          <t>Better</t>
        </is>
      </c>
      <c r="D1" s="5" t="inlineStr">
        <is>
          <t>Best</t>
        </is>
      </c>
      <c r="L1" s="2" t="inlineStr">
        <is>
          <t>Home</t>
        </is>
      </c>
    </row>
    <row r="2">
      <c r="A2" t="inlineStr">
        <is>
          <t>Average Net Fee ($)</t>
        </is>
      </c>
      <c r="B2" t="n">
        <v>130</v>
      </c>
      <c r="C2" t="n">
        <v>135</v>
      </c>
      <c r="D2" t="n">
        <v>140</v>
      </c>
    </row>
    <row r="3">
      <c r="A3" t="inlineStr">
        <is>
          <t>Tax Prep Returns (#)</t>
        </is>
      </c>
      <c r="B3" t="n">
        <v>1680</v>
      </c>
      <c r="C3" t="n">
        <v>1840</v>
      </c>
      <c r="D3" t="n">
        <v>2000</v>
      </c>
    </row>
    <row r="4">
      <c r="A4" t="inlineStr">
        <is>
          <t>TaxRush Returns (#)</t>
        </is>
      </c>
      <c r="B4" t="n">
        <v>0</v>
      </c>
      <c r="C4" t="n">
        <v>0</v>
      </c>
      <c r="D4" t="n">
        <v>0</v>
      </c>
    </row>
    <row r="5">
      <c r="A5" t="inlineStr">
        <is>
          <t>Customer Discounts (% of Gross Fees)</t>
        </is>
      </c>
      <c r="B5" t="n">
        <v>3</v>
      </c>
      <c r="C5" t="n">
        <v>3</v>
      </c>
      <c r="D5" t="n">
        <v>3</v>
      </c>
    </row>
    <row r="6">
      <c r="A6" t="inlineStr">
        <is>
          <t>Salaries (% of Gross Fees)</t>
        </is>
      </c>
      <c r="B6" t="n">
        <v>26</v>
      </c>
      <c r="C6" t="n">
        <v>24</v>
      </c>
      <c r="D6" t="n">
        <v>22</v>
      </c>
    </row>
    <row r="7">
      <c r="A7" t="inlineStr">
        <is>
          <t>Rent (% of Gross Fees)</t>
        </is>
      </c>
      <c r="B7" t="n">
        <v>18</v>
      </c>
      <c r="C7" t="n">
        <v>17</v>
      </c>
      <c r="D7" t="n">
        <v>16</v>
      </c>
    </row>
    <row r="8">
      <c r="A8" t="inlineStr">
        <is>
          <t>Office Supplies (% of Gross Fees)</t>
        </is>
      </c>
      <c r="B8" t="n">
        <v>3.5</v>
      </c>
      <c r="C8" t="n">
        <v>3.5</v>
      </c>
      <c r="D8" t="n">
        <v>3.5</v>
      </c>
    </row>
    <row r="9">
      <c r="A9" t="inlineStr">
        <is>
          <t>Tax Prep Royalties (% of Tax Prep Income)</t>
        </is>
      </c>
      <c r="B9" t="n">
        <v>14</v>
      </c>
      <c r="C9" t="n">
        <v>14</v>
      </c>
      <c r="D9" t="n">
        <v>14</v>
      </c>
    </row>
    <row r="10">
      <c r="A10" t="inlineStr">
        <is>
          <t>Advertising Royalties (% of Tax Prep Income)</t>
        </is>
      </c>
      <c r="B10" t="n">
        <v>5</v>
      </c>
      <c r="C10" t="n">
        <v>5</v>
      </c>
      <c r="D10" t="n">
        <v>5</v>
      </c>
    </row>
    <row r="11">
      <c r="A11" t="inlineStr">
        <is>
          <t>Other Misc/Shortages (% of TP Income)</t>
        </is>
      </c>
      <c r="B11" t="n">
        <v>2.5</v>
      </c>
      <c r="C11" t="n">
        <v>2.5</v>
      </c>
      <c r="D11" t="n">
        <v>2.5</v>
      </c>
    </row>
  </sheetData>
  <hyperlinks>
    <hyperlink xmlns:r="http://schemas.openxmlformats.org/officeDocument/2006/relationships" ref="L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5"/>
  <sheetViews>
    <sheetView showGridLines="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2" customWidth="1" min="1" max="1"/>
    <col width="42" customWidth="1" min="2" max="2"/>
  </cols>
  <sheetData>
    <row r="1">
      <c r="A1" s="5" t="inlineStr">
        <is>
          <t>Metric</t>
        </is>
      </c>
      <c r="B1" s="5" t="inlineStr">
        <is>
          <t>Value</t>
        </is>
      </c>
      <c r="L1" s="2" t="inlineStr">
        <is>
          <t>Home</t>
        </is>
      </c>
    </row>
    <row r="2">
      <c r="A2" t="inlineStr">
        <is>
          <t>Gross Fees</t>
        </is>
      </c>
      <c r="B2">
        <f>Inputs!B3*Inputs!B4</f>
        <v/>
      </c>
    </row>
    <row r="3">
      <c r="A3" t="inlineStr">
        <is>
          <t>Customer Discounts</t>
        </is>
      </c>
      <c r="B3">
        <f>Results!B2*Inputs!B8/100</f>
        <v/>
      </c>
    </row>
    <row r="4">
      <c r="A4" t="inlineStr">
        <is>
          <t>Tax Prep Income</t>
        </is>
      </c>
      <c r="B4">
        <f>Results!B2-Results!B3</f>
        <v/>
      </c>
    </row>
    <row r="5">
      <c r="A5" t="inlineStr">
        <is>
          <t>Total Returns</t>
        </is>
      </c>
      <c r="B5">
        <f>Inputs!B4+Inputs!B5</f>
        <v/>
      </c>
    </row>
    <row r="6">
      <c r="A6" t="inlineStr">
        <is>
          <t>Salaries</t>
        </is>
      </c>
      <c r="B6">
        <f>Results!B2*Inputs!B9/100</f>
        <v/>
      </c>
    </row>
    <row r="7">
      <c r="A7" t="inlineStr">
        <is>
          <t>Rent</t>
        </is>
      </c>
      <c r="B7">
        <f>Results!B2*Inputs!B10/100</f>
        <v/>
      </c>
    </row>
    <row r="8">
      <c r="A8" t="inlineStr">
        <is>
          <t>Office Supplies</t>
        </is>
      </c>
      <c r="B8">
        <f>Results!B2*Inputs!B11/100</f>
        <v/>
      </c>
    </row>
    <row r="9">
      <c r="A9" t="inlineStr">
        <is>
          <t>Royalties</t>
        </is>
      </c>
      <c r="B9">
        <f>Results!B4*Inputs!B12/100</f>
        <v/>
      </c>
    </row>
    <row r="10">
      <c r="A10" t="inlineStr">
        <is>
          <t>Advertising Royalties</t>
        </is>
      </c>
      <c r="B10">
        <f>Results!B4*Inputs!B13/100</f>
        <v/>
      </c>
    </row>
    <row r="11">
      <c r="A11" t="inlineStr">
        <is>
          <t>Misc / Shortages</t>
        </is>
      </c>
      <c r="B11">
        <f>Results!B4*Inputs!B14/100</f>
        <v/>
      </c>
    </row>
    <row r="12">
      <c r="A12" t="inlineStr">
        <is>
          <t>Total Expenses</t>
        </is>
      </c>
      <c r="B12">
        <f>Results!B6+Results!B7+Results!B8+Results!B9+Results!B10+Results!B11</f>
        <v/>
      </c>
    </row>
    <row r="13">
      <c r="A13" t="inlineStr">
        <is>
          <t>Net Income</t>
        </is>
      </c>
      <c r="B13">
        <f>Results!B4-Results!B12</f>
        <v/>
      </c>
    </row>
    <row r="14">
      <c r="A14" t="inlineStr">
        <is>
          <t>Cost per Return</t>
        </is>
      </c>
      <c r="B14">
        <f>Results!B12/Results!B5</f>
        <v/>
      </c>
    </row>
    <row r="15">
      <c r="A15" t="inlineStr">
        <is>
          <t>Net Income Margin (%)</t>
        </is>
      </c>
      <c r="B15">
        <f>Results!B13/Results!B4*100</f>
        <v/>
      </c>
    </row>
  </sheetData>
  <conditionalFormatting sqref="'Results'!B14">
    <cfRule type="cellIs" priority="1" operator="lessThanOrEqual" dxfId="0">
      <formula>Inputs!B17</formula>
    </cfRule>
    <cfRule type="cellIs" priority="2" operator="greaterThan" dxfId="1">
      <formula>Inputs!B18</formula>
    </cfRule>
    <cfRule type="expression" priority="3" dxfId="2">
      <formula>AND(Results!B14&gt;Inputs!B17,Results!B14&lt;=Inputs!B18)</formula>
    </cfRule>
  </conditionalFormatting>
  <conditionalFormatting sqref="'Results'!B15">
    <cfRule type="cellIs" priority="4" operator="greaterThanOrEqual" dxfId="0">
      <formula>Inputs!B19</formula>
    </cfRule>
    <cfRule type="cellIs" priority="5" operator="lessThan" dxfId="1">
      <formula>Inputs!B20</formula>
    </cfRule>
    <cfRule type="expression" priority="6" dxfId="2">
      <formula>AND(Results!B15&gt;=Inputs!B20,Results!B15&lt;Inputs!B19)</formula>
    </cfRule>
  </conditionalFormatting>
  <conditionalFormatting sqref="'Results'!B13">
    <cfRule type="cellIs" priority="7" operator="lessThanOrEqual" dxfId="1">
      <formula>Inputs!B21</formula>
    </cfRule>
  </conditionalFormatting>
  <hyperlinks>
    <hyperlink xmlns:r="http://schemas.openxmlformats.org/officeDocument/2006/relationships" ref="L1" r:id="rId1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1"/>
  <sheetViews>
    <sheetView showGridLines="0" workbookViewId="0">
      <pane ySplit="2" topLeftCell="A3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Liberty Tax – KPI Dashboard</t>
        </is>
      </c>
      <c r="L1" s="2" t="inlineStr">
        <is>
          <t>Home</t>
        </is>
      </c>
    </row>
    <row r="2">
      <c r="A2" s="2" t="inlineStr">
        <is>
          <t>Go to Inputs</t>
        </is>
      </c>
      <c r="B2" s="2" t="inlineStr">
        <is>
          <t>Go to Practice</t>
        </is>
      </c>
      <c r="C2" s="2" t="inlineStr">
        <is>
          <t>Go to ProTips</t>
        </is>
      </c>
      <c r="D2" s="2" t="inlineStr">
        <is>
          <t>Go to Report</t>
        </is>
      </c>
      <c r="E2" s="5" t="inlineStr">
        <is>
          <t>Practice Progress</t>
        </is>
      </c>
      <c r="J2" t="inlineStr">
        <is>
          <t>Completed</t>
        </is>
      </c>
    </row>
    <row r="3">
      <c r="A3" s="6" t="inlineStr">
        <is>
          <t>Net Income</t>
        </is>
      </c>
      <c r="B3" s="7">
        <f>Results!B13</f>
        <v/>
      </c>
      <c r="C3">
        <f>IF(B3&lt;=Inputs!$B$23,"🔴","🟢")</f>
        <v/>
      </c>
      <c r="D3">
        <f>IF(B3&lt;=Inputs!$B$23,"Below target","OK/Above")</f>
        <v/>
      </c>
      <c r="E3" s="7" t="inlineStr"/>
      <c r="F3" s="7" t="inlineStr"/>
      <c r="G3" s="7" t="inlineStr"/>
      <c r="H3" s="7" t="inlineStr"/>
      <c r="I3" s="7" t="inlineStr"/>
      <c r="J3">
        <f>Practice!B20</f>
        <v/>
      </c>
    </row>
    <row r="5">
      <c r="F5" t="inlineStr">
        <is>
          <t>Expense</t>
        </is>
      </c>
      <c r="G5" t="inlineStr">
        <is>
          <t>Amount</t>
        </is>
      </c>
    </row>
    <row r="6">
      <c r="A6" s="6" t="inlineStr">
        <is>
          <t>Net Margin %</t>
        </is>
      </c>
      <c r="B6" s="7">
        <f>Results!B15</f>
        <v/>
      </c>
      <c r="C6">
        <f>IF(Results!B15&gt;=Inputs!B19,"🟢",IF(Results!B15&gt;=Inputs!B20,"🟡","🔴"))</f>
        <v/>
      </c>
      <c r="D6">
        <f>IF(Results!B15&gt;=Inputs!B19,"Best",IF(Results!B15&gt;=Inputs!B20,"Good","Needs Attention"))</f>
        <v/>
      </c>
      <c r="F6" t="inlineStr">
        <is>
          <t>Salaries</t>
        </is>
      </c>
      <c r="G6">
        <f>Results!B6</f>
        <v/>
      </c>
      <c r="J6" t="inlineStr">
        <is>
          <t>Metric</t>
        </is>
      </c>
      <c r="K6" t="inlineStr">
        <is>
          <t>Value</t>
        </is>
      </c>
    </row>
    <row r="7">
      <c r="F7" t="inlineStr">
        <is>
          <t>Rent</t>
        </is>
      </c>
      <c r="G7">
        <f>Results!B7</f>
        <v/>
      </c>
      <c r="J7" t="inlineStr">
        <is>
          <t>Net Margin %</t>
        </is>
      </c>
      <c r="K7">
        <f>MAX(0,MIN(100,Results!B15))</f>
        <v/>
      </c>
    </row>
    <row r="8">
      <c r="F8" t="inlineStr">
        <is>
          <t>Office Supplies</t>
        </is>
      </c>
      <c r="G8">
        <f>Results!B8</f>
        <v/>
      </c>
      <c r="J8" t="inlineStr">
        <is>
          <t>Remainder</t>
        </is>
      </c>
      <c r="K8">
        <f>MAX(0,100-K7)</f>
        <v/>
      </c>
    </row>
    <row r="9">
      <c r="A9" s="6" t="inlineStr">
        <is>
          <t>Cost per Return</t>
        </is>
      </c>
      <c r="B9" s="7">
        <f>Results!B14</f>
        <v/>
      </c>
      <c r="C9">
        <f>IF(Results!B14&lt;=Inputs!B17,"🟢",IF(Results!B14&lt;=Inputs!B18,"🟡","🔴"))</f>
        <v/>
      </c>
      <c r="D9">
        <f>IF(Results!B14&lt;=Inputs!B17,"Best",IF(Results!B14&lt;=Inputs!B18,"Good","Needs Attention"))</f>
        <v/>
      </c>
      <c r="F9" t="inlineStr">
        <is>
          <t>Royalties</t>
        </is>
      </c>
      <c r="G9">
        <f>Results!B9</f>
        <v/>
      </c>
    </row>
    <row r="10">
      <c r="F10" t="inlineStr">
        <is>
          <t>Advertising Royalties</t>
        </is>
      </c>
      <c r="G10">
        <f>Results!B10</f>
        <v/>
      </c>
    </row>
    <row r="11">
      <c r="F11" t="inlineStr">
        <is>
          <t>Misc / Shortages</t>
        </is>
      </c>
      <c r="G11">
        <f>Results!B11</f>
        <v/>
      </c>
    </row>
  </sheetData>
  <mergeCells count="1">
    <mergeCell ref="A1:E1"/>
  </mergeCells>
  <conditionalFormatting sqref="C3">
    <cfRule type="expression" priority="1" dxfId="1">
      <formula>LEFT(C3,1)="🔴"</formula>
    </cfRule>
    <cfRule type="expression" priority="2" dxfId="2">
      <formula>LEFT(C3,1)="🟡"</formula>
    </cfRule>
    <cfRule type="expression" priority="3" dxfId="0">
      <formula>LEFT(C3,1)="🟢"</formula>
    </cfRule>
  </conditionalFormatting>
  <conditionalFormatting sqref="C6">
    <cfRule type="expression" priority="4" dxfId="1">
      <formula>LEFT(C6,1)="🔴"</formula>
    </cfRule>
    <cfRule type="expression" priority="5" dxfId="2">
      <formula>LEFT(C6,1)="🟡"</formula>
    </cfRule>
    <cfRule type="expression" priority="6" dxfId="0">
      <formula>LEFT(C6,1)="🟢"</formula>
    </cfRule>
  </conditionalFormatting>
  <conditionalFormatting sqref="C9">
    <cfRule type="expression" priority="7" dxfId="1">
      <formula>LEFT(C9,1)="🔴"</formula>
    </cfRule>
    <cfRule type="expression" priority="8" dxfId="2">
      <formula>LEFT(C9,1)="🟡"</formula>
    </cfRule>
    <cfRule type="expression" priority="9" dxfId="0">
      <formula>LEFT(C9,1)="🟢"</formula>
    </cfRule>
  </conditionalFormatting>
  <conditionalFormatting sqref="E3">
    <cfRule type="expression" priority="10" dxfId="0">
      <formula>Practice!$B$20&gt;=1</formula>
    </cfRule>
    <cfRule type="expression" priority="11" dxfId="2">
      <formula>AND(Practice!$B$20&gt;0,Practice!$B$20&lt;1)</formula>
    </cfRule>
    <cfRule type="expression" priority="12" dxfId="1">
      <formula>Practice!$B$20=0</formula>
    </cfRule>
  </conditionalFormatting>
  <conditionalFormatting sqref="F3">
    <cfRule type="expression" priority="13" dxfId="0">
      <formula>Practice!$B$20&gt;=2</formula>
    </cfRule>
    <cfRule type="expression" priority="14" dxfId="2">
      <formula>AND(Practice!$B$20&gt;0,Practice!$B$20&lt;2)</formula>
    </cfRule>
    <cfRule type="expression" priority="15" dxfId="1">
      <formula>Practice!$B$20=0</formula>
    </cfRule>
  </conditionalFormatting>
  <conditionalFormatting sqref="G3">
    <cfRule type="expression" priority="16" dxfId="0">
      <formula>Practice!$B$20&gt;=3</formula>
    </cfRule>
    <cfRule type="expression" priority="17" dxfId="2">
      <formula>AND(Practice!$B$20&gt;0,Practice!$B$20&lt;3)</formula>
    </cfRule>
    <cfRule type="expression" priority="18" dxfId="1">
      <formula>Practice!$B$20=0</formula>
    </cfRule>
  </conditionalFormatting>
  <conditionalFormatting sqref="H3">
    <cfRule type="expression" priority="19" dxfId="0">
      <formula>Practice!$B$20&gt;=4</formula>
    </cfRule>
    <cfRule type="expression" priority="20" dxfId="2">
      <formula>AND(Practice!$B$20&gt;0,Practice!$B$20&lt;4)</formula>
    </cfRule>
    <cfRule type="expression" priority="21" dxfId="1">
      <formula>Practice!$B$20=0</formula>
    </cfRule>
  </conditionalFormatting>
  <conditionalFormatting sqref="I3">
    <cfRule type="expression" priority="22" dxfId="0">
      <formula>Practice!$B$20&gt;=5</formula>
    </cfRule>
    <cfRule type="expression" priority="23" dxfId="2">
      <formula>AND(Practice!$B$20&gt;0,Practice!$B$20&lt;5)</formula>
    </cfRule>
    <cfRule type="expression" priority="24" dxfId="1">
      <formula>Practice!$B$20=0</formula>
    </cfRule>
  </conditionalFormatting>
  <hyperlinks>
    <hyperlink xmlns:r="http://schemas.openxmlformats.org/officeDocument/2006/relationships" ref="L1" r:id="rId1"/>
    <hyperlink xmlns:r="http://schemas.openxmlformats.org/officeDocument/2006/relationships" ref="A2" r:id="rId2"/>
    <hyperlink xmlns:r="http://schemas.openxmlformats.org/officeDocument/2006/relationships" ref="B2" r:id="rId3"/>
    <hyperlink xmlns:r="http://schemas.openxmlformats.org/officeDocument/2006/relationships" ref="C2" r:id="rId4"/>
    <hyperlink xmlns:r="http://schemas.openxmlformats.org/officeDocument/2006/relationships" ref="D2" r:id="rId5"/>
  </hyperlinks>
  <pageMargins left="0.75" right="0.75" top="1" bottom="1" header="0.5" footer="0.5"/>
  <drawing xmlns:r="http://schemas.openxmlformats.org/officeDocument/2006/relationships" r:id="rId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2"/>
  <sheetViews>
    <sheetView showGridLines="0"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</cols>
  <sheetData>
    <row r="1">
      <c r="A1" s="1" t="inlineStr">
        <is>
          <t>Practice Prompts</t>
        </is>
      </c>
      <c r="L1" s="2" t="inlineStr">
        <is>
          <t>Home</t>
        </is>
      </c>
    </row>
    <row r="2">
      <c r="E2" s="5" t="inlineStr">
        <is>
          <t>Practice Progress</t>
        </is>
      </c>
      <c r="F2" s="7" t="inlineStr"/>
      <c r="G2" s="7" t="inlineStr"/>
      <c r="H2" s="7" t="inlineStr"/>
      <c r="I2" s="7" t="inlineStr"/>
      <c r="J2" s="7" t="inlineStr"/>
    </row>
    <row r="3">
      <c r="A3" s="5" t="inlineStr">
        <is>
          <t>Question</t>
        </is>
      </c>
      <c r="B3" s="5" t="inlineStr">
        <is>
          <t>Your notes</t>
        </is>
      </c>
      <c r="C3" s="5" t="inlineStr">
        <is>
          <t>Done?</t>
        </is>
      </c>
    </row>
    <row r="4">
      <c r="A4" t="inlineStr">
        <is>
          <t>Increase return count by 10% — note the change in Net Income.</t>
        </is>
      </c>
      <c r="B4" t="inlineStr"/>
      <c r="C4">
        <f>IF(LEN(B4)&gt;0,"✅","")</f>
        <v/>
      </c>
    </row>
    <row r="5">
      <c r="A5" t="inlineStr">
        <is>
          <t>Raise ANF by $5 — what happens to Net Margin %?</t>
        </is>
      </c>
      <c r="B5" t="inlineStr"/>
      <c r="C5">
        <f>IF(LEN(B5)&gt;0,"✅","")</f>
        <v/>
      </c>
    </row>
    <row r="6">
      <c r="A6" t="inlineStr">
        <is>
          <t>Cost per Return is Yellow — which two expenses would you reduce first?</t>
        </is>
      </c>
      <c r="B6" t="inlineStr"/>
      <c r="C6">
        <f>IF(LEN(B6)&gt;0,"✅","")</f>
        <v/>
      </c>
    </row>
    <row r="7">
      <c r="A7" t="inlineStr">
        <is>
          <t>Reduce Advertising by 2% — what is the trade‑off to returns?</t>
        </is>
      </c>
      <c r="B7" t="inlineStr"/>
      <c r="C7">
        <f>IF(LEN(B7)&gt;0,"✅","")</f>
        <v/>
      </c>
    </row>
    <row r="8">
      <c r="A8" t="inlineStr">
        <is>
          <t>Compare Good vs Best — which is realistic for 2026 and why?</t>
        </is>
      </c>
      <c r="B8" t="inlineStr"/>
      <c r="C8">
        <f>IF(LEN(B8)&gt;0,"✅","")</f>
        <v/>
      </c>
    </row>
    <row r="20">
      <c r="A20" t="inlineStr">
        <is>
          <t>Completed count</t>
        </is>
      </c>
      <c r="B20">
        <f>COUNTIF(C4:C8,"✅")</f>
        <v/>
      </c>
    </row>
    <row r="22">
      <c r="A22" t="inlineStr">
        <is>
          <t>Status</t>
        </is>
      </c>
      <c r="B22">
        <f>IF($B$20=5,"All practice questions complete! ✅","")</f>
        <v/>
      </c>
    </row>
  </sheetData>
  <conditionalFormatting sqref="F2">
    <cfRule type="expression" priority="1" dxfId="0">
      <formula>$B$20&gt;=1</formula>
    </cfRule>
    <cfRule type="expression" priority="2" dxfId="2">
      <formula>AND($B$20&gt;0,$B$20&lt;1)</formula>
    </cfRule>
    <cfRule type="expression" priority="3" dxfId="1">
      <formula>$B$20=0</formula>
    </cfRule>
  </conditionalFormatting>
  <conditionalFormatting sqref="G2">
    <cfRule type="expression" priority="4" dxfId="0">
      <formula>$B$20&gt;=2</formula>
    </cfRule>
    <cfRule type="expression" priority="5" dxfId="2">
      <formula>AND($B$20&gt;0,$B$20&lt;2)</formula>
    </cfRule>
    <cfRule type="expression" priority="6" dxfId="1">
      <formula>$B$20=0</formula>
    </cfRule>
  </conditionalFormatting>
  <conditionalFormatting sqref="H2">
    <cfRule type="expression" priority="7" dxfId="0">
      <formula>$B$20&gt;=3</formula>
    </cfRule>
    <cfRule type="expression" priority="8" dxfId="2">
      <formula>AND($B$20&gt;0,$B$20&lt;3)</formula>
    </cfRule>
    <cfRule type="expression" priority="9" dxfId="1">
      <formula>$B$20=0</formula>
    </cfRule>
  </conditionalFormatting>
  <conditionalFormatting sqref="I2">
    <cfRule type="expression" priority="10" dxfId="0">
      <formula>$B$20&gt;=4</formula>
    </cfRule>
    <cfRule type="expression" priority="11" dxfId="2">
      <formula>AND($B$20&gt;0,$B$20&lt;4)</formula>
    </cfRule>
    <cfRule type="expression" priority="12" dxfId="1">
      <formula>$B$20=0</formula>
    </cfRule>
  </conditionalFormatting>
  <conditionalFormatting sqref="J2">
    <cfRule type="expression" priority="13" dxfId="0">
      <formula>$B$20&gt;=5</formula>
    </cfRule>
    <cfRule type="expression" priority="14" dxfId="2">
      <formula>AND($B$20&gt;0,$B$20&lt;5)</formula>
    </cfRule>
    <cfRule type="expression" priority="15" dxfId="1">
      <formula>$B$20=0</formula>
    </cfRule>
  </conditionalFormatting>
  <hyperlinks>
    <hyperlink xmlns:r="http://schemas.openxmlformats.org/officeDocument/2006/relationships" ref="L1" r:id="rId1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8"/>
  <sheetViews>
    <sheetView showGridLines="0"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" t="inlineStr">
        <is>
          <t>Automated Pro Tips</t>
        </is>
      </c>
      <c r="L1" s="2" t="inlineStr">
        <is>
          <t>Home</t>
        </is>
      </c>
    </row>
    <row r="3">
      <c r="A3" s="5" t="inlineStr">
        <is>
          <t>Tip</t>
        </is>
      </c>
    </row>
    <row r="4">
      <c r="A4">
        <f>IF(Results!B13&lt;=Inputs!$B$23,"Net Income is negative — review fixed costs and staffing levels.","")</f>
        <v/>
      </c>
    </row>
    <row r="5">
      <c r="A5">
        <f>IF(Results!B15&lt;Inputs!$B$20,"Net Margin is below caution — consider small ANF increase or reduce salaries %.","")</f>
        <v/>
      </c>
    </row>
    <row r="6">
      <c r="A6">
        <f>IF(Inputs!B9&gt;30,"Salaries exceed 30% of gross — consider part‑time staffing or schedule optimization.","")</f>
        <v/>
      </c>
    </row>
    <row r="7">
      <c r="A7">
        <f>IF(Inputs!B10&gt;20,"Rent above 20% of gross — evaluate space optimization or renegotiation.","")</f>
        <v/>
      </c>
    </row>
    <row r="8">
      <c r="A8">
        <f>IF(Results!B14&gt;Inputs!$B$18,"Cost/Return is high — check discounts %, supplies, and local advertising ROI.","")</f>
        <v/>
      </c>
    </row>
  </sheetData>
  <hyperlinks>
    <hyperlink xmlns:r="http://schemas.openxmlformats.org/officeDocument/2006/relationships" ref="L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11"/>
  <sheetViews>
    <sheetView showGridLines="0"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width="36" customWidth="1" min="3" max="3"/>
  </cols>
  <sheetData>
    <row r="1">
      <c r="A1" s="1" t="inlineStr">
        <is>
          <t>Liberty Tax — P&amp;L Budget &amp; Forecast Summary</t>
        </is>
      </c>
      <c r="L1" s="2" t="inlineStr">
        <is>
          <t>Home</t>
        </is>
      </c>
    </row>
    <row r="3">
      <c r="A3" t="inlineStr">
        <is>
          <t>Region</t>
        </is>
      </c>
      <c r="B3">
        <f>Welcome!B3</f>
        <v/>
      </c>
    </row>
    <row r="4">
      <c r="A4" t="inlineStr">
        <is>
          <t>Scenario</t>
        </is>
      </c>
      <c r="B4">
        <f>Inputs!B1</f>
        <v/>
      </c>
    </row>
    <row r="6">
      <c r="A6" t="inlineStr">
        <is>
          <t>Net Income</t>
        </is>
      </c>
      <c r="B6">
        <f>Results!B13</f>
        <v/>
      </c>
    </row>
    <row r="7">
      <c r="A7" t="inlineStr">
        <is>
          <t>Net Margin %</t>
        </is>
      </c>
      <c r="B7">
        <f>Results!B15</f>
        <v/>
      </c>
    </row>
    <row r="8">
      <c r="A8" t="inlineStr">
        <is>
          <t>Cost per Return</t>
        </is>
      </c>
      <c r="B8">
        <f>Results!B14</f>
        <v/>
      </c>
    </row>
    <row r="10">
      <c r="A10" t="inlineStr">
        <is>
          <t>Practice Progress</t>
        </is>
      </c>
      <c r="B10">
        <f>Practice!B20</f>
        <v/>
      </c>
    </row>
    <row r="11">
      <c r="A11" t="inlineStr">
        <is>
          <t>Status</t>
        </is>
      </c>
      <c r="B11">
        <f>IF(Practice!B20=5,"All practice complete ✅","In progress")</f>
        <v/>
      </c>
    </row>
  </sheetData>
  <hyperlinks>
    <hyperlink xmlns:r="http://schemas.openxmlformats.org/officeDocument/2006/relationships" ref="L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2025-09-02T15:18:50Z</dcterms:created>
  <dcterms:modified xmlns:dcterms="http://purl.org/dc/terms/" xmlns:xsi="http://www.w3.org/2001/XMLSchema-instance" xsi:type="dcterms:W3CDTF">2025-09-02T15:18:50Z</dcterms:modified>
</cp:coreProperties>
</file>