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e.reis\Downloads\"/>
    </mc:Choice>
  </mc:AlternateContent>
  <xr:revisionPtr revIDLastSave="0" documentId="8_{87DDEC32-0D4F-4D79-86F2-FD74B11EB2F9}" xr6:coauthVersionLast="47" xr6:coauthVersionMax="47" xr10:uidLastSave="{00000000-0000-0000-0000-000000000000}"/>
  <bookViews>
    <workbookView xWindow="-120" yWindow="-120" windowWidth="29040" windowHeight="15720" tabRatio="266" activeTab="1" xr2:uid="{E86D4429-3B08-4028-94DB-EFDDAD321967}"/>
  </bookViews>
  <sheets>
    <sheet name="Fundos de Investimentos" sheetId="1" r:id="rId1"/>
    <sheet name="tbl_apoio" sheetId="2" r:id="rId2"/>
  </sheets>
  <definedNames>
    <definedName name="Aporte_Mensal">'Fundos de Investimentos'!$D$11</definedName>
    <definedName name="Perfil">'Fundos de Investimentos'!$D$26</definedName>
    <definedName name="Qt_investir">'Fundos de Investimentos'!$D$7</definedName>
    <definedName name="Rendimento_Carteira">'Fundos de Investimentos'!$D$6</definedName>
    <definedName name="Sugestão_investimento">'Fundos de Investimentos'!$D$8</definedName>
    <definedName name="Taxa_rend_total">'Fundos de Investimentos'!$D$13</definedName>
    <definedName name="Tempo">'Fundos de Investimentos'!$D$12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B10" i="2"/>
  <c r="B11" i="2"/>
  <c r="B12" i="2"/>
  <c r="B13" i="2"/>
  <c r="B14" i="2"/>
  <c r="B15" i="2"/>
  <c r="B16" i="2"/>
  <c r="B17" i="2"/>
  <c r="B18" i="2"/>
  <c r="B19" i="2"/>
  <c r="B20" i="2"/>
  <c r="B21" i="2"/>
  <c r="B5" i="2"/>
  <c r="B6" i="2"/>
  <c r="B7" i="2"/>
  <c r="B8" i="2"/>
  <c r="C30" i="1" s="1"/>
  <c r="B9" i="2"/>
  <c r="B4" i="2"/>
  <c r="D8" i="1"/>
  <c r="D11" i="1" s="1"/>
  <c r="D27" i="1" s="1"/>
  <c r="C31" i="1" l="1"/>
  <c r="D31" i="1" s="1"/>
  <c r="C33" i="1"/>
  <c r="D33" i="1" s="1"/>
  <c r="C35" i="1"/>
  <c r="C32" i="1"/>
  <c r="D32" i="1" s="1"/>
  <c r="D35" i="1"/>
  <c r="D34" i="1"/>
  <c r="D30" i="1"/>
  <c r="D14" i="1"/>
  <c r="D15" i="1" s="1"/>
  <c r="C19" i="1"/>
  <c r="D19" i="1" s="1"/>
  <c r="C23" i="1"/>
  <c r="D23" i="1" s="1"/>
  <c r="C20" i="1"/>
  <c r="D20" i="1" s="1"/>
  <c r="C18" i="1"/>
  <c r="D18" i="1" s="1"/>
  <c r="C21" i="1"/>
  <c r="D21" i="1" s="1"/>
  <c r="C22" i="1"/>
  <c r="D22" i="1" s="1"/>
  <c r="D36" i="1" l="1"/>
</calcChain>
</file>

<file path=xl/sharedStrings.xml><?xml version="1.0" encoding="utf-8"?>
<sst xmlns="http://schemas.openxmlformats.org/spreadsheetml/2006/main" count="74" uniqueCount="39">
  <si>
    <t>Quanto investir por mês?</t>
  </si>
  <si>
    <t>Por quantos anos investir?</t>
  </si>
  <si>
    <t>Taxa de Rendimento total</t>
  </si>
  <si>
    <t>Quanto de patrimônio acumulado?</t>
  </si>
  <si>
    <t>Dividendos Mensais?</t>
  </si>
  <si>
    <t>FAOS INVEST</t>
  </si>
  <si>
    <t>Investimento Mensal</t>
  </si>
  <si>
    <t>Cenários</t>
  </si>
  <si>
    <t>Dividendos</t>
  </si>
  <si>
    <t>Valor Acumulado 1 ano</t>
  </si>
  <si>
    <t>Valor Acumulado 2 anos</t>
  </si>
  <si>
    <t>Valor Acumulado 5 anos</t>
  </si>
  <si>
    <t>Valor Acumulado 10 anos</t>
  </si>
  <si>
    <t>Valor Acumulado 20 anos</t>
  </si>
  <si>
    <t>Valor Acumulado 30 anos</t>
  </si>
  <si>
    <t>Configurações</t>
  </si>
  <si>
    <t>Salário</t>
  </si>
  <si>
    <t>Rendimento Carteira</t>
  </si>
  <si>
    <t>Sugestão de Investimentos</t>
  </si>
  <si>
    <t>Quanto Posso Investir - % Salário</t>
  </si>
  <si>
    <t>PERFIL</t>
  </si>
  <si>
    <t>CONSERVADOR</t>
  </si>
  <si>
    <t>Valor a ser investido por mês</t>
  </si>
  <si>
    <t>AGRESSIVO</t>
  </si>
  <si>
    <t>MODERADO</t>
  </si>
  <si>
    <t>Tipo de FII</t>
  </si>
  <si>
    <t>Percentual Sugerido</t>
  </si>
  <si>
    <t>Valores</t>
  </si>
  <si>
    <t>TIJOLO</t>
  </si>
  <si>
    <t>PAPEL</t>
  </si>
  <si>
    <t>HÍBRIDO</t>
  </si>
  <si>
    <t>FOFs</t>
  </si>
  <si>
    <t>DESENVOLVIMENTO</t>
  </si>
  <si>
    <t>HOTELARIAS</t>
  </si>
  <si>
    <t>PERFIS DE FII</t>
  </si>
  <si>
    <t>TIPO FII</t>
  </si>
  <si>
    <t>%</t>
  </si>
  <si>
    <t>CHAVE COMPOSTA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</si>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</sst>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0.000%"/>
    <numFmt numFmtId="165" formatCode="&quot;R$&quot;\ 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0" applyFont="1" applyAlignment="1">
      <alignment horizontal="center" vertical="center"/>
    </xf>
    <xf numFmtId="0" fontId="5" fillId="2" borderId="0" xfId="0" applyFont="1" applyFill="1"/>
    <xf numFmtId="0" fontId="5" fillId="3" borderId="0" xfId="0" applyFont="1" applyFill="1" applyAlignment="1">
      <alignment horizontal="center"/>
    </xf>
    <xf numFmtId="165" fontId="4" fillId="0" borderId="1" xfId="0" applyNumberFormat="1" applyFont="1" applyBorder="1" applyAlignment="1">
      <alignment horizontal="center" vertical="center"/>
    </xf>
    <xf numFmtId="9" fontId="4" fillId="0" borderId="1" xfId="2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indent="5"/>
    </xf>
    <xf numFmtId="165" fontId="8" fillId="0" borderId="1" xfId="1" applyNumberFormat="1" applyFont="1" applyFill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164" fontId="8" fillId="0" borderId="1" xfId="2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8" fontId="4" fillId="0" borderId="1" xfId="0" applyNumberFormat="1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9" fontId="0" fillId="0" borderId="1" xfId="2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2" fillId="0" borderId="1" xfId="0" applyFont="1" applyBorder="1"/>
    <xf numFmtId="165" fontId="2" fillId="0" borderId="1" xfId="0" applyNumberFormat="1" applyFont="1" applyBorder="1" applyAlignment="1">
      <alignment horizontal="center" vertical="center"/>
    </xf>
    <xf numFmtId="0" fontId="4" fillId="5" borderId="1" xfId="0" applyFont="1" applyFill="1" applyBorder="1" applyAlignment="1">
      <alignment horizontal="left" indent="5"/>
    </xf>
    <xf numFmtId="0" fontId="2" fillId="5" borderId="1" xfId="0" applyFont="1" applyFill="1" applyBorder="1" applyAlignment="1">
      <alignment horizontal="left" indent="5"/>
    </xf>
    <xf numFmtId="0" fontId="8" fillId="5" borderId="1" xfId="0" applyFont="1" applyFill="1" applyBorder="1" applyAlignment="1">
      <alignment horizontal="left" vertical="center" indent="5"/>
    </xf>
    <xf numFmtId="0" fontId="4" fillId="5" borderId="1" xfId="0" applyFont="1" applyFill="1" applyBorder="1" applyAlignment="1">
      <alignment horizontal="left" indent="5"/>
    </xf>
    <xf numFmtId="8" fontId="8" fillId="0" borderId="1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165" fontId="4" fillId="0" borderId="1" xfId="0" applyNumberFormat="1" applyFont="1" applyFill="1" applyBorder="1" applyAlignment="1">
      <alignment horizontal="left" indent="5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BE-49B5-88EE-6D66711E5E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BE-49B5-88EE-6D66711E5E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7BE-49B5-88EE-6D66711E5E8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7BE-49B5-88EE-6D66711E5E8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7BE-49B5-88EE-6D66711E5E8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7BE-49B5-88EE-6D66711E5E8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'Fundos de Investimentos'!$B$30:$B$35</c:f>
              <c:strCache>
                <c:ptCount val="6"/>
                <c:pt idx="0">
                  <c:v>TIJOLO</c:v>
                </c:pt>
                <c:pt idx="1">
                  <c:v>PAPEL</c:v>
                </c:pt>
                <c:pt idx="2">
                  <c:v>HÍBRIDO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'Fundos de Investimentos'!$C$30:$C$35</c:f>
              <c:numCache>
                <c:formatCode>0%</c:formatCode>
                <c:ptCount val="6"/>
                <c:pt idx="0">
                  <c:v>0.25</c:v>
                </c:pt>
                <c:pt idx="1">
                  <c:v>0.25</c:v>
                </c:pt>
                <c:pt idx="2">
                  <c:v>0.15</c:v>
                </c:pt>
                <c:pt idx="3">
                  <c:v>0.15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9-438C-9AB0-75A90B273E3F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7BE-49B5-88EE-6D66711E5E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7BE-49B5-88EE-6D66711E5E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7BE-49B5-88EE-6D66711E5E8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7BE-49B5-88EE-6D66711E5E8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7BE-49B5-88EE-6D66711E5E8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E7BE-49B5-88EE-6D66711E5E8D}"/>
              </c:ext>
            </c:extLst>
          </c:dPt>
          <c:cat>
            <c:strRef>
              <c:f>'Fundos de Investimentos'!$B$30:$B$35</c:f>
              <c:strCache>
                <c:ptCount val="6"/>
                <c:pt idx="0">
                  <c:v>TIJOLO</c:v>
                </c:pt>
                <c:pt idx="1">
                  <c:v>PAPEL</c:v>
                </c:pt>
                <c:pt idx="2">
                  <c:v>HÍBRIDO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'Fundos de Investimentos'!$D$30:$D$35</c:f>
              <c:numCache>
                <c:formatCode>"R$"\ #,##0.00</c:formatCode>
                <c:ptCount val="6"/>
                <c:pt idx="0">
                  <c:v>125</c:v>
                </c:pt>
                <c:pt idx="1">
                  <c:v>125</c:v>
                </c:pt>
                <c:pt idx="2">
                  <c:v>75</c:v>
                </c:pt>
                <c:pt idx="3">
                  <c:v>75</c:v>
                </c:pt>
                <c:pt idx="4">
                  <c:v>50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9-438C-9AB0-75A90B273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23446</xdr:colOff>
      <xdr:row>36</xdr:row>
      <xdr:rowOff>114299</xdr:rowOff>
    </xdr:from>
    <xdr:to>
      <xdr:col>3</xdr:col>
      <xdr:colOff>1400907</xdr:colOff>
      <xdr:row>51</xdr:row>
      <xdr:rowOff>120161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7441AD-47F3-40D6-8A89-15B96A1666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4A0A8-801C-4A51-8736-DC245591C1FA}">
  <dimension ref="A1:I54"/>
  <sheetViews>
    <sheetView showGridLines="0" topLeftCell="A14" zoomScale="130" zoomScaleNormal="130" workbookViewId="0">
      <selection activeCell="B27" sqref="B27:C27"/>
    </sheetView>
  </sheetViews>
  <sheetFormatPr defaultColWidth="0" defaultRowHeight="15" x14ac:dyDescent="0.25"/>
  <cols>
    <col min="1" max="1" width="3.5703125" customWidth="1"/>
    <col min="2" max="2" width="39" customWidth="1"/>
    <col min="3" max="3" width="24.28515625" customWidth="1"/>
    <col min="4" max="4" width="20.7109375" bestFit="1" customWidth="1"/>
    <col min="5" max="5" width="3.5703125" customWidth="1"/>
    <col min="6" max="6" width="16.28515625" hidden="1" customWidth="1"/>
    <col min="7" max="9" width="0" hidden="1" customWidth="1"/>
    <col min="10" max="16384" width="8.85546875" hidden="1"/>
  </cols>
  <sheetData>
    <row r="1" spans="1:9" ht="28.5" x14ac:dyDescent="0.45">
      <c r="A1" s="3" t="s">
        <v>5</v>
      </c>
      <c r="B1" s="3"/>
      <c r="C1" s="3"/>
      <c r="D1" s="3"/>
      <c r="E1" s="3"/>
      <c r="F1" s="2"/>
      <c r="G1" s="2"/>
      <c r="H1" s="2"/>
      <c r="I1" s="2"/>
    </row>
    <row r="4" spans="1:9" ht="21" x14ac:dyDescent="0.25">
      <c r="B4" s="6" t="s">
        <v>15</v>
      </c>
      <c r="C4" s="6"/>
      <c r="D4" s="6"/>
    </row>
    <row r="5" spans="1:9" ht="15.75" x14ac:dyDescent="0.25">
      <c r="B5" s="21" t="s">
        <v>16</v>
      </c>
      <c r="C5" s="21"/>
      <c r="D5" s="4">
        <v>5000</v>
      </c>
    </row>
    <row r="6" spans="1:9" ht="15.75" x14ac:dyDescent="0.25">
      <c r="B6" s="21" t="s">
        <v>17</v>
      </c>
      <c r="C6" s="21"/>
      <c r="D6" s="5">
        <v>0.01</v>
      </c>
    </row>
    <row r="7" spans="1:9" ht="15.75" x14ac:dyDescent="0.25">
      <c r="B7" s="21" t="s">
        <v>19</v>
      </c>
      <c r="C7" s="21"/>
      <c r="D7" s="5">
        <v>0.1</v>
      </c>
    </row>
    <row r="8" spans="1:9" ht="15.75" x14ac:dyDescent="0.25">
      <c r="B8" s="21" t="s">
        <v>18</v>
      </c>
      <c r="C8" s="21"/>
      <c r="D8" s="4">
        <f>D5*Qt_investir</f>
        <v>500</v>
      </c>
    </row>
    <row r="10" spans="1:9" ht="21" x14ac:dyDescent="0.25">
      <c r="B10" s="6" t="s">
        <v>6</v>
      </c>
      <c r="C10" s="6"/>
      <c r="D10" s="6"/>
    </row>
    <row r="11" spans="1:9" ht="15.75" x14ac:dyDescent="0.25">
      <c r="B11" s="7" t="s">
        <v>0</v>
      </c>
      <c r="C11" s="7"/>
      <c r="D11" s="8">
        <f>Sugestão_investimento</f>
        <v>500</v>
      </c>
    </row>
    <row r="12" spans="1:9" ht="15.75" x14ac:dyDescent="0.25">
      <c r="B12" s="7" t="s">
        <v>1</v>
      </c>
      <c r="C12" s="7"/>
      <c r="D12" s="9">
        <v>5</v>
      </c>
    </row>
    <row r="13" spans="1:9" ht="15.75" x14ac:dyDescent="0.25">
      <c r="B13" s="7" t="s">
        <v>2</v>
      </c>
      <c r="C13" s="7"/>
      <c r="D13" s="10">
        <v>1.0789999999999999E-2</v>
      </c>
    </row>
    <row r="14" spans="1:9" ht="15.75" x14ac:dyDescent="0.25">
      <c r="B14" s="20" t="s">
        <v>3</v>
      </c>
      <c r="C14" s="20"/>
      <c r="D14" s="22">
        <f>FV(Taxa_rend_total,Tempo*12,Aporte_Mensal*-1)</f>
        <v>41888.456999243819</v>
      </c>
    </row>
    <row r="15" spans="1:9" ht="15.75" x14ac:dyDescent="0.25">
      <c r="B15" s="20" t="s">
        <v>4</v>
      </c>
      <c r="C15" s="20"/>
      <c r="D15" s="22">
        <f>D14*$D$6</f>
        <v>418.88456999243817</v>
      </c>
    </row>
    <row r="17" spans="1:4" ht="21" x14ac:dyDescent="0.35">
      <c r="B17" s="6" t="s">
        <v>7</v>
      </c>
      <c r="C17" s="6"/>
      <c r="D17" s="11" t="s">
        <v>8</v>
      </c>
    </row>
    <row r="18" spans="1:4" ht="15.75" x14ac:dyDescent="0.25">
      <c r="A18" s="1">
        <v>1</v>
      </c>
      <c r="B18" s="18" t="s">
        <v>9</v>
      </c>
      <c r="C18" s="12">
        <f t="shared" ref="C18:C23" si="0">FV($D$13,$A18*12,$D$11*-1)</f>
        <v>6369.1930002782801</v>
      </c>
      <c r="D18" s="12">
        <f t="shared" ref="D18:D23" si="1">$C18*Rendimento_Carteira</f>
        <v>63.691930002782804</v>
      </c>
    </row>
    <row r="19" spans="1:4" ht="15.75" x14ac:dyDescent="0.25">
      <c r="A19" s="1">
        <v>2</v>
      </c>
      <c r="B19" s="18" t="s">
        <v>10</v>
      </c>
      <c r="C19" s="12">
        <f t="shared" si="0"/>
        <v>13613.813648822608</v>
      </c>
      <c r="D19" s="12">
        <f t="shared" si="1"/>
        <v>136.13813648822608</v>
      </c>
    </row>
    <row r="20" spans="1:4" ht="15.75" x14ac:dyDescent="0.25">
      <c r="A20" s="1">
        <v>5</v>
      </c>
      <c r="B20" s="18" t="s">
        <v>11</v>
      </c>
      <c r="C20" s="12">
        <f t="shared" si="0"/>
        <v>41888.456999243819</v>
      </c>
      <c r="D20" s="12">
        <f t="shared" si="1"/>
        <v>418.88456999243817</v>
      </c>
    </row>
    <row r="21" spans="1:4" ht="15.75" x14ac:dyDescent="0.25">
      <c r="A21" s="1">
        <v>10</v>
      </c>
      <c r="B21" s="18" t="s">
        <v>12</v>
      </c>
      <c r="C21" s="12">
        <f t="shared" si="0"/>
        <v>121642.1062650861</v>
      </c>
      <c r="D21" s="12">
        <f t="shared" si="1"/>
        <v>1216.4210626508609</v>
      </c>
    </row>
    <row r="22" spans="1:4" ht="15.75" x14ac:dyDescent="0.25">
      <c r="A22" s="1">
        <v>20</v>
      </c>
      <c r="B22" s="18" t="s">
        <v>13</v>
      </c>
      <c r="C22" s="12">
        <f t="shared" si="0"/>
        <v>562599.20004854025</v>
      </c>
      <c r="D22" s="12">
        <f t="shared" si="1"/>
        <v>5625.992000485403</v>
      </c>
    </row>
    <row r="23" spans="1:4" ht="15.75" x14ac:dyDescent="0.25">
      <c r="A23" s="1">
        <v>30</v>
      </c>
      <c r="B23" s="18" t="s">
        <v>14</v>
      </c>
      <c r="C23" s="12">
        <f t="shared" si="0"/>
        <v>2161084.8275023573</v>
      </c>
      <c r="D23" s="12">
        <f t="shared" si="1"/>
        <v>21610.848275023574</v>
      </c>
    </row>
    <row r="26" spans="1:4" ht="21" x14ac:dyDescent="0.35">
      <c r="B26" s="23" t="s">
        <v>20</v>
      </c>
      <c r="C26" s="23"/>
      <c r="D26" s="11" t="s">
        <v>23</v>
      </c>
    </row>
    <row r="27" spans="1:4" ht="15.75" x14ac:dyDescent="0.25">
      <c r="B27" s="21" t="s">
        <v>22</v>
      </c>
      <c r="C27" s="21"/>
      <c r="D27" s="24">
        <f>Aporte_Mensal</f>
        <v>500</v>
      </c>
    </row>
    <row r="29" spans="1:4" ht="15.75" x14ac:dyDescent="0.25">
      <c r="B29" s="13" t="s">
        <v>25</v>
      </c>
      <c r="C29" s="13" t="s">
        <v>26</v>
      </c>
      <c r="D29" s="13" t="s">
        <v>27</v>
      </c>
    </row>
    <row r="30" spans="1:4" ht="15.75" x14ac:dyDescent="0.25">
      <c r="B30" s="18" t="s">
        <v>28</v>
      </c>
      <c r="C30" s="14">
        <f>VLOOKUP(Perfil&amp;" / "&amp;B30,tbl_apoio!B:E,4,FALSE)</f>
        <v>0.25</v>
      </c>
      <c r="D30" s="15">
        <f t="shared" ref="D30:D35" si="2">$D$27*$C30</f>
        <v>125</v>
      </c>
    </row>
    <row r="31" spans="1:4" ht="15.75" x14ac:dyDescent="0.25">
      <c r="B31" s="18" t="s">
        <v>29</v>
      </c>
      <c r="C31" s="14">
        <f>VLOOKUP(Perfil&amp;" / "&amp;B31,tbl_apoio!B:E,4,FALSE)</f>
        <v>0.25</v>
      </c>
      <c r="D31" s="15">
        <f t="shared" si="2"/>
        <v>125</v>
      </c>
    </row>
    <row r="32" spans="1:4" ht="15.75" x14ac:dyDescent="0.25">
      <c r="B32" s="18" t="s">
        <v>30</v>
      </c>
      <c r="C32" s="14">
        <f>VLOOKUP(Perfil&amp;" / "&amp;B32,tbl_apoio!B:E,4,FALSE)</f>
        <v>0.15</v>
      </c>
      <c r="D32" s="15">
        <f t="shared" si="2"/>
        <v>75</v>
      </c>
    </row>
    <row r="33" spans="2:4" ht="15.75" x14ac:dyDescent="0.25">
      <c r="B33" s="18" t="s">
        <v>31</v>
      </c>
      <c r="C33" s="14">
        <f>VLOOKUP(Perfil&amp;" / "&amp;B33,tbl_apoio!B:E,4,FALSE)</f>
        <v>0.15</v>
      </c>
      <c r="D33" s="15">
        <f t="shared" si="2"/>
        <v>75</v>
      </c>
    </row>
    <row r="34" spans="2:4" ht="15.75" x14ac:dyDescent="0.25">
      <c r="B34" s="18" t="s">
        <v>32</v>
      </c>
      <c r="C34" s="14">
        <f>VLOOKUP(Perfil&amp;" / "&amp;B34,tbl_apoio!B:E,4,FALSE)</f>
        <v>0.1</v>
      </c>
      <c r="D34" s="15">
        <f t="shared" si="2"/>
        <v>50</v>
      </c>
    </row>
    <row r="35" spans="2:4" ht="15.75" x14ac:dyDescent="0.25">
      <c r="B35" s="18" t="s">
        <v>33</v>
      </c>
      <c r="C35" s="14">
        <f>VLOOKUP(Perfil&amp;" / "&amp;B35,tbl_apoio!B:E,4,FALSE)</f>
        <v>0.1</v>
      </c>
      <c r="D35" s="15">
        <f t="shared" si="2"/>
        <v>50</v>
      </c>
    </row>
    <row r="36" spans="2:4" x14ac:dyDescent="0.25">
      <c r="B36" s="19" t="s">
        <v>38</v>
      </c>
      <c r="C36" s="16"/>
      <c r="D36" s="17">
        <f>SUM(D30:D35)</f>
        <v>500</v>
      </c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</sheetData>
  <mergeCells count="15">
    <mergeCell ref="B7:C7"/>
    <mergeCell ref="A1:E1"/>
    <mergeCell ref="B26:C26"/>
    <mergeCell ref="B27:C27"/>
    <mergeCell ref="B11:C11"/>
    <mergeCell ref="B12:C12"/>
    <mergeCell ref="B13:C13"/>
    <mergeCell ref="B14:C14"/>
    <mergeCell ref="B15:C15"/>
    <mergeCell ref="B10:D10"/>
    <mergeCell ref="B17:C17"/>
    <mergeCell ref="B4:D4"/>
    <mergeCell ref="B5:C5"/>
    <mergeCell ref="B6:C6"/>
    <mergeCell ref="B8:C8"/>
  </mergeCells>
  <dataValidations count="1">
    <dataValidation type="list" allowBlank="1" showInputMessage="1" showErrorMessage="1" sqref="D26" xr:uid="{859FBEA7-24E4-43D6-83D9-079AA689F57F}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629E-D34A-4E9C-B514-7A409CDB1E1F}">
  <dimension ref="B2:E21"/>
  <sheetViews>
    <sheetView tabSelected="1" zoomScale="130" zoomScaleNormal="130" workbookViewId="0">
      <selection activeCell="G14" sqref="G14"/>
    </sheetView>
  </sheetViews>
  <sheetFormatPr defaultRowHeight="15" x14ac:dyDescent="0.25"/>
  <cols>
    <col min="2" max="2" width="33.28515625" bestFit="1" customWidth="1"/>
    <col min="3" max="3" width="18.140625" customWidth="1"/>
    <col min="4" max="4" width="18.28515625" bestFit="1" customWidth="1"/>
  </cols>
  <sheetData>
    <row r="2" spans="2:5" ht="21" x14ac:dyDescent="0.25">
      <c r="B2" s="27" t="s">
        <v>34</v>
      </c>
      <c r="C2" s="27"/>
      <c r="D2" s="27"/>
      <c r="E2" s="27"/>
    </row>
    <row r="3" spans="2:5" ht="15.75" x14ac:dyDescent="0.25">
      <c r="B3" s="28" t="s">
        <v>37</v>
      </c>
      <c r="C3" s="28" t="s">
        <v>20</v>
      </c>
      <c r="D3" s="28" t="s">
        <v>35</v>
      </c>
      <c r="E3" s="28" t="s">
        <v>36</v>
      </c>
    </row>
    <row r="4" spans="2:5" x14ac:dyDescent="0.25">
      <c r="B4" s="25" t="str">
        <f>$C4&amp;" / "&amp;$D4</f>
        <v>CONSERVADOR / TIJOLO</v>
      </c>
      <c r="C4" s="26" t="s">
        <v>21</v>
      </c>
      <c r="D4" s="26" t="s">
        <v>28</v>
      </c>
      <c r="E4" s="14">
        <v>0.5</v>
      </c>
    </row>
    <row r="5" spans="2:5" x14ac:dyDescent="0.25">
      <c r="B5" s="25" t="str">
        <f t="shared" ref="B5:B21" si="0">$C5&amp;" / "&amp;$D5</f>
        <v>CONSERVADOR / PAPEL</v>
      </c>
      <c r="C5" s="26" t="s">
        <v>21</v>
      </c>
      <c r="D5" s="26" t="s">
        <v>29</v>
      </c>
      <c r="E5" s="14">
        <v>0.3</v>
      </c>
    </row>
    <row r="6" spans="2:5" x14ac:dyDescent="0.25">
      <c r="B6" s="25" t="str">
        <f t="shared" si="0"/>
        <v>CONSERVADOR / HÍBRIDO</v>
      </c>
      <c r="C6" s="26" t="s">
        <v>21</v>
      </c>
      <c r="D6" s="26" t="s">
        <v>30</v>
      </c>
      <c r="E6" s="14">
        <v>0.1</v>
      </c>
    </row>
    <row r="7" spans="2:5" x14ac:dyDescent="0.25">
      <c r="B7" s="25" t="str">
        <f t="shared" si="0"/>
        <v>CONSERVADOR / FOFs</v>
      </c>
      <c r="C7" s="26" t="s">
        <v>21</v>
      </c>
      <c r="D7" s="26" t="s">
        <v>31</v>
      </c>
      <c r="E7" s="14">
        <v>0.1</v>
      </c>
    </row>
    <row r="8" spans="2:5" x14ac:dyDescent="0.25">
      <c r="B8" s="25" t="str">
        <f t="shared" si="0"/>
        <v>CONSERVADOR / DESENVOLVIMENTO</v>
      </c>
      <c r="C8" s="26" t="s">
        <v>21</v>
      </c>
      <c r="D8" s="26" t="s">
        <v>32</v>
      </c>
      <c r="E8" s="14">
        <v>0</v>
      </c>
    </row>
    <row r="9" spans="2:5" x14ac:dyDescent="0.25">
      <c r="B9" s="25" t="str">
        <f t="shared" si="0"/>
        <v>CONSERVADOR / HOTELARIAS</v>
      </c>
      <c r="C9" s="26" t="s">
        <v>21</v>
      </c>
      <c r="D9" s="26" t="s">
        <v>33</v>
      </c>
      <c r="E9" s="14">
        <v>0</v>
      </c>
    </row>
    <row r="10" spans="2:5" x14ac:dyDescent="0.25">
      <c r="B10" s="25" t="str">
        <f t="shared" si="0"/>
        <v>MODERADO / TIJOLO</v>
      </c>
      <c r="C10" s="26" t="s">
        <v>24</v>
      </c>
      <c r="D10" s="26" t="s">
        <v>28</v>
      </c>
      <c r="E10" s="14">
        <v>0.35</v>
      </c>
    </row>
    <row r="11" spans="2:5" x14ac:dyDescent="0.25">
      <c r="B11" s="25" t="str">
        <f t="shared" si="0"/>
        <v>MODERADO / PAPEL</v>
      </c>
      <c r="C11" s="26" t="s">
        <v>24</v>
      </c>
      <c r="D11" s="26" t="s">
        <v>29</v>
      </c>
      <c r="E11" s="14">
        <v>0.35</v>
      </c>
    </row>
    <row r="12" spans="2:5" x14ac:dyDescent="0.25">
      <c r="B12" s="25" t="str">
        <f t="shared" si="0"/>
        <v>MODERADO / HÍBRIDO</v>
      </c>
      <c r="C12" s="26" t="s">
        <v>24</v>
      </c>
      <c r="D12" s="26" t="s">
        <v>30</v>
      </c>
      <c r="E12" s="14">
        <v>0.15</v>
      </c>
    </row>
    <row r="13" spans="2:5" x14ac:dyDescent="0.25">
      <c r="B13" s="25" t="str">
        <f t="shared" si="0"/>
        <v>MODERADO / FOFs</v>
      </c>
      <c r="C13" s="26" t="s">
        <v>24</v>
      </c>
      <c r="D13" s="26" t="s">
        <v>31</v>
      </c>
      <c r="E13" s="14">
        <v>0.1</v>
      </c>
    </row>
    <row r="14" spans="2:5" x14ac:dyDescent="0.25">
      <c r="B14" s="25" t="str">
        <f t="shared" si="0"/>
        <v>MODERADO / DESENVOLVIMENTO</v>
      </c>
      <c r="C14" s="26" t="s">
        <v>24</v>
      </c>
      <c r="D14" s="26" t="s">
        <v>32</v>
      </c>
      <c r="E14" s="14">
        <v>0.05</v>
      </c>
    </row>
    <row r="15" spans="2:5" x14ac:dyDescent="0.25">
      <c r="B15" s="25" t="str">
        <f t="shared" si="0"/>
        <v>MODERADO / HOTELARIAS</v>
      </c>
      <c r="C15" s="26" t="s">
        <v>24</v>
      </c>
      <c r="D15" s="26" t="s">
        <v>33</v>
      </c>
      <c r="E15" s="14">
        <v>0</v>
      </c>
    </row>
    <row r="16" spans="2:5" x14ac:dyDescent="0.25">
      <c r="B16" s="25" t="str">
        <f t="shared" si="0"/>
        <v>AGRESSIVO / TIJOLO</v>
      </c>
      <c r="C16" s="26" t="s">
        <v>23</v>
      </c>
      <c r="D16" s="26" t="s">
        <v>28</v>
      </c>
      <c r="E16" s="14">
        <v>0.25</v>
      </c>
    </row>
    <row r="17" spans="2:5" x14ac:dyDescent="0.25">
      <c r="B17" s="25" t="str">
        <f t="shared" si="0"/>
        <v>AGRESSIVO / PAPEL</v>
      </c>
      <c r="C17" s="26" t="s">
        <v>23</v>
      </c>
      <c r="D17" s="26" t="s">
        <v>29</v>
      </c>
      <c r="E17" s="14">
        <v>0.25</v>
      </c>
    </row>
    <row r="18" spans="2:5" x14ac:dyDescent="0.25">
      <c r="B18" s="25" t="str">
        <f t="shared" si="0"/>
        <v>AGRESSIVO / HÍBRIDO</v>
      </c>
      <c r="C18" s="26" t="s">
        <v>23</v>
      </c>
      <c r="D18" s="26" t="s">
        <v>30</v>
      </c>
      <c r="E18" s="14">
        <v>0.15</v>
      </c>
    </row>
    <row r="19" spans="2:5" x14ac:dyDescent="0.25">
      <c r="B19" s="25" t="str">
        <f t="shared" si="0"/>
        <v>AGRESSIVO / FOFs</v>
      </c>
      <c r="C19" s="26" t="s">
        <v>23</v>
      </c>
      <c r="D19" s="26" t="s">
        <v>31</v>
      </c>
      <c r="E19" s="14">
        <v>0.15</v>
      </c>
    </row>
    <row r="20" spans="2:5" x14ac:dyDescent="0.25">
      <c r="B20" s="25" t="str">
        <f t="shared" si="0"/>
        <v>AGRESSIVO / DESENVOLVIMENTO</v>
      </c>
      <c r="C20" s="26" t="s">
        <v>23</v>
      </c>
      <c r="D20" s="26" t="s">
        <v>32</v>
      </c>
      <c r="E20" s="14">
        <v>0.1</v>
      </c>
    </row>
    <row r="21" spans="2:5" x14ac:dyDescent="0.25">
      <c r="B21" s="25" t="str">
        <f t="shared" si="0"/>
        <v>AGRESSIVO / HOTELARIAS</v>
      </c>
      <c r="C21" s="26" t="s">
        <v>23</v>
      </c>
      <c r="D21" s="26" t="s">
        <v>33</v>
      </c>
      <c r="E21" s="14">
        <v>0.1</v>
      </c>
    </row>
  </sheetData>
  <mergeCells count="1">
    <mergeCell ref="B2:E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Fundos de Investimentos</vt:lpstr>
      <vt:lpstr>tbl_apoio</vt:lpstr>
      <vt:lpstr>Aporte_Mensal</vt:lpstr>
      <vt:lpstr>Perfil</vt:lpstr>
      <vt:lpstr>Qt_investir</vt:lpstr>
      <vt:lpstr>Rendimento_Carteira</vt:lpstr>
      <vt:lpstr>Sugestão_investimento</vt:lpstr>
      <vt:lpstr>Taxa_rend_total</vt:lpstr>
      <vt:lpstr>Tempo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</dc:creator>
  <cp:lastModifiedBy>Felipe Scur Silveira dos Reis - Orguel</cp:lastModifiedBy>
  <dcterms:created xsi:type="dcterms:W3CDTF">2025-05-27T19:49:50Z</dcterms:created>
  <dcterms:modified xsi:type="dcterms:W3CDTF">2025-06-30T12:19:42Z</dcterms:modified>
</cp:coreProperties>
</file>