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172.25.112.200\Material Procurement Shared\001 _Parts SALES_Files 2021\INVOICES 2021\"/>
    </mc:Choice>
  </mc:AlternateContent>
  <xr:revisionPtr revIDLastSave="0" documentId="13_ncr:1_{D614308A-739F-45E3-800C-1138FB874C04}" xr6:coauthVersionLast="47" xr6:coauthVersionMax="47" xr10:uidLastSave="{00000000-0000-0000-0000-000000000000}"/>
  <bookViews>
    <workbookView xWindow="-120" yWindow="-120" windowWidth="20730" windowHeight="11160" activeTab="5" xr2:uid="{00000000-000D-0000-FFFF-FFFF00000000}"/>
  </bookViews>
  <sheets>
    <sheet name="Sales Contract" sheetId="7" r:id="rId1"/>
    <sheet name="REV. invoice attachment" sheetId="8" state="hidden" r:id="rId2"/>
    <sheet name="invoice" sheetId="1" r:id="rId3"/>
    <sheet name="invoice attachment" sheetId="2" r:id="rId4"/>
    <sheet name="packing list " sheetId="3" r:id="rId5"/>
    <sheet name="packing attachment" sheetId="6" r:id="rId6"/>
  </sheets>
  <externalReferences>
    <externalReference r:id="rId7"/>
  </externalReferences>
  <definedNames>
    <definedName name="_xlnm._FilterDatabase" localSheetId="3" hidden="1">'invoice attachment'!$A$8:$N$14</definedName>
    <definedName name="_xlnm._FilterDatabase" localSheetId="5" hidden="1">'packing attachment'!$A$7:$N$13</definedName>
    <definedName name="_xlnm._FilterDatabase" localSheetId="1" hidden="1">'REV. invoice attachment'!$A$8:$N$8</definedName>
    <definedName name="_xlnm.Print_Area" localSheetId="2">invoice!$A$1:$N$66</definedName>
    <definedName name="_xlnm.Print_Area" localSheetId="3">'invoice attachment'!$A$1:$G$15</definedName>
    <definedName name="_xlnm.Print_Area" localSheetId="5">'packing attachment'!$A$1:$L$15</definedName>
    <definedName name="_xlnm.Print_Area" localSheetId="4">'packing list '!$A$1:$Q$65</definedName>
    <definedName name="_xlnm.Print_Area" localSheetId="1">'REV. invoice attachment'!$A$1:$G$13</definedName>
    <definedName name="_xlnm.Print_Titles" localSheetId="3">'invoice attachment'!$7:$8</definedName>
    <definedName name="_xlnm.Print_Titles" localSheetId="5">'packing attachment'!$1:$7</definedName>
    <definedName name="_xlnm.Print_Titles" localSheetId="1">'REV. invoice attachment'!$7:$8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3" i="6" l="1"/>
  <c r="G13" i="6"/>
  <c r="H9" i="6"/>
  <c r="H13" i="6" s="1"/>
  <c r="I38" i="3" s="1"/>
  <c r="J13" i="6" l="1"/>
  <c r="I13" i="6"/>
  <c r="E13" i="6"/>
  <c r="G11" i="6"/>
  <c r="G12" i="6"/>
  <c r="C12" i="6"/>
  <c r="C11" i="6"/>
  <c r="C10" i="6"/>
  <c r="C9" i="6"/>
  <c r="G9" i="6"/>
  <c r="G10" i="6"/>
  <c r="G8" i="6"/>
  <c r="C8" i="6"/>
  <c r="E14" i="2"/>
  <c r="G14" i="2"/>
  <c r="G13" i="2"/>
  <c r="E13" i="2"/>
  <c r="G10" i="2"/>
  <c r="G11" i="2"/>
  <c r="G12" i="2"/>
  <c r="G9" i="2"/>
  <c r="F54" i="1"/>
  <c r="F52" i="3" s="1"/>
  <c r="B47" i="1" l="1"/>
  <c r="I12" i="3"/>
  <c r="B44" i="7" l="1"/>
  <c r="A12" i="1" s="1"/>
  <c r="A5" i="2" l="1"/>
  <c r="A52" i="3" l="1"/>
  <c r="B45" i="3" l="1"/>
  <c r="E18" i="8" l="1"/>
  <c r="G17" i="8"/>
  <c r="G18" i="8" s="1"/>
  <c r="E9" i="8"/>
  <c r="G9" i="8" s="1"/>
  <c r="G12" i="8" s="1"/>
  <c r="A5" i="8"/>
  <c r="E12" i="8" l="1"/>
  <c r="B43" i="7"/>
  <c r="B52" i="3" l="1"/>
  <c r="H52" i="3" l="1"/>
  <c r="L46" i="1" l="1"/>
  <c r="B28" i="7" s="1"/>
  <c r="K54" i="1" l="1"/>
  <c r="K52" i="3" s="1"/>
  <c r="L38" i="3" s="1"/>
  <c r="D45" i="3" l="1"/>
  <c r="A4" i="6"/>
  <c r="A12" i="3" l="1"/>
  <c r="M52" i="3" l="1"/>
  <c r="J52" i="3"/>
  <c r="I52" i="3"/>
  <c r="E52" i="3"/>
  <c r="A37" i="3" l="1"/>
  <c r="A45" i="3" l="1"/>
  <c r="I25" i="3"/>
  <c r="A23" i="3" l="1"/>
  <c r="A22" i="3"/>
  <c r="F64" i="3" l="1"/>
  <c r="F63" i="3"/>
  <c r="D15" i="3" l="1"/>
  <c r="L42" i="1" l="1"/>
  <c r="O38" i="3"/>
</calcChain>
</file>

<file path=xl/sharedStrings.xml><?xml version="1.0" encoding="utf-8"?>
<sst xmlns="http://schemas.openxmlformats.org/spreadsheetml/2006/main" count="172" uniqueCount="102">
  <si>
    <t>TEL :</t>
  </si>
  <si>
    <t>(6343) 455-9600</t>
  </si>
  <si>
    <t>FAX:</t>
  </si>
  <si>
    <t>(6343) 455-6367</t>
  </si>
  <si>
    <t>Payment Terms:</t>
  </si>
  <si>
    <t>MESSRS:</t>
  </si>
  <si>
    <t xml:space="preserve">  Shipping Marks &amp; Nos.</t>
  </si>
  <si>
    <t>Shipped per:                            Sailing on/about</t>
  </si>
  <si>
    <t>From :                                       To:</t>
  </si>
  <si>
    <t>Manila, Philippines</t>
  </si>
  <si>
    <t>Description</t>
  </si>
  <si>
    <t>Unit Price</t>
  </si>
  <si>
    <t>Amount</t>
  </si>
  <si>
    <t>(Details as per Attached Sheet)</t>
  </si>
  <si>
    <t>KGS</t>
  </si>
  <si>
    <t>For and on behalf of</t>
  </si>
  <si>
    <t>FURUKAWA AUTOMOTIVE SYSTEMS LIMA PHILIPPINES, INC.</t>
  </si>
  <si>
    <t xml:space="preserve">  Invoice Attachment</t>
  </si>
  <si>
    <t>No.</t>
  </si>
  <si>
    <t>P/O NO.</t>
  </si>
  <si>
    <t>Model No.</t>
  </si>
  <si>
    <t>Qty</t>
  </si>
  <si>
    <t>Total</t>
  </si>
  <si>
    <t xml:space="preserve">Payment Terms: </t>
  </si>
  <si>
    <t>Net   W/T</t>
  </si>
  <si>
    <t>Gross   W/T</t>
  </si>
  <si>
    <t>Measurement</t>
  </si>
  <si>
    <r>
      <t>m</t>
    </r>
    <r>
      <rPr>
        <b/>
        <sz val="14"/>
        <color indexed="8"/>
        <rFont val="Calibri"/>
        <family val="2"/>
      </rPr>
      <t>³</t>
    </r>
  </si>
  <si>
    <t>Qty.</t>
  </si>
  <si>
    <t>Net W/T</t>
  </si>
  <si>
    <t>Gross W/T</t>
  </si>
  <si>
    <r>
      <t>m</t>
    </r>
    <r>
      <rPr>
        <b/>
        <sz val="13"/>
        <color indexed="8"/>
        <rFont val="Calibri"/>
        <family val="2"/>
      </rPr>
      <t>³</t>
    </r>
  </si>
  <si>
    <t>DESCRIPTION</t>
  </si>
  <si>
    <t>Box W/T</t>
  </si>
  <si>
    <t>TAN THUAN DONG VILLAGE, DISTRICT 7, HOCHIMINH CITY, VIETNAM</t>
  </si>
  <si>
    <t>FURUKAWA AUTOMOTIVE PARTS (VIETNAM) INC.</t>
  </si>
  <si>
    <t>14-16 TAN THUAN EXPORT PROCESSING ZONE,</t>
  </si>
  <si>
    <t>FURUKAWA AUTOMOTIVE PARTS ( VIETNAM ) INC.</t>
  </si>
  <si>
    <t>ROAD NO. 14-16, TAN THUAN EXPORT PROCESSING ZONE</t>
  </si>
  <si>
    <t>Att'n Person: MS. TRINH/MS. THAO</t>
  </si>
  <si>
    <t>Tel. No.: 84 28 3770193</t>
  </si>
  <si>
    <t>HO CHI MINH, VIETNAM</t>
  </si>
  <si>
    <t>RAW MATERIALS FOR WIRE HARNESS</t>
  </si>
  <si>
    <t>TAN THUAN DONG VILLAGE, DISTRICT 7, HO CHI MINH CITY VIETNAM</t>
  </si>
  <si>
    <t>Commodity  : RAW MATERIALS FOR WIRE HARNESS</t>
  </si>
  <si>
    <t>Commodity: RAW MATERIALS FOR WIRE HARNESS</t>
  </si>
  <si>
    <t>PLASTIC PALLET D4-112116</t>
  </si>
  <si>
    <t>TOTAL</t>
  </si>
  <si>
    <t>REMARKS: NO COMMERCIAL VALUE</t>
  </si>
  <si>
    <t>RETURNABLE CASE</t>
  </si>
  <si>
    <t>No. of  Box</t>
  </si>
  <si>
    <t>Qty per Box</t>
  </si>
  <si>
    <t xml:space="preserve"> </t>
  </si>
  <si>
    <t>Connector</t>
  </si>
  <si>
    <t>COH-CB2230-FALP</t>
  </si>
  <si>
    <t>COH-B2240-1-FALP</t>
  </si>
  <si>
    <t>Packing Attachment</t>
  </si>
  <si>
    <t>NAOKI YAMADA</t>
  </si>
  <si>
    <t>MATERIAL PROCUREMENT DEPUTY DEPARTMENT MANAGER</t>
  </si>
  <si>
    <t>Pallet No.</t>
  </si>
  <si>
    <t>COH-B2250-FALP</t>
  </si>
  <si>
    <t>T/T REMITTANCE WITHIN 90 DAYS AFTER IMPORT PERMIT DATE</t>
  </si>
  <si>
    <t>NO MARKS</t>
  </si>
  <si>
    <t>(6343) 455-6365</t>
  </si>
  <si>
    <t>FAPV-FALP-21-013</t>
  </si>
  <si>
    <t>WE AS SELLER HEREBY CONFIRM OUR DELIVERY TO YOU AS BUYER OF THE FOLLOWING ITEMS</t>
  </si>
  <si>
    <t>ON TERMS AND CONDITIONS AS STATED HEREIN.</t>
  </si>
  <si>
    <t xml:space="preserve">1. DESCRIPTION    </t>
  </si>
  <si>
    <t>AS THE ATTACHED SHEET</t>
  </si>
  <si>
    <t xml:space="preserve">2. QUANTITY        </t>
  </si>
  <si>
    <t xml:space="preserve">3. PRICE             </t>
  </si>
  <si>
    <t>AS SHOWN IN THE ATTACHED SHEET (IN US$)</t>
  </si>
  <si>
    <t>4. TOTAL AMOUNT</t>
  </si>
  <si>
    <t>5. SHIPMENT</t>
  </si>
  <si>
    <t>6. DESTINATION</t>
  </si>
  <si>
    <t>HOCHIMINH</t>
  </si>
  <si>
    <t>Attention Person: MS. TRINH/MS. THAO</t>
  </si>
  <si>
    <t>7. INSURANCE</t>
  </si>
  <si>
    <t xml:space="preserve">8. METHOD OF PAYMENT    </t>
  </si>
  <si>
    <t>T/T REMITTANCE WITHIN 30 DAYS AFTER THE END OF BL MONTH</t>
  </si>
  <si>
    <t>9. SHIPPING MARK</t>
  </si>
  <si>
    <t>PLEASE RETURN TO US THE DUPLICATE DULY SIGNED</t>
  </si>
  <si>
    <t>ACCEPTED AND CONFIRMED BY CONSIGNEE</t>
  </si>
  <si>
    <t xml:space="preserve">FURUKAWA AUTOMOTIVE SYSTEMS LIMA PHILS. INC. </t>
  </si>
  <si>
    <t>MPD, DEPUTY DEPT. MANAGER</t>
  </si>
  <si>
    <t>N/A</t>
  </si>
  <si>
    <t>NO COMMERCIAL VALUE ( VALUE DECLARED FOR CUSTOMS CLEARANCE PURPOSES ONLY )</t>
  </si>
  <si>
    <r>
      <rPr>
        <b/>
        <sz val="16"/>
        <color indexed="8"/>
        <rFont val="Calibri"/>
        <family val="2"/>
      </rPr>
      <t xml:space="preserve">Total : 2238 PIECES              </t>
    </r>
    <r>
      <rPr>
        <sz val="16"/>
        <color indexed="8"/>
        <rFont val="Calibri"/>
        <family val="2"/>
      </rPr>
      <t xml:space="preserve">     </t>
    </r>
  </si>
  <si>
    <t>BUYER  to cover the C&amp;F Price</t>
  </si>
  <si>
    <t>C&amp;F, VIETNAM</t>
  </si>
  <si>
    <t>COH-BB2230-FALP</t>
  </si>
  <si>
    <t>Invoice No. 59-PS-2022-00073</t>
  </si>
  <si>
    <t xml:space="preserve">      Date of issue: May 11,2022</t>
  </si>
  <si>
    <t>( TOTAL 2 PALLETS)</t>
  </si>
  <si>
    <t>PACKAGES: (2 pallets)</t>
  </si>
  <si>
    <t>COH-CB2230-FALP</t>
    <phoneticPr fontId="22"/>
  </si>
  <si>
    <t>FAPV-FALP-22-008</t>
  </si>
  <si>
    <t>TOTAL OF 3,330 PIECES</t>
  </si>
  <si>
    <t>M25091</t>
  </si>
  <si>
    <t>FAPV-FALP-22-010</t>
  </si>
  <si>
    <t>Pallet  No.1~ 2</t>
  </si>
  <si>
    <t>MF7977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</si>
</sst>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.00_-;\-* #,##0.00_-;_-* &quot;-&quot;??_-;_-@_-"/>
    <numFmt numFmtId="165" formatCode="[$-409]d\-mmm\-yy;@"/>
    <numFmt numFmtId="166" formatCode="[$JPY]\ #,##0.00"/>
    <numFmt numFmtId="167" formatCode="0.00_);[Red]\(0.00\)"/>
    <numFmt numFmtId="168" formatCode="[$¥-411]#,##0.00"/>
    <numFmt numFmtId="169" formatCode="0.0000"/>
    <numFmt numFmtId="170" formatCode="[$$-409]#,##0.00"/>
    <numFmt numFmtId="171" formatCode="_(* #,##0_);_(* \(#,##0\);_(* &quot;-&quot;??_);_(@_)"/>
    <numFmt numFmtId="172" formatCode="0.0000000000000"/>
    <numFmt numFmtId="173" formatCode="_-* #,##0_-;\-* #,##0_-;_-* &quot;-&quot;??_-;_-@_-"/>
    <numFmt numFmtId="174" formatCode="[$USD]\ #,##0.00"/>
  </numFmts>
  <fonts count="4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1"/>
      <name val="ＭＳ Ｐゴシック"/>
      <family val="3"/>
      <charset val="128"/>
    </font>
    <font>
      <sz val="14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9"/>
      <name val="ＭＳ Ｐゴシック"/>
      <family val="3"/>
      <charset val="128"/>
    </font>
    <font>
      <sz val="16"/>
      <color theme="1"/>
      <name val="Calibri"/>
      <family val="2"/>
      <scheme val="minor"/>
    </font>
    <font>
      <sz val="16"/>
      <color indexed="8"/>
      <name val="Calibri"/>
      <family val="2"/>
    </font>
    <font>
      <b/>
      <sz val="16"/>
      <color indexed="8"/>
      <name val="Calibri"/>
      <family val="2"/>
    </font>
    <font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2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4"/>
      <color indexed="8"/>
      <name val="Calibri"/>
      <family val="2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3"/>
      <color indexed="8"/>
      <name val="Calibri"/>
      <family val="2"/>
    </font>
    <font>
      <sz val="12"/>
      <color rgb="FF000000"/>
      <name val="Calibri"/>
      <family val="2"/>
    </font>
    <font>
      <b/>
      <sz val="14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6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8"/>
      <name val="Calibri"/>
      <family val="2"/>
      <scheme val="minor"/>
    </font>
    <font>
      <sz val="16"/>
      <name val="Calibri"/>
      <family val="2"/>
      <scheme val="minor"/>
    </font>
    <font>
      <b/>
      <sz val="18"/>
      <name val="Calibri"/>
      <family val="2"/>
      <scheme val="minor"/>
    </font>
    <font>
      <b/>
      <sz val="17"/>
      <name val="Calibri"/>
      <family val="2"/>
      <scheme val="minor"/>
    </font>
    <font>
      <b/>
      <sz val="12"/>
      <color rgb="FF000000"/>
      <name val="Calibri"/>
      <family val="2"/>
    </font>
    <font>
      <b/>
      <sz val="11"/>
      <color theme="1"/>
      <name val="Calibri"/>
      <family val="2"/>
      <scheme val="minor"/>
    </font>
    <font>
      <b/>
      <sz val="11"/>
      <name val="ＭＳ Ｐ明朝"/>
      <family val="1"/>
      <charset val="128"/>
    </font>
    <font>
      <b/>
      <sz val="11"/>
      <name val="Calibri"/>
      <family val="2"/>
      <scheme val="minor"/>
    </font>
    <font>
      <sz val="6"/>
      <name val="Calibri"/>
      <family val="3"/>
      <charset val="128"/>
      <scheme val="minor"/>
    </font>
    <font>
      <b/>
      <i/>
      <sz val="13"/>
      <color rgb="FFFF0000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i/>
      <sz val="12"/>
      <color rgb="FF000000"/>
      <name val="Calibri"/>
      <family val="2"/>
    </font>
    <font>
      <sz val="13"/>
      <color rgb="FF000000"/>
      <name val="Calibri"/>
      <family val="2"/>
    </font>
    <font>
      <b/>
      <sz val="13"/>
      <color rgb="FF000000"/>
      <name val="Calibri"/>
      <family val="2"/>
    </font>
    <font>
      <sz val="11"/>
      <color theme="1"/>
      <name val="Calibri"/>
      <family val="3"/>
      <charset val="128"/>
      <scheme val="minor"/>
    </font>
    <font>
      <sz val="12"/>
      <name val="Arial"/>
      <family val="2"/>
    </font>
    <font>
      <sz val="14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5">
    <xf numFmtId="0" fontId="0" fillId="0" borderId="0"/>
    <xf numFmtId="43" fontId="1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>
      <alignment vertical="center"/>
    </xf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6" fillId="0" borderId="0"/>
    <xf numFmtId="44" fontId="1" fillId="0" borderId="0" applyFont="0" applyFill="0" applyBorder="0" applyAlignment="0" applyProtection="0"/>
    <xf numFmtId="0" fontId="46" fillId="0" borderId="0">
      <alignment vertical="center"/>
    </xf>
    <xf numFmtId="38" fontId="6" fillId="0" borderId="0" applyFont="0" applyFill="0" applyBorder="0" applyAlignment="0" applyProtection="0">
      <alignment vertical="center"/>
    </xf>
  </cellStyleXfs>
  <cellXfs count="394">
    <xf numFmtId="0" fontId="0" fillId="0" borderId="0" xfId="0"/>
    <xf numFmtId="0" fontId="0" fillId="0" borderId="0" xfId="0" applyFill="1"/>
    <xf numFmtId="0" fontId="0" fillId="0" borderId="0" xfId="0" quotePrefix="1" applyFill="1"/>
    <xf numFmtId="0" fontId="2" fillId="0" borderId="0" xfId="0" applyFont="1"/>
    <xf numFmtId="0" fontId="3" fillId="0" borderId="0" xfId="0" applyFont="1"/>
    <xf numFmtId="0" fontId="0" fillId="2" borderId="4" xfId="0" applyFill="1" applyBorder="1"/>
    <xf numFmtId="0" fontId="0" fillId="2" borderId="0" xfId="0" applyFill="1" applyBorder="1"/>
    <xf numFmtId="0" fontId="0" fillId="2" borderId="5" xfId="0" applyFill="1" applyBorder="1"/>
    <xf numFmtId="0" fontId="4" fillId="2" borderId="4" xfId="0" applyFont="1" applyFill="1" applyBorder="1" applyAlignment="1">
      <alignment vertical="center"/>
    </xf>
    <xf numFmtId="0" fontId="4" fillId="2" borderId="0" xfId="0" applyFont="1" applyFill="1" applyBorder="1" applyAlignment="1">
      <alignment vertical="center"/>
    </xf>
    <xf numFmtId="0" fontId="4" fillId="2" borderId="5" xfId="0" applyFont="1" applyFill="1" applyBorder="1" applyAlignment="1">
      <alignment vertical="center"/>
    </xf>
    <xf numFmtId="0" fontId="2" fillId="2" borderId="1" xfId="0" applyFont="1" applyFill="1" applyBorder="1" applyAlignment="1">
      <alignment vertical="top"/>
    </xf>
    <xf numFmtId="0" fontId="2" fillId="2" borderId="2" xfId="0" applyFont="1" applyFill="1" applyBorder="1" applyAlignment="1">
      <alignment vertical="top"/>
    </xf>
    <xf numFmtId="0" fontId="2" fillId="2" borderId="3" xfId="0" applyFont="1" applyFill="1" applyBorder="1" applyAlignment="1">
      <alignment vertical="top"/>
    </xf>
    <xf numFmtId="0" fontId="2" fillId="2" borderId="4" xfId="0" applyFont="1" applyFill="1" applyBorder="1" applyAlignment="1">
      <alignment horizontal="left" vertical="top"/>
    </xf>
    <xf numFmtId="0" fontId="2" fillId="2" borderId="0" xfId="0" applyFont="1" applyFill="1" applyBorder="1" applyAlignment="1">
      <alignment vertical="top"/>
    </xf>
    <xf numFmtId="0" fontId="2" fillId="2" borderId="5" xfId="0" applyFont="1" applyFill="1" applyBorder="1" applyAlignment="1">
      <alignment vertical="top"/>
    </xf>
    <xf numFmtId="0" fontId="7" fillId="2" borderId="4" xfId="2" applyFont="1" applyFill="1" applyBorder="1"/>
    <xf numFmtId="0" fontId="3" fillId="2" borderId="0" xfId="0" applyFont="1" applyFill="1" applyBorder="1"/>
    <xf numFmtId="0" fontId="3" fillId="2" borderId="5" xfId="0" applyFont="1" applyFill="1" applyBorder="1"/>
    <xf numFmtId="0" fontId="8" fillId="2" borderId="4" xfId="2" applyFont="1" applyFill="1" applyBorder="1"/>
    <xf numFmtId="0" fontId="2" fillId="2" borderId="7" xfId="0" applyFont="1" applyFill="1" applyBorder="1" applyAlignment="1">
      <alignment vertical="top"/>
    </xf>
    <xf numFmtId="0" fontId="2" fillId="2" borderId="8" xfId="0" applyFont="1" applyFill="1" applyBorder="1" applyAlignment="1">
      <alignment vertical="top"/>
    </xf>
    <xf numFmtId="0" fontId="3" fillId="2" borderId="4" xfId="0" applyFont="1" applyFill="1" applyBorder="1"/>
    <xf numFmtId="0" fontId="2" fillId="2" borderId="4" xfId="0" applyFont="1" applyFill="1" applyBorder="1" applyAlignment="1">
      <alignment vertical="top"/>
    </xf>
    <xf numFmtId="0" fontId="4" fillId="2" borderId="4" xfId="0" applyFont="1" applyFill="1" applyBorder="1"/>
    <xf numFmtId="0" fontId="4" fillId="2" borderId="0" xfId="0" applyFont="1" applyFill="1" applyBorder="1"/>
    <xf numFmtId="0" fontId="2" fillId="2" borderId="1" xfId="0" applyFont="1" applyFill="1" applyBorder="1" applyAlignment="1">
      <alignment vertical="center"/>
    </xf>
    <xf numFmtId="0" fontId="0" fillId="2" borderId="2" xfId="0" applyFill="1" applyBorder="1" applyAlignment="1">
      <alignment vertical="center"/>
    </xf>
    <xf numFmtId="0" fontId="0" fillId="2" borderId="3" xfId="0" applyFill="1" applyBorder="1" applyAlignment="1">
      <alignment vertical="center"/>
    </xf>
    <xf numFmtId="0" fontId="2" fillId="2" borderId="4" xfId="0" applyFont="1" applyFill="1" applyBorder="1" applyAlignment="1">
      <alignment vertical="center"/>
    </xf>
    <xf numFmtId="0" fontId="0" fillId="2" borderId="0" xfId="0" applyFill="1" applyBorder="1" applyAlignment="1">
      <alignment vertical="center"/>
    </xf>
    <xf numFmtId="0" fontId="0" fillId="2" borderId="5" xfId="0" applyFill="1" applyBorder="1" applyAlignment="1">
      <alignment vertical="center"/>
    </xf>
    <xf numFmtId="0" fontId="0" fillId="2" borderId="6" xfId="0" applyFill="1" applyBorder="1" applyAlignment="1">
      <alignment vertical="center"/>
    </xf>
    <xf numFmtId="0" fontId="0" fillId="2" borderId="7" xfId="0" applyFill="1" applyBorder="1" applyAlignment="1">
      <alignment vertical="center"/>
    </xf>
    <xf numFmtId="0" fontId="0" fillId="2" borderId="8" xfId="0" applyFill="1" applyBorder="1" applyAlignment="1">
      <alignment vertical="center"/>
    </xf>
    <xf numFmtId="0" fontId="2" fillId="2" borderId="5" xfId="0" applyFont="1" applyFill="1" applyBorder="1" applyAlignment="1">
      <alignment horizontal="center" vertical="top"/>
    </xf>
    <xf numFmtId="167" fontId="11" fillId="0" borderId="0" xfId="3" applyNumberFormat="1" applyFont="1" applyAlignment="1">
      <alignment vertical="center"/>
    </xf>
    <xf numFmtId="166" fontId="3" fillId="2" borderId="4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wrapText="1"/>
    </xf>
    <xf numFmtId="0" fontId="3" fillId="2" borderId="5" xfId="0" applyFont="1" applyFill="1" applyBorder="1" applyAlignment="1">
      <alignment horizontal="center" wrapText="1"/>
    </xf>
    <xf numFmtId="166" fontId="2" fillId="2" borderId="6" xfId="0" applyNumberFormat="1" applyFont="1" applyFill="1" applyBorder="1" applyAlignment="1">
      <alignment vertical="center"/>
    </xf>
    <xf numFmtId="166" fontId="0" fillId="2" borderId="7" xfId="0" applyNumberFormat="1" applyFill="1" applyBorder="1" applyAlignment="1"/>
    <xf numFmtId="166" fontId="0" fillId="2" borderId="8" xfId="0" applyNumberFormat="1" applyFill="1" applyBorder="1" applyAlignment="1"/>
    <xf numFmtId="0" fontId="0" fillId="2" borderId="1" xfId="0" applyFill="1" applyBorder="1"/>
    <xf numFmtId="0" fontId="0" fillId="2" borderId="2" xfId="0" applyFill="1" applyBorder="1"/>
    <xf numFmtId="0" fontId="12" fillId="0" borderId="0" xfId="0" applyFont="1" applyFill="1" applyBorder="1" applyAlignment="1">
      <alignment vertical="center"/>
    </xf>
    <xf numFmtId="0" fontId="12" fillId="2" borderId="0" xfId="0" applyFont="1" applyFill="1" applyBorder="1" applyAlignment="1">
      <alignment vertical="center"/>
    </xf>
    <xf numFmtId="0" fontId="12" fillId="2" borderId="4" xfId="0" applyFont="1" applyFill="1" applyBorder="1" applyAlignment="1">
      <alignment vertical="center"/>
    </xf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15" fillId="2" borderId="4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4" fillId="0" borderId="0" xfId="0" applyFont="1" applyAlignment="1">
      <alignment horizontal="left"/>
    </xf>
    <xf numFmtId="0" fontId="0" fillId="0" borderId="9" xfId="0" applyBorder="1"/>
    <xf numFmtId="0" fontId="0" fillId="0" borderId="9" xfId="0" applyFill="1" applyBorder="1"/>
    <xf numFmtId="0" fontId="9" fillId="0" borderId="0" xfId="0" applyFont="1"/>
    <xf numFmtId="0" fontId="16" fillId="0" borderId="0" xfId="0" applyFont="1" applyFill="1"/>
    <xf numFmtId="0" fontId="17" fillId="0" borderId="0" xfId="0" applyFont="1" applyFill="1" applyAlignment="1">
      <alignment horizontal="right"/>
    </xf>
    <xf numFmtId="0" fontId="19" fillId="0" borderId="0" xfId="0" applyFont="1"/>
    <xf numFmtId="0" fontId="12" fillId="0" borderId="0" xfId="0" applyFont="1"/>
    <xf numFmtId="0" fontId="2" fillId="0" borderId="1" xfId="0" applyFont="1" applyFill="1" applyBorder="1" applyAlignment="1">
      <alignment horizontal="left" vertical="top"/>
    </xf>
    <xf numFmtId="0" fontId="2" fillId="0" borderId="2" xfId="0" applyFont="1" applyFill="1" applyBorder="1" applyAlignment="1">
      <alignment horizontal="left" vertical="top"/>
    </xf>
    <xf numFmtId="0" fontId="2" fillId="2" borderId="2" xfId="0" applyFont="1" applyFill="1" applyBorder="1" applyAlignment="1">
      <alignment horizontal="left" vertical="top"/>
    </xf>
    <xf numFmtId="0" fontId="2" fillId="2" borderId="3" xfId="0" applyFont="1" applyFill="1" applyBorder="1" applyAlignment="1">
      <alignment horizontal="left" vertical="top"/>
    </xf>
    <xf numFmtId="0" fontId="4" fillId="2" borderId="0" xfId="0" applyFont="1" applyFill="1" applyBorder="1" applyAlignment="1"/>
    <xf numFmtId="0" fontId="4" fillId="2" borderId="5" xfId="0" applyFont="1" applyFill="1" applyBorder="1" applyAlignment="1"/>
    <xf numFmtId="0" fontId="2" fillId="2" borderId="0" xfId="0" applyFont="1" applyFill="1" applyBorder="1" applyAlignment="1">
      <alignment horizontal="left" vertical="top"/>
    </xf>
    <xf numFmtId="0" fontId="2" fillId="2" borderId="5" xfId="0" applyFont="1" applyFill="1" applyBorder="1" applyAlignment="1">
      <alignment horizontal="left" vertical="top"/>
    </xf>
    <xf numFmtId="0" fontId="2" fillId="2" borderId="1" xfId="0" applyFont="1" applyFill="1" applyBorder="1" applyAlignment="1">
      <alignment horizontal="left" vertical="center"/>
    </xf>
    <xf numFmtId="0" fontId="0" fillId="2" borderId="2" xfId="0" applyFill="1" applyBorder="1" applyAlignment="1">
      <alignment horizontal="left" vertical="center"/>
    </xf>
    <xf numFmtId="0" fontId="0" fillId="2" borderId="3" xfId="0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0" fontId="0" fillId="2" borderId="0" xfId="0" applyFill="1" applyBorder="1" applyAlignment="1">
      <alignment horizontal="left" vertical="center"/>
    </xf>
    <xf numFmtId="0" fontId="0" fillId="2" borderId="5" xfId="0" applyFill="1" applyBorder="1" applyAlignment="1">
      <alignment horizontal="left" vertical="center"/>
    </xf>
    <xf numFmtId="0" fontId="0" fillId="2" borderId="6" xfId="0" applyFill="1" applyBorder="1" applyAlignment="1">
      <alignment horizontal="left" vertical="center"/>
    </xf>
    <xf numFmtId="0" fontId="0" fillId="2" borderId="7" xfId="0" applyFill="1" applyBorder="1" applyAlignment="1">
      <alignment horizontal="left" vertical="center"/>
    </xf>
    <xf numFmtId="0" fontId="0" fillId="2" borderId="8" xfId="0" applyFill="1" applyBorder="1" applyAlignment="1">
      <alignment horizontal="left" vertical="center"/>
    </xf>
    <xf numFmtId="0" fontId="4" fillId="2" borderId="4" xfId="0" applyFont="1" applyFill="1" applyBorder="1" applyAlignment="1"/>
    <xf numFmtId="0" fontId="4" fillId="2" borderId="6" xfId="0" applyFont="1" applyFill="1" applyBorder="1" applyAlignment="1"/>
    <xf numFmtId="0" fontId="4" fillId="2" borderId="7" xfId="0" applyFont="1" applyFill="1" applyBorder="1" applyAlignment="1"/>
    <xf numFmtId="0" fontId="4" fillId="2" borderId="8" xfId="0" applyFont="1" applyFill="1" applyBorder="1" applyAlignment="1"/>
    <xf numFmtId="0" fontId="2" fillId="2" borderId="7" xfId="0" applyFont="1" applyFill="1" applyBorder="1" applyAlignment="1">
      <alignment vertical="center"/>
    </xf>
    <xf numFmtId="0" fontId="2" fillId="2" borderId="8" xfId="0" applyFont="1" applyFill="1" applyBorder="1" applyAlignment="1">
      <alignment vertical="center"/>
    </xf>
    <xf numFmtId="0" fontId="3" fillId="2" borderId="1" xfId="0" applyFont="1" applyFill="1" applyBorder="1" applyAlignment="1">
      <alignment vertical="center"/>
    </xf>
    <xf numFmtId="0" fontId="0" fillId="0" borderId="3" xfId="0" applyFill="1" applyBorder="1" applyAlignment="1">
      <alignment vertical="center"/>
    </xf>
    <xf numFmtId="0" fontId="0" fillId="2" borderId="4" xfId="0" applyFill="1" applyBorder="1" applyAlignment="1">
      <alignment vertical="center"/>
    </xf>
    <xf numFmtId="0" fontId="14" fillId="0" borderId="4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21" fillId="2" borderId="4" xfId="0" applyFont="1" applyFill="1" applyBorder="1" applyAlignment="1">
      <alignment horizontal="center"/>
    </xf>
    <xf numFmtId="166" fontId="21" fillId="2" borderId="0" xfId="0" applyNumberFormat="1" applyFont="1" applyFill="1" applyBorder="1" applyAlignment="1">
      <alignment horizontal="center" vertical="center"/>
    </xf>
    <xf numFmtId="0" fontId="21" fillId="2" borderId="0" xfId="0" applyFont="1" applyFill="1" applyBorder="1" applyAlignment="1">
      <alignment vertical="center"/>
    </xf>
    <xf numFmtId="0" fontId="21" fillId="2" borderId="0" xfId="0" applyFont="1" applyFill="1" applyBorder="1" applyAlignment="1">
      <alignment horizontal="center" vertical="center"/>
    </xf>
    <xf numFmtId="2" fontId="21" fillId="2" borderId="0" xfId="0" applyNumberFormat="1" applyFont="1" applyFill="1" applyBorder="1" applyAlignment="1">
      <alignment horizontal="center" vertical="center"/>
    </xf>
    <xf numFmtId="0" fontId="21" fillId="2" borderId="5" xfId="0" applyFont="1" applyFill="1" applyBorder="1" applyAlignment="1">
      <alignment horizontal="left" vertical="center"/>
    </xf>
    <xf numFmtId="0" fontId="21" fillId="2" borderId="0" xfId="0" applyFont="1" applyFill="1" applyBorder="1"/>
    <xf numFmtId="0" fontId="21" fillId="2" borderId="8" xfId="0" applyFont="1" applyFill="1" applyBorder="1" applyAlignment="1">
      <alignment horizontal="left" vertical="center"/>
    </xf>
    <xf numFmtId="0" fontId="17" fillId="0" borderId="0" xfId="0" applyFont="1" applyFill="1"/>
    <xf numFmtId="0" fontId="22" fillId="0" borderId="0" xfId="0" applyFont="1" applyFill="1"/>
    <xf numFmtId="0" fontId="22" fillId="0" borderId="0" xfId="0" applyFont="1"/>
    <xf numFmtId="0" fontId="0" fillId="2" borderId="0" xfId="0" applyFill="1"/>
    <xf numFmtId="0" fontId="4" fillId="2" borderId="4" xfId="0" applyFont="1" applyFill="1" applyBorder="1" applyAlignment="1">
      <alignment vertical="top"/>
    </xf>
    <xf numFmtId="0" fontId="0" fillId="0" borderId="0" xfId="0" applyFill="1" applyBorder="1"/>
    <xf numFmtId="2" fontId="21" fillId="2" borderId="0" xfId="0" applyNumberFormat="1" applyFont="1" applyFill="1" applyBorder="1" applyAlignment="1">
      <alignment horizontal="left" vertical="center"/>
    </xf>
    <xf numFmtId="2" fontId="21" fillId="0" borderId="0" xfId="0" applyNumberFormat="1" applyFont="1" applyBorder="1"/>
    <xf numFmtId="2" fontId="21" fillId="0" borderId="7" xfId="0" applyNumberFormat="1" applyFont="1" applyBorder="1"/>
    <xf numFmtId="0" fontId="21" fillId="2" borderId="7" xfId="0" applyFont="1" applyFill="1" applyBorder="1" applyAlignment="1">
      <alignment vertical="center"/>
    </xf>
    <xf numFmtId="0" fontId="21" fillId="2" borderId="7" xfId="0" applyFont="1" applyFill="1" applyBorder="1" applyAlignment="1">
      <alignment horizontal="center" vertical="center"/>
    </xf>
    <xf numFmtId="0" fontId="21" fillId="2" borderId="0" xfId="0" applyFont="1" applyFill="1" applyBorder="1" applyAlignment="1">
      <alignment horizontal="left" vertical="center"/>
    </xf>
    <xf numFmtId="2" fontId="21" fillId="2" borderId="0" xfId="0" applyNumberFormat="1" applyFont="1" applyFill="1" applyBorder="1" applyAlignment="1">
      <alignment vertical="center"/>
    </xf>
    <xf numFmtId="0" fontId="25" fillId="2" borderId="4" xfId="2" applyFont="1" applyFill="1" applyBorder="1"/>
    <xf numFmtId="0" fontId="4" fillId="2" borderId="7" xfId="0" applyFont="1" applyFill="1" applyBorder="1" applyAlignment="1">
      <alignment vertical="top"/>
    </xf>
    <xf numFmtId="0" fontId="4" fillId="2" borderId="8" xfId="0" applyFont="1" applyFill="1" applyBorder="1" applyAlignment="1">
      <alignment vertical="top"/>
    </xf>
    <xf numFmtId="0" fontId="4" fillId="2" borderId="5" xfId="0" applyFont="1" applyFill="1" applyBorder="1"/>
    <xf numFmtId="0" fontId="4" fillId="0" borderId="0" xfId="0" applyFont="1"/>
    <xf numFmtId="0" fontId="2" fillId="0" borderId="0" xfId="0" applyFont="1" applyAlignment="1">
      <alignment vertical="center"/>
    </xf>
    <xf numFmtId="0" fontId="0" fillId="2" borderId="0" xfId="0" applyFont="1" applyFill="1" applyBorder="1"/>
    <xf numFmtId="0" fontId="12" fillId="2" borderId="0" xfId="0" applyFont="1" applyFill="1" applyBorder="1" applyAlignment="1">
      <alignment vertical="top"/>
    </xf>
    <xf numFmtId="0" fontId="21" fillId="0" borderId="0" xfId="0" applyFont="1" applyFill="1" applyBorder="1" applyAlignment="1"/>
    <xf numFmtId="0" fontId="21" fillId="0" borderId="0" xfId="0" applyFont="1" applyFill="1" applyBorder="1" applyAlignment="1">
      <alignment horizontal="center"/>
    </xf>
    <xf numFmtId="0" fontId="21" fillId="0" borderId="5" xfId="0" applyFont="1" applyFill="1" applyBorder="1" applyAlignment="1"/>
    <xf numFmtId="15" fontId="12" fillId="0" borderId="0" xfId="0" applyNumberFormat="1" applyFont="1" applyAlignment="1">
      <alignment horizontal="center"/>
    </xf>
    <xf numFmtId="0" fontId="2" fillId="0" borderId="7" xfId="0" applyFont="1" applyFill="1" applyBorder="1" applyAlignment="1">
      <alignment vertical="top"/>
    </xf>
    <xf numFmtId="0" fontId="4" fillId="0" borderId="4" xfId="0" applyFont="1" applyFill="1" applyBorder="1" applyAlignment="1">
      <alignment vertical="top"/>
    </xf>
    <xf numFmtId="0" fontId="2" fillId="0" borderId="0" xfId="0" applyFont="1" applyFill="1" applyBorder="1" applyAlignment="1">
      <alignment vertical="top"/>
    </xf>
    <xf numFmtId="43" fontId="12" fillId="0" borderId="0" xfId="1" applyFont="1"/>
    <xf numFmtId="0" fontId="28" fillId="2" borderId="4" xfId="2" applyFont="1" applyFill="1" applyBorder="1"/>
    <xf numFmtId="0" fontId="25" fillId="2" borderId="6" xfId="2" applyFont="1" applyFill="1" applyBorder="1"/>
    <xf numFmtId="0" fontId="9" fillId="2" borderId="0" xfId="0" applyFont="1" applyFill="1" applyBorder="1" applyAlignment="1">
      <alignment vertical="top"/>
    </xf>
    <xf numFmtId="0" fontId="27" fillId="2" borderId="2" xfId="0" applyFont="1" applyFill="1" applyBorder="1" applyAlignment="1">
      <alignment vertical="top"/>
    </xf>
    <xf numFmtId="0" fontId="3" fillId="2" borderId="4" xfId="0" applyFont="1" applyFill="1" applyBorder="1" applyAlignment="1">
      <alignment vertical="top"/>
    </xf>
    <xf numFmtId="0" fontId="2" fillId="2" borderId="4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7" fillId="2" borderId="4" xfId="0" applyFont="1" applyFill="1" applyBorder="1" applyAlignment="1">
      <alignment vertical="top"/>
    </xf>
    <xf numFmtId="0" fontId="8" fillId="0" borderId="4" xfId="2" applyFont="1" applyBorder="1"/>
    <xf numFmtId="43" fontId="0" fillId="0" borderId="0" xfId="1" applyFont="1"/>
    <xf numFmtId="43" fontId="3" fillId="0" borderId="0" xfId="1" applyFont="1"/>
    <xf numFmtId="43" fontId="2" fillId="0" borderId="0" xfId="1" applyFont="1"/>
    <xf numFmtId="0" fontId="0" fillId="0" borderId="8" xfId="0" applyBorder="1"/>
    <xf numFmtId="0" fontId="21" fillId="2" borderId="0" xfId="0" applyFont="1" applyFill="1" applyAlignment="1">
      <alignment horizontal="center" vertical="center"/>
    </xf>
    <xf numFmtId="172" fontId="0" fillId="0" borderId="0" xfId="0" applyNumberFormat="1"/>
    <xf numFmtId="0" fontId="31" fillId="2" borderId="7" xfId="0" applyFont="1" applyFill="1" applyBorder="1" applyAlignment="1">
      <alignment horizontal="center" vertical="center"/>
    </xf>
    <xf numFmtId="0" fontId="31" fillId="2" borderId="7" xfId="0" applyFont="1" applyFill="1" applyBorder="1"/>
    <xf numFmtId="0" fontId="31" fillId="0" borderId="7" xfId="0" applyFont="1" applyBorder="1" applyAlignment="1">
      <alignment horizontal="left"/>
    </xf>
    <xf numFmtId="0" fontId="29" fillId="0" borderId="4" xfId="0" applyFont="1" applyBorder="1"/>
    <xf numFmtId="0" fontId="30" fillId="2" borderId="0" xfId="0" applyFont="1" applyFill="1" applyAlignment="1">
      <alignment vertical="center"/>
    </xf>
    <xf numFmtId="0" fontId="29" fillId="0" borderId="0" xfId="0" applyFont="1"/>
    <xf numFmtId="0" fontId="31" fillId="0" borderId="6" xfId="0" applyFont="1" applyBorder="1" applyAlignment="1">
      <alignment horizontal="center"/>
    </xf>
    <xf numFmtId="166" fontId="31" fillId="2" borderId="7" xfId="0" applyNumberFormat="1" applyFont="1" applyFill="1" applyBorder="1" applyAlignment="1">
      <alignment horizontal="center" vertical="center"/>
    </xf>
    <xf numFmtId="0" fontId="29" fillId="0" borderId="7" xfId="0" applyFont="1" applyBorder="1"/>
    <xf numFmtId="0" fontId="31" fillId="2" borderId="7" xfId="0" applyFont="1" applyFill="1" applyBorder="1" applyAlignment="1">
      <alignment horizontal="left" vertical="center"/>
    </xf>
    <xf numFmtId="2" fontId="31" fillId="2" borderId="7" xfId="0" applyNumberFormat="1" applyFont="1" applyFill="1" applyBorder="1" applyAlignment="1">
      <alignment horizontal="center" vertical="center"/>
    </xf>
    <xf numFmtId="0" fontId="31" fillId="2" borderId="0" xfId="0" applyFont="1" applyFill="1" applyBorder="1" applyAlignment="1">
      <alignment horizontal="center"/>
    </xf>
    <xf numFmtId="0" fontId="31" fillId="2" borderId="0" xfId="0" applyFont="1" applyFill="1" applyBorder="1"/>
    <xf numFmtId="0" fontId="31" fillId="2" borderId="0" xfId="0" applyFont="1" applyFill="1" applyBorder="1" applyAlignment="1">
      <alignment vertical="center"/>
    </xf>
    <xf numFmtId="166" fontId="31" fillId="2" borderId="0" xfId="0" applyNumberFormat="1" applyFont="1" applyFill="1" applyBorder="1" applyAlignment="1">
      <alignment horizontal="center" vertical="center"/>
    </xf>
    <xf numFmtId="2" fontId="31" fillId="2" borderId="0" xfId="0" applyNumberFormat="1" applyFont="1" applyFill="1" applyBorder="1" applyAlignment="1">
      <alignment horizontal="left" vertical="center"/>
    </xf>
    <xf numFmtId="0" fontId="31" fillId="2" borderId="0" xfId="0" applyFont="1" applyFill="1" applyBorder="1" applyAlignment="1">
      <alignment horizontal="left" vertical="center"/>
    </xf>
    <xf numFmtId="2" fontId="31" fillId="2" borderId="0" xfId="0" applyNumberFormat="1" applyFont="1" applyFill="1" applyBorder="1" applyAlignment="1">
      <alignment horizontal="center" vertical="center"/>
    </xf>
    <xf numFmtId="2" fontId="31" fillId="0" borderId="0" xfId="0" applyNumberFormat="1" applyFont="1" applyBorder="1"/>
    <xf numFmtId="0" fontId="31" fillId="2" borderId="0" xfId="0" applyFont="1" applyFill="1" applyBorder="1" applyAlignment="1">
      <alignment horizontal="center" vertical="center"/>
    </xf>
    <xf numFmtId="0" fontId="29" fillId="0" borderId="0" xfId="0" applyFont="1" applyFill="1" applyBorder="1"/>
    <xf numFmtId="0" fontId="30" fillId="2" borderId="0" xfId="0" applyFont="1" applyFill="1" applyBorder="1" applyAlignment="1">
      <alignment vertical="center"/>
    </xf>
    <xf numFmtId="0" fontId="29" fillId="0" borderId="0" xfId="0" applyFont="1" applyBorder="1"/>
    <xf numFmtId="169" fontId="0" fillId="0" borderId="0" xfId="0" applyNumberFormat="1"/>
    <xf numFmtId="0" fontId="0" fillId="0" borderId="0" xfId="0" applyFill="1" applyAlignment="1"/>
    <xf numFmtId="0" fontId="12" fillId="2" borderId="0" xfId="0" applyFont="1" applyFill="1" applyBorder="1" applyAlignment="1"/>
    <xf numFmtId="170" fontId="15" fillId="0" borderId="13" xfId="1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3" fillId="2" borderId="4" xfId="0" applyFont="1" applyFill="1" applyBorder="1" applyAlignment="1"/>
    <xf numFmtId="0" fontId="2" fillId="2" borderId="0" xfId="0" applyFont="1" applyFill="1" applyBorder="1" applyAlignment="1"/>
    <xf numFmtId="0" fontId="4" fillId="2" borderId="4" xfId="0" applyFont="1" applyFill="1" applyBorder="1"/>
    <xf numFmtId="0" fontId="2" fillId="0" borderId="0" xfId="0" applyFont="1"/>
    <xf numFmtId="171" fontId="0" fillId="0" borderId="0" xfId="1" applyNumberFormat="1" applyFont="1"/>
    <xf numFmtId="171" fontId="3" fillId="0" borderId="0" xfId="1" applyNumberFormat="1" applyFont="1"/>
    <xf numFmtId="0" fontId="32" fillId="0" borderId="0" xfId="0" applyFont="1"/>
    <xf numFmtId="171" fontId="32" fillId="0" borderId="0" xfId="1" applyNumberFormat="1" applyFont="1"/>
    <xf numFmtId="0" fontId="34" fillId="0" borderId="0" xfId="0" applyFont="1" applyAlignment="1">
      <alignment horizontal="left" vertical="center"/>
    </xf>
    <xf numFmtId="43" fontId="32" fillId="0" borderId="0" xfId="1" applyFont="1"/>
    <xf numFmtId="171" fontId="22" fillId="0" borderId="0" xfId="1" applyNumberFormat="1" applyFont="1"/>
    <xf numFmtId="43" fontId="22" fillId="0" borderId="0" xfId="1" applyFont="1"/>
    <xf numFmtId="164" fontId="3" fillId="0" borderId="0" xfId="0" applyNumberFormat="1" applyFont="1"/>
    <xf numFmtId="173" fontId="3" fillId="0" borderId="0" xfId="0" applyNumberFormat="1" applyFont="1" applyAlignment="1">
      <alignment horizontal="center" vertical="center"/>
    </xf>
    <xf numFmtId="3" fontId="32" fillId="0" borderId="0" xfId="0" applyNumberFormat="1" applyFont="1"/>
    <xf numFmtId="3" fontId="22" fillId="0" borderId="0" xfId="0" applyNumberFormat="1" applyFont="1"/>
    <xf numFmtId="3" fontId="0" fillId="0" borderId="0" xfId="0" applyNumberFormat="1"/>
    <xf numFmtId="0" fontId="27" fillId="2" borderId="1" xfId="0" applyFont="1" applyFill="1" applyBorder="1" applyAlignment="1">
      <alignment vertical="top"/>
    </xf>
    <xf numFmtId="15" fontId="33" fillId="0" borderId="0" xfId="0" applyNumberFormat="1" applyFont="1" applyAlignment="1">
      <alignment horizontal="center"/>
    </xf>
    <xf numFmtId="0" fontId="10" fillId="0" borderId="13" xfId="0" applyFont="1" applyBorder="1" applyAlignment="1">
      <alignment horizontal="center" vertical="center"/>
    </xf>
    <xf numFmtId="0" fontId="24" fillId="0" borderId="13" xfId="0" applyFont="1" applyBorder="1" applyAlignment="1">
      <alignment horizontal="center" vertical="center" wrapText="1"/>
    </xf>
    <xf numFmtId="4" fontId="15" fillId="0" borderId="13" xfId="0" applyNumberFormat="1" applyFont="1" applyBorder="1" applyAlignment="1">
      <alignment horizontal="center" vertical="center"/>
    </xf>
    <xf numFmtId="171" fontId="0" fillId="0" borderId="0" xfId="0" applyNumberFormat="1"/>
    <xf numFmtId="43" fontId="0" fillId="0" borderId="0" xfId="0" applyNumberFormat="1"/>
    <xf numFmtId="0" fontId="16" fillId="0" borderId="0" xfId="0" applyFont="1"/>
    <xf numFmtId="0" fontId="16" fillId="0" borderId="0" xfId="0" applyFont="1" applyAlignment="1">
      <alignment horizontal="right"/>
    </xf>
    <xf numFmtId="17" fontId="35" fillId="0" borderId="0" xfId="0" applyNumberFormat="1" applyFont="1"/>
    <xf numFmtId="0" fontId="16" fillId="0" borderId="0" xfId="0" applyFont="1" applyAlignment="1">
      <alignment horizontal="left"/>
    </xf>
    <xf numFmtId="4" fontId="0" fillId="0" borderId="0" xfId="0" applyNumberFormat="1"/>
    <xf numFmtId="0" fontId="24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0" fillId="2" borderId="0" xfId="0" applyFill="1" applyAlignment="1">
      <alignment horizontal="right"/>
    </xf>
    <xf numFmtId="171" fontId="19" fillId="0" borderId="0" xfId="1" applyNumberFormat="1" applyFont="1"/>
    <xf numFmtId="171" fontId="12" fillId="0" borderId="0" xfId="1" applyNumberFormat="1" applyFont="1"/>
    <xf numFmtId="171" fontId="3" fillId="0" borderId="0" xfId="1" applyNumberFormat="1" applyFont="1" applyAlignment="1">
      <alignment horizontal="center" vertical="center"/>
    </xf>
    <xf numFmtId="171" fontId="3" fillId="0" borderId="0" xfId="1" applyNumberFormat="1" applyFont="1" applyBorder="1"/>
    <xf numFmtId="171" fontId="0" fillId="0" borderId="0" xfId="1" applyNumberFormat="1" applyFont="1" applyBorder="1"/>
    <xf numFmtId="15" fontId="33" fillId="0" borderId="0" xfId="0" applyNumberFormat="1" applyFont="1" applyFill="1" applyAlignment="1">
      <alignment horizontal="center"/>
    </xf>
    <xf numFmtId="17" fontId="35" fillId="0" borderId="0" xfId="0" applyNumberFormat="1" applyFont="1" applyFill="1"/>
    <xf numFmtId="0" fontId="25" fillId="0" borderId="0" xfId="0" applyFont="1"/>
    <xf numFmtId="0" fontId="15" fillId="0" borderId="0" xfId="0" applyFont="1"/>
    <xf numFmtId="0" fontId="24" fillId="2" borderId="13" xfId="0" applyFont="1" applyFill="1" applyBorder="1" applyAlignment="1">
      <alignment horizontal="center" vertical="center"/>
    </xf>
    <xf numFmtId="171" fontId="15" fillId="0" borderId="13" xfId="1" applyNumberFormat="1" applyFont="1" applyFill="1" applyBorder="1" applyAlignment="1">
      <alignment horizontal="center" vertical="center"/>
    </xf>
    <xf numFmtId="0" fontId="31" fillId="2" borderId="6" xfId="0" applyFont="1" applyFill="1" applyBorder="1" applyAlignment="1">
      <alignment horizontal="center"/>
    </xf>
    <xf numFmtId="0" fontId="31" fillId="2" borderId="7" xfId="0" applyFont="1" applyFill="1" applyBorder="1" applyAlignment="1">
      <alignment vertical="center"/>
    </xf>
    <xf numFmtId="2" fontId="31" fillId="2" borderId="7" xfId="0" applyNumberFormat="1" applyFont="1" applyFill="1" applyBorder="1" applyAlignment="1">
      <alignment vertical="center"/>
    </xf>
    <xf numFmtId="2" fontId="31" fillId="2" borderId="7" xfId="0" applyNumberFormat="1" applyFont="1" applyFill="1" applyBorder="1" applyAlignment="1">
      <alignment horizontal="left" vertical="center"/>
    </xf>
    <xf numFmtId="2" fontId="29" fillId="0" borderId="7" xfId="0" applyNumberFormat="1" applyFont="1" applyFill="1" applyBorder="1"/>
    <xf numFmtId="0" fontId="0" fillId="0" borderId="0" xfId="0"/>
    <xf numFmtId="0" fontId="10" fillId="0" borderId="13" xfId="0" applyFont="1" applyBorder="1" applyAlignment="1">
      <alignment horizontal="center" vertical="center"/>
    </xf>
    <xf numFmtId="0" fontId="2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171" fontId="4" fillId="0" borderId="14" xfId="1" applyNumberFormat="1" applyFont="1" applyBorder="1" applyAlignment="1">
      <alignment horizontal="center"/>
    </xf>
    <xf numFmtId="168" fontId="4" fillId="0" borderId="14" xfId="0" applyNumberFormat="1" applyFont="1" applyBorder="1" applyAlignment="1">
      <alignment horizontal="center"/>
    </xf>
    <xf numFmtId="170" fontId="4" fillId="0" borderId="14" xfId="1" applyNumberFormat="1" applyFont="1" applyBorder="1" applyAlignment="1">
      <alignment horizontal="center"/>
    </xf>
    <xf numFmtId="4" fontId="24" fillId="0" borderId="13" xfId="0" applyNumberFormat="1" applyFont="1" applyBorder="1" applyAlignment="1">
      <alignment horizontal="center" vertical="center"/>
    </xf>
    <xf numFmtId="2" fontId="10" fillId="0" borderId="0" xfId="0" applyNumberFormat="1" applyFont="1" applyAlignment="1">
      <alignment horizontal="center" vertical="center" wrapText="1"/>
    </xf>
    <xf numFmtId="4" fontId="36" fillId="3" borderId="0" xfId="0" applyNumberFormat="1" applyFont="1" applyFill="1" applyBorder="1" applyAlignment="1">
      <alignment horizontal="center" vertical="center"/>
    </xf>
    <xf numFmtId="0" fontId="3" fillId="2" borderId="0" xfId="0" applyFont="1" applyFill="1"/>
    <xf numFmtId="0" fontId="38" fillId="0" borderId="0" xfId="0" applyFont="1"/>
    <xf numFmtId="0" fontId="37" fillId="0" borderId="0" xfId="0" applyFont="1"/>
    <xf numFmtId="174" fontId="37" fillId="0" borderId="0" xfId="0" applyNumberFormat="1" applyFont="1" applyAlignment="1">
      <alignment horizontal="center"/>
    </xf>
    <xf numFmtId="15" fontId="37" fillId="0" borderId="0" xfId="0" applyNumberFormat="1" applyFont="1"/>
    <xf numFmtId="0" fontId="37" fillId="2" borderId="0" xfId="0" applyFont="1" applyFill="1"/>
    <xf numFmtId="0" fontId="39" fillId="0" borderId="7" xfId="0" applyFont="1" applyBorder="1"/>
    <xf numFmtId="0" fontId="39" fillId="0" borderId="0" xfId="0" applyFont="1"/>
    <xf numFmtId="0" fontId="26" fillId="0" borderId="17" xfId="0" applyFont="1" applyBorder="1" applyAlignment="1">
      <alignment horizontal="center" vertical="center"/>
    </xf>
    <xf numFmtId="0" fontId="24" fillId="0" borderId="12" xfId="0" applyFont="1" applyBorder="1" applyAlignment="1">
      <alignment horizontal="center" vertical="center" wrapText="1"/>
    </xf>
    <xf numFmtId="0" fontId="24" fillId="0" borderId="12" xfId="0" applyFont="1" applyBorder="1" applyAlignment="1">
      <alignment horizontal="center" vertical="center"/>
    </xf>
    <xf numFmtId="0" fontId="24" fillId="0" borderId="17" xfId="0" applyFont="1" applyBorder="1" applyAlignment="1">
      <alignment horizontal="center" vertical="center"/>
    </xf>
    <xf numFmtId="171" fontId="15" fillId="0" borderId="6" xfId="1" applyNumberFormat="1" applyFont="1" applyFill="1" applyBorder="1" applyAlignment="1">
      <alignment vertical="center"/>
    </xf>
    <xf numFmtId="4" fontId="15" fillId="0" borderId="12" xfId="0" applyNumberFormat="1" applyFont="1" applyBorder="1" applyAlignment="1">
      <alignment horizontal="center" vertical="center"/>
    </xf>
    <xf numFmtId="170" fontId="15" fillId="0" borderId="12" xfId="1" applyNumberFormat="1" applyFont="1" applyFill="1" applyBorder="1" applyAlignment="1">
      <alignment horizontal="center" vertical="center"/>
    </xf>
    <xf numFmtId="0" fontId="42" fillId="0" borderId="18" xfId="0" applyFont="1" applyBorder="1" applyAlignment="1">
      <alignment horizontal="center"/>
    </xf>
    <xf numFmtId="0" fontId="30" fillId="0" borderId="13" xfId="0" applyFont="1" applyBorder="1" applyAlignment="1">
      <alignment horizontal="center"/>
    </xf>
    <xf numFmtId="0" fontId="43" fillId="0" borderId="13" xfId="0" applyFont="1" applyBorder="1" applyAlignment="1">
      <alignment horizontal="center" vertical="center"/>
    </xf>
    <xf numFmtId="171" fontId="42" fillId="0" borderId="18" xfId="1" applyNumberFormat="1" applyFont="1" applyBorder="1" applyAlignment="1">
      <alignment horizontal="center"/>
    </xf>
    <xf numFmtId="168" fontId="42" fillId="0" borderId="13" xfId="0" applyNumberFormat="1" applyFont="1" applyBorder="1" applyAlignment="1">
      <alignment horizontal="center"/>
    </xf>
    <xf numFmtId="170" fontId="42" fillId="0" borderId="13" xfId="1" applyNumberFormat="1" applyFont="1" applyBorder="1" applyAlignment="1">
      <alignment horizontal="center"/>
    </xf>
    <xf numFmtId="0" fontId="26" fillId="0" borderId="13" xfId="0" applyFont="1" applyBorder="1" applyAlignment="1">
      <alignment horizontal="center" vertical="center" wrapText="1"/>
    </xf>
    <xf numFmtId="0" fontId="24" fillId="2" borderId="14" xfId="0" applyFont="1" applyFill="1" applyBorder="1" applyAlignment="1">
      <alignment horizontal="center" vertical="center"/>
    </xf>
    <xf numFmtId="0" fontId="44" fillId="0" borderId="13" xfId="0" applyFont="1" applyBorder="1" applyAlignment="1">
      <alignment horizontal="center" vertical="center" wrapText="1"/>
    </xf>
    <xf numFmtId="4" fontId="36" fillId="0" borderId="14" xfId="0" applyNumberFormat="1" applyFont="1" applyBorder="1" applyAlignment="1">
      <alignment horizontal="center" vertical="center"/>
    </xf>
    <xf numFmtId="2" fontId="24" fillId="2" borderId="13" xfId="0" applyNumberFormat="1" applyFont="1" applyFill="1" applyBorder="1" applyAlignment="1">
      <alignment horizontal="center" vertical="center"/>
    </xf>
    <xf numFmtId="44" fontId="45" fillId="2" borderId="14" xfId="22" applyFont="1" applyFill="1" applyBorder="1" applyAlignment="1">
      <alignment horizontal="center" vertical="center"/>
    </xf>
    <xf numFmtId="0" fontId="37" fillId="0" borderId="0" xfId="0" applyFont="1"/>
    <xf numFmtId="2" fontId="26" fillId="0" borderId="13" xfId="0" applyNumberFormat="1" applyFont="1" applyFill="1" applyBorder="1" applyAlignment="1">
      <alignment horizontal="center" vertical="center" wrapText="1"/>
    </xf>
    <xf numFmtId="0" fontId="26" fillId="0" borderId="1" xfId="0" applyFont="1" applyBorder="1" applyAlignment="1">
      <alignment horizontal="center" vertical="center" wrapText="1"/>
    </xf>
    <xf numFmtId="0" fontId="47" fillId="0" borderId="13" xfId="21" applyFont="1" applyBorder="1"/>
    <xf numFmtId="0" fontId="48" fillId="0" borderId="17" xfId="0" applyFont="1" applyBorder="1" applyAlignment="1">
      <alignment horizontal="center" vertical="center" wrapText="1"/>
    </xf>
    <xf numFmtId="0" fontId="26" fillId="0" borderId="11" xfId="0" applyFont="1" applyBorder="1" applyAlignment="1">
      <alignment horizontal="center" vertical="center"/>
    </xf>
    <xf numFmtId="0" fontId="26" fillId="0" borderId="17" xfId="0" applyFont="1" applyBorder="1" applyAlignment="1">
      <alignment horizontal="center" vertical="center"/>
    </xf>
    <xf numFmtId="0" fontId="26" fillId="0" borderId="12" xfId="0" applyFont="1" applyBorder="1" applyAlignment="1">
      <alignment horizontal="center" vertical="center"/>
    </xf>
    <xf numFmtId="0" fontId="41" fillId="0" borderId="13" xfId="0" applyFont="1" applyBorder="1" applyAlignment="1">
      <alignment horizontal="left" vertical="center"/>
    </xf>
    <xf numFmtId="0" fontId="18" fillId="0" borderId="0" xfId="0" applyFont="1" applyAlignment="1">
      <alignment horizontal="center" vertical="center"/>
    </xf>
    <xf numFmtId="0" fontId="19" fillId="0" borderId="0" xfId="0" applyFont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165" fontId="2" fillId="0" borderId="0" xfId="0" applyNumberFormat="1" applyFont="1" applyFill="1" applyBorder="1" applyAlignment="1">
      <alignment horizontal="left" vertical="top"/>
    </xf>
    <xf numFmtId="165" fontId="2" fillId="0" borderId="0" xfId="0" quotePrefix="1" applyNumberFormat="1" applyFont="1" applyFill="1" applyBorder="1" applyAlignment="1">
      <alignment horizontal="left" vertical="top"/>
    </xf>
    <xf numFmtId="0" fontId="2" fillId="0" borderId="1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0" borderId="3" xfId="0" applyFont="1" applyFill="1" applyBorder="1" applyAlignment="1">
      <alignment horizontal="left" vertical="center"/>
    </xf>
    <xf numFmtId="0" fontId="2" fillId="0" borderId="4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2" fillId="0" borderId="5" xfId="0" applyFont="1" applyFill="1" applyBorder="1" applyAlignment="1">
      <alignment horizontal="left" vertical="center"/>
    </xf>
    <xf numFmtId="0" fontId="4" fillId="0" borderId="13" xfId="0" applyFont="1" applyFill="1" applyBorder="1" applyAlignment="1">
      <alignment horizontal="left" vertical="center"/>
    </xf>
    <xf numFmtId="0" fontId="2" fillId="0" borderId="13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9" fillId="0" borderId="10" xfId="0" applyFont="1" applyBorder="1" applyAlignment="1">
      <alignment horizontal="left"/>
    </xf>
    <xf numFmtId="0" fontId="9" fillId="2" borderId="4" xfId="0" applyFont="1" applyFill="1" applyBorder="1" applyAlignment="1">
      <alignment horizontal="center" vertical="top" wrapText="1"/>
    </xf>
    <xf numFmtId="0" fontId="9" fillId="2" borderId="0" xfId="0" applyFont="1" applyFill="1" applyBorder="1" applyAlignment="1">
      <alignment horizontal="center" vertical="top" wrapText="1"/>
    </xf>
    <xf numFmtId="0" fontId="9" fillId="2" borderId="5" xfId="0" applyFont="1" applyFill="1" applyBorder="1" applyAlignment="1">
      <alignment horizontal="center" vertical="top" wrapText="1"/>
    </xf>
    <xf numFmtId="0" fontId="0" fillId="0" borderId="2" xfId="0" applyFill="1" applyBorder="1" applyAlignment="1">
      <alignment horizontal="left" vertical="center"/>
    </xf>
    <xf numFmtId="0" fontId="0" fillId="0" borderId="3" xfId="0" applyFill="1" applyBorder="1" applyAlignment="1">
      <alignment horizontal="left" vertical="center"/>
    </xf>
    <xf numFmtId="0" fontId="0" fillId="0" borderId="4" xfId="0" applyFill="1" applyBorder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0" fillId="0" borderId="5" xfId="0" applyFill="1" applyBorder="1" applyAlignment="1">
      <alignment horizontal="left" vertical="center"/>
    </xf>
    <xf numFmtId="0" fontId="0" fillId="0" borderId="6" xfId="0" applyFill="1" applyBorder="1" applyAlignment="1">
      <alignment horizontal="left" vertical="center"/>
    </xf>
    <xf numFmtId="0" fontId="0" fillId="0" borderId="7" xfId="0" applyFill="1" applyBorder="1" applyAlignment="1">
      <alignment horizontal="left" vertical="center"/>
    </xf>
    <xf numFmtId="0" fontId="0" fillId="0" borderId="8" xfId="0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170" fontId="3" fillId="2" borderId="4" xfId="0" applyNumberFormat="1" applyFont="1" applyFill="1" applyBorder="1" applyAlignment="1">
      <alignment horizontal="center" vertical="center" wrapText="1"/>
    </xf>
    <xf numFmtId="170" fontId="3" fillId="2" borderId="0" xfId="0" applyNumberFormat="1" applyFont="1" applyFill="1" applyBorder="1" applyAlignment="1">
      <alignment horizontal="center" wrapText="1"/>
    </xf>
    <xf numFmtId="170" fontId="3" fillId="2" borderId="5" xfId="0" applyNumberFormat="1" applyFont="1" applyFill="1" applyBorder="1" applyAlignment="1">
      <alignment horizontal="center" wrapText="1"/>
    </xf>
    <xf numFmtId="170" fontId="2" fillId="2" borderId="2" xfId="0" applyNumberFormat="1" applyFont="1" applyFill="1" applyBorder="1" applyAlignment="1">
      <alignment horizontal="center" vertical="top"/>
    </xf>
    <xf numFmtId="170" fontId="2" fillId="2" borderId="3" xfId="0" applyNumberFormat="1" applyFont="1" applyFill="1" applyBorder="1" applyAlignment="1">
      <alignment horizontal="center" vertical="top"/>
    </xf>
    <xf numFmtId="170" fontId="2" fillId="2" borderId="0" xfId="0" applyNumberFormat="1" applyFont="1" applyFill="1" applyBorder="1" applyAlignment="1">
      <alignment horizontal="center" vertical="top"/>
    </xf>
    <xf numFmtId="170" fontId="2" fillId="2" borderId="5" xfId="0" applyNumberFormat="1" applyFont="1" applyFill="1" applyBorder="1" applyAlignment="1">
      <alignment horizontal="center" vertical="top"/>
    </xf>
    <xf numFmtId="170" fontId="2" fillId="2" borderId="7" xfId="0" applyNumberFormat="1" applyFont="1" applyFill="1" applyBorder="1" applyAlignment="1">
      <alignment horizontal="center" vertical="top"/>
    </xf>
    <xf numFmtId="170" fontId="2" fillId="2" borderId="8" xfId="0" applyNumberFormat="1" applyFont="1" applyFill="1" applyBorder="1" applyAlignment="1">
      <alignment horizontal="center" vertical="top"/>
    </xf>
    <xf numFmtId="0" fontId="2" fillId="0" borderId="0" xfId="0" applyFont="1" applyAlignment="1">
      <alignment horizontal="left"/>
    </xf>
    <xf numFmtId="0" fontId="2" fillId="2" borderId="4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2" fontId="31" fillId="0" borderId="7" xfId="0" applyNumberFormat="1" applyFont="1" applyBorder="1" applyAlignment="1">
      <alignment horizontal="center"/>
    </xf>
    <xf numFmtId="0" fontId="2" fillId="0" borderId="4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48" fillId="0" borderId="11" xfId="0" applyFont="1" applyBorder="1" applyAlignment="1">
      <alignment horizontal="center" vertical="center" wrapText="1"/>
    </xf>
    <xf numFmtId="0" fontId="48" fillId="0" borderId="17" xfId="0" applyFont="1" applyBorder="1" applyAlignment="1">
      <alignment horizontal="center" vertical="center" wrapText="1"/>
    </xf>
    <xf numFmtId="0" fontId="48" fillId="0" borderId="12" xfId="0" applyFont="1" applyBorder="1" applyAlignment="1">
      <alignment horizontal="center" vertical="center" wrapText="1"/>
    </xf>
    <xf numFmtId="15" fontId="2" fillId="2" borderId="0" xfId="0" applyNumberFormat="1" applyFont="1" applyFill="1" applyBorder="1" applyAlignment="1">
      <alignment horizontal="left" vertical="top"/>
    </xf>
    <xf numFmtId="0" fontId="9" fillId="2" borderId="4" xfId="0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2" fontId="4" fillId="2" borderId="4" xfId="0" applyNumberFormat="1" applyFont="1" applyFill="1" applyBorder="1" applyAlignment="1">
      <alignment horizontal="center" vertical="center"/>
    </xf>
    <xf numFmtId="2" fontId="4" fillId="2" borderId="0" xfId="0" applyNumberFormat="1" applyFont="1" applyFill="1" applyBorder="1" applyAlignment="1">
      <alignment horizontal="center" vertical="center"/>
    </xf>
    <xf numFmtId="2" fontId="4" fillId="2" borderId="5" xfId="0" applyNumberFormat="1" applyFont="1" applyFill="1" applyBorder="1" applyAlignment="1">
      <alignment horizontal="center" vertical="center"/>
    </xf>
    <xf numFmtId="2" fontId="25" fillId="2" borderId="4" xfId="0" applyNumberFormat="1" applyFont="1" applyFill="1" applyBorder="1" applyAlignment="1">
      <alignment horizontal="center" vertical="center"/>
    </xf>
    <xf numFmtId="2" fontId="25" fillId="2" borderId="0" xfId="0" applyNumberFormat="1" applyFont="1" applyFill="1" applyBorder="1" applyAlignment="1">
      <alignment horizontal="center" vertical="center"/>
    </xf>
    <xf numFmtId="2" fontId="25" fillId="2" borderId="5" xfId="0" applyNumberFormat="1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2" fontId="29" fillId="0" borderId="7" xfId="0" applyNumberFormat="1" applyFont="1" applyFill="1" applyBorder="1" applyAlignment="1">
      <alignment horizontal="center"/>
    </xf>
    <xf numFmtId="15" fontId="33" fillId="0" borderId="0" xfId="0" applyNumberFormat="1" applyFont="1" applyAlignment="1">
      <alignment horizontal="center"/>
    </xf>
    <xf numFmtId="0" fontId="10" fillId="0" borderId="13" xfId="0" applyFont="1" applyBorder="1" applyAlignment="1">
      <alignment horizontal="center" vertical="center"/>
    </xf>
    <xf numFmtId="3" fontId="10" fillId="0" borderId="13" xfId="0" applyNumberFormat="1" applyFont="1" applyBorder="1" applyAlignment="1">
      <alignment horizontal="center" vertical="center"/>
    </xf>
    <xf numFmtId="0" fontId="10" fillId="0" borderId="13" xfId="0" applyFont="1" applyFill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26" fillId="2" borderId="11" xfId="0" applyFont="1" applyFill="1" applyBorder="1" applyAlignment="1">
      <alignment horizontal="center" vertical="center"/>
    </xf>
    <xf numFmtId="0" fontId="26" fillId="2" borderId="12" xfId="0" applyFont="1" applyFill="1" applyBorder="1" applyAlignment="1">
      <alignment horizontal="center" vertical="center"/>
    </xf>
    <xf numFmtId="169" fontId="26" fillId="0" borderId="11" xfId="0" applyNumberFormat="1" applyFont="1" applyFill="1" applyBorder="1" applyAlignment="1">
      <alignment horizontal="center" vertical="center" wrapText="1"/>
    </xf>
    <xf numFmtId="169" fontId="26" fillId="0" borderId="12" xfId="0" applyNumberFormat="1" applyFont="1" applyFill="1" applyBorder="1" applyAlignment="1">
      <alignment horizontal="center" vertical="center" wrapText="1"/>
    </xf>
    <xf numFmtId="0" fontId="10" fillId="0" borderId="15" xfId="0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44" fillId="0" borderId="11" xfId="0" applyFont="1" applyBorder="1" applyAlignment="1">
      <alignment horizontal="center" vertical="center" wrapText="1"/>
    </xf>
    <xf numFmtId="2" fontId="26" fillId="0" borderId="11" xfId="0" applyNumberFormat="1" applyFont="1" applyFill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/>
    </xf>
    <xf numFmtId="0" fontId="26" fillId="2" borderId="13" xfId="0" applyFont="1" applyFill="1" applyBorder="1" applyAlignment="1">
      <alignment horizontal="center" vertical="center"/>
    </xf>
    <xf numFmtId="169" fontId="26" fillId="0" borderId="17" xfId="0" applyNumberFormat="1" applyFont="1" applyFill="1" applyBorder="1" applyAlignment="1">
      <alignment horizontal="center" vertical="center" wrapText="1"/>
    </xf>
    <xf numFmtId="43" fontId="12" fillId="0" borderId="0" xfId="0" applyNumberFormat="1" applyFont="1"/>
    <xf numFmtId="1" fontId="26" fillId="0" borderId="13" xfId="0" applyNumberFormat="1" applyFont="1" applyFill="1" applyBorder="1" applyAlignment="1">
      <alignment horizontal="center" vertical="center" wrapText="1"/>
    </xf>
    <xf numFmtId="1" fontId="26" fillId="0" borderId="11" xfId="0" applyNumberFormat="1" applyFont="1" applyFill="1" applyBorder="1" applyAlignment="1">
      <alignment horizontal="center" vertical="center" wrapText="1"/>
    </xf>
    <xf numFmtId="1" fontId="36" fillId="0" borderId="14" xfId="0" applyNumberFormat="1" applyFont="1" applyBorder="1" applyAlignment="1">
      <alignment horizontal="center" vertical="center"/>
    </xf>
  </cellXfs>
  <cellStyles count="25">
    <cellStyle name="Comma" xfId="1" builtinId="3"/>
    <cellStyle name="Comma [0] 2" xfId="24" xr:uid="{990CB7C1-4633-4086-A80E-6D849BF6473C}"/>
    <cellStyle name="Comma 2" xfId="5" xr:uid="{00000000-0005-0000-0000-000000000000}"/>
    <cellStyle name="Comma 2 2" xfId="6" xr:uid="{00000000-0005-0000-0000-000001000000}"/>
    <cellStyle name="Comma 2 2 2" xfId="8" xr:uid="{00000000-0005-0000-0000-000002000000}"/>
    <cellStyle name="Comma 2 2 2 2" xfId="12" xr:uid="{00000000-0005-0000-0000-000003000000}"/>
    <cellStyle name="Comma 2 2 2 2 2" xfId="20" xr:uid="{00000000-0005-0000-0000-000004000000}"/>
    <cellStyle name="Comma 2 2 2 3" xfId="16" xr:uid="{00000000-0005-0000-0000-000005000000}"/>
    <cellStyle name="Comma 2 2 3" xfId="10" xr:uid="{00000000-0005-0000-0000-000006000000}"/>
    <cellStyle name="Comma 2 2 3 2" xfId="18" xr:uid="{00000000-0005-0000-0000-000007000000}"/>
    <cellStyle name="Comma 2 2 4" xfId="14" xr:uid="{00000000-0005-0000-0000-000008000000}"/>
    <cellStyle name="Comma 2 3" xfId="7" xr:uid="{00000000-0005-0000-0000-000009000000}"/>
    <cellStyle name="Comma 2 3 2" xfId="11" xr:uid="{00000000-0005-0000-0000-00000A000000}"/>
    <cellStyle name="Comma 2 3 2 2" xfId="19" xr:uid="{00000000-0005-0000-0000-00000B000000}"/>
    <cellStyle name="Comma 2 3 3" xfId="15" xr:uid="{00000000-0005-0000-0000-00000C000000}"/>
    <cellStyle name="Comma 2 4" xfId="9" xr:uid="{00000000-0005-0000-0000-00000D000000}"/>
    <cellStyle name="Comma 2 4 2" xfId="17" xr:uid="{00000000-0005-0000-0000-00000E000000}"/>
    <cellStyle name="Comma 2 5" xfId="13" xr:uid="{00000000-0005-0000-0000-00000F000000}"/>
    <cellStyle name="Currency" xfId="22" builtinId="4"/>
    <cellStyle name="Normal" xfId="0" builtinId="0"/>
    <cellStyle name="Normal 2" xfId="4" xr:uid="{00000000-0005-0000-0000-000010000000}"/>
    <cellStyle name="Normal 3" xfId="23" xr:uid="{029490B7-F575-48E2-8FFA-C1569BCFED9D}"/>
    <cellStyle name="標準_~5457471" xfId="21" xr:uid="{3784F696-19B8-4BDF-82A1-AFE22F775E9D}"/>
    <cellStyle name="標準_HONDA T2AZ(FWSM応援)訓練手配出荷用" xfId="3" xr:uid="{00000000-0005-0000-0000-000013000000}"/>
    <cellStyle name="標準_SAMPLE 98 -W-2012-01697_2" xfId="2" xr:uid="{00000000-0005-0000-0000-000014000000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28576</xdr:colOff>
      <xdr:row>0</xdr:row>
      <xdr:rowOff>47625</xdr:rowOff>
    </xdr:from>
    <xdr:to>
      <xdr:col>0</xdr:col>
      <xdr:colOff>1235698</xdr:colOff>
      <xdr:row>4</xdr:row>
      <xdr:rowOff>57150</xdr:rowOff>
    </xdr:to>
    <xdr:pic>
      <xdr:nvPicPr>
        <xdr:cNvPr id="2" name="Picture 2" descr="C:\Users\user\AppData\Local\Microsoft\Windows\Temporary Internet Files\Content.Outlook\M64TITLX\FASカラーロゴ.JPG">
          <a:extLst>
            <a:ext uri="{FF2B5EF4-FFF2-40B4-BE49-F238E27FC236}">
              <a16:creationId xmlns:a16="http://schemas.microsoft.com/office/drawing/2014/main" id="{9C7EBE46-BE01-468C-822E-876827E183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6" y="47625"/>
          <a:ext cx="1207122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0</xdr:col>
      <xdr:colOff>1133475</xdr:colOff>
      <xdr:row>0</xdr:row>
      <xdr:rowOff>76200</xdr:rowOff>
    </xdr:from>
    <xdr:ext cx="4657724" cy="540124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4C453898-1564-49EA-9060-E52A0C9D96FF}"/>
            </a:ext>
          </a:extLst>
        </xdr:cNvPr>
        <xdr:cNvSpPr txBox="1"/>
      </xdr:nvSpPr>
      <xdr:spPr>
        <a:xfrm>
          <a:off x="1133475" y="76200"/>
          <a:ext cx="4657724" cy="5401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>
            <a:lnSpc>
              <a:spcPts val="1700"/>
            </a:lnSpc>
          </a:pPr>
          <a:r>
            <a:rPr lang="en-US" sz="1500" b="0"/>
            <a:t>FURUKAWA AUTOMOTIVE SYSTEMS LIMA PHILIPPINES, INC. WAREHOUSING</a:t>
          </a:r>
          <a:r>
            <a:rPr lang="en-US" sz="1500" b="0" baseline="0"/>
            <a:t> DIVISION</a:t>
          </a:r>
          <a:endParaRPr lang="en-US" sz="1500" b="0"/>
        </a:p>
        <a:p>
          <a:endParaRPr lang="en-US" sz="2000" b="1"/>
        </a:p>
      </xdr:txBody>
    </xdr:sp>
    <xdr:clientData/>
  </xdr:oneCellAnchor>
  <xdr:oneCellAnchor>
    <xdr:from>
      <xdr:col>0</xdr:col>
      <xdr:colOff>1152525</xdr:colOff>
      <xdr:row>2</xdr:row>
      <xdr:rowOff>133350</xdr:rowOff>
    </xdr:from>
    <xdr:ext cx="4476749" cy="447675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2ED3A768-D50D-4154-8691-87877AE7EE35}"/>
            </a:ext>
          </a:extLst>
        </xdr:cNvPr>
        <xdr:cNvSpPr txBox="1"/>
      </xdr:nvSpPr>
      <xdr:spPr>
        <a:xfrm>
          <a:off x="1152525" y="514350"/>
          <a:ext cx="4476749" cy="447675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square" rtlCol="0" anchor="t">
          <a:no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2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+mn-ea"/>
              <a:cs typeface="+mn-cs"/>
            </a:rPr>
            <a:t>Phase 2A Lot 3 Block 2 J. P. Rizal Ave., Lima Technology Center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2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+mn-ea"/>
              <a:cs typeface="+mn-cs"/>
            </a:rPr>
            <a:t>Lipa City, Batangas 4217  PHILIPPINES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2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2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/>
            <a:ea typeface="+mn-ea"/>
            <a:cs typeface="+mn-cs"/>
          </a:endParaRPr>
        </a:p>
      </xdr:txBody>
    </xdr:sp>
    <xdr:clientData/>
  </xdr:oneCellAnchor>
  <xdr:oneCellAnchor>
    <xdr:from>
      <xdr:col>0</xdr:col>
      <xdr:colOff>1114425</xdr:colOff>
      <xdr:row>8</xdr:row>
      <xdr:rowOff>9525</xdr:rowOff>
    </xdr:from>
    <xdr:ext cx="4045324" cy="537881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59B8ED4A-7330-4E4F-8288-7AAD37D5D982}"/>
            </a:ext>
          </a:extLst>
        </xdr:cNvPr>
        <xdr:cNvSpPr txBox="1"/>
      </xdr:nvSpPr>
      <xdr:spPr>
        <a:xfrm>
          <a:off x="1114425" y="1514475"/>
          <a:ext cx="4045324" cy="53788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2400" b="1"/>
            <a:t>SALES CONTRACT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47625</xdr:colOff>
      <xdr:row>2</xdr:row>
      <xdr:rowOff>209550</xdr:rowOff>
    </xdr:to>
    <xdr:pic>
      <xdr:nvPicPr>
        <xdr:cNvPr id="2" name="Picture 2" descr="C:\Users\user\AppData\Local\Microsoft\Windows\Temporary Internet Files\Content.Outlook\M64TITLX\FASカラーロゴ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66825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2</xdr:col>
      <xdr:colOff>28573</xdr:colOff>
      <xdr:row>0</xdr:row>
      <xdr:rowOff>47625</xdr:rowOff>
    </xdr:from>
    <xdr:ext cx="6715127" cy="733425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1247773" y="47625"/>
          <a:ext cx="6715127" cy="7334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2000" b="0"/>
            <a:t>FURUKAWA AUTOMOTIVE SYSTEMS LIMA PHILIPPINES, INC. WAREHOUSING</a:t>
          </a:r>
          <a:r>
            <a:rPr lang="en-US" sz="2000" b="0" baseline="0"/>
            <a:t> DIVISION</a:t>
          </a:r>
          <a:endParaRPr lang="en-US" sz="2000" b="0"/>
        </a:p>
        <a:p>
          <a:endParaRPr lang="en-US" sz="2000" b="1"/>
        </a:p>
      </xdr:txBody>
    </xdr:sp>
    <xdr:clientData/>
  </xdr:oneCellAnchor>
  <xdr:oneCellAnchor>
    <xdr:from>
      <xdr:col>1</xdr:col>
      <xdr:colOff>600075</xdr:colOff>
      <xdr:row>2</xdr:row>
      <xdr:rowOff>152400</xdr:rowOff>
    </xdr:from>
    <xdr:ext cx="6715127" cy="504825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1209675" y="781050"/>
          <a:ext cx="6715127" cy="504825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square" rtlCol="0" anchor="t">
          <a:no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2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+mn-ea"/>
              <a:cs typeface="+mn-cs"/>
            </a:rPr>
            <a:t>Phase 2A Lot 3 Block 2 J. P. Rizal Ave., Lima Technology Center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2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+mn-ea"/>
              <a:cs typeface="+mn-cs"/>
            </a:rPr>
            <a:t>Lipa City, Batangas 4217  PHILIPPINES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2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2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/>
            <a:ea typeface="+mn-ea"/>
            <a:cs typeface="+mn-cs"/>
          </a:endParaRPr>
        </a:p>
      </xdr:txBody>
    </xdr:sp>
    <xdr:clientData/>
  </xdr:oneCellAnchor>
  <xdr:oneCellAnchor>
    <xdr:from>
      <xdr:col>4</xdr:col>
      <xdr:colOff>381001</xdr:colOff>
      <xdr:row>6</xdr:row>
      <xdr:rowOff>66675</xdr:rowOff>
    </xdr:from>
    <xdr:ext cx="2314574" cy="85725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2905126" y="1695450"/>
          <a:ext cx="2314574" cy="8572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3600" b="1"/>
            <a:t>Invoice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47625</xdr:colOff>
      <xdr:row>2</xdr:row>
      <xdr:rowOff>209550</xdr:rowOff>
    </xdr:to>
    <xdr:pic>
      <xdr:nvPicPr>
        <xdr:cNvPr id="2" name="Picture 1" descr="C:\Users\user\AppData\Local\Microsoft\Windows\Temporary Internet Files\Content.Outlook\M64TITLX\FASカラーロゴ.JP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66825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2</xdr:col>
      <xdr:colOff>28573</xdr:colOff>
      <xdr:row>0</xdr:row>
      <xdr:rowOff>47625</xdr:rowOff>
    </xdr:from>
    <xdr:ext cx="6715127" cy="74295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1247773" y="47625"/>
          <a:ext cx="6715127" cy="7429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2000" b="0"/>
            <a:t>FURUKAWA AUTOMOTIVE SYSTEMS LIMA PHILIPPINES, INC. WAREHOUSING</a:t>
          </a:r>
          <a:r>
            <a:rPr lang="en-US" sz="2000" b="0" baseline="0"/>
            <a:t> DIVISION</a:t>
          </a:r>
          <a:r>
            <a:rPr lang="en-US" sz="2000" b="0"/>
            <a:t>  </a:t>
          </a:r>
          <a:endParaRPr lang="en-US" sz="2000" b="1"/>
        </a:p>
      </xdr:txBody>
    </xdr:sp>
    <xdr:clientData/>
  </xdr:oneCellAnchor>
  <xdr:oneCellAnchor>
    <xdr:from>
      <xdr:col>2</xdr:col>
      <xdr:colOff>28575</xdr:colOff>
      <xdr:row>2</xdr:row>
      <xdr:rowOff>133350</xdr:rowOff>
    </xdr:from>
    <xdr:ext cx="6715127" cy="504825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 txBox="1"/>
      </xdr:nvSpPr>
      <xdr:spPr>
        <a:xfrm>
          <a:off x="1247775" y="762000"/>
          <a:ext cx="6715127" cy="504825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square" rtlCol="0" anchor="t">
          <a:no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2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+mn-ea"/>
              <a:cs typeface="+mn-cs"/>
            </a:rPr>
            <a:t>Phase 2A Lot 3 Block 2 J. P. Rizal Ave., Lima Technology Center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2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+mn-ea"/>
              <a:cs typeface="+mn-cs"/>
            </a:rPr>
            <a:t>Lipa City, Batangas 4217  PHILIPPINES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2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2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/>
            <a:ea typeface="+mn-ea"/>
            <a:cs typeface="+mn-cs"/>
          </a:endParaRPr>
        </a:p>
      </xdr:txBody>
    </xdr:sp>
    <xdr:clientData/>
  </xdr:oneCellAnchor>
  <xdr:oneCellAnchor>
    <xdr:from>
      <xdr:col>4</xdr:col>
      <xdr:colOff>161925</xdr:colOff>
      <xdr:row>6</xdr:row>
      <xdr:rowOff>9525</xdr:rowOff>
    </xdr:from>
    <xdr:ext cx="2705100" cy="85725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 txBox="1"/>
      </xdr:nvSpPr>
      <xdr:spPr>
        <a:xfrm>
          <a:off x="2676525" y="1638300"/>
          <a:ext cx="2705100" cy="8572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3600" b="1"/>
            <a:t>Packing List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-%20001%20_Parts%20SALES_Files%202021/INVOICES%202021/59-PS-2021-00130%20FAPV%20SEA.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les Contract"/>
      <sheetName val="invoice"/>
      <sheetName val="invoice attachment"/>
      <sheetName val="packing list "/>
      <sheetName val="packing attachment"/>
    </sheetNames>
    <sheetDataSet>
      <sheetData sheetId="0"/>
      <sheetData sheetId="1">
        <row r="21">
          <cell r="I21" t="str">
            <v xml:space="preserve">FAPV Wire Harness 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7:R56"/>
  <sheetViews>
    <sheetView topLeftCell="A43" workbookViewId="0">
      <selection activeCell="E12" sqref="E12"/>
    </sheetView>
  </sheetViews>
  <sheetFormatPr defaultRowHeight="15"/>
  <cols>
    <col min="1" max="1" width="23.7109375" style="224" customWidth="1"/>
    <col min="2" max="2" width="15.7109375" style="224" customWidth="1"/>
    <col min="3" max="8" width="9.140625" style="224"/>
  </cols>
  <sheetData>
    <row r="7" spans="1:18" ht="18.75">
      <c r="C7" s="120" t="s">
        <v>0</v>
      </c>
      <c r="D7" s="4" t="s">
        <v>1</v>
      </c>
      <c r="E7" s="236"/>
    </row>
    <row r="8" spans="1:18" ht="18.75">
      <c r="C8" s="120" t="s">
        <v>2</v>
      </c>
      <c r="D8" s="4" t="s">
        <v>3</v>
      </c>
      <c r="E8" s="236"/>
    </row>
    <row r="12" spans="1:18">
      <c r="A12" s="237"/>
      <c r="B12" s="237"/>
      <c r="C12" s="237"/>
      <c r="D12" s="237"/>
      <c r="E12" s="237" t="s">
        <v>91</v>
      </c>
      <c r="F12" s="237"/>
      <c r="G12" s="237"/>
      <c r="H12" s="237"/>
      <c r="O12" s="237"/>
      <c r="P12" s="237"/>
    </row>
    <row r="13" spans="1:18">
      <c r="A13" s="237"/>
      <c r="B13" s="237"/>
      <c r="C13" s="237"/>
      <c r="D13" s="237"/>
      <c r="E13" s="237" t="s">
        <v>92</v>
      </c>
      <c r="F13" s="237"/>
      <c r="G13" s="237"/>
      <c r="H13" s="237"/>
      <c r="O13" s="237"/>
      <c r="P13" s="237"/>
      <c r="Q13" s="237"/>
    </row>
    <row r="14" spans="1:18">
      <c r="A14" s="237"/>
      <c r="B14" s="237"/>
      <c r="C14" s="237"/>
      <c r="D14" s="237"/>
      <c r="E14" s="237"/>
      <c r="F14" s="237"/>
      <c r="G14" s="237"/>
      <c r="H14" s="237"/>
      <c r="O14" s="237"/>
      <c r="P14" s="237"/>
      <c r="Q14" s="237"/>
      <c r="R14" s="237"/>
    </row>
    <row r="15" spans="1:18">
      <c r="A15" s="237" t="s">
        <v>37</v>
      </c>
      <c r="B15" s="237"/>
      <c r="C15" s="237"/>
      <c r="D15" s="237"/>
      <c r="E15" s="237"/>
      <c r="F15" s="237"/>
      <c r="G15" s="237"/>
      <c r="H15" s="237"/>
    </row>
    <row r="16" spans="1:18">
      <c r="A16" s="237" t="s">
        <v>36</v>
      </c>
      <c r="B16" s="237"/>
      <c r="C16" s="237"/>
      <c r="D16" s="237"/>
      <c r="E16" s="237"/>
      <c r="F16" s="237"/>
      <c r="G16" s="237"/>
      <c r="H16" s="237"/>
    </row>
    <row r="17" spans="1:8">
      <c r="A17" s="237" t="s">
        <v>34</v>
      </c>
      <c r="B17" s="237"/>
      <c r="C17" s="237"/>
      <c r="D17" s="237"/>
      <c r="E17" s="237"/>
      <c r="F17" s="237"/>
      <c r="G17" s="237"/>
      <c r="H17" s="237"/>
    </row>
    <row r="19" spans="1:8">
      <c r="A19" s="237" t="s">
        <v>65</v>
      </c>
      <c r="B19" s="237"/>
      <c r="C19" s="237"/>
      <c r="D19" s="237"/>
      <c r="E19" s="237"/>
      <c r="F19" s="237"/>
      <c r="G19" s="237"/>
      <c r="H19" s="237"/>
    </row>
    <row r="20" spans="1:8">
      <c r="A20" s="237" t="s">
        <v>66</v>
      </c>
      <c r="B20" s="237"/>
      <c r="C20" s="237"/>
      <c r="D20" s="237"/>
      <c r="E20" s="237"/>
      <c r="F20" s="237"/>
      <c r="G20" s="237"/>
      <c r="H20" s="237"/>
    </row>
    <row r="22" spans="1:8">
      <c r="A22" s="237" t="s">
        <v>67</v>
      </c>
      <c r="B22" s="237" t="s">
        <v>68</v>
      </c>
      <c r="C22" s="237"/>
      <c r="D22" s="237"/>
      <c r="E22" s="237"/>
      <c r="F22" s="237"/>
      <c r="G22" s="237"/>
      <c r="H22" s="237"/>
    </row>
    <row r="23" spans="1:8">
      <c r="A23" s="237"/>
      <c r="B23" s="237"/>
      <c r="C23" s="237"/>
      <c r="D23" s="237"/>
      <c r="E23" s="237"/>
      <c r="F23" s="237"/>
      <c r="G23" s="237"/>
      <c r="H23" s="237"/>
    </row>
    <row r="24" spans="1:8">
      <c r="A24" s="237" t="s">
        <v>69</v>
      </c>
      <c r="B24" s="237" t="s">
        <v>97</v>
      </c>
      <c r="C24" s="237"/>
      <c r="D24" s="237"/>
      <c r="E24" s="237"/>
      <c r="F24" s="237"/>
      <c r="G24" s="237"/>
      <c r="H24" s="237"/>
    </row>
    <row r="25" spans="1:8">
      <c r="A25" s="237"/>
      <c r="B25" s="237"/>
      <c r="C25" s="237"/>
      <c r="D25" s="237"/>
      <c r="E25" s="237"/>
      <c r="F25" s="237"/>
      <c r="G25" s="237"/>
      <c r="H25" s="237"/>
    </row>
    <row r="26" spans="1:8">
      <c r="A26" s="237" t="s">
        <v>70</v>
      </c>
      <c r="B26" s="237" t="s">
        <v>71</v>
      </c>
      <c r="C26" s="237"/>
      <c r="D26" s="237"/>
      <c r="E26" s="237"/>
      <c r="F26" s="237"/>
      <c r="G26" s="237"/>
      <c r="H26" s="237"/>
    </row>
    <row r="27" spans="1:8">
      <c r="A27" s="237"/>
      <c r="B27" s="237"/>
      <c r="C27" s="237"/>
      <c r="D27" s="237"/>
      <c r="E27" s="237"/>
      <c r="F27" s="237"/>
      <c r="G27" s="237"/>
      <c r="H27" s="237"/>
    </row>
    <row r="28" spans="1:8">
      <c r="A28" s="237" t="s">
        <v>72</v>
      </c>
      <c r="B28" s="238">
        <f>+invoice!L46</f>
        <v>926.69999999999993</v>
      </c>
      <c r="C28" s="237"/>
      <c r="D28" s="237"/>
      <c r="E28" s="237"/>
      <c r="F28" s="237"/>
      <c r="G28" s="237"/>
      <c r="H28" s="237"/>
    </row>
    <row r="29" spans="1:8">
      <c r="A29" s="237"/>
      <c r="B29" s="237"/>
      <c r="C29" s="237"/>
      <c r="D29" s="237"/>
      <c r="E29" s="237"/>
      <c r="F29" s="237"/>
      <c r="G29" s="237"/>
      <c r="H29" s="237"/>
    </row>
    <row r="30" spans="1:8">
      <c r="A30" s="237" t="s">
        <v>73</v>
      </c>
      <c r="B30" s="239"/>
      <c r="C30" s="237"/>
      <c r="D30" s="237"/>
      <c r="E30" s="237"/>
      <c r="F30" s="237"/>
      <c r="G30" s="237"/>
      <c r="H30" s="237"/>
    </row>
    <row r="32" spans="1:8">
      <c r="A32" s="237" t="s">
        <v>74</v>
      </c>
      <c r="B32" s="237" t="s">
        <v>75</v>
      </c>
      <c r="C32" s="237"/>
      <c r="D32" s="237"/>
      <c r="E32" s="237"/>
      <c r="F32" s="237"/>
      <c r="G32" s="237"/>
      <c r="H32" s="237"/>
    </row>
    <row r="33" spans="1:14">
      <c r="A33" s="237"/>
      <c r="B33" s="237" t="s">
        <v>37</v>
      </c>
      <c r="C33" s="237"/>
      <c r="D33" s="237"/>
      <c r="E33" s="237"/>
      <c r="F33" s="237"/>
      <c r="G33" s="237"/>
      <c r="H33" s="237"/>
    </row>
    <row r="34" spans="1:14">
      <c r="A34" s="237"/>
      <c r="B34" s="237" t="s">
        <v>36</v>
      </c>
      <c r="C34" s="237"/>
      <c r="D34" s="237"/>
      <c r="E34" s="237"/>
      <c r="F34" s="237"/>
      <c r="G34" s="237"/>
      <c r="H34" s="237"/>
    </row>
    <row r="35" spans="1:14">
      <c r="A35" s="237"/>
      <c r="B35" s="237" t="s">
        <v>34</v>
      </c>
      <c r="C35" s="237"/>
      <c r="D35" s="237"/>
      <c r="E35" s="237"/>
      <c r="F35" s="237"/>
      <c r="G35" s="237"/>
      <c r="H35" s="237"/>
    </row>
    <row r="36" spans="1:14">
      <c r="A36" s="237"/>
      <c r="B36" s="237" t="s">
        <v>76</v>
      </c>
      <c r="C36" s="237"/>
      <c r="D36" s="237"/>
      <c r="E36" s="237"/>
      <c r="F36" s="237"/>
      <c r="G36" s="237"/>
      <c r="H36" s="237"/>
    </row>
    <row r="37" spans="1:14">
      <c r="A37" s="237"/>
      <c r="B37" s="237" t="s">
        <v>40</v>
      </c>
      <c r="C37" s="237"/>
      <c r="D37" s="237"/>
      <c r="E37" s="237"/>
      <c r="F37" s="237"/>
      <c r="G37" s="237"/>
      <c r="H37" s="237"/>
      <c r="N37" s="240"/>
    </row>
    <row r="38" spans="1:14">
      <c r="A38" s="237"/>
      <c r="B38" s="237"/>
      <c r="C38" s="237"/>
      <c r="D38" s="237"/>
      <c r="E38" s="237"/>
      <c r="F38" s="237"/>
      <c r="G38" s="237"/>
      <c r="H38" s="237"/>
    </row>
    <row r="39" spans="1:14">
      <c r="A39" s="237" t="s">
        <v>77</v>
      </c>
      <c r="B39" s="262" t="s">
        <v>88</v>
      </c>
      <c r="C39" s="262"/>
      <c r="D39" s="237"/>
      <c r="E39" s="237"/>
      <c r="F39" s="237"/>
      <c r="G39" s="237"/>
      <c r="H39" s="237"/>
    </row>
    <row r="40" spans="1:14">
      <c r="A40" s="237"/>
      <c r="B40" s="237"/>
      <c r="C40" s="237"/>
      <c r="D40" s="237"/>
      <c r="E40" s="237"/>
      <c r="F40" s="237"/>
      <c r="G40" s="237"/>
      <c r="H40" s="237"/>
    </row>
    <row r="41" spans="1:14">
      <c r="A41" s="237" t="s">
        <v>78</v>
      </c>
      <c r="B41" s="237" t="s">
        <v>79</v>
      </c>
      <c r="C41" s="237"/>
      <c r="D41" s="237"/>
      <c r="E41" s="237"/>
      <c r="F41" s="237"/>
      <c r="G41" s="237"/>
      <c r="H41" s="237"/>
    </row>
    <row r="42" spans="1:14">
      <c r="A42" s="237"/>
      <c r="B42" s="237"/>
      <c r="C42" s="237"/>
      <c r="D42" s="237"/>
      <c r="E42" s="237"/>
      <c r="F42" s="237"/>
      <c r="G42" s="237"/>
      <c r="H42" s="237"/>
    </row>
    <row r="43" spans="1:14">
      <c r="A43" s="237" t="s">
        <v>80</v>
      </c>
      <c r="B43" s="240" t="str">
        <f>[1]invoice!I21</f>
        <v xml:space="preserve">FAPV Wire Harness </v>
      </c>
      <c r="C43" s="240"/>
      <c r="D43" s="240"/>
      <c r="E43" s="237"/>
      <c r="F43" s="237"/>
      <c r="G43" s="237"/>
      <c r="H43" s="237"/>
    </row>
    <row r="44" spans="1:14">
      <c r="A44" s="237"/>
      <c r="B44" s="237" t="str">
        <f>+E12</f>
        <v>Invoice No. 59-PS-2022-00073</v>
      </c>
      <c r="C44" s="237"/>
      <c r="D44" s="237"/>
      <c r="E44" s="237"/>
      <c r="F44" s="237"/>
      <c r="G44" s="237"/>
      <c r="H44" s="237"/>
    </row>
    <row r="45" spans="1:14">
      <c r="A45" s="237"/>
      <c r="B45" s="240" t="s">
        <v>100</v>
      </c>
      <c r="D45" s="240"/>
      <c r="E45" s="237"/>
      <c r="F45" s="237"/>
      <c r="G45" s="237"/>
      <c r="H45" s="237"/>
    </row>
    <row r="46" spans="1:14">
      <c r="A46" s="237"/>
      <c r="B46" s="237"/>
      <c r="C46" s="237"/>
      <c r="D46" s="237"/>
      <c r="E46" s="237"/>
      <c r="F46" s="237"/>
      <c r="G46" s="237"/>
      <c r="H46" s="237"/>
    </row>
    <row r="47" spans="1:14">
      <c r="A47" s="237" t="s">
        <v>81</v>
      </c>
      <c r="B47" s="237"/>
      <c r="C47" s="237"/>
      <c r="D47" s="237"/>
      <c r="E47" s="237"/>
      <c r="F47" s="237"/>
      <c r="G47" s="237"/>
      <c r="H47" s="237"/>
    </row>
    <row r="48" spans="1:14">
      <c r="A48" s="237" t="s">
        <v>82</v>
      </c>
      <c r="B48" s="237"/>
      <c r="C48" s="237"/>
      <c r="D48" s="237"/>
      <c r="E48" s="237"/>
      <c r="F48" s="237"/>
      <c r="G48" s="237"/>
      <c r="H48" s="237"/>
    </row>
    <row r="49" spans="1:8">
      <c r="A49" s="237"/>
      <c r="B49" s="237"/>
      <c r="C49" s="237"/>
      <c r="D49" s="237"/>
      <c r="E49" s="237"/>
      <c r="F49" s="237"/>
      <c r="G49" s="237"/>
      <c r="H49" s="237"/>
    </row>
    <row r="50" spans="1:8">
      <c r="A50" s="237"/>
      <c r="B50" s="237"/>
      <c r="C50" s="237"/>
      <c r="D50" s="237"/>
      <c r="E50" s="237"/>
      <c r="F50" s="237"/>
      <c r="G50" s="237"/>
      <c r="H50" s="237"/>
    </row>
    <row r="51" spans="1:8">
      <c r="A51" s="237" t="s">
        <v>37</v>
      </c>
      <c r="B51" s="237"/>
      <c r="C51" s="237"/>
      <c r="D51" s="237" t="s">
        <v>83</v>
      </c>
      <c r="E51" s="237"/>
      <c r="F51" s="237"/>
      <c r="G51" s="237"/>
      <c r="H51" s="237"/>
    </row>
    <row r="52" spans="1:8">
      <c r="A52" s="237"/>
      <c r="B52" s="237"/>
      <c r="C52" s="237"/>
      <c r="D52" s="237"/>
      <c r="E52" s="237"/>
      <c r="F52" s="237"/>
      <c r="G52" s="237"/>
      <c r="H52" s="237"/>
    </row>
    <row r="53" spans="1:8">
      <c r="A53" s="237"/>
      <c r="B53" s="237"/>
      <c r="C53" s="237"/>
      <c r="D53" s="237"/>
      <c r="E53" s="237"/>
      <c r="F53" s="237"/>
      <c r="G53" s="237"/>
      <c r="H53" s="237"/>
    </row>
    <row r="54" spans="1:8">
      <c r="A54" s="241"/>
      <c r="B54" s="241"/>
      <c r="C54" s="242"/>
      <c r="D54" s="241"/>
      <c r="E54" s="241"/>
      <c r="F54" s="241"/>
      <c r="G54" s="105"/>
      <c r="H54" s="105"/>
    </row>
    <row r="55" spans="1:8">
      <c r="A55" s="237"/>
      <c r="B55" s="237"/>
      <c r="C55" s="237"/>
      <c r="D55" s="237" t="s">
        <v>57</v>
      </c>
      <c r="E55" s="237"/>
      <c r="F55" s="237"/>
      <c r="G55" s="237"/>
      <c r="H55" s="237"/>
    </row>
    <row r="56" spans="1:8">
      <c r="A56" s="237"/>
      <c r="B56" s="237"/>
      <c r="C56" s="237"/>
      <c r="D56" s="237" t="s">
        <v>84</v>
      </c>
      <c r="E56" s="237"/>
      <c r="F56" s="237"/>
      <c r="G56" s="237"/>
      <c r="H56" s="237"/>
    </row>
  </sheetData>
  <phoneticPr fontId="40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N48"/>
  <sheetViews>
    <sheetView showGridLines="0" zoomScale="85" zoomScaleNormal="85" workbookViewId="0">
      <selection activeCell="F6" sqref="F6"/>
    </sheetView>
  </sheetViews>
  <sheetFormatPr defaultColWidth="4.7109375" defaultRowHeight="15"/>
  <cols>
    <col min="1" max="1" width="9" style="224" customWidth="1"/>
    <col min="2" max="2" width="20.28515625" style="224" customWidth="1"/>
    <col min="3" max="3" width="23.28515625" style="224" customWidth="1"/>
    <col min="4" max="4" width="20.7109375" style="224" customWidth="1"/>
    <col min="5" max="5" width="12.7109375" style="224" bestFit="1" customWidth="1"/>
    <col min="6" max="6" width="28.42578125" style="224" customWidth="1"/>
    <col min="7" max="7" width="24.7109375" style="224" customWidth="1"/>
    <col min="8" max="8" width="10.85546875" style="180" bestFit="1" customWidth="1"/>
    <col min="9" max="9" width="13" style="224" bestFit="1" customWidth="1"/>
    <col min="10" max="10" width="23.28515625" style="224" bestFit="1" customWidth="1"/>
    <col min="11" max="11" width="11.5703125" style="224" bestFit="1" customWidth="1"/>
    <col min="12" max="12" width="7.140625" style="224" bestFit="1" customWidth="1"/>
    <col min="13" max="13" width="4.7109375" style="224"/>
    <col min="14" max="14" width="23.28515625" style="224" bestFit="1" customWidth="1"/>
    <col min="15" max="15" width="7.140625" style="224" bestFit="1" customWidth="1"/>
    <col min="16" max="16" width="23.28515625" style="224" bestFit="1" customWidth="1"/>
    <col min="17" max="17" width="7.140625" style="224" bestFit="1" customWidth="1"/>
    <col min="18" max="16384" width="4.7109375" style="224"/>
  </cols>
  <sheetData>
    <row r="1" spans="1:14" ht="15" customHeight="1">
      <c r="A1" s="271" t="s">
        <v>17</v>
      </c>
      <c r="B1" s="271"/>
      <c r="C1" s="271"/>
      <c r="D1" s="271"/>
      <c r="E1" s="271"/>
      <c r="F1" s="271"/>
      <c r="G1" s="271"/>
    </row>
    <row r="2" spans="1:14" ht="15" customHeight="1">
      <c r="A2" s="271"/>
      <c r="B2" s="271"/>
      <c r="C2" s="271"/>
      <c r="D2" s="271"/>
      <c r="E2" s="271"/>
      <c r="F2" s="271"/>
      <c r="G2" s="271"/>
    </row>
    <row r="3" spans="1:14" ht="15" customHeight="1">
      <c r="A3" s="271"/>
      <c r="B3" s="271"/>
      <c r="C3" s="271"/>
      <c r="D3" s="271"/>
      <c r="E3" s="271"/>
      <c r="F3" s="271"/>
      <c r="G3" s="271"/>
    </row>
    <row r="4" spans="1:14" s="60" customFormat="1" ht="23.25">
      <c r="A4" s="272"/>
      <c r="B4" s="272"/>
      <c r="C4" s="127"/>
      <c r="D4" s="127"/>
      <c r="H4" s="208"/>
    </row>
    <row r="5" spans="1:14" s="60" customFormat="1" ht="23.25">
      <c r="A5" s="121" t="str">
        <f>invoice!A12</f>
        <v>Invoice No. 59-PS-2022-00073</v>
      </c>
      <c r="B5" s="121"/>
      <c r="C5" s="121"/>
      <c r="D5" s="121"/>
      <c r="H5" s="208"/>
    </row>
    <row r="7" spans="1:14" s="61" customFormat="1" ht="21">
      <c r="A7" s="273" t="s">
        <v>18</v>
      </c>
      <c r="B7" s="273" t="s">
        <v>19</v>
      </c>
      <c r="C7" s="273" t="s">
        <v>20</v>
      </c>
      <c r="D7" s="273" t="s">
        <v>10</v>
      </c>
      <c r="E7" s="273" t="s">
        <v>21</v>
      </c>
      <c r="F7" s="273" t="s">
        <v>11</v>
      </c>
      <c r="G7" s="275" t="s">
        <v>12</v>
      </c>
      <c r="H7" s="209"/>
    </row>
    <row r="8" spans="1:14" s="61" customFormat="1" ht="21">
      <c r="A8" s="274"/>
      <c r="B8" s="274"/>
      <c r="C8" s="274">
        <v>5</v>
      </c>
      <c r="D8" s="274">
        <v>5</v>
      </c>
      <c r="E8" s="274"/>
      <c r="F8" s="274"/>
      <c r="G8" s="276"/>
      <c r="H8" s="209"/>
      <c r="J8" s="224"/>
    </row>
    <row r="9" spans="1:14" s="175" customFormat="1" ht="18.75">
      <c r="A9" s="267">
        <v>1</v>
      </c>
      <c r="B9" s="196" t="s">
        <v>64</v>
      </c>
      <c r="C9" s="217" t="s">
        <v>55</v>
      </c>
      <c r="D9" s="217" t="s">
        <v>53</v>
      </c>
      <c r="E9" s="218">
        <f>36*17</f>
        <v>612</v>
      </c>
      <c r="F9" s="197">
        <v>0.39</v>
      </c>
      <c r="G9" s="174">
        <f>+E9*F9</f>
        <v>238.68</v>
      </c>
      <c r="H9" s="210"/>
      <c r="I9" s="189"/>
      <c r="J9" s="224"/>
      <c r="N9" s="4"/>
    </row>
    <row r="10" spans="1:14" s="175" customFormat="1" ht="18.75">
      <c r="A10" s="268"/>
      <c r="B10" s="196" t="s">
        <v>64</v>
      </c>
      <c r="C10" s="217" t="s">
        <v>60</v>
      </c>
      <c r="D10" s="217" t="s">
        <v>53</v>
      </c>
      <c r="E10" s="218">
        <v>960</v>
      </c>
      <c r="F10" s="197">
        <v>0.2</v>
      </c>
      <c r="G10" s="174">
        <v>192</v>
      </c>
      <c r="H10" s="210"/>
      <c r="I10" s="189"/>
      <c r="J10" s="224"/>
      <c r="N10" s="4"/>
    </row>
    <row r="11" spans="1:14" s="175" customFormat="1" ht="18.75">
      <c r="A11" s="269"/>
      <c r="B11" s="196" t="s">
        <v>64</v>
      </c>
      <c r="C11" s="217" t="s">
        <v>54</v>
      </c>
      <c r="D11" s="217" t="s">
        <v>53</v>
      </c>
      <c r="E11" s="218">
        <v>630</v>
      </c>
      <c r="F11" s="232">
        <v>0.27</v>
      </c>
      <c r="G11" s="174">
        <v>170.10000000000002</v>
      </c>
      <c r="H11" s="210"/>
      <c r="I11" s="189"/>
      <c r="J11" s="224"/>
      <c r="N11" s="4"/>
    </row>
    <row r="12" spans="1:14" s="4" customFormat="1" ht="24" customHeight="1" thickBot="1">
      <c r="A12" s="227" t="s">
        <v>22</v>
      </c>
      <c r="B12" s="228"/>
      <c r="C12" s="226"/>
      <c r="D12" s="226"/>
      <c r="E12" s="229">
        <f>SUM(E9:E11)</f>
        <v>2202</v>
      </c>
      <c r="F12" s="230"/>
      <c r="G12" s="231">
        <f>SUM(G9:G11)</f>
        <v>600.78</v>
      </c>
      <c r="H12" s="181"/>
      <c r="I12" s="188"/>
    </row>
    <row r="13" spans="1:14" s="4" customFormat="1" ht="19.5" customHeight="1" thickTop="1">
      <c r="A13" s="224"/>
      <c r="B13" s="224"/>
      <c r="C13" s="224"/>
      <c r="D13" s="224"/>
      <c r="E13" s="198"/>
      <c r="F13" s="224"/>
      <c r="G13" s="224"/>
      <c r="H13" s="181"/>
      <c r="N13" s="224"/>
    </row>
    <row r="14" spans="1:14" s="4" customFormat="1" ht="19.5" customHeight="1">
      <c r="A14" s="224"/>
      <c r="B14" s="224"/>
      <c r="C14" s="224"/>
      <c r="D14" s="224"/>
      <c r="E14" s="198"/>
      <c r="F14" s="224"/>
      <c r="G14" s="224"/>
      <c r="H14" s="211"/>
      <c r="J14" s="224"/>
      <c r="N14" s="224"/>
    </row>
    <row r="15" spans="1:14" ht="15.75">
      <c r="D15" s="205"/>
      <c r="E15" s="198"/>
      <c r="F15" s="198"/>
      <c r="G15" s="199"/>
      <c r="H15" s="212"/>
    </row>
    <row r="16" spans="1:14" s="4" customFormat="1" ht="19.5" customHeight="1">
      <c r="A16" s="270" t="s">
        <v>86</v>
      </c>
      <c r="B16" s="270"/>
      <c r="C16" s="270"/>
      <c r="D16" s="270"/>
      <c r="E16" s="270"/>
      <c r="F16" s="270"/>
      <c r="G16" s="270"/>
      <c r="H16" s="211"/>
      <c r="J16" s="224"/>
      <c r="N16" s="224"/>
    </row>
    <row r="17" spans="1:14" s="4" customFormat="1" ht="19.5" customHeight="1">
      <c r="A17" s="243">
        <v>1</v>
      </c>
      <c r="B17" s="244" t="s">
        <v>85</v>
      </c>
      <c r="C17" s="245" t="s">
        <v>55</v>
      </c>
      <c r="D17" s="246" t="s">
        <v>53</v>
      </c>
      <c r="E17" s="247">
        <v>36</v>
      </c>
      <c r="F17" s="248">
        <v>0.39</v>
      </c>
      <c r="G17" s="249">
        <f>E17*F17</f>
        <v>14.040000000000001</v>
      </c>
      <c r="H17" s="211"/>
      <c r="J17" s="224"/>
      <c r="N17" s="224"/>
    </row>
    <row r="18" spans="1:14" s="4" customFormat="1" ht="19.5" customHeight="1">
      <c r="A18" s="250" t="s">
        <v>22</v>
      </c>
      <c r="B18" s="251"/>
      <c r="C18" s="252"/>
      <c r="D18" s="252"/>
      <c r="E18" s="253">
        <f>SUM(E17:E17)</f>
        <v>36</v>
      </c>
      <c r="F18" s="254"/>
      <c r="G18" s="255">
        <f>SUM(G17:G17)</f>
        <v>14.040000000000001</v>
      </c>
      <c r="H18" s="211"/>
      <c r="J18" s="224"/>
      <c r="N18" s="224"/>
    </row>
    <row r="19" spans="1:14" s="4" customFormat="1" ht="19.5" customHeight="1">
      <c r="A19" s="224"/>
      <c r="B19" s="224"/>
      <c r="D19" s="207"/>
      <c r="E19" s="106"/>
      <c r="F19" s="198"/>
      <c r="G19" s="224"/>
      <c r="H19" s="211"/>
      <c r="J19" s="224"/>
      <c r="N19" s="224"/>
    </row>
    <row r="20" spans="1:14" s="4" customFormat="1" ht="19.5" customHeight="1">
      <c r="A20" s="224"/>
      <c r="B20" s="224"/>
      <c r="D20" s="207"/>
      <c r="E20" s="106"/>
      <c r="F20" s="198"/>
      <c r="G20" s="224"/>
      <c r="H20" s="181"/>
      <c r="J20" s="224"/>
      <c r="N20" s="224"/>
    </row>
    <row r="21" spans="1:14" s="4" customFormat="1" ht="19.5" customHeight="1">
      <c r="A21" s="224"/>
      <c r="B21" s="224"/>
      <c r="D21" s="207"/>
      <c r="E21" s="106"/>
      <c r="F21" s="198"/>
      <c r="G21" s="224"/>
      <c r="H21" s="181"/>
      <c r="J21" s="224"/>
      <c r="N21" s="224"/>
    </row>
    <row r="22" spans="1:14" s="4" customFormat="1" ht="19.5" customHeight="1">
      <c r="A22" s="224"/>
      <c r="B22" s="224"/>
      <c r="D22" s="207"/>
      <c r="E22" s="106"/>
      <c r="F22" s="198"/>
      <c r="G22" s="224"/>
      <c r="H22" s="181"/>
      <c r="J22" s="224"/>
      <c r="N22" s="224"/>
    </row>
    <row r="23" spans="1:14" s="4" customFormat="1" ht="19.5" customHeight="1">
      <c r="A23" s="224"/>
      <c r="B23" s="224"/>
      <c r="D23" s="207"/>
      <c r="E23" s="106"/>
      <c r="F23" s="198"/>
      <c r="G23" s="224"/>
      <c r="H23" s="181"/>
      <c r="J23" s="224"/>
      <c r="N23" s="224"/>
    </row>
    <row r="24" spans="1:14" s="4" customFormat="1" ht="19.5" customHeight="1">
      <c r="A24" s="224"/>
      <c r="B24" s="224"/>
      <c r="D24" s="207"/>
      <c r="E24" s="106"/>
      <c r="F24" s="198"/>
      <c r="G24" s="224"/>
      <c r="H24" s="181"/>
      <c r="J24" s="224"/>
      <c r="N24" s="224"/>
    </row>
    <row r="25" spans="1:14" s="4" customFormat="1" ht="19.5" customHeight="1">
      <c r="A25" s="224"/>
      <c r="B25" s="224"/>
      <c r="D25" s="207"/>
      <c r="E25" s="106"/>
      <c r="F25" s="198"/>
      <c r="G25" s="224"/>
      <c r="H25" s="181"/>
      <c r="J25" s="224"/>
    </row>
    <row r="26" spans="1:14" s="4" customFormat="1" ht="19.5" customHeight="1">
      <c r="A26" s="224"/>
      <c r="B26" s="224"/>
      <c r="D26" s="206"/>
      <c r="E26" s="224"/>
      <c r="F26" s="198"/>
      <c r="G26" s="224"/>
      <c r="H26" s="181"/>
    </row>
    <row r="27" spans="1:14" s="4" customFormat="1" ht="19.5" customHeight="1">
      <c r="A27" s="224"/>
      <c r="B27" s="224"/>
      <c r="D27" s="206"/>
      <c r="E27" s="224"/>
      <c r="F27" s="198"/>
      <c r="G27" s="224"/>
      <c r="H27" s="181"/>
    </row>
    <row r="28" spans="1:14" s="4" customFormat="1" ht="19.5" customHeight="1">
      <c r="A28" s="224"/>
      <c r="B28" s="224"/>
      <c r="D28" s="206"/>
      <c r="E28" s="224"/>
      <c r="F28" s="198"/>
      <c r="G28" s="224"/>
      <c r="H28" s="181"/>
    </row>
    <row r="29" spans="1:14" s="4" customFormat="1" ht="19.5" customHeight="1">
      <c r="A29" s="224"/>
      <c r="B29" s="224"/>
      <c r="D29" s="206"/>
      <c r="E29" s="224"/>
      <c r="F29" s="198"/>
      <c r="G29" s="224"/>
      <c r="H29" s="181"/>
    </row>
    <row r="30" spans="1:14" s="4" customFormat="1" ht="19.5" customHeight="1">
      <c r="A30" s="224"/>
      <c r="B30" s="224"/>
      <c r="D30" s="206"/>
      <c r="E30" s="224"/>
      <c r="F30" s="198"/>
      <c r="G30" s="224"/>
      <c r="H30" s="181"/>
    </row>
    <row r="31" spans="1:14" s="4" customFormat="1" ht="32.25" customHeight="1">
      <c r="A31" s="224"/>
      <c r="B31" s="224"/>
      <c r="D31" s="206"/>
      <c r="E31" s="224"/>
      <c r="F31" s="198"/>
      <c r="G31" s="224"/>
      <c r="H31" s="181"/>
    </row>
    <row r="32" spans="1:14" ht="24.95" customHeight="1">
      <c r="D32" s="206"/>
      <c r="F32" s="198"/>
    </row>
    <row r="33" spans="1:8" ht="24.95" customHeight="1">
      <c r="A33" s="200"/>
      <c r="G33" s="201"/>
    </row>
    <row r="34" spans="1:8" ht="24.95" customHeight="1"/>
    <row r="35" spans="1:8" ht="24.95" customHeight="1"/>
    <row r="36" spans="1:8" ht="24.95" customHeight="1"/>
    <row r="37" spans="1:8" ht="24.95" customHeight="1"/>
    <row r="38" spans="1:8" ht="24.95" hidden="1" customHeight="1"/>
    <row r="39" spans="1:8" ht="24.95" hidden="1" customHeight="1"/>
    <row r="40" spans="1:8" ht="24.95" hidden="1" customHeight="1"/>
    <row r="41" spans="1:8" ht="24.95" hidden="1" customHeight="1">
      <c r="H41" s="224"/>
    </row>
    <row r="42" spans="1:8" ht="24.95" hidden="1" customHeight="1">
      <c r="H42" s="224"/>
    </row>
    <row r="43" spans="1:8" ht="24.95" hidden="1" customHeight="1">
      <c r="H43" s="224"/>
    </row>
    <row r="44" spans="1:8" ht="24.95" hidden="1" customHeight="1">
      <c r="H44" s="224"/>
    </row>
    <row r="45" spans="1:8" ht="24.95" hidden="1" customHeight="1">
      <c r="H45" s="224"/>
    </row>
    <row r="46" spans="1:8" ht="24.95" customHeight="1">
      <c r="H46" s="224"/>
    </row>
    <row r="47" spans="1:8" ht="24.95" customHeight="1">
      <c r="H47" s="224"/>
    </row>
    <row r="48" spans="1:8" ht="24.95" customHeight="1">
      <c r="H48" s="224"/>
    </row>
  </sheetData>
  <mergeCells count="11">
    <mergeCell ref="A9:A11"/>
    <mergeCell ref="A16:G16"/>
    <mergeCell ref="A1:G3"/>
    <mergeCell ref="A4:B4"/>
    <mergeCell ref="A7:A8"/>
    <mergeCell ref="B7:B8"/>
    <mergeCell ref="C7:C8"/>
    <mergeCell ref="D7:D8"/>
    <mergeCell ref="E7:E8"/>
    <mergeCell ref="F7:F8"/>
    <mergeCell ref="G7:G8"/>
  </mergeCells>
  <phoneticPr fontId="40"/>
  <conditionalFormatting sqref="C19:C1048576 C13:C15 C1:C8">
    <cfRule type="duplicateValues" dxfId="3" priority="4"/>
  </conditionalFormatting>
  <conditionalFormatting sqref="C10">
    <cfRule type="duplicateValues" dxfId="2" priority="3"/>
  </conditionalFormatting>
  <conditionalFormatting sqref="C17">
    <cfRule type="duplicateValues" dxfId="1" priority="19"/>
  </conditionalFormatting>
  <printOptions horizontalCentered="1"/>
  <pageMargins left="0.70866141732283472" right="0.70866141732283472" top="0.31496062992125984" bottom="0.74803149606299213" header="0.31496062992125984" footer="0.31496062992125984"/>
  <pageSetup paperSize="9" scale="57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P73"/>
  <sheetViews>
    <sheetView topLeftCell="A34" zoomScale="85" zoomScaleNormal="85" zoomScalePageLayoutView="85" workbookViewId="0">
      <selection activeCell="G55" sqref="G55"/>
    </sheetView>
  </sheetViews>
  <sheetFormatPr defaultRowHeight="15"/>
  <cols>
    <col min="1" max="3" width="9.140625" style="1"/>
    <col min="4" max="4" width="10.42578125" style="1" customWidth="1"/>
    <col min="5" max="5" width="14.28515625" style="1" bestFit="1" customWidth="1"/>
    <col min="6" max="6" width="14" customWidth="1"/>
    <col min="8" max="8" width="5.42578125" bestFit="1" customWidth="1"/>
    <col min="9" max="10" width="9.140625" style="1" customWidth="1"/>
    <col min="11" max="11" width="6.5703125" style="1" customWidth="1"/>
    <col min="12" max="12" width="5" style="1" customWidth="1"/>
    <col min="13" max="13" width="11.140625" style="1" customWidth="1"/>
    <col min="14" max="14" width="12.7109375" style="1" customWidth="1"/>
  </cols>
  <sheetData>
    <row r="1" spans="1:14" ht="24.95" customHeight="1"/>
    <row r="2" spans="1:14" ht="24.95" customHeight="1"/>
    <row r="3" spans="1:14" ht="33" customHeight="1">
      <c r="N3" s="2"/>
    </row>
    <row r="4" spans="1:14" ht="20.25" customHeight="1">
      <c r="N4" s="2"/>
    </row>
    <row r="5" spans="1:14" ht="20.100000000000001" customHeight="1">
      <c r="F5" s="3" t="s">
        <v>0</v>
      </c>
      <c r="G5" s="4" t="s">
        <v>1</v>
      </c>
      <c r="H5" s="4"/>
      <c r="N5" s="2"/>
    </row>
    <row r="6" spans="1:14" ht="20.100000000000001" customHeight="1">
      <c r="F6" s="3" t="s">
        <v>2</v>
      </c>
      <c r="G6" s="4" t="s">
        <v>3</v>
      </c>
      <c r="H6" s="4"/>
    </row>
    <row r="12" spans="1:14" ht="15" customHeight="1">
      <c r="A12" s="279" t="str">
        <f>+'Sales Contract'!B44</f>
        <v>Invoice No. 59-PS-2022-00073</v>
      </c>
      <c r="B12" s="280"/>
      <c r="C12" s="280"/>
      <c r="D12" s="280"/>
      <c r="E12" s="280"/>
      <c r="F12" s="280"/>
      <c r="G12" s="280"/>
      <c r="H12" s="281"/>
      <c r="I12" s="285" t="s">
        <v>92</v>
      </c>
      <c r="J12" s="285"/>
      <c r="K12" s="285"/>
      <c r="L12" s="285"/>
      <c r="M12" s="285"/>
      <c r="N12" s="285"/>
    </row>
    <row r="13" spans="1:14" ht="15" customHeight="1">
      <c r="A13" s="282"/>
      <c r="B13" s="283"/>
      <c r="C13" s="283"/>
      <c r="D13" s="283"/>
      <c r="E13" s="283"/>
      <c r="F13" s="283"/>
      <c r="G13" s="283"/>
      <c r="H13" s="284"/>
      <c r="I13" s="285"/>
      <c r="J13" s="285"/>
      <c r="K13" s="285"/>
      <c r="L13" s="285"/>
      <c r="M13" s="285"/>
      <c r="N13" s="285"/>
    </row>
    <row r="14" spans="1:14" ht="15" customHeight="1">
      <c r="A14" s="282"/>
      <c r="B14" s="283"/>
      <c r="C14" s="283"/>
      <c r="D14" s="283"/>
      <c r="E14" s="283"/>
      <c r="F14" s="283"/>
      <c r="G14" s="283"/>
      <c r="H14" s="284"/>
      <c r="I14" s="285"/>
      <c r="J14" s="285"/>
      <c r="K14" s="285"/>
      <c r="L14" s="285"/>
      <c r="M14" s="285"/>
      <c r="N14" s="285"/>
    </row>
    <row r="15" spans="1:14" ht="15" customHeight="1">
      <c r="A15" s="286" t="s">
        <v>4</v>
      </c>
      <c r="B15" s="286"/>
      <c r="C15" s="286"/>
      <c r="D15" s="287" t="s">
        <v>61</v>
      </c>
      <c r="E15" s="287"/>
      <c r="F15" s="287"/>
      <c r="G15" s="287"/>
      <c r="H15" s="287"/>
      <c r="I15" s="5"/>
      <c r="J15" s="6"/>
      <c r="K15" s="6"/>
      <c r="L15" s="6"/>
      <c r="M15" s="6"/>
      <c r="N15" s="7"/>
    </row>
    <row r="16" spans="1:14" ht="15" customHeight="1">
      <c r="A16" s="286"/>
      <c r="B16" s="286"/>
      <c r="C16" s="286"/>
      <c r="D16" s="287"/>
      <c r="E16" s="287"/>
      <c r="F16" s="287"/>
      <c r="G16" s="287"/>
      <c r="H16" s="287"/>
      <c r="I16" s="8"/>
      <c r="J16" s="9"/>
      <c r="K16" s="9"/>
      <c r="L16" s="9"/>
      <c r="M16" s="9"/>
      <c r="N16" s="10"/>
    </row>
    <row r="17" spans="1:14" ht="15" customHeight="1">
      <c r="A17" s="286"/>
      <c r="B17" s="286"/>
      <c r="C17" s="286"/>
      <c r="D17" s="287"/>
      <c r="E17" s="287"/>
      <c r="F17" s="287"/>
      <c r="G17" s="287"/>
      <c r="H17" s="287"/>
      <c r="I17" s="8"/>
      <c r="J17" s="9"/>
      <c r="K17" s="9"/>
      <c r="L17" s="9"/>
      <c r="M17" s="9"/>
      <c r="N17" s="10"/>
    </row>
    <row r="18" spans="1:14" ht="20.25" customHeight="1">
      <c r="A18" s="140" t="s">
        <v>5</v>
      </c>
      <c r="B18" s="135"/>
      <c r="C18" s="12"/>
      <c r="D18" s="12"/>
      <c r="E18" s="12"/>
      <c r="F18" s="12"/>
      <c r="G18" s="12"/>
      <c r="H18" s="13"/>
      <c r="I18" s="288" t="s">
        <v>6</v>
      </c>
      <c r="J18" s="289"/>
      <c r="K18" s="289"/>
      <c r="L18" s="289"/>
      <c r="M18" s="289"/>
      <c r="N18" s="290"/>
    </row>
    <row r="19" spans="1:14" ht="15.75" customHeight="1">
      <c r="A19" s="132" t="s">
        <v>37</v>
      </c>
      <c r="B19" s="15"/>
      <c r="C19" s="15"/>
      <c r="D19" s="15"/>
      <c r="E19" s="15"/>
      <c r="F19" s="15"/>
      <c r="G19" s="15"/>
      <c r="H19" s="16"/>
      <c r="I19" s="288"/>
      <c r="J19" s="289"/>
      <c r="K19" s="289"/>
      <c r="L19" s="289"/>
      <c r="M19" s="289"/>
      <c r="N19" s="290"/>
    </row>
    <row r="20" spans="1:14" ht="15.75" customHeight="1">
      <c r="A20" s="20" t="s">
        <v>38</v>
      </c>
      <c r="B20" s="134"/>
      <c r="C20" s="134"/>
      <c r="D20" s="134"/>
      <c r="E20" s="134"/>
      <c r="F20" s="134"/>
      <c r="G20" s="15"/>
      <c r="H20" s="16"/>
      <c r="I20" s="288"/>
      <c r="J20" s="289"/>
      <c r="K20" s="289"/>
      <c r="L20" s="289"/>
      <c r="M20" s="289"/>
      <c r="N20" s="290"/>
    </row>
    <row r="21" spans="1:14" ht="15.75" customHeight="1">
      <c r="A21" s="20" t="s">
        <v>43</v>
      </c>
      <c r="B21" s="134"/>
      <c r="C21" s="134"/>
      <c r="D21" s="134"/>
      <c r="E21" s="134"/>
      <c r="F21" s="134"/>
      <c r="G21" s="15"/>
      <c r="H21" s="16"/>
      <c r="I21" s="235" t="s">
        <v>62</v>
      </c>
      <c r="J21" s="235"/>
      <c r="K21" s="235"/>
      <c r="L21" s="18"/>
      <c r="M21" s="18"/>
      <c r="N21" s="19"/>
    </row>
    <row r="22" spans="1:14" ht="15.75" customHeight="1">
      <c r="A22" s="116" t="s">
        <v>39</v>
      </c>
      <c r="B22" s="15"/>
      <c r="C22" s="15"/>
      <c r="D22" s="15"/>
      <c r="E22" s="15"/>
      <c r="F22" s="15"/>
      <c r="G22" s="15"/>
      <c r="H22" s="16"/>
      <c r="I22" s="235"/>
      <c r="J22" s="235"/>
      <c r="K22" s="235"/>
      <c r="L22" s="18"/>
      <c r="M22" s="18"/>
      <c r="N22" s="19"/>
    </row>
    <row r="23" spans="1:14" ht="15.75" customHeight="1">
      <c r="A23" s="136" t="s">
        <v>40</v>
      </c>
      <c r="B23" s="15"/>
      <c r="C23" s="15"/>
      <c r="D23" s="15"/>
      <c r="E23" s="15"/>
      <c r="F23" s="15"/>
      <c r="G23" s="15"/>
      <c r="H23" s="16"/>
      <c r="I23" s="235"/>
      <c r="J23" s="235"/>
      <c r="K23" s="235"/>
      <c r="L23" s="18"/>
      <c r="M23" s="18"/>
      <c r="N23" s="19"/>
    </row>
    <row r="24" spans="1:14" ht="15.75" customHeight="1">
      <c r="A24" s="116"/>
      <c r="B24" s="15"/>
      <c r="C24" s="15"/>
      <c r="D24" s="130"/>
      <c r="E24" s="15"/>
      <c r="F24" s="15"/>
      <c r="G24" s="15"/>
      <c r="H24" s="16"/>
      <c r="I24" s="18"/>
      <c r="J24" s="18"/>
      <c r="K24" s="18"/>
      <c r="L24" s="18"/>
      <c r="M24" s="18"/>
      <c r="N24" s="19"/>
    </row>
    <row r="25" spans="1:14" ht="15.75" customHeight="1">
      <c r="A25" s="133"/>
      <c r="B25" s="21"/>
      <c r="C25" s="21"/>
      <c r="D25" s="128"/>
      <c r="E25" s="21"/>
      <c r="F25" s="21"/>
      <c r="G25" s="21"/>
      <c r="H25" s="22"/>
      <c r="I25" s="18"/>
      <c r="J25" s="18"/>
      <c r="K25" s="18"/>
      <c r="L25" s="18"/>
      <c r="M25" s="18"/>
      <c r="N25" s="19"/>
    </row>
    <row r="26" spans="1:14" ht="20.25" customHeight="1">
      <c r="A26" s="11"/>
      <c r="B26" s="12"/>
      <c r="C26" s="12"/>
      <c r="D26" s="12"/>
      <c r="E26" s="12"/>
      <c r="F26" s="12"/>
      <c r="G26" s="12"/>
      <c r="H26" s="13"/>
      <c r="I26" s="23"/>
      <c r="J26" s="18"/>
      <c r="K26" s="18"/>
      <c r="L26" s="18"/>
      <c r="M26" s="18"/>
      <c r="N26" s="19"/>
    </row>
    <row r="27" spans="1:14" ht="15" customHeight="1">
      <c r="A27" s="24"/>
      <c r="B27" s="15"/>
      <c r="C27" s="15"/>
      <c r="D27" s="15"/>
      <c r="E27" s="15"/>
      <c r="F27" s="15"/>
      <c r="G27" s="15"/>
      <c r="H27" s="16"/>
      <c r="I27" s="23"/>
      <c r="J27" s="18"/>
      <c r="K27" s="18"/>
      <c r="L27" s="18"/>
      <c r="M27" s="18"/>
      <c r="N27" s="19"/>
    </row>
    <row r="28" spans="1:14" ht="19.5" customHeight="1">
      <c r="A28" s="129"/>
      <c r="B28" s="130"/>
      <c r="C28" s="130"/>
      <c r="D28" s="15"/>
      <c r="E28" s="277"/>
      <c r="F28" s="278"/>
      <c r="G28" s="15"/>
      <c r="H28" s="16"/>
      <c r="I28" s="23"/>
      <c r="J28" s="18"/>
      <c r="K28" s="18"/>
      <c r="L28" s="18"/>
      <c r="M28" s="18"/>
      <c r="N28" s="19"/>
    </row>
    <row r="29" spans="1:14" ht="15" customHeight="1">
      <c r="A29" s="24"/>
      <c r="B29" s="15"/>
      <c r="C29" s="15"/>
      <c r="D29" s="15"/>
      <c r="E29" s="15"/>
      <c r="F29" s="15"/>
      <c r="G29" s="15"/>
      <c r="H29" s="16"/>
      <c r="I29" s="178" t="s">
        <v>93</v>
      </c>
      <c r="J29" s="26"/>
      <c r="K29" s="18"/>
      <c r="L29" s="18"/>
      <c r="M29" s="18"/>
      <c r="N29" s="19"/>
    </row>
    <row r="30" spans="1:14" ht="15" customHeight="1">
      <c r="A30" s="27" t="s">
        <v>8</v>
      </c>
      <c r="B30" s="28"/>
      <c r="C30" s="28"/>
      <c r="D30" s="28"/>
      <c r="E30" s="28"/>
      <c r="F30" s="28"/>
      <c r="G30" s="28"/>
      <c r="H30" s="29"/>
      <c r="I30" s="23"/>
      <c r="J30" s="18"/>
      <c r="K30" s="18"/>
      <c r="L30" s="18"/>
      <c r="M30" s="18"/>
      <c r="N30" s="19"/>
    </row>
    <row r="31" spans="1:14" ht="15" customHeight="1">
      <c r="A31" s="30"/>
      <c r="B31" s="31"/>
      <c r="C31" s="31"/>
      <c r="D31" s="31"/>
      <c r="E31" s="31"/>
      <c r="F31" s="31"/>
      <c r="G31" s="31"/>
      <c r="H31" s="32"/>
      <c r="I31" s="292"/>
      <c r="J31" s="293"/>
      <c r="K31" s="293"/>
      <c r="L31" s="293"/>
      <c r="M31" s="293"/>
      <c r="N31" s="294"/>
    </row>
    <row r="32" spans="1:14" ht="15" customHeight="1">
      <c r="A32" s="30" t="s">
        <v>9</v>
      </c>
      <c r="B32" s="31"/>
      <c r="C32" s="31"/>
      <c r="D32" s="31"/>
      <c r="E32" s="30" t="s">
        <v>41</v>
      </c>
      <c r="F32" s="31"/>
      <c r="G32" s="31"/>
      <c r="H32" s="32"/>
      <c r="I32" s="292"/>
      <c r="J32" s="293"/>
      <c r="K32" s="293"/>
      <c r="L32" s="293"/>
      <c r="M32" s="293"/>
      <c r="N32" s="294"/>
    </row>
    <row r="33" spans="1:16" ht="15" customHeight="1">
      <c r="A33" s="33"/>
      <c r="B33" s="34"/>
      <c r="C33" s="34"/>
      <c r="D33" s="34"/>
      <c r="E33" s="34"/>
      <c r="F33" s="34"/>
      <c r="G33" s="34"/>
      <c r="H33" s="35"/>
      <c r="I33" s="292"/>
      <c r="J33" s="293"/>
      <c r="K33" s="293"/>
      <c r="L33" s="293"/>
      <c r="M33" s="293"/>
      <c r="N33" s="294"/>
    </row>
    <row r="34" spans="1:16" ht="15" customHeight="1">
      <c r="A34" s="279" t="s">
        <v>44</v>
      </c>
      <c r="B34" s="295"/>
      <c r="C34" s="295"/>
      <c r="D34" s="295"/>
      <c r="E34" s="295"/>
      <c r="F34" s="295"/>
      <c r="G34" s="295"/>
      <c r="H34" s="296"/>
      <c r="I34" s="292"/>
      <c r="J34" s="293"/>
      <c r="K34" s="293"/>
      <c r="L34" s="293"/>
      <c r="M34" s="293"/>
      <c r="N34" s="294"/>
    </row>
    <row r="35" spans="1:16" ht="15" customHeight="1">
      <c r="A35" s="297"/>
      <c r="B35" s="298"/>
      <c r="C35" s="298"/>
      <c r="D35" s="298"/>
      <c r="E35" s="298"/>
      <c r="F35" s="298"/>
      <c r="G35" s="298"/>
      <c r="H35" s="299"/>
      <c r="I35" s="292"/>
      <c r="J35" s="293"/>
      <c r="K35" s="293"/>
      <c r="L35" s="293"/>
      <c r="M35" s="293"/>
      <c r="N35" s="294"/>
    </row>
    <row r="36" spans="1:16" ht="15" customHeight="1">
      <c r="A36" s="300"/>
      <c r="B36" s="301"/>
      <c r="C36" s="301"/>
      <c r="D36" s="301"/>
      <c r="E36" s="301"/>
      <c r="F36" s="301"/>
      <c r="G36" s="301"/>
      <c r="H36" s="302"/>
      <c r="I36" s="292"/>
      <c r="J36" s="293"/>
      <c r="K36" s="293"/>
      <c r="L36" s="293"/>
      <c r="M36" s="293"/>
      <c r="N36" s="294"/>
    </row>
    <row r="37" spans="1:16" ht="15" customHeight="1">
      <c r="A37" s="303" t="s">
        <v>10</v>
      </c>
      <c r="B37" s="304"/>
      <c r="C37" s="304"/>
      <c r="D37" s="304"/>
      <c r="E37" s="304"/>
      <c r="F37" s="304"/>
      <c r="G37" s="304"/>
      <c r="H37" s="304"/>
      <c r="I37" s="307" t="s">
        <v>11</v>
      </c>
      <c r="J37" s="307"/>
      <c r="K37" s="307"/>
      <c r="L37" s="308" t="s">
        <v>12</v>
      </c>
      <c r="M37" s="309"/>
      <c r="N37" s="310"/>
    </row>
    <row r="38" spans="1:16" ht="15" customHeight="1">
      <c r="A38" s="305"/>
      <c r="B38" s="306"/>
      <c r="C38" s="306"/>
      <c r="D38" s="306"/>
      <c r="E38" s="306"/>
      <c r="F38" s="306"/>
      <c r="G38" s="306"/>
      <c r="H38" s="306"/>
      <c r="I38" s="307"/>
      <c r="J38" s="307"/>
      <c r="K38" s="307"/>
      <c r="L38" s="311"/>
      <c r="M38" s="312"/>
      <c r="N38" s="313"/>
    </row>
    <row r="39" spans="1:16" ht="15" customHeight="1">
      <c r="A39" s="327" t="s">
        <v>42</v>
      </c>
      <c r="B39" s="328"/>
      <c r="C39" s="328"/>
      <c r="D39" s="328"/>
      <c r="E39" s="328"/>
      <c r="F39" s="328"/>
      <c r="G39" s="328"/>
      <c r="H39" s="36"/>
      <c r="I39" s="5"/>
      <c r="J39" s="6"/>
      <c r="K39" s="6"/>
      <c r="L39" s="5"/>
      <c r="M39" s="6"/>
      <c r="N39" s="7"/>
    </row>
    <row r="40" spans="1:16" ht="15" customHeight="1">
      <c r="A40" s="327"/>
      <c r="B40" s="328"/>
      <c r="C40" s="328"/>
      <c r="D40" s="328"/>
      <c r="E40" s="328"/>
      <c r="F40" s="328"/>
      <c r="G40" s="328"/>
      <c r="H40" s="36"/>
      <c r="I40" s="5"/>
      <c r="J40" s="6"/>
      <c r="K40" s="6"/>
      <c r="L40" s="330" t="s">
        <v>89</v>
      </c>
      <c r="M40" s="331"/>
      <c r="N40" s="332"/>
    </row>
    <row r="41" spans="1:16" ht="15" customHeight="1">
      <c r="A41" s="327"/>
      <c r="B41" s="328"/>
      <c r="C41" s="328"/>
      <c r="D41" s="328"/>
      <c r="E41" s="328"/>
      <c r="F41" s="328"/>
      <c r="G41" s="328"/>
      <c r="H41" s="36"/>
      <c r="I41" s="5"/>
      <c r="J41" s="6"/>
      <c r="K41" s="6"/>
      <c r="L41" s="330"/>
      <c r="M41" s="331"/>
      <c r="N41" s="332"/>
    </row>
    <row r="42" spans="1:16" ht="15" customHeight="1">
      <c r="A42" s="314" t="s">
        <v>13</v>
      </c>
      <c r="B42" s="315"/>
      <c r="C42" s="315"/>
      <c r="D42" s="315"/>
      <c r="E42" s="315"/>
      <c r="F42" s="315"/>
      <c r="G42" s="315"/>
      <c r="H42" s="316"/>
      <c r="I42" s="5"/>
      <c r="J42" s="6"/>
      <c r="K42" s="6"/>
      <c r="L42" s="317">
        <f>'invoice attachment'!G14</f>
        <v>926.69999999999993</v>
      </c>
      <c r="M42" s="318"/>
      <c r="N42" s="319"/>
      <c r="P42" s="37"/>
    </row>
    <row r="43" spans="1:16" ht="15" customHeight="1">
      <c r="A43" s="20"/>
      <c r="B43" s="15"/>
      <c r="C43" s="15"/>
      <c r="D43" s="15"/>
      <c r="E43" s="15"/>
      <c r="F43" s="15"/>
      <c r="G43" s="15"/>
      <c r="H43" s="16"/>
      <c r="I43" s="5"/>
      <c r="J43" s="6"/>
      <c r="K43" s="6"/>
      <c r="L43" s="38"/>
      <c r="M43" s="39"/>
      <c r="N43" s="40"/>
    </row>
    <row r="44" spans="1:16" ht="15" customHeight="1">
      <c r="A44" s="20"/>
      <c r="B44" s="15"/>
      <c r="C44" s="15"/>
      <c r="D44" s="15"/>
      <c r="E44" s="15"/>
      <c r="F44" s="15"/>
      <c r="G44" s="15"/>
      <c r="H44" s="16"/>
      <c r="I44" s="5"/>
      <c r="J44" s="6"/>
      <c r="K44" s="6"/>
      <c r="L44" s="38"/>
      <c r="M44" s="39"/>
      <c r="N44" s="40"/>
    </row>
    <row r="45" spans="1:16" ht="15" customHeight="1">
      <c r="A45" s="20"/>
      <c r="B45" s="21"/>
      <c r="C45" s="21"/>
      <c r="D45" s="21"/>
      <c r="E45" s="21"/>
      <c r="F45" s="21"/>
      <c r="G45" s="21"/>
      <c r="H45" s="22"/>
      <c r="I45" s="5"/>
      <c r="J45" s="6"/>
      <c r="K45" s="6"/>
      <c r="L45" s="41"/>
      <c r="M45" s="42"/>
      <c r="N45" s="43"/>
    </row>
    <row r="46" spans="1:16" ht="15" customHeight="1">
      <c r="A46" s="44"/>
      <c r="B46" s="45"/>
      <c r="C46" s="45"/>
      <c r="D46" s="6"/>
      <c r="E46" s="6"/>
      <c r="F46" s="6"/>
      <c r="G46" s="6"/>
      <c r="H46" s="46"/>
      <c r="I46" s="5"/>
      <c r="J46" s="6"/>
      <c r="K46" s="7"/>
      <c r="L46" s="320">
        <f>'invoice attachment'!G14</f>
        <v>926.69999999999993</v>
      </c>
      <c r="M46" s="320"/>
      <c r="N46" s="321"/>
    </row>
    <row r="47" spans="1:16" ht="18" customHeight="1">
      <c r="A47" s="176" t="s">
        <v>87</v>
      </c>
      <c r="B47" s="173">
        <f>+'invoice attachment'!E14</f>
        <v>3330</v>
      </c>
      <c r="C47" s="173"/>
      <c r="D47" s="172"/>
      <c r="E47" s="177" t="s">
        <v>94</v>
      </c>
      <c r="F47" s="47"/>
      <c r="G47" s="47"/>
      <c r="H47" s="47"/>
      <c r="I47" s="5"/>
      <c r="J47" s="6"/>
      <c r="K47" s="7"/>
      <c r="L47" s="322"/>
      <c r="M47" s="322"/>
      <c r="N47" s="323"/>
    </row>
    <row r="48" spans="1:16" ht="15" customHeight="1">
      <c r="A48" s="48"/>
      <c r="B48" s="47"/>
      <c r="C48" s="47"/>
      <c r="D48" s="47"/>
      <c r="E48" s="47"/>
      <c r="F48" s="47"/>
      <c r="G48" s="47"/>
      <c r="H48" s="47"/>
      <c r="I48" s="49"/>
      <c r="J48" s="50"/>
      <c r="K48" s="51"/>
      <c r="L48" s="324"/>
      <c r="M48" s="324"/>
      <c r="N48" s="325"/>
    </row>
    <row r="49" spans="1:15" ht="15" customHeight="1">
      <c r="A49" s="52"/>
      <c r="B49" s="47"/>
      <c r="C49" s="47"/>
      <c r="D49" s="47"/>
      <c r="E49" s="47"/>
      <c r="F49" s="47"/>
      <c r="G49" s="47"/>
      <c r="H49" s="47"/>
      <c r="I49" s="45"/>
      <c r="J49" s="45"/>
      <c r="K49" s="45"/>
      <c r="L49" s="12"/>
      <c r="M49" s="12"/>
      <c r="N49" s="13"/>
    </row>
    <row r="50" spans="1:15" ht="15" customHeight="1">
      <c r="A50" s="52"/>
      <c r="B50" s="47"/>
      <c r="C50" s="47"/>
      <c r="D50" s="47"/>
      <c r="E50" s="47"/>
      <c r="F50" s="47"/>
      <c r="G50" s="47"/>
      <c r="H50" s="47"/>
      <c r="I50" s="6"/>
      <c r="J50" s="6"/>
      <c r="K50" s="6"/>
      <c r="L50" s="15"/>
      <c r="M50" s="15"/>
      <c r="N50" s="16"/>
    </row>
    <row r="51" spans="1:15" ht="15" customHeight="1">
      <c r="A51" s="151" t="s">
        <v>48</v>
      </c>
      <c r="B51" s="169"/>
      <c r="C51" s="152"/>
      <c r="D51" s="122"/>
      <c r="E51" s="18"/>
      <c r="F51" s="53"/>
      <c r="G51" s="47"/>
      <c r="H51" s="47"/>
      <c r="I51" s="122"/>
      <c r="J51" s="122"/>
      <c r="K51" s="122"/>
      <c r="L51" s="123"/>
      <c r="M51" s="123"/>
      <c r="N51" s="16"/>
    </row>
    <row r="52" spans="1:15" ht="15" customHeight="1">
      <c r="A52" s="151" t="s">
        <v>49</v>
      </c>
      <c r="B52" s="170"/>
      <c r="C52" s="153"/>
      <c r="D52" s="124"/>
      <c r="E52" s="96"/>
      <c r="F52" s="96"/>
      <c r="G52" s="124"/>
      <c r="H52" s="125"/>
      <c r="I52" s="124"/>
      <c r="J52" s="125"/>
      <c r="K52" s="110"/>
      <c r="L52" s="124"/>
      <c r="M52" s="124"/>
      <c r="N52" s="126"/>
    </row>
    <row r="53" spans="1:15" ht="15" customHeight="1">
      <c r="A53" s="95"/>
      <c r="B53" s="101"/>
      <c r="C53" s="97"/>
      <c r="D53" s="101"/>
      <c r="E53" s="96"/>
      <c r="F53" s="96"/>
      <c r="G53" s="97"/>
      <c r="H53" s="109"/>
      <c r="I53" s="114"/>
      <c r="J53" s="99"/>
      <c r="K53" s="110"/>
      <c r="L53" s="98"/>
      <c r="M53" s="108"/>
      <c r="N53" s="100"/>
    </row>
    <row r="54" spans="1:15" ht="15" customHeight="1">
      <c r="A54" s="154">
        <v>2</v>
      </c>
      <c r="B54" s="149" t="s">
        <v>46</v>
      </c>
      <c r="C54" s="156"/>
      <c r="D54" s="156"/>
      <c r="E54" s="155">
        <v>2100</v>
      </c>
      <c r="F54" s="155">
        <f>E54*A54</f>
        <v>4200</v>
      </c>
      <c r="G54" s="156"/>
      <c r="H54" s="150">
        <v>10.5</v>
      </c>
      <c r="I54" s="157" t="s">
        <v>14</v>
      </c>
      <c r="J54" s="158" t="s">
        <v>47</v>
      </c>
      <c r="K54" s="329">
        <f>H54*A54</f>
        <v>21</v>
      </c>
      <c r="L54" s="329"/>
      <c r="M54" s="148" t="s">
        <v>14</v>
      </c>
      <c r="N54" s="145"/>
      <c r="O54" s="146"/>
    </row>
    <row r="55" spans="1:15" ht="15" customHeight="1">
      <c r="A55" s="159"/>
      <c r="B55" s="160"/>
      <c r="C55" s="161"/>
      <c r="D55" s="160"/>
      <c r="E55" s="162"/>
      <c r="F55" s="162"/>
      <c r="G55" s="161"/>
      <c r="H55" s="163"/>
      <c r="I55" s="164"/>
      <c r="J55" s="165"/>
      <c r="K55" s="166"/>
      <c r="L55" s="167"/>
      <c r="M55" s="168"/>
      <c r="N55" s="108"/>
    </row>
    <row r="56" spans="1:15" ht="15" customHeight="1">
      <c r="F56" s="326" t="s">
        <v>15</v>
      </c>
      <c r="G56" s="326"/>
      <c r="H56" s="326"/>
      <c r="I56" s="326"/>
      <c r="J56" s="326"/>
      <c r="K56" s="326"/>
      <c r="L56" s="326"/>
      <c r="M56" s="326"/>
      <c r="N56" s="326"/>
    </row>
    <row r="57" spans="1:15" ht="7.5" customHeight="1">
      <c r="F57" s="326"/>
      <c r="G57" s="326"/>
      <c r="H57" s="326"/>
      <c r="I57" s="326"/>
      <c r="J57" s="326"/>
      <c r="K57" s="326"/>
      <c r="L57" s="326"/>
      <c r="M57" s="326"/>
      <c r="N57" s="326"/>
    </row>
    <row r="58" spans="1:15" ht="15" customHeight="1">
      <c r="F58" s="54"/>
      <c r="G58" s="54"/>
      <c r="H58" s="54"/>
      <c r="I58" s="54"/>
      <c r="J58" s="54"/>
      <c r="K58" s="54"/>
      <c r="L58" s="54"/>
      <c r="M58" s="54"/>
      <c r="N58" s="54"/>
    </row>
    <row r="59" spans="1:15" ht="15" customHeight="1">
      <c r="F59" s="4" t="s">
        <v>16</v>
      </c>
    </row>
    <row r="60" spans="1:15" ht="15" customHeight="1"/>
    <row r="61" spans="1:15" ht="15" customHeight="1"/>
    <row r="62" spans="1:15" ht="21" customHeight="1" thickBot="1">
      <c r="F62" s="55"/>
      <c r="G62" s="55"/>
      <c r="H62" s="55"/>
      <c r="I62" s="56"/>
      <c r="J62" s="56"/>
      <c r="K62" s="56"/>
      <c r="L62" s="56"/>
      <c r="M62" s="56"/>
      <c r="N62" s="56"/>
    </row>
    <row r="63" spans="1:15" ht="15" customHeight="1">
      <c r="F63" s="291" t="s">
        <v>57</v>
      </c>
      <c r="G63" s="291"/>
      <c r="H63" s="291"/>
      <c r="I63" s="291"/>
      <c r="J63" s="291"/>
      <c r="K63" s="291"/>
      <c r="L63" s="291"/>
      <c r="M63" s="291"/>
      <c r="N63" s="291"/>
    </row>
    <row r="64" spans="1:15" ht="15" customHeight="1">
      <c r="F64" s="57" t="s">
        <v>58</v>
      </c>
    </row>
    <row r="65" spans="1:14" ht="15" customHeight="1"/>
    <row r="66" spans="1:14" ht="15" customHeight="1"/>
    <row r="67" spans="1:14" ht="15" customHeight="1"/>
    <row r="68" spans="1:14" ht="15" customHeight="1"/>
    <row r="69" spans="1:14" ht="15" customHeight="1"/>
    <row r="70" spans="1:14" ht="15" customHeight="1"/>
    <row r="71" spans="1:14" ht="15" customHeight="1"/>
    <row r="72" spans="1:14" ht="15" customHeight="1">
      <c r="A72" s="58"/>
      <c r="N72" s="59"/>
    </row>
    <row r="73" spans="1:14">
      <c r="A73" s="58"/>
      <c r="N73" s="59"/>
    </row>
  </sheetData>
  <mergeCells count="19">
    <mergeCell ref="F63:N63"/>
    <mergeCell ref="I31:N36"/>
    <mergeCell ref="A34:H36"/>
    <mergeCell ref="A37:H38"/>
    <mergeCell ref="I37:K38"/>
    <mergeCell ref="L37:N38"/>
    <mergeCell ref="A42:H42"/>
    <mergeCell ref="L42:N42"/>
    <mergeCell ref="L46:N48"/>
    <mergeCell ref="F56:N57"/>
    <mergeCell ref="A39:G41"/>
    <mergeCell ref="K54:L54"/>
    <mergeCell ref="L40:N41"/>
    <mergeCell ref="E28:F28"/>
    <mergeCell ref="A12:H14"/>
    <mergeCell ref="I12:N14"/>
    <mergeCell ref="A15:C17"/>
    <mergeCell ref="D15:H17"/>
    <mergeCell ref="I18:N20"/>
  </mergeCells>
  <phoneticPr fontId="40"/>
  <printOptions horizontalCentered="1"/>
  <pageMargins left="0.3" right="0.3" top="0.5" bottom="0.5" header="0.3" footer="0.3"/>
  <pageSetup paperSize="9" scale="6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N51"/>
  <sheetViews>
    <sheetView showGridLines="0" zoomScale="85" zoomScaleNormal="85" workbookViewId="0">
      <selection activeCell="B13" sqref="B13"/>
    </sheetView>
  </sheetViews>
  <sheetFormatPr defaultColWidth="4.7109375" defaultRowHeight="15"/>
  <cols>
    <col min="1" max="1" width="9" customWidth="1"/>
    <col min="2" max="2" width="29.85546875" customWidth="1"/>
    <col min="3" max="3" width="23.28515625" customWidth="1"/>
    <col min="4" max="4" width="20.7109375" customWidth="1"/>
    <col min="5" max="5" width="12.7109375" bestFit="1" customWidth="1"/>
    <col min="6" max="6" width="28.42578125" customWidth="1"/>
    <col min="7" max="7" width="24.7109375" customWidth="1"/>
    <col min="8" max="8" width="10.85546875" style="180" bestFit="1" customWidth="1"/>
    <col min="9" max="9" width="13" bestFit="1" customWidth="1"/>
    <col min="10" max="10" width="23.28515625" bestFit="1" customWidth="1"/>
    <col min="11" max="11" width="11.5703125" bestFit="1" customWidth="1"/>
    <col min="12" max="12" width="7.140625" bestFit="1" customWidth="1"/>
    <col min="14" max="14" width="23.28515625" bestFit="1" customWidth="1"/>
    <col min="15" max="15" width="7.140625" bestFit="1" customWidth="1"/>
    <col min="16" max="16" width="23.28515625" bestFit="1" customWidth="1"/>
    <col min="17" max="17" width="7.140625" bestFit="1" customWidth="1"/>
  </cols>
  <sheetData>
    <row r="1" spans="1:14" ht="15" customHeight="1">
      <c r="A1" s="271" t="s">
        <v>17</v>
      </c>
      <c r="B1" s="271"/>
      <c r="C1" s="271"/>
      <c r="D1" s="271"/>
      <c r="E1" s="271"/>
      <c r="F1" s="271"/>
      <c r="G1" s="271"/>
    </row>
    <row r="2" spans="1:14" ht="15" customHeight="1">
      <c r="A2" s="271"/>
      <c r="B2" s="271"/>
      <c r="C2" s="271"/>
      <c r="D2" s="271"/>
      <c r="E2" s="271"/>
      <c r="F2" s="271"/>
      <c r="G2" s="271"/>
    </row>
    <row r="3" spans="1:14" ht="15" customHeight="1">
      <c r="A3" s="271"/>
      <c r="B3" s="271"/>
      <c r="C3" s="271"/>
      <c r="D3" s="271"/>
      <c r="E3" s="271"/>
      <c r="F3" s="271"/>
      <c r="G3" s="271"/>
    </row>
    <row r="4" spans="1:14" s="60" customFormat="1" ht="23.25">
      <c r="A4" s="272"/>
      <c r="B4" s="272"/>
      <c r="C4" s="127"/>
      <c r="D4" s="127"/>
      <c r="H4" s="208"/>
    </row>
    <row r="5" spans="1:14" s="60" customFormat="1" ht="23.25">
      <c r="A5" s="121" t="str">
        <f>+'Sales Contract'!B44</f>
        <v>Invoice No. 59-PS-2022-00073</v>
      </c>
      <c r="B5" s="121"/>
      <c r="C5" s="121"/>
      <c r="D5" s="121"/>
      <c r="H5" s="208"/>
    </row>
    <row r="7" spans="1:14" s="61" customFormat="1" ht="21">
      <c r="A7" s="273" t="s">
        <v>18</v>
      </c>
      <c r="B7" s="273" t="s">
        <v>19</v>
      </c>
      <c r="C7" s="273" t="s">
        <v>20</v>
      </c>
      <c r="D7" s="273" t="s">
        <v>10</v>
      </c>
      <c r="E7" s="273" t="s">
        <v>21</v>
      </c>
      <c r="F7" s="273" t="s">
        <v>11</v>
      </c>
      <c r="G7" s="275" t="s">
        <v>12</v>
      </c>
      <c r="H7" s="209"/>
    </row>
    <row r="8" spans="1:14" s="61" customFormat="1" ht="21">
      <c r="A8" s="274"/>
      <c r="B8" s="274"/>
      <c r="C8" s="274">
        <v>5</v>
      </c>
      <c r="D8" s="274">
        <v>5</v>
      </c>
      <c r="E8" s="274"/>
      <c r="F8" s="274"/>
      <c r="G8" s="276"/>
      <c r="H8" s="209"/>
      <c r="J8"/>
    </row>
    <row r="9" spans="1:14" s="61" customFormat="1" ht="23.25" customHeight="1">
      <c r="A9" s="256">
        <v>1</v>
      </c>
      <c r="B9" s="333" t="s">
        <v>99</v>
      </c>
      <c r="C9" s="265" t="s">
        <v>95</v>
      </c>
      <c r="D9" s="217" t="s">
        <v>53</v>
      </c>
      <c r="E9" s="217">
        <v>700</v>
      </c>
      <c r="F9" s="260">
        <v>0.27</v>
      </c>
      <c r="G9" s="260">
        <f>+F9*E9</f>
        <v>189</v>
      </c>
      <c r="H9" s="209"/>
      <c r="I9" s="390"/>
      <c r="J9" s="224"/>
    </row>
    <row r="10" spans="1:14" s="61" customFormat="1" ht="21">
      <c r="A10" s="256">
        <v>2</v>
      </c>
      <c r="B10" s="334"/>
      <c r="C10" s="265" t="s">
        <v>90</v>
      </c>
      <c r="D10" s="217" t="s">
        <v>53</v>
      </c>
      <c r="E10" s="217">
        <v>420</v>
      </c>
      <c r="F10" s="260">
        <v>0.25</v>
      </c>
      <c r="G10" s="260">
        <f t="shared" ref="G10:G13" si="0">+F10*E10</f>
        <v>105</v>
      </c>
      <c r="H10" s="209"/>
      <c r="I10" s="390"/>
      <c r="J10" s="224"/>
    </row>
    <row r="11" spans="1:14" s="61" customFormat="1" ht="21">
      <c r="A11" s="256">
        <v>3</v>
      </c>
      <c r="B11" s="334"/>
      <c r="C11" s="265" t="s">
        <v>60</v>
      </c>
      <c r="D11" s="217" t="s">
        <v>53</v>
      </c>
      <c r="E11" s="217">
        <v>720</v>
      </c>
      <c r="F11" s="260">
        <v>0.2</v>
      </c>
      <c r="G11" s="260">
        <f t="shared" si="0"/>
        <v>144</v>
      </c>
      <c r="H11" s="209"/>
      <c r="I11" s="390"/>
      <c r="J11" s="224"/>
    </row>
    <row r="12" spans="1:14" s="61" customFormat="1" ht="21">
      <c r="A12" s="256">
        <v>4</v>
      </c>
      <c r="B12" s="335"/>
      <c r="C12" s="265" t="s">
        <v>55</v>
      </c>
      <c r="D12" s="217" t="s">
        <v>53</v>
      </c>
      <c r="E12" s="217">
        <v>720</v>
      </c>
      <c r="F12" s="260">
        <v>0.39</v>
      </c>
      <c r="G12" s="260">
        <f t="shared" si="0"/>
        <v>280.8</v>
      </c>
      <c r="H12" s="209"/>
      <c r="I12" s="390"/>
      <c r="J12" s="224"/>
    </row>
    <row r="13" spans="1:14" s="61" customFormat="1" ht="21">
      <c r="A13" s="264">
        <v>5</v>
      </c>
      <c r="B13" s="266" t="s">
        <v>96</v>
      </c>
      <c r="C13" s="265" t="s">
        <v>54</v>
      </c>
      <c r="D13" s="217" t="s">
        <v>53</v>
      </c>
      <c r="E13" s="217">
        <f>11*70</f>
        <v>770</v>
      </c>
      <c r="F13" s="260">
        <v>0.27</v>
      </c>
      <c r="G13" s="260">
        <f t="shared" si="0"/>
        <v>207.9</v>
      </c>
      <c r="H13" s="209"/>
      <c r="I13" s="390"/>
      <c r="J13" s="224"/>
    </row>
    <row r="14" spans="1:14" s="4" customFormat="1" ht="24" customHeight="1" thickBot="1">
      <c r="A14" s="227" t="s">
        <v>22</v>
      </c>
      <c r="B14" s="228"/>
      <c r="C14" s="226"/>
      <c r="D14" s="257"/>
      <c r="E14" s="229">
        <f>SUM(E9:E13)</f>
        <v>3330</v>
      </c>
      <c r="F14" s="230"/>
      <c r="G14" s="261">
        <f>SUM(G9:G13)</f>
        <v>926.69999999999993</v>
      </c>
      <c r="H14" s="181"/>
      <c r="I14" s="188"/>
    </row>
    <row r="15" spans="1:14" s="4" customFormat="1" ht="19.5" customHeight="1" thickTop="1">
      <c r="A15"/>
      <c r="B15"/>
      <c r="C15"/>
      <c r="D15"/>
      <c r="E15" s="198"/>
      <c r="F15"/>
      <c r="G15"/>
      <c r="H15" s="181"/>
      <c r="N15"/>
    </row>
    <row r="16" spans="1:14" s="4" customFormat="1" ht="19.5" customHeight="1">
      <c r="A16"/>
      <c r="B16"/>
      <c r="C16"/>
      <c r="D16"/>
      <c r="E16" s="198"/>
      <c r="F16"/>
      <c r="G16"/>
      <c r="H16" s="211"/>
      <c r="J16"/>
      <c r="N16"/>
    </row>
    <row r="17" spans="1:14" ht="15.75">
      <c r="D17" s="205"/>
      <c r="E17" s="198"/>
      <c r="F17" s="198"/>
      <c r="G17" s="199"/>
      <c r="H17" s="212"/>
    </row>
    <row r="18" spans="1:14" s="4" customFormat="1" ht="19.5" customHeight="1">
      <c r="A18"/>
      <c r="B18"/>
      <c r="D18" s="205"/>
      <c r="E18" s="198"/>
      <c r="F18" s="198"/>
      <c r="G18" s="199"/>
      <c r="H18" s="211"/>
      <c r="J18"/>
      <c r="N18"/>
    </row>
    <row r="19" spans="1:14" s="4" customFormat="1" ht="19.5" customHeight="1">
      <c r="A19"/>
      <c r="B19"/>
      <c r="D19" s="205"/>
      <c r="E19" s="198"/>
      <c r="F19" s="198"/>
      <c r="G19" s="199"/>
      <c r="H19" s="211"/>
      <c r="J19"/>
      <c r="N19"/>
    </row>
    <row r="20" spans="1:14" s="4" customFormat="1" ht="19.5" customHeight="1">
      <c r="A20"/>
      <c r="B20"/>
      <c r="D20" s="206"/>
      <c r="E20" s="198"/>
      <c r="F20" s="198"/>
      <c r="G20" s="199"/>
      <c r="H20" s="211"/>
      <c r="J20"/>
      <c r="N20"/>
    </row>
    <row r="21" spans="1:14" s="4" customFormat="1" ht="19.5" customHeight="1">
      <c r="A21"/>
      <c r="B21"/>
      <c r="D21" s="206"/>
      <c r="E21"/>
      <c r="F21" s="198"/>
      <c r="G21"/>
      <c r="H21" s="211"/>
      <c r="J21"/>
      <c r="N21"/>
    </row>
    <row r="22" spans="1:14" s="4" customFormat="1" ht="19.5" customHeight="1">
      <c r="A22"/>
      <c r="B22"/>
      <c r="D22" s="207"/>
      <c r="E22" s="106"/>
      <c r="F22" s="198"/>
      <c r="G22"/>
      <c r="H22" s="211"/>
      <c r="J22"/>
      <c r="N22"/>
    </row>
    <row r="23" spans="1:14" s="4" customFormat="1" ht="19.5" customHeight="1">
      <c r="A23"/>
      <c r="B23"/>
      <c r="D23" s="207"/>
      <c r="E23" s="106"/>
      <c r="F23" s="198"/>
      <c r="G23"/>
      <c r="H23" s="181"/>
      <c r="J23"/>
      <c r="N23"/>
    </row>
    <row r="24" spans="1:14" s="4" customFormat="1" ht="19.5" customHeight="1">
      <c r="A24"/>
      <c r="B24"/>
      <c r="D24" s="207"/>
      <c r="E24" s="106"/>
      <c r="F24" s="198"/>
      <c r="G24"/>
      <c r="H24" s="181"/>
      <c r="J24"/>
      <c r="N24"/>
    </row>
    <row r="25" spans="1:14" s="4" customFormat="1" ht="19.5" customHeight="1">
      <c r="A25"/>
      <c r="B25"/>
      <c r="D25" s="207"/>
      <c r="E25" s="106"/>
      <c r="F25" s="198"/>
      <c r="G25"/>
      <c r="H25" s="181"/>
      <c r="J25"/>
      <c r="N25"/>
    </row>
    <row r="26" spans="1:14" s="4" customFormat="1" ht="19.5" customHeight="1">
      <c r="A26"/>
      <c r="B26"/>
      <c r="D26" s="207"/>
      <c r="E26" s="106"/>
      <c r="F26" s="198"/>
      <c r="G26"/>
      <c r="H26" s="181"/>
      <c r="J26"/>
      <c r="N26"/>
    </row>
    <row r="27" spans="1:14" s="4" customFormat="1" ht="19.5" customHeight="1">
      <c r="A27"/>
      <c r="B27"/>
      <c r="D27" s="207"/>
      <c r="E27" s="106"/>
      <c r="F27" s="198"/>
      <c r="G27"/>
      <c r="H27" s="181"/>
      <c r="J27"/>
      <c r="N27"/>
    </row>
    <row r="28" spans="1:14" s="4" customFormat="1" ht="19.5" customHeight="1">
      <c r="A28"/>
      <c r="B28"/>
      <c r="D28" s="207"/>
      <c r="E28" s="106"/>
      <c r="F28" s="198"/>
      <c r="G28"/>
      <c r="H28" s="181"/>
      <c r="J28"/>
    </row>
    <row r="29" spans="1:14" s="4" customFormat="1" ht="19.5" customHeight="1">
      <c r="A29"/>
      <c r="B29"/>
      <c r="D29" s="206"/>
      <c r="E29"/>
      <c r="F29" s="198"/>
      <c r="G29"/>
      <c r="H29" s="181"/>
    </row>
    <row r="30" spans="1:14" s="4" customFormat="1" ht="19.5" customHeight="1">
      <c r="A30"/>
      <c r="B30"/>
      <c r="D30" s="206"/>
      <c r="E30"/>
      <c r="F30" s="198"/>
      <c r="G30"/>
      <c r="H30" s="181"/>
    </row>
    <row r="31" spans="1:14" s="4" customFormat="1" ht="19.5" customHeight="1">
      <c r="A31"/>
      <c r="B31"/>
      <c r="D31" s="206"/>
      <c r="E31"/>
      <c r="F31" s="198"/>
      <c r="G31"/>
      <c r="H31" s="181"/>
    </row>
    <row r="32" spans="1:14" s="4" customFormat="1" ht="19.5" customHeight="1">
      <c r="A32"/>
      <c r="B32"/>
      <c r="D32" s="206"/>
      <c r="E32"/>
      <c r="F32" s="198"/>
      <c r="G32"/>
      <c r="H32" s="181"/>
    </row>
    <row r="33" spans="1:8" s="4" customFormat="1" ht="19.5" customHeight="1">
      <c r="A33"/>
      <c r="B33"/>
      <c r="D33" s="206"/>
      <c r="E33"/>
      <c r="F33" s="198"/>
      <c r="G33"/>
      <c r="H33" s="181"/>
    </row>
    <row r="34" spans="1:8" s="4" customFormat="1" ht="32.25" customHeight="1">
      <c r="A34"/>
      <c r="B34"/>
      <c r="D34" s="206"/>
      <c r="E34"/>
      <c r="F34" s="198"/>
      <c r="G34"/>
      <c r="H34" s="181"/>
    </row>
    <row r="35" spans="1:8" ht="24.95" customHeight="1">
      <c r="D35" s="206"/>
      <c r="F35" s="198"/>
    </row>
    <row r="36" spans="1:8" ht="24.95" customHeight="1">
      <c r="A36" s="200"/>
      <c r="G36" s="201"/>
    </row>
    <row r="37" spans="1:8" ht="24.95" customHeight="1"/>
    <row r="38" spans="1:8" ht="24.95" customHeight="1"/>
    <row r="39" spans="1:8" ht="24.95" customHeight="1"/>
    <row r="40" spans="1:8" ht="24.95" customHeight="1"/>
    <row r="41" spans="1:8" ht="24.95" hidden="1" customHeight="1"/>
    <row r="42" spans="1:8" ht="24.95" hidden="1" customHeight="1"/>
    <row r="43" spans="1:8" ht="24.95" hidden="1" customHeight="1"/>
    <row r="44" spans="1:8" ht="24.95" hidden="1" customHeight="1">
      <c r="H44"/>
    </row>
    <row r="45" spans="1:8" ht="24.95" hidden="1" customHeight="1">
      <c r="H45"/>
    </row>
    <row r="46" spans="1:8" ht="24.95" hidden="1" customHeight="1">
      <c r="H46"/>
    </row>
    <row r="47" spans="1:8" ht="24.95" hidden="1" customHeight="1">
      <c r="H47"/>
    </row>
    <row r="48" spans="1:8" ht="24.95" hidden="1" customHeight="1">
      <c r="H48"/>
    </row>
    <row r="49" spans="8:8" ht="24.95" customHeight="1">
      <c r="H49"/>
    </row>
    <row r="50" spans="8:8" ht="24.95" customHeight="1">
      <c r="H50"/>
    </row>
    <row r="51" spans="8:8" ht="24.95" customHeight="1">
      <c r="H51"/>
    </row>
  </sheetData>
  <mergeCells count="10">
    <mergeCell ref="B9:B12"/>
    <mergeCell ref="A1:G3"/>
    <mergeCell ref="A4:B4"/>
    <mergeCell ref="A7:A8"/>
    <mergeCell ref="B7:B8"/>
    <mergeCell ref="C7:C8"/>
    <mergeCell ref="E7:E8"/>
    <mergeCell ref="F7:F8"/>
    <mergeCell ref="G7:G8"/>
    <mergeCell ref="D7:D8"/>
  </mergeCells>
  <phoneticPr fontId="17" type="noConversion"/>
  <conditionalFormatting sqref="C15:C1048576 C1:C8">
    <cfRule type="duplicateValues" dxfId="0" priority="17"/>
  </conditionalFormatting>
  <printOptions horizontalCentered="1"/>
  <pageMargins left="0.70866141732283472" right="0.70866141732283472" top="0.31496062992125984" bottom="0.74803149606299213" header="0.31496062992125984" footer="0.31496062992125984"/>
  <pageSetup paperSize="9" scale="58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U124"/>
  <sheetViews>
    <sheetView zoomScale="85" zoomScaleNormal="85" workbookViewId="0">
      <selection activeCell="O38" sqref="O38:Q44"/>
    </sheetView>
  </sheetViews>
  <sheetFormatPr defaultRowHeight="15"/>
  <cols>
    <col min="1" max="2" width="9.140625" style="1"/>
    <col min="3" max="3" width="13.28515625" style="1" customWidth="1"/>
    <col min="4" max="4" width="10.28515625" style="1" customWidth="1"/>
    <col min="5" max="5" width="14.28515625" style="1" bestFit="1" customWidth="1"/>
    <col min="6" max="6" width="14.85546875" customWidth="1"/>
    <col min="7" max="7" width="4.140625" customWidth="1"/>
    <col min="8" max="8" width="6.42578125" bestFit="1" customWidth="1"/>
    <col min="9" max="9" width="4.28515625" style="1" customWidth="1"/>
    <col min="10" max="10" width="6.5703125" style="1" bestFit="1" customWidth="1"/>
    <col min="11" max="11" width="5.7109375" style="1" bestFit="1" customWidth="1"/>
    <col min="12" max="12" width="4.28515625" style="1" customWidth="1"/>
    <col min="13" max="13" width="5.7109375" style="1" bestFit="1" customWidth="1"/>
    <col min="14" max="14" width="5.28515625" style="1" customWidth="1"/>
    <col min="15" max="15" width="5" style="1" customWidth="1"/>
    <col min="16" max="16" width="9.140625" style="1"/>
    <col min="17" max="17" width="8.140625" style="1" customWidth="1"/>
    <col min="20" max="20" width="17.85546875" bestFit="1" customWidth="1"/>
  </cols>
  <sheetData>
    <row r="1" spans="1:17" ht="24.95" customHeight="1"/>
    <row r="2" spans="1:17" ht="24.95" customHeight="1"/>
    <row r="3" spans="1:17" ht="30" customHeight="1"/>
    <row r="4" spans="1:17" ht="20.25" customHeight="1"/>
    <row r="5" spans="1:17" ht="20.100000000000001" customHeight="1">
      <c r="F5" s="3" t="s">
        <v>0</v>
      </c>
      <c r="G5" s="4" t="s">
        <v>63</v>
      </c>
      <c r="H5" s="4"/>
      <c r="I5" s="224"/>
      <c r="J5" s="224"/>
    </row>
    <row r="6" spans="1:17" ht="20.100000000000001" customHeight="1">
      <c r="F6" s="3" t="s">
        <v>2</v>
      </c>
      <c r="G6" s="4" t="s">
        <v>3</v>
      </c>
      <c r="H6" s="4"/>
      <c r="I6" s="224"/>
      <c r="J6" s="224"/>
    </row>
    <row r="12" spans="1:17" ht="15" customHeight="1">
      <c r="A12" s="279" t="str">
        <f>invoice!A12</f>
        <v>Invoice No. 59-PS-2022-00073</v>
      </c>
      <c r="B12" s="280"/>
      <c r="C12" s="280"/>
      <c r="D12" s="280"/>
      <c r="E12" s="280"/>
      <c r="F12" s="280"/>
      <c r="G12" s="280"/>
      <c r="H12" s="281"/>
      <c r="I12" s="285" t="str">
        <f>invoice!I12</f>
        <v xml:space="preserve">      Date of issue: May 11,2022</v>
      </c>
      <c r="J12" s="285"/>
      <c r="K12" s="285"/>
      <c r="L12" s="285"/>
      <c r="M12" s="285"/>
      <c r="N12" s="285"/>
      <c r="O12" s="285"/>
      <c r="P12" s="285"/>
      <c r="Q12" s="285"/>
    </row>
    <row r="13" spans="1:17" ht="15" customHeight="1">
      <c r="A13" s="282"/>
      <c r="B13" s="283"/>
      <c r="C13" s="283"/>
      <c r="D13" s="283"/>
      <c r="E13" s="283"/>
      <c r="F13" s="283"/>
      <c r="G13" s="283"/>
      <c r="H13" s="284"/>
      <c r="I13" s="285"/>
      <c r="J13" s="285"/>
      <c r="K13" s="285"/>
      <c r="L13" s="285"/>
      <c r="M13" s="285"/>
      <c r="N13" s="285"/>
      <c r="O13" s="285"/>
      <c r="P13" s="285"/>
      <c r="Q13" s="285"/>
    </row>
    <row r="14" spans="1:17" ht="15" customHeight="1">
      <c r="A14" s="282"/>
      <c r="B14" s="283"/>
      <c r="C14" s="283"/>
      <c r="D14" s="283"/>
      <c r="E14" s="283"/>
      <c r="F14" s="283"/>
      <c r="G14" s="283"/>
      <c r="H14" s="284"/>
      <c r="I14" s="285"/>
      <c r="J14" s="285"/>
      <c r="K14" s="285"/>
      <c r="L14" s="285"/>
      <c r="M14" s="285"/>
      <c r="N14" s="285"/>
      <c r="O14" s="285"/>
      <c r="P14" s="285"/>
      <c r="Q14" s="285"/>
    </row>
    <row r="15" spans="1:17" ht="15" customHeight="1">
      <c r="A15" s="340" t="s">
        <v>23</v>
      </c>
      <c r="B15" s="341"/>
      <c r="C15" s="341"/>
      <c r="D15" s="287" t="str">
        <f>invoice!D15</f>
        <v>T/T REMITTANCE WITHIN 90 DAYS AFTER IMPORT PERMIT DATE</v>
      </c>
      <c r="E15" s="287"/>
      <c r="F15" s="287"/>
      <c r="G15" s="287"/>
      <c r="H15" s="287"/>
      <c r="I15" s="5"/>
      <c r="J15" s="6"/>
      <c r="K15" s="6"/>
      <c r="L15" s="6"/>
      <c r="M15" s="6"/>
      <c r="N15" s="6"/>
      <c r="O15" s="6"/>
      <c r="P15" s="6"/>
      <c r="Q15" s="7"/>
    </row>
    <row r="16" spans="1:17" ht="15" customHeight="1">
      <c r="A16" s="314"/>
      <c r="B16" s="315"/>
      <c r="C16" s="315"/>
      <c r="D16" s="287"/>
      <c r="E16" s="287"/>
      <c r="F16" s="287"/>
      <c r="G16" s="287"/>
      <c r="H16" s="287"/>
      <c r="I16" s="8"/>
      <c r="J16" s="9"/>
      <c r="K16" s="9"/>
      <c r="L16" s="9"/>
      <c r="M16" s="9"/>
      <c r="N16" s="9"/>
      <c r="O16" s="9"/>
      <c r="P16" s="9"/>
      <c r="Q16" s="10"/>
    </row>
    <row r="17" spans="1:17" ht="15" customHeight="1">
      <c r="A17" s="342"/>
      <c r="B17" s="343"/>
      <c r="C17" s="343"/>
      <c r="D17" s="287"/>
      <c r="E17" s="287"/>
      <c r="F17" s="287"/>
      <c r="G17" s="287"/>
      <c r="H17" s="287"/>
      <c r="I17" s="8"/>
      <c r="J17" s="9"/>
      <c r="K17" s="9"/>
      <c r="L17" s="9"/>
      <c r="M17" s="9"/>
      <c r="N17" s="9"/>
      <c r="O17" s="9"/>
      <c r="P17" s="9"/>
      <c r="Q17" s="10"/>
    </row>
    <row r="18" spans="1:17" ht="20.25" customHeight="1">
      <c r="A18" s="193" t="s">
        <v>5</v>
      </c>
      <c r="B18" s="12"/>
      <c r="C18" s="12"/>
      <c r="D18" s="12"/>
      <c r="E18" s="12"/>
      <c r="F18" s="12"/>
      <c r="G18" s="12"/>
      <c r="H18" s="13"/>
      <c r="I18" s="344" t="s">
        <v>6</v>
      </c>
      <c r="J18" s="345"/>
      <c r="K18" s="345"/>
      <c r="L18" s="345"/>
      <c r="M18" s="345"/>
      <c r="N18" s="345"/>
      <c r="O18" s="345"/>
      <c r="P18" s="345"/>
      <c r="Q18" s="346"/>
    </row>
    <row r="19" spans="1:17" ht="20.25" customHeight="1">
      <c r="A19" s="14" t="s">
        <v>35</v>
      </c>
      <c r="B19" s="15"/>
      <c r="C19" s="15"/>
      <c r="D19" s="15"/>
      <c r="E19" s="15"/>
      <c r="F19" s="15"/>
      <c r="G19" s="15"/>
      <c r="H19" s="16"/>
      <c r="I19" s="344"/>
      <c r="J19" s="345"/>
      <c r="K19" s="345"/>
      <c r="L19" s="345"/>
      <c r="M19" s="345"/>
      <c r="N19" s="345"/>
      <c r="O19" s="345"/>
      <c r="P19" s="345"/>
      <c r="Q19" s="346"/>
    </row>
    <row r="20" spans="1:17" ht="15.75" customHeight="1">
      <c r="A20" s="141" t="s">
        <v>36</v>
      </c>
      <c r="B20" s="134"/>
      <c r="C20" s="134"/>
      <c r="D20" s="134"/>
      <c r="E20" s="134"/>
      <c r="F20" s="134"/>
      <c r="G20" s="134"/>
      <c r="H20" s="16"/>
      <c r="I20" s="344"/>
      <c r="J20" s="345"/>
      <c r="K20" s="345"/>
      <c r="L20" s="345"/>
      <c r="M20" s="345"/>
      <c r="N20" s="345"/>
      <c r="O20" s="345"/>
      <c r="P20" s="345"/>
      <c r="Q20" s="346"/>
    </row>
    <row r="21" spans="1:17" ht="15" customHeight="1">
      <c r="A21" s="20" t="s">
        <v>34</v>
      </c>
      <c r="B21" s="15"/>
      <c r="C21" s="15"/>
      <c r="D21" s="15"/>
      <c r="E21" s="15"/>
      <c r="F21" s="15"/>
      <c r="G21" s="15"/>
      <c r="H21" s="16"/>
      <c r="I21" s="18"/>
      <c r="J21" s="18"/>
      <c r="K21" s="6"/>
      <c r="L21" s="6"/>
      <c r="M21" s="6"/>
      <c r="N21" s="6"/>
      <c r="O21" s="6"/>
      <c r="P21" s="6"/>
      <c r="Q21" s="7"/>
    </row>
    <row r="22" spans="1:17" ht="15" customHeight="1">
      <c r="A22" s="116" t="str">
        <f>invoice!A22</f>
        <v>Att'n Person: MS. TRINH/MS. THAO</v>
      </c>
      <c r="B22" s="15"/>
      <c r="C22" s="15"/>
      <c r="D22" s="15"/>
      <c r="E22" s="15"/>
      <c r="F22" s="15"/>
      <c r="G22" s="15"/>
      <c r="H22" s="16"/>
      <c r="I22" s="235" t="s">
        <v>62</v>
      </c>
      <c r="J22" s="106"/>
      <c r="K22" s="106"/>
      <c r="L22" s="6"/>
      <c r="M22" s="6"/>
      <c r="N22" s="6"/>
      <c r="O22" s="6"/>
      <c r="P22" s="6"/>
      <c r="Q22" s="7"/>
    </row>
    <row r="23" spans="1:17" s="120" customFormat="1" ht="17.25" customHeight="1">
      <c r="A23" s="17" t="str">
        <f>invoice!A23</f>
        <v>Tel. No.: 84 28 3770193</v>
      </c>
      <c r="B23" s="117"/>
      <c r="C23" s="117"/>
      <c r="D23" s="117"/>
      <c r="E23" s="117"/>
      <c r="F23" s="117"/>
      <c r="G23" s="117"/>
      <c r="H23" s="118"/>
      <c r="I23" s="18"/>
      <c r="J23" s="26"/>
      <c r="K23" s="26"/>
      <c r="L23" s="26"/>
      <c r="M23" s="26"/>
      <c r="N23" s="26"/>
      <c r="O23" s="26"/>
      <c r="P23" s="26"/>
      <c r="Q23" s="119"/>
    </row>
    <row r="24" spans="1:17" ht="21" customHeight="1">
      <c r="A24" s="62" t="s">
        <v>7</v>
      </c>
      <c r="B24" s="63"/>
      <c r="C24" s="63"/>
      <c r="D24" s="63"/>
      <c r="E24" s="63"/>
      <c r="F24" s="64"/>
      <c r="G24" s="64"/>
      <c r="H24" s="65"/>
      <c r="I24" s="108"/>
      <c r="J24" s="108"/>
      <c r="K24" s="108"/>
      <c r="L24" s="108"/>
      <c r="M24" s="108"/>
      <c r="N24" s="18"/>
      <c r="O24" s="66"/>
      <c r="P24" s="66"/>
      <c r="Q24" s="67"/>
    </row>
    <row r="25" spans="1:17" ht="15" customHeight="1">
      <c r="A25" s="14"/>
      <c r="B25" s="68"/>
      <c r="C25" s="68"/>
      <c r="D25" s="68"/>
      <c r="E25" s="68"/>
      <c r="F25" s="68"/>
      <c r="G25" s="68"/>
      <c r="H25" s="69"/>
      <c r="I25" s="25" t="str">
        <f>invoice!I29</f>
        <v>( TOTAL 2 PALLETS)</v>
      </c>
      <c r="J25" s="26"/>
      <c r="K25" s="18"/>
      <c r="L25" s="18"/>
      <c r="M25" s="18"/>
      <c r="N25" s="18"/>
      <c r="O25" s="66"/>
      <c r="P25" s="66"/>
      <c r="Q25" s="67"/>
    </row>
    <row r="26" spans="1:17" ht="19.5" customHeight="1">
      <c r="A26" s="107"/>
      <c r="B26" s="68"/>
      <c r="C26" s="68"/>
      <c r="D26" s="68"/>
      <c r="E26" s="336"/>
      <c r="F26" s="336"/>
      <c r="G26" s="68"/>
      <c r="H26" s="69"/>
      <c r="I26" s="337"/>
      <c r="J26" s="338"/>
      <c r="K26" s="338"/>
      <c r="L26" s="338"/>
      <c r="M26" s="338"/>
      <c r="N26" s="338"/>
      <c r="O26" s="338"/>
      <c r="P26" s="338"/>
      <c r="Q26" s="339"/>
    </row>
    <row r="27" spans="1:17" ht="15" customHeight="1">
      <c r="A27" s="14"/>
      <c r="B27" s="68"/>
      <c r="C27" s="68"/>
      <c r="D27" s="68"/>
      <c r="E27" s="68"/>
      <c r="F27" s="68"/>
      <c r="G27" s="68"/>
      <c r="H27" s="69"/>
      <c r="I27" s="337"/>
      <c r="J27" s="338"/>
      <c r="K27" s="338"/>
      <c r="L27" s="338"/>
      <c r="M27" s="338"/>
      <c r="N27" s="338"/>
      <c r="O27" s="338"/>
      <c r="P27" s="338"/>
      <c r="Q27" s="339"/>
    </row>
    <row r="28" spans="1:17" ht="15" customHeight="1">
      <c r="A28" s="70" t="s">
        <v>8</v>
      </c>
      <c r="B28" s="71"/>
      <c r="C28" s="71"/>
      <c r="D28" s="71"/>
      <c r="E28" s="71"/>
      <c r="F28" s="71"/>
      <c r="G28" s="71"/>
      <c r="H28" s="72"/>
      <c r="I28" s="337"/>
      <c r="J28" s="338"/>
      <c r="K28" s="338"/>
      <c r="L28" s="338"/>
      <c r="M28" s="338"/>
      <c r="N28" s="338"/>
      <c r="O28" s="338"/>
      <c r="P28" s="338"/>
      <c r="Q28" s="339"/>
    </row>
    <row r="29" spans="1:17" ht="15" customHeight="1">
      <c r="A29" s="73"/>
      <c r="B29" s="74"/>
      <c r="C29" s="74"/>
      <c r="D29" s="74"/>
      <c r="E29" s="74"/>
      <c r="F29" s="74"/>
      <c r="G29" s="74"/>
      <c r="H29" s="75"/>
      <c r="I29" s="337"/>
      <c r="J29" s="338"/>
      <c r="K29" s="338"/>
      <c r="L29" s="338"/>
      <c r="M29" s="338"/>
      <c r="N29" s="338"/>
      <c r="O29" s="338"/>
      <c r="P29" s="338"/>
      <c r="Q29" s="339"/>
    </row>
    <row r="30" spans="1:17" ht="15" customHeight="1">
      <c r="A30" s="73" t="s">
        <v>9</v>
      </c>
      <c r="B30" s="74"/>
      <c r="C30" s="74"/>
      <c r="D30" s="74"/>
      <c r="E30" s="73"/>
      <c r="F30" s="74"/>
      <c r="G30" s="74"/>
      <c r="H30" s="75"/>
      <c r="I30" s="337"/>
      <c r="J30" s="338"/>
      <c r="K30" s="338"/>
      <c r="L30" s="338"/>
      <c r="M30" s="338"/>
      <c r="N30" s="338"/>
      <c r="O30" s="338"/>
      <c r="P30" s="338"/>
      <c r="Q30" s="339"/>
    </row>
    <row r="31" spans="1:17" ht="15" customHeight="1">
      <c r="A31" s="76"/>
      <c r="B31" s="77"/>
      <c r="C31" s="77"/>
      <c r="D31" s="77"/>
      <c r="E31" s="77"/>
      <c r="F31" s="77"/>
      <c r="G31" s="77"/>
      <c r="H31" s="78"/>
      <c r="I31" s="337"/>
      <c r="J31" s="338"/>
      <c r="K31" s="338"/>
      <c r="L31" s="338"/>
      <c r="M31" s="338"/>
      <c r="N31" s="338"/>
      <c r="O31" s="338"/>
      <c r="P31" s="338"/>
      <c r="Q31" s="339"/>
    </row>
    <row r="32" spans="1:17" ht="15" customHeight="1">
      <c r="A32" s="279" t="s">
        <v>45</v>
      </c>
      <c r="B32" s="295"/>
      <c r="C32" s="295"/>
      <c r="D32" s="295"/>
      <c r="E32" s="295"/>
      <c r="F32" s="295"/>
      <c r="G32" s="295"/>
      <c r="H32" s="296"/>
      <c r="I32" s="79"/>
      <c r="J32" s="66"/>
      <c r="K32" s="66"/>
      <c r="L32" s="66"/>
      <c r="M32" s="66"/>
      <c r="N32" s="66"/>
      <c r="O32" s="66"/>
      <c r="P32" s="66"/>
      <c r="Q32" s="67"/>
    </row>
    <row r="33" spans="1:21" ht="15" customHeight="1">
      <c r="A33" s="297"/>
      <c r="B33" s="298"/>
      <c r="C33" s="298"/>
      <c r="D33" s="298"/>
      <c r="E33" s="298"/>
      <c r="F33" s="298"/>
      <c r="G33" s="298"/>
      <c r="H33" s="299"/>
      <c r="I33" s="79"/>
      <c r="J33" s="66"/>
      <c r="K33" s="66"/>
      <c r="L33" s="66"/>
      <c r="M33" s="66"/>
      <c r="N33" s="66"/>
      <c r="O33" s="66"/>
      <c r="P33" s="66"/>
      <c r="Q33" s="67"/>
    </row>
    <row r="34" spans="1:21" ht="15" customHeight="1">
      <c r="A34" s="300"/>
      <c r="B34" s="301"/>
      <c r="C34" s="301"/>
      <c r="D34" s="301"/>
      <c r="E34" s="301"/>
      <c r="F34" s="301"/>
      <c r="G34" s="301"/>
      <c r="H34" s="302"/>
      <c r="I34" s="80"/>
      <c r="J34" s="81"/>
      <c r="K34" s="81"/>
      <c r="L34" s="81"/>
      <c r="M34" s="81"/>
      <c r="N34" s="81"/>
      <c r="O34" s="81"/>
      <c r="P34" s="81"/>
      <c r="Q34" s="82"/>
    </row>
    <row r="35" spans="1:21" ht="15" customHeight="1">
      <c r="A35" s="303" t="s">
        <v>10</v>
      </c>
      <c r="B35" s="304"/>
      <c r="C35" s="304"/>
      <c r="D35" s="304"/>
      <c r="E35" s="304"/>
      <c r="F35" s="304"/>
      <c r="G35" s="304"/>
      <c r="H35" s="347"/>
      <c r="I35" s="303" t="s">
        <v>24</v>
      </c>
      <c r="J35" s="349"/>
      <c r="K35" s="350"/>
      <c r="L35" s="303" t="s">
        <v>25</v>
      </c>
      <c r="M35" s="349"/>
      <c r="N35" s="350"/>
      <c r="O35" s="352" t="s">
        <v>26</v>
      </c>
      <c r="P35" s="353"/>
      <c r="Q35" s="354"/>
    </row>
    <row r="36" spans="1:21" ht="15" customHeight="1">
      <c r="A36" s="305"/>
      <c r="B36" s="306"/>
      <c r="C36" s="306"/>
      <c r="D36" s="306"/>
      <c r="E36" s="306"/>
      <c r="F36" s="306"/>
      <c r="G36" s="306"/>
      <c r="H36" s="348"/>
      <c r="I36" s="327"/>
      <c r="J36" s="328"/>
      <c r="K36" s="351"/>
      <c r="L36" s="327"/>
      <c r="M36" s="328"/>
      <c r="N36" s="351"/>
      <c r="O36" s="355"/>
      <c r="P36" s="356"/>
      <c r="Q36" s="357"/>
    </row>
    <row r="37" spans="1:21" ht="15" customHeight="1">
      <c r="A37" s="327" t="str">
        <f>invoice!A39</f>
        <v>RAW MATERIALS FOR WIRE HARNESS</v>
      </c>
      <c r="B37" s="328"/>
      <c r="C37" s="328"/>
      <c r="D37" s="328"/>
      <c r="E37" s="328"/>
      <c r="F37" s="328"/>
      <c r="G37" s="328"/>
      <c r="H37" s="36"/>
      <c r="I37" s="327"/>
      <c r="J37" s="328"/>
      <c r="K37" s="351"/>
      <c r="L37" s="327"/>
      <c r="M37" s="328"/>
      <c r="N37" s="351"/>
      <c r="O37" s="6"/>
      <c r="P37" s="6"/>
      <c r="Q37" s="7"/>
    </row>
    <row r="38" spans="1:21" ht="15" customHeight="1">
      <c r="A38" s="327"/>
      <c r="B38" s="328"/>
      <c r="C38" s="328"/>
      <c r="D38" s="328"/>
      <c r="E38" s="328"/>
      <c r="F38" s="328"/>
      <c r="G38" s="328"/>
      <c r="H38" s="36"/>
      <c r="I38" s="358">
        <f>'packing attachment'!H13</f>
        <v>90.249999999999986</v>
      </c>
      <c r="J38" s="359"/>
      <c r="K38" s="360"/>
      <c r="L38" s="361">
        <f>'packing attachment'!J13+'packing list '!K52</f>
        <v>140.99</v>
      </c>
      <c r="M38" s="362"/>
      <c r="N38" s="363"/>
      <c r="O38" s="358">
        <f>'packing attachment'!K13</f>
        <v>3.339</v>
      </c>
      <c r="P38" s="359"/>
      <c r="Q38" s="360"/>
    </row>
    <row r="39" spans="1:21" ht="15" customHeight="1">
      <c r="A39" s="364" t="s">
        <v>13</v>
      </c>
      <c r="B39" s="365"/>
      <c r="C39" s="365"/>
      <c r="D39" s="365"/>
      <c r="E39" s="365"/>
      <c r="F39" s="365"/>
      <c r="G39" s="365"/>
      <c r="H39" s="366"/>
      <c r="I39" s="358"/>
      <c r="J39" s="359"/>
      <c r="K39" s="360"/>
      <c r="L39" s="361"/>
      <c r="M39" s="362"/>
      <c r="N39" s="363"/>
      <c r="O39" s="358"/>
      <c r="P39" s="359"/>
      <c r="Q39" s="360"/>
    </row>
    <row r="40" spans="1:21" ht="15" customHeight="1">
      <c r="A40" s="137"/>
      <c r="B40" s="138"/>
      <c r="C40" s="138"/>
      <c r="D40" s="138"/>
      <c r="E40" s="138"/>
      <c r="F40" s="138"/>
      <c r="G40" s="138"/>
      <c r="H40" s="139"/>
      <c r="I40" s="358"/>
      <c r="J40" s="359"/>
      <c r="K40" s="360"/>
      <c r="L40" s="361"/>
      <c r="M40" s="362"/>
      <c r="N40" s="363"/>
      <c r="O40" s="358"/>
      <c r="P40" s="359"/>
      <c r="Q40" s="360"/>
    </row>
    <row r="41" spans="1:21" ht="15" customHeight="1">
      <c r="A41" s="20"/>
      <c r="B41" s="138"/>
      <c r="C41" s="138"/>
      <c r="D41" s="138"/>
      <c r="E41" s="138"/>
      <c r="F41" s="138"/>
      <c r="G41" s="138"/>
      <c r="H41" s="139"/>
      <c r="I41" s="358"/>
      <c r="J41" s="359"/>
      <c r="K41" s="360"/>
      <c r="L41" s="361"/>
      <c r="M41" s="362"/>
      <c r="N41" s="363"/>
      <c r="O41" s="358"/>
      <c r="P41" s="359"/>
      <c r="Q41" s="360"/>
      <c r="U41" s="171"/>
    </row>
    <row r="42" spans="1:21" ht="15" customHeight="1">
      <c r="A42" s="20"/>
      <c r="B42" s="83"/>
      <c r="C42" s="83"/>
      <c r="D42" s="83"/>
      <c r="E42" s="83"/>
      <c r="F42" s="83"/>
      <c r="G42" s="83"/>
      <c r="H42" s="84"/>
      <c r="I42" s="358"/>
      <c r="J42" s="359"/>
      <c r="K42" s="360"/>
      <c r="L42" s="361"/>
      <c r="M42" s="362"/>
      <c r="N42" s="363"/>
      <c r="O42" s="358"/>
      <c r="P42" s="359"/>
      <c r="Q42" s="360"/>
    </row>
    <row r="43" spans="1:21" ht="15" customHeight="1">
      <c r="A43" s="85"/>
      <c r="B43" s="28"/>
      <c r="C43" s="28"/>
      <c r="D43" s="28"/>
      <c r="E43" s="28"/>
      <c r="F43" s="28"/>
      <c r="G43" s="28"/>
      <c r="H43" s="86"/>
      <c r="I43" s="358"/>
      <c r="J43" s="359"/>
      <c r="K43" s="360"/>
      <c r="L43" s="361"/>
      <c r="M43" s="362"/>
      <c r="N43" s="363"/>
      <c r="O43" s="358"/>
      <c r="P43" s="359"/>
      <c r="Q43" s="360"/>
    </row>
    <row r="44" spans="1:21" ht="15" customHeight="1">
      <c r="A44" s="87"/>
      <c r="B44" s="31"/>
      <c r="C44" s="31"/>
      <c r="D44" s="31"/>
      <c r="E44" s="31"/>
      <c r="F44" s="31"/>
      <c r="G44" s="31"/>
      <c r="H44" s="32"/>
      <c r="I44" s="358"/>
      <c r="J44" s="359"/>
      <c r="K44" s="360"/>
      <c r="L44" s="361"/>
      <c r="M44" s="362"/>
      <c r="N44" s="363"/>
      <c r="O44" s="358"/>
      <c r="P44" s="359"/>
      <c r="Q44" s="360"/>
      <c r="T44" s="147"/>
    </row>
    <row r="45" spans="1:21" ht="15" customHeight="1">
      <c r="A45" s="88" t="str">
        <f>invoice!A47</f>
        <v xml:space="preserve">Total : 2238 PIECES                   </v>
      </c>
      <c r="B45" s="46">
        <f>+'invoice attachment'!E14</f>
        <v>3330</v>
      </c>
      <c r="C45" s="46"/>
      <c r="D45" s="89" t="str">
        <f>invoice!E47</f>
        <v>PACKAGES: (2 pallets)</v>
      </c>
      <c r="E45" s="89"/>
      <c r="F45" s="89"/>
      <c r="G45" s="31"/>
      <c r="H45" s="32"/>
      <c r="I45" s="90"/>
      <c r="J45" s="91"/>
      <c r="K45" s="92"/>
      <c r="L45" s="90"/>
      <c r="M45" s="91"/>
      <c r="N45" s="92"/>
      <c r="O45" s="90"/>
      <c r="P45" s="91"/>
      <c r="Q45" s="92"/>
    </row>
    <row r="46" spans="1:21" ht="15" customHeight="1">
      <c r="A46" s="87"/>
      <c r="B46" s="31"/>
      <c r="C46" s="31"/>
      <c r="D46" s="31"/>
      <c r="E46" s="31"/>
      <c r="F46" s="31"/>
      <c r="G46" s="31"/>
      <c r="H46" s="32"/>
      <c r="I46" s="90"/>
      <c r="J46" s="91"/>
      <c r="K46" s="92"/>
      <c r="L46" s="90"/>
      <c r="M46" s="91"/>
      <c r="N46" s="92"/>
      <c r="O46" s="90"/>
      <c r="P46" s="91"/>
      <c r="Q46" s="92"/>
    </row>
    <row r="47" spans="1:21" ht="15" customHeight="1">
      <c r="A47" s="87"/>
      <c r="B47" s="31"/>
      <c r="C47" s="31"/>
      <c r="D47" s="31"/>
      <c r="E47" s="31"/>
      <c r="F47" s="31"/>
      <c r="G47" s="31"/>
      <c r="H47" s="32"/>
      <c r="I47" s="90"/>
      <c r="J47" s="91"/>
      <c r="K47" s="92"/>
      <c r="L47" s="90"/>
      <c r="M47" s="91"/>
      <c r="N47" s="92"/>
      <c r="O47" s="90"/>
      <c r="P47" s="91"/>
      <c r="Q47" s="92"/>
    </row>
    <row r="48" spans="1:21" ht="15" customHeight="1">
      <c r="A48" s="52"/>
      <c r="B48" s="47"/>
      <c r="C48" s="47"/>
      <c r="D48" s="47"/>
      <c r="E48" s="47"/>
      <c r="F48" s="47"/>
      <c r="G48" s="31"/>
      <c r="H48" s="32"/>
      <c r="I48" s="367" t="s">
        <v>14</v>
      </c>
      <c r="J48" s="368"/>
      <c r="K48" s="369"/>
      <c r="L48" s="367" t="s">
        <v>14</v>
      </c>
      <c r="M48" s="368"/>
      <c r="N48" s="369"/>
      <c r="O48" s="367" t="s">
        <v>27</v>
      </c>
      <c r="P48" s="368"/>
      <c r="Q48" s="369"/>
    </row>
    <row r="49" spans="1:17" ht="15" customHeight="1">
      <c r="A49" s="151" t="s">
        <v>48</v>
      </c>
      <c r="B49" s="169"/>
      <c r="C49" s="152"/>
      <c r="D49" s="122"/>
      <c r="E49" s="47"/>
      <c r="F49" s="47"/>
      <c r="G49" s="31"/>
      <c r="H49" s="32"/>
      <c r="I49" s="370"/>
      <c r="J49" s="371"/>
      <c r="K49" s="372"/>
      <c r="L49" s="370"/>
      <c r="M49" s="371"/>
      <c r="N49" s="372"/>
      <c r="O49" s="370"/>
      <c r="P49" s="371"/>
      <c r="Q49" s="372"/>
    </row>
    <row r="50" spans="1:17" ht="15" customHeight="1">
      <c r="A50" s="151" t="s">
        <v>49</v>
      </c>
      <c r="B50" s="170"/>
      <c r="C50" s="153"/>
      <c r="D50" s="124"/>
      <c r="E50" s="18"/>
      <c r="F50" s="53"/>
      <c r="G50" s="31"/>
      <c r="H50" s="31"/>
      <c r="I50" s="93"/>
      <c r="J50" s="93"/>
      <c r="K50" s="93"/>
      <c r="L50" s="93"/>
      <c r="M50" s="93"/>
      <c r="N50" s="93"/>
      <c r="O50" s="93"/>
      <c r="P50" s="93"/>
      <c r="Q50" s="94"/>
    </row>
    <row r="51" spans="1:17" ht="15" customHeight="1">
      <c r="A51" s="95"/>
      <c r="B51" s="101"/>
      <c r="C51" s="97"/>
      <c r="D51" s="101"/>
      <c r="E51" s="96"/>
      <c r="F51" s="96"/>
      <c r="G51" s="115"/>
      <c r="H51" s="109"/>
      <c r="I51" s="114"/>
      <c r="J51" s="108"/>
      <c r="K51" s="108"/>
      <c r="L51" s="99"/>
      <c r="M51" s="108"/>
      <c r="N51" s="110"/>
      <c r="O51" s="98"/>
      <c r="P51" s="97"/>
      <c r="Q51" s="100"/>
    </row>
    <row r="52" spans="1:17" ht="15" customHeight="1">
      <c r="A52" s="219">
        <f>+invoice!A54</f>
        <v>2</v>
      </c>
      <c r="B52" s="149" t="str">
        <f>invoice!B54</f>
        <v>PLASTIC PALLET D4-112116</v>
      </c>
      <c r="C52" s="220"/>
      <c r="D52" s="149"/>
      <c r="E52" s="155">
        <f>invoice!E54</f>
        <v>2100</v>
      </c>
      <c r="F52" s="155">
        <f>invoice!F54</f>
        <v>4200</v>
      </c>
      <c r="G52" s="221"/>
      <c r="H52" s="222">
        <f>invoice!H54</f>
        <v>10.5</v>
      </c>
      <c r="I52" s="157" t="str">
        <f>invoice!I54</f>
        <v>KGS</v>
      </c>
      <c r="J52" s="223" t="str">
        <f>invoice!J54</f>
        <v>TOTAL</v>
      </c>
      <c r="K52" s="373">
        <f>invoice!K54</f>
        <v>21</v>
      </c>
      <c r="L52" s="373"/>
      <c r="M52" s="158" t="str">
        <f>invoice!M54</f>
        <v>KGS</v>
      </c>
      <c r="N52" s="111"/>
      <c r="O52" s="113"/>
      <c r="P52" s="112"/>
      <c r="Q52" s="102"/>
    </row>
    <row r="53" spans="1:17" ht="15" customHeight="1"/>
    <row r="54" spans="1:17" ht="15" customHeight="1"/>
    <row r="55" spans="1:17" ht="15" customHeight="1">
      <c r="F55" s="326" t="s">
        <v>15</v>
      </c>
      <c r="G55" s="326"/>
      <c r="H55" s="326"/>
      <c r="I55" s="326"/>
      <c r="J55" s="326"/>
      <c r="K55" s="326"/>
      <c r="L55" s="326"/>
      <c r="M55" s="326"/>
      <c r="N55" s="326"/>
      <c r="O55" s="326"/>
      <c r="P55" s="326"/>
      <c r="Q55" s="326"/>
    </row>
    <row r="56" spans="1:17" ht="15" customHeight="1">
      <c r="F56" s="326"/>
      <c r="G56" s="326"/>
      <c r="H56" s="326"/>
      <c r="I56" s="326"/>
      <c r="J56" s="326"/>
      <c r="K56" s="326"/>
      <c r="L56" s="326"/>
      <c r="M56" s="326"/>
      <c r="N56" s="326"/>
      <c r="O56" s="326"/>
      <c r="P56" s="326"/>
      <c r="Q56" s="326"/>
    </row>
    <row r="57" spans="1:17" ht="7.5" customHeight="1"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</row>
    <row r="58" spans="1:17" ht="15" customHeight="1">
      <c r="F58" s="4" t="s">
        <v>16</v>
      </c>
    </row>
    <row r="59" spans="1:17" ht="15" customHeight="1"/>
    <row r="60" spans="1:17" ht="15" customHeight="1"/>
    <row r="61" spans="1:17" ht="15" customHeight="1"/>
    <row r="62" spans="1:17" ht="15" customHeight="1" thickBot="1">
      <c r="F62" s="55"/>
      <c r="G62" s="55"/>
      <c r="H62" s="55"/>
      <c r="I62" s="56"/>
      <c r="J62" s="56"/>
      <c r="K62" s="56"/>
      <c r="L62" s="56"/>
      <c r="M62" s="56"/>
      <c r="N62" s="56"/>
      <c r="O62" s="56"/>
      <c r="P62" s="56"/>
      <c r="Q62" s="56"/>
    </row>
    <row r="63" spans="1:17" ht="21" customHeight="1">
      <c r="F63" s="291" t="str">
        <f>invoice!F63</f>
        <v>NAOKI YAMADA</v>
      </c>
      <c r="G63" s="291"/>
      <c r="H63" s="291"/>
      <c r="I63" s="291"/>
      <c r="J63" s="291"/>
      <c r="K63" s="291"/>
      <c r="L63" s="291"/>
      <c r="M63" s="291"/>
      <c r="N63" s="291"/>
      <c r="O63" s="291"/>
      <c r="P63" s="291"/>
      <c r="Q63" s="291"/>
    </row>
    <row r="64" spans="1:17" ht="15" customHeight="1">
      <c r="F64" s="57" t="str">
        <f>invoice!F64</f>
        <v>MATERIAL PROCUREMENT DEPUTY DEPARTMENT MANAGER</v>
      </c>
    </row>
    <row r="65" spans="1:17" ht="15" customHeight="1"/>
    <row r="66" spans="1:17" ht="15" customHeight="1"/>
    <row r="67" spans="1:17" ht="15" customHeight="1"/>
    <row r="68" spans="1:17" ht="15" customHeight="1">
      <c r="A68" s="103"/>
      <c r="B68" s="104"/>
      <c r="C68" s="104"/>
      <c r="D68" s="104"/>
      <c r="E68" s="104"/>
      <c r="F68" s="105"/>
      <c r="G68" s="105"/>
      <c r="H68" s="105"/>
      <c r="I68" s="104"/>
      <c r="J68" s="104"/>
      <c r="K68" s="104"/>
      <c r="L68" s="104"/>
      <c r="M68" s="104"/>
      <c r="N68" s="104"/>
      <c r="O68" s="104"/>
      <c r="P68" s="59"/>
      <c r="Q68" s="59"/>
    </row>
    <row r="69" spans="1:17" ht="15" customHeight="1"/>
    <row r="70" spans="1:17" ht="15" customHeight="1"/>
    <row r="71" spans="1:17" ht="15" customHeight="1"/>
    <row r="72" spans="1:17" ht="15" customHeight="1"/>
    <row r="73" spans="1:17" ht="15" customHeight="1"/>
    <row r="74" spans="1:17" ht="15" customHeight="1"/>
    <row r="75" spans="1:17" ht="15" customHeight="1"/>
    <row r="76" spans="1:17" ht="15" customHeight="1"/>
    <row r="77" spans="1:17" ht="15" customHeight="1"/>
    <row r="78" spans="1:17" ht="15" customHeight="1"/>
    <row r="79" spans="1:17" ht="15" customHeight="1"/>
    <row r="80" spans="1:17" ht="15" customHeight="1"/>
    <row r="81" ht="15" customHeight="1"/>
    <row r="82" ht="15" customHeight="1"/>
    <row r="83" ht="15" customHeight="1"/>
    <row r="84" ht="15" customHeight="1"/>
    <row r="85" ht="15" customHeight="1"/>
    <row r="86" ht="15" customHeight="1"/>
    <row r="87" ht="15" customHeight="1"/>
    <row r="88" ht="15" customHeight="1"/>
    <row r="89" ht="15" customHeight="1"/>
    <row r="90" ht="15" customHeight="1"/>
    <row r="91" ht="15" customHeight="1"/>
    <row r="92" ht="15" customHeight="1"/>
    <row r="93" ht="15" customHeight="1"/>
    <row r="94" ht="15" customHeight="1"/>
    <row r="95" ht="15" customHeight="1"/>
    <row r="96" ht="15" customHeight="1"/>
    <row r="97" ht="15" customHeight="1"/>
    <row r="98" ht="15" customHeight="1"/>
    <row r="99" ht="15" customHeight="1"/>
    <row r="100" ht="15" customHeight="1"/>
    <row r="101" ht="15" customHeight="1"/>
    <row r="102" ht="15" customHeight="1"/>
    <row r="103" ht="15" customHeight="1"/>
    <row r="104" ht="15" customHeight="1"/>
    <row r="105" ht="15" customHeight="1"/>
    <row r="106" ht="15" customHeight="1"/>
    <row r="107" ht="15" customHeight="1"/>
    <row r="108" ht="15" customHeight="1"/>
    <row r="109" ht="15" customHeight="1"/>
    <row r="110" ht="15" customHeight="1"/>
    <row r="111" ht="15" customHeight="1"/>
    <row r="112" ht="15" customHeight="1"/>
    <row r="113" ht="15" customHeight="1"/>
    <row r="114" ht="15" customHeight="1"/>
    <row r="115" ht="15" customHeight="1"/>
    <row r="116" ht="15" customHeight="1"/>
    <row r="117" ht="15" customHeight="1"/>
    <row r="118" ht="15" customHeight="1"/>
    <row r="119" ht="15" customHeight="1"/>
    <row r="120" ht="15" customHeight="1"/>
    <row r="121" ht="15" customHeight="1"/>
    <row r="122" ht="15" customHeight="1"/>
    <row r="123" ht="15" customHeight="1"/>
    <row r="124" ht="15" customHeight="1"/>
  </sheetData>
  <mergeCells count="23">
    <mergeCell ref="F63:Q63"/>
    <mergeCell ref="A32:H34"/>
    <mergeCell ref="A35:H36"/>
    <mergeCell ref="I35:K37"/>
    <mergeCell ref="L35:N37"/>
    <mergeCell ref="O35:Q36"/>
    <mergeCell ref="I38:K44"/>
    <mergeCell ref="L38:N44"/>
    <mergeCell ref="O38:Q44"/>
    <mergeCell ref="A39:H39"/>
    <mergeCell ref="I48:K49"/>
    <mergeCell ref="L48:N49"/>
    <mergeCell ref="O48:Q49"/>
    <mergeCell ref="F55:Q56"/>
    <mergeCell ref="A37:G38"/>
    <mergeCell ref="K52:L52"/>
    <mergeCell ref="E26:F26"/>
    <mergeCell ref="I26:Q31"/>
    <mergeCell ref="A12:H14"/>
    <mergeCell ref="I12:Q14"/>
    <mergeCell ref="A15:C17"/>
    <mergeCell ref="D15:H17"/>
    <mergeCell ref="I18:Q20"/>
  </mergeCells>
  <phoneticPr fontId="40"/>
  <printOptions horizontalCentered="1"/>
  <pageMargins left="0.3" right="0.3" top="0.5" bottom="0.5" header="0.3" footer="0.3"/>
  <pageSetup paperSize="9" scale="70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pageSetUpPr fitToPage="1"/>
  </sheetPr>
  <dimension ref="A1:N48"/>
  <sheetViews>
    <sheetView showGridLines="0" tabSelected="1" zoomScale="90" zoomScaleNormal="90" workbookViewId="0">
      <selection activeCell="G10" sqref="G10"/>
    </sheetView>
  </sheetViews>
  <sheetFormatPr defaultColWidth="4.7109375" defaultRowHeight="15"/>
  <cols>
    <col min="1" max="1" width="6.28515625" customWidth="1"/>
    <col min="2" max="2" width="14.28515625" customWidth="1"/>
    <col min="3" max="3" width="25.5703125" customWidth="1"/>
    <col min="4" max="4" width="21.28515625" customWidth="1"/>
    <col min="5" max="5" width="16.5703125" customWidth="1"/>
    <col min="6" max="6" width="10.7109375" style="1" customWidth="1"/>
    <col min="7" max="7" width="12.7109375" customWidth="1"/>
    <col min="8" max="8" width="13.42578125" style="192" customWidth="1"/>
    <col min="9" max="10" width="11.85546875" customWidth="1"/>
    <col min="11" max="12" width="16.28515625" bestFit="1" customWidth="1"/>
    <col min="13" max="13" width="25.85546875" style="142" bestFit="1" customWidth="1"/>
    <col min="14" max="14" width="19" style="142" bestFit="1" customWidth="1"/>
  </cols>
  <sheetData>
    <row r="1" spans="1:14" ht="21" customHeight="1">
      <c r="C1" s="271" t="s">
        <v>56</v>
      </c>
      <c r="D1" s="271"/>
      <c r="E1" s="271"/>
      <c r="F1" s="271"/>
      <c r="G1" s="271"/>
      <c r="H1" s="271"/>
      <c r="I1" s="271"/>
      <c r="J1" s="271"/>
      <c r="K1" s="271"/>
      <c r="L1" s="271"/>
    </row>
    <row r="2" spans="1:14" ht="21" customHeight="1">
      <c r="C2" s="271"/>
      <c r="D2" s="271"/>
      <c r="E2" s="271"/>
      <c r="F2" s="271"/>
      <c r="G2" s="271"/>
      <c r="H2" s="271"/>
      <c r="I2" s="271"/>
      <c r="J2" s="271"/>
      <c r="K2" s="271"/>
      <c r="L2" s="271"/>
      <c r="M2" s="180"/>
      <c r="N2" s="180"/>
    </row>
    <row r="3" spans="1:14" s="182" customFormat="1" ht="21.75" customHeight="1">
      <c r="A3" s="215"/>
      <c r="B3" s="215"/>
      <c r="C3" s="374"/>
      <c r="D3" s="374"/>
      <c r="E3" s="194"/>
      <c r="F3" s="213"/>
      <c r="G3" s="194"/>
      <c r="H3" s="190"/>
      <c r="I3" s="182" t="s">
        <v>52</v>
      </c>
      <c r="M3" s="183"/>
      <c r="N3" s="183"/>
    </row>
    <row r="4" spans="1:14" s="182" customFormat="1" ht="23.25">
      <c r="A4" s="184" t="str">
        <f>invoice!A12</f>
        <v>Invoice No. 59-PS-2022-00073</v>
      </c>
      <c r="B4" s="184"/>
      <c r="C4" s="202"/>
      <c r="D4" s="202"/>
      <c r="E4" s="202"/>
      <c r="F4" s="214"/>
      <c r="G4" s="202"/>
      <c r="H4" s="190"/>
      <c r="M4" s="183"/>
      <c r="N4" s="185"/>
    </row>
    <row r="5" spans="1:14" s="105" customFormat="1">
      <c r="F5" s="104"/>
      <c r="H5" s="191"/>
      <c r="M5" s="186"/>
      <c r="N5" s="187"/>
    </row>
    <row r="6" spans="1:14" s="4" customFormat="1" ht="18.75" customHeight="1">
      <c r="A6" s="273" t="s">
        <v>18</v>
      </c>
      <c r="B6" s="275" t="s">
        <v>59</v>
      </c>
      <c r="C6" s="375" t="s">
        <v>20</v>
      </c>
      <c r="D6" s="375" t="s">
        <v>32</v>
      </c>
      <c r="E6" s="377" t="s">
        <v>50</v>
      </c>
      <c r="F6" s="378" t="s">
        <v>51</v>
      </c>
      <c r="G6" s="376" t="s">
        <v>28</v>
      </c>
      <c r="H6" s="195" t="s">
        <v>29</v>
      </c>
      <c r="I6" s="195" t="s">
        <v>33</v>
      </c>
      <c r="J6" s="195" t="s">
        <v>30</v>
      </c>
      <c r="K6" s="225" t="s">
        <v>26</v>
      </c>
      <c r="L6" s="181"/>
      <c r="M6" s="143"/>
    </row>
    <row r="7" spans="1:14" s="61" customFormat="1" ht="21">
      <c r="A7" s="274"/>
      <c r="B7" s="276"/>
      <c r="C7" s="375"/>
      <c r="D7" s="375"/>
      <c r="E7" s="377"/>
      <c r="F7" s="378"/>
      <c r="G7" s="376"/>
      <c r="H7" s="195" t="s">
        <v>14</v>
      </c>
      <c r="I7" s="195" t="s">
        <v>14</v>
      </c>
      <c r="J7" s="195" t="s">
        <v>14</v>
      </c>
      <c r="K7" s="195" t="s">
        <v>31</v>
      </c>
      <c r="L7" s="181"/>
      <c r="M7" s="131"/>
    </row>
    <row r="8" spans="1:14" s="61" customFormat="1" ht="21.75" customHeight="1">
      <c r="A8" s="275">
        <v>1</v>
      </c>
      <c r="B8" s="379" t="s">
        <v>101</v>
      </c>
      <c r="C8" s="258" t="str">
        <f>+'invoice attachment'!C9</f>
        <v>COH-CB2230-FALP</v>
      </c>
      <c r="D8" s="217" t="s">
        <v>53</v>
      </c>
      <c r="E8" s="391">
        <v>21</v>
      </c>
      <c r="F8" s="391">
        <v>70</v>
      </c>
      <c r="G8" s="391">
        <f>+E8*F8</f>
        <v>1470</v>
      </c>
      <c r="H8" s="263">
        <v>30.87</v>
      </c>
      <c r="I8" s="263">
        <v>10.5</v>
      </c>
      <c r="J8" s="263">
        <v>45.570000000000007</v>
      </c>
      <c r="K8" s="381">
        <v>1.6695</v>
      </c>
      <c r="L8" s="181"/>
      <c r="M8" s="131"/>
    </row>
    <row r="9" spans="1:14" s="61" customFormat="1" ht="21.75" customHeight="1">
      <c r="A9" s="276"/>
      <c r="B9" s="380"/>
      <c r="C9" s="258" t="str">
        <f>+'invoice attachment'!C10</f>
        <v>COH-BB2230-FALP</v>
      </c>
      <c r="D9" s="217" t="s">
        <v>53</v>
      </c>
      <c r="E9" s="391">
        <v>2</v>
      </c>
      <c r="F9" s="391">
        <v>70</v>
      </c>
      <c r="G9" s="391">
        <f t="shared" ref="G9:G12" si="0">+E9*F9</f>
        <v>140</v>
      </c>
      <c r="H9" s="263">
        <f>+J9-I9</f>
        <v>2.96</v>
      </c>
      <c r="I9" s="263">
        <v>0.04</v>
      </c>
      <c r="J9" s="263">
        <v>3</v>
      </c>
      <c r="K9" s="382"/>
      <c r="L9" s="181"/>
      <c r="M9" s="131"/>
    </row>
    <row r="10" spans="1:14" s="61" customFormat="1" ht="21.75" customHeight="1">
      <c r="A10" s="387">
        <v>2</v>
      </c>
      <c r="B10" s="388" t="s">
        <v>98</v>
      </c>
      <c r="C10" s="258" t="str">
        <f>+'invoice attachment'!C12</f>
        <v>COH-B2240-1-FALP</v>
      </c>
      <c r="D10" s="217" t="s">
        <v>53</v>
      </c>
      <c r="E10" s="391">
        <v>20</v>
      </c>
      <c r="F10" s="391">
        <v>36</v>
      </c>
      <c r="G10" s="391">
        <f t="shared" si="0"/>
        <v>720</v>
      </c>
      <c r="H10" s="263">
        <v>35.999999999999986</v>
      </c>
      <c r="I10" s="263">
        <v>10.000000000000009</v>
      </c>
      <c r="J10" s="263">
        <v>46</v>
      </c>
      <c r="K10" s="381">
        <v>1.6695</v>
      </c>
      <c r="L10" s="181"/>
      <c r="M10" s="131"/>
    </row>
    <row r="11" spans="1:14" s="61" customFormat="1" ht="21.75" customHeight="1">
      <c r="A11" s="387"/>
      <c r="B11" s="388"/>
      <c r="C11" s="385" t="str">
        <f>+C9</f>
        <v>COH-BB2230-FALP</v>
      </c>
      <c r="D11" s="217" t="s">
        <v>53</v>
      </c>
      <c r="E11" s="392">
        <v>4</v>
      </c>
      <c r="F11" s="392">
        <v>70</v>
      </c>
      <c r="G11" s="391">
        <f t="shared" si="0"/>
        <v>280</v>
      </c>
      <c r="H11" s="386">
        <v>6.6800000000000006</v>
      </c>
      <c r="I11" s="386">
        <v>2</v>
      </c>
      <c r="J11" s="386">
        <v>8.6800000000000015</v>
      </c>
      <c r="K11" s="389"/>
      <c r="L11" s="181"/>
      <c r="M11" s="131"/>
    </row>
    <row r="12" spans="1:14" s="61" customFormat="1" ht="21.75" customHeight="1">
      <c r="A12" s="387"/>
      <c r="B12" s="388"/>
      <c r="C12" s="385" t="str">
        <f>+'invoice attachment'!C11</f>
        <v>COH-B2250-FALP</v>
      </c>
      <c r="D12" s="217" t="s">
        <v>53</v>
      </c>
      <c r="E12" s="392">
        <v>6</v>
      </c>
      <c r="F12" s="392">
        <v>120</v>
      </c>
      <c r="G12" s="391">
        <f t="shared" si="0"/>
        <v>720</v>
      </c>
      <c r="H12" s="386">
        <v>13.74</v>
      </c>
      <c r="I12" s="386">
        <v>3.0000000000000027</v>
      </c>
      <c r="J12" s="386">
        <v>16.739999999999998</v>
      </c>
      <c r="K12" s="382"/>
      <c r="L12" s="181"/>
      <c r="M12" s="131"/>
    </row>
    <row r="13" spans="1:14" s="179" customFormat="1" ht="21.75" thickBot="1">
      <c r="A13" s="383" t="s">
        <v>47</v>
      </c>
      <c r="B13" s="384"/>
      <c r="C13" s="226"/>
      <c r="D13" s="226"/>
      <c r="E13" s="393">
        <f>SUM(E8:E12)</f>
        <v>53</v>
      </c>
      <c r="F13" s="259"/>
      <c r="G13" s="393">
        <f>SUM(G8:G12)</f>
        <v>3330</v>
      </c>
      <c r="H13" s="259">
        <f>SUM(H8:H12)</f>
        <v>90.249999999999986</v>
      </c>
      <c r="I13" s="259">
        <f t="shared" ref="H13:K13" si="1">SUM(I8:I12)</f>
        <v>25.54000000000001</v>
      </c>
      <c r="J13" s="259">
        <f t="shared" si="1"/>
        <v>119.99000000000001</v>
      </c>
      <c r="K13" s="259">
        <f>SUM(K8:K12)</f>
        <v>3.339</v>
      </c>
      <c r="L13" s="144"/>
      <c r="M13" s="144"/>
    </row>
    <row r="14" spans="1:14" s="179" customFormat="1" ht="21.75" thickTop="1">
      <c r="C14"/>
      <c r="D14"/>
      <c r="E14"/>
      <c r="F14" s="1"/>
      <c r="G14"/>
      <c r="H14" s="192"/>
      <c r="I14"/>
      <c r="J14"/>
      <c r="K14" s="204"/>
      <c r="L14"/>
      <c r="M14" s="144"/>
      <c r="N14" s="144"/>
    </row>
    <row r="15" spans="1:14" ht="15.75">
      <c r="A15" s="216"/>
      <c r="B15" s="216"/>
    </row>
    <row r="16" spans="1:14" ht="15.75">
      <c r="A16" s="57"/>
      <c r="B16" s="57"/>
      <c r="F16"/>
      <c r="G16" s="192"/>
      <c r="H16"/>
      <c r="L16" s="142"/>
      <c r="N16"/>
    </row>
    <row r="17" spans="1:14" ht="15.75">
      <c r="A17" s="57"/>
      <c r="B17" s="57"/>
      <c r="E17" s="234"/>
      <c r="F17" s="234"/>
      <c r="G17" s="234"/>
      <c r="H17" s="234"/>
      <c r="I17" s="234"/>
      <c r="J17" s="234"/>
      <c r="K17" s="234"/>
      <c r="L17" s="142"/>
      <c r="N17"/>
    </row>
    <row r="18" spans="1:14" ht="15.75">
      <c r="A18" s="57"/>
      <c r="B18" s="57"/>
      <c r="F18" s="224"/>
      <c r="G18" s="192"/>
      <c r="H18"/>
      <c r="L18" s="142"/>
      <c r="N18"/>
    </row>
    <row r="19" spans="1:14" ht="15.75">
      <c r="A19" s="57"/>
      <c r="B19" s="57"/>
      <c r="F19" s="224"/>
      <c r="G19" s="192"/>
      <c r="H19"/>
      <c r="L19" s="142"/>
      <c r="N19"/>
    </row>
    <row r="20" spans="1:14" ht="15.75">
      <c r="A20" s="57"/>
      <c r="B20" s="57"/>
      <c r="F20" s="224"/>
    </row>
    <row r="21" spans="1:14" ht="15.75">
      <c r="A21" s="57"/>
      <c r="B21" s="57"/>
      <c r="F21" s="224"/>
    </row>
    <row r="22" spans="1:14" ht="15.75">
      <c r="A22" s="57"/>
      <c r="B22" s="57"/>
    </row>
    <row r="23" spans="1:14" ht="17.25">
      <c r="A23" s="57"/>
      <c r="B23" s="57"/>
      <c r="E23" s="233"/>
      <c r="F23" s="233"/>
      <c r="G23" s="233"/>
      <c r="H23" s="233"/>
      <c r="I23" s="233"/>
      <c r="J23" s="233"/>
      <c r="K23" s="233"/>
    </row>
    <row r="24" spans="1:14" ht="15.75">
      <c r="A24" s="57"/>
      <c r="B24" s="57"/>
    </row>
    <row r="48" spans="3:12">
      <c r="C48" s="203"/>
      <c r="L48" s="201"/>
    </row>
  </sheetData>
  <mergeCells count="16">
    <mergeCell ref="B8:B9"/>
    <mergeCell ref="A8:A9"/>
    <mergeCell ref="K8:K9"/>
    <mergeCell ref="A13:B13"/>
    <mergeCell ref="A6:A7"/>
    <mergeCell ref="B6:B7"/>
    <mergeCell ref="A10:A12"/>
    <mergeCell ref="B10:B12"/>
    <mergeCell ref="K10:K12"/>
    <mergeCell ref="C1:L2"/>
    <mergeCell ref="C3:D3"/>
    <mergeCell ref="C6:C7"/>
    <mergeCell ref="D6:D7"/>
    <mergeCell ref="G6:G7"/>
    <mergeCell ref="E6:E7"/>
    <mergeCell ref="F6:F7"/>
  </mergeCells>
  <phoneticPr fontId="40"/>
  <printOptions horizontalCentered="1"/>
  <pageMargins left="0.7" right="0.7" top="0.75" bottom="0.75" header="0.3" footer="0.3"/>
  <pageSetup paperSize="9" scale="78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8</vt:i4>
      </vt:variant>
    </vt:vector>
  </HeadingPairs>
  <TitlesOfParts>
    <vt:vector size="14" baseType="lpstr">
      <vt:lpstr>Sales Contract</vt:lpstr>
      <vt:lpstr>REV. invoice attachment</vt:lpstr>
      <vt:lpstr>invoice</vt:lpstr>
      <vt:lpstr>invoice attachment</vt:lpstr>
      <vt:lpstr>packing list </vt:lpstr>
      <vt:lpstr>packing attachment</vt:lpstr>
      <vt:lpstr>invoice!Print_Area</vt:lpstr>
      <vt:lpstr>'invoice attachment'!Print_Area</vt:lpstr>
      <vt:lpstr>'packing attachment'!Print_Area</vt:lpstr>
      <vt:lpstr>'packing list '!Print_Area</vt:lpstr>
      <vt:lpstr>'REV. invoice attachment'!Print_Area</vt:lpstr>
      <vt:lpstr>'invoice attachment'!Print_Titles</vt:lpstr>
      <vt:lpstr>'packing attachment'!Print_Titles</vt:lpstr>
      <vt:lpstr>'REV. invoice attachment'!Print_Titles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HEndaya</dc:creator>
  <cp:lastModifiedBy>FAS</cp:lastModifiedBy>
  <cp:lastPrinted>2022-05-11T05:14:06Z</cp:lastPrinted>
  <dcterms:created xsi:type="dcterms:W3CDTF">2014-10-03T10:40:40Z</dcterms:created>
  <dcterms:modified xsi:type="dcterms:W3CDTF">2022-05-11T05:16:27Z</dcterms:modified>
</cp:coreProperties>
</file>